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7.xml" ContentType="application/vnd.openxmlformats-officedocument.spreadsheetml.comment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13.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15.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1.xml.rels" ContentType="application/vnd.openxmlformats-package.relationships+xml"/>
  <Override PartName="/xl/drawings/drawing7.xml" ContentType="application/vnd.openxmlformats-officedocument.drawing+xml"/>
  <Override PartName="/xl/charts/chart2.xml" ContentType="application/vnd.openxmlformats-officedocument.drawingml.chart+xml"/>
  <Override PartName="/xl/pivotTables/pivotTable9.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_rels/pivotTable9.xml.rels" ContentType="application/vnd.openxmlformats-package.relationships+xml"/>
  <Override PartName="/xl/pivotTables/_rels/pivotTable1.xml.rels" ContentType="application/vnd.openxmlformats-package.relationships+xml"/>
  <Override PartName="/xl/pivotTables/_rels/pivotTable2.xml.rels" ContentType="application/vnd.openxmlformats-package.relationships+xml"/>
  <Override PartName="/xl/pivotTables/_rels/pivotTable3.xml.rels" ContentType="application/vnd.openxmlformats-package.relationships+xml"/>
  <Override PartName="/xl/pivotTables/_rels/pivotTable4.xml.rels" ContentType="application/vnd.openxmlformats-package.relationships+xml"/>
  <Override PartName="/xl/pivotTables/_rels/pivotTable5.xml.rels" ContentType="application/vnd.openxmlformats-package.relationships+xml"/>
  <Override PartName="/xl/pivotTables/_rels/pivotTable6.xml.rels" ContentType="application/vnd.openxmlformats-package.relationships+xml"/>
  <Override PartName="/xl/pivotTables/_rels/pivotTable7.xml.rels" ContentType="application/vnd.openxmlformats-package.relationships+xml"/>
  <Override PartName="/xl/pivotTables/_rels/pivotTable8.xml.rels" ContentType="application/vnd.openxmlformats-package.relationships+xml"/>
  <Override PartName="/xl/pivotTables/_rels/pivotTable10.xml.rels" ContentType="application/vnd.openxmlformats-package.relationships+xml"/>
  <Override PartName="/xl/pivotTables/_rels/pivotTable11.xml.rels" ContentType="application/vnd.openxmlformats-package.relationships+xml"/>
  <Override PartName="/xl/pivotTables/_rels/pivotTable12.xml.rels" ContentType="application/vnd.openxmlformats-package.relationships+xml"/>
  <Override PartName="/xl/pivotCache/pivotCacheDefinition1.xml" ContentType="application/vnd.openxmlformats-officedocument.spreadsheetml.pivotCacheDefinition+xml"/>
  <Override PartName="/xl/pivotCache/_rels/pivotCacheDefinition1.xml.rels" ContentType="application/vnd.openxmlformats-package.relationships+xml"/>
  <Override PartName="/xl/pivotCache/_rels/pivotCacheDefinition2.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ynthèse années" sheetId="1" state="visible" r:id="rId2"/>
    <sheet name="code" sheetId="2" state="visible" r:id="rId3"/>
    <sheet name="réalisé" sheetId="3" state="visible" r:id="rId4"/>
    <sheet name="DOB 1" sheetId="4" state="visible" r:id="rId5"/>
    <sheet name="DOB direction" sheetId="5" state="visible" r:id="rId6"/>
    <sheet name="QUARTIER &amp; POLPUB" sheetId="6" state="visible" r:id="rId7"/>
    <sheet name="PPI A MODIFIER" sheetId="7" state="visible" r:id="rId8"/>
    <sheet name="Dépt Dir Opé total" sheetId="8" state="visible" r:id="rId9"/>
    <sheet name="Dépt Dir Opé total (2)" sheetId="9" state="visible" r:id="rId10"/>
    <sheet name="Quartier - Pol Pu" sheetId="10" state="visible" r:id="rId11"/>
    <sheet name="Quartier - Pol Pu BP 2018" sheetId="11" state="visible" r:id="rId12"/>
    <sheet name="Fichier pour DOB_18-21 " sheetId="12" state="visible" r:id="rId13"/>
    <sheet name="Pol Pu mode PPI" sheetId="13" state="visible" r:id="rId14"/>
    <sheet name="Pol Pu pour BP2018" sheetId="14" state="visible" r:id="rId15"/>
    <sheet name="Dépt Dir Opé BP2018" sheetId="15" state="visible" r:id="rId16"/>
  </sheets>
  <externalReferences>
    <externalReference r:id="rId17"/>
  </externalReferences>
  <definedNames>
    <definedName function="false" hidden="false" localSheetId="14" name="_xlnm.Print_Area" vbProcedure="false">'Dépt Dir Opé BP2018'!$A$5:$D$118</definedName>
    <definedName function="false" hidden="false" localSheetId="14" name="_xlnm.Print_Titles" vbProcedure="false">'Dépt Dir Opé BP2018'!$5:$5</definedName>
    <definedName function="false" hidden="true" localSheetId="14" name="_xlnm._FilterDatabase" vbProcedure="false">'Dépt Dir Opé BP2018'!$A$5:$M$109</definedName>
    <definedName function="false" hidden="false" localSheetId="7" name="_xlnm.Print_Area" vbProcedure="false">'Dépt Dir Opé total'!$A$5:$Q$169</definedName>
    <definedName function="false" hidden="false" localSheetId="7" name="_xlnm.Print_Titles" vbProcedure="false">'Dépt Dir Opé total'!$5:$5</definedName>
    <definedName function="false" hidden="true" localSheetId="7" name="_xlnm._FilterDatabase" vbProcedure="false">'Dépt Dir Opé total'!$A$5:$M$137</definedName>
    <definedName function="false" hidden="false" localSheetId="8" name="_xlnm.Print_Area" vbProcedure="false">'Dépt Dir Opé total (2)'!$A$5:$S$126</definedName>
    <definedName function="false" hidden="false" localSheetId="8" name="_xlnm.Print_Titles" vbProcedure="false">'Dépt Dir Opé total (2)'!$5:$5</definedName>
    <definedName function="false" hidden="true" localSheetId="8" name="_xlnm._FilterDatabase" vbProcedure="false">'Dépt Dir Opé total (2)'!$A$5:$M$138</definedName>
    <definedName function="false" hidden="false" localSheetId="11" name="_xlnm.Print_Titles" vbProcedure="false">'Fichier pour DOB_18-21 '!$74:$74</definedName>
    <definedName function="false" hidden="false" localSheetId="12" name="_xlnm.Print_Area" vbProcedure="false">'Pol Pu mode PPI'!$A$1:$P$120</definedName>
    <definedName function="false" hidden="false" localSheetId="12" name="_xlnm.Print_Titles" vbProcedure="false">'Pol Pu mode PPI'!$5:$5</definedName>
    <definedName function="false" hidden="true" localSheetId="12" name="_xlnm._FilterDatabase" vbProcedure="false">'Pol Pu mode PPI'!$A$5:$Q$109</definedName>
    <definedName function="false" hidden="false" localSheetId="13" name="_xlnm.Print_Area" vbProcedure="false">'Pol Pu pour BP2018'!$A$1:$E$67</definedName>
    <definedName function="false" hidden="false" localSheetId="13" name="_xlnm.Print_Titles" vbProcedure="false">'Pol Pu pour BP2018'!$5:$5</definedName>
    <definedName function="false" hidden="true" localSheetId="13" name="_xlnm._FilterDatabase" vbProcedure="false">'Pol Pu pour BP2018'!$A$5:$Q$109</definedName>
    <definedName function="false" hidden="false" localSheetId="6" name="_xlnm.Print_Area" vbProcedure="false">'PPI A MODIFIER'!$J$1:$AR$128</definedName>
    <definedName function="false" hidden="true" localSheetId="6" name="_xlnm._FilterDatabase" vbProcedure="false">'PPI A MODIFIER'!$A$1:$BA$122</definedName>
    <definedName function="false" hidden="false" localSheetId="9" name="_xlnm.Print_Titles" vbProcedure="false">'Quartier - Pol Pu'!$7:$7</definedName>
    <definedName function="false" hidden="false" localSheetId="10" name="_xlnm.Print_Area" vbProcedure="false">'Quartier - Pol Pu BP 2018'!$A$1:$F$126</definedName>
    <definedName function="false" hidden="false" localSheetId="10" name="_xlnm.Print_Titles" vbProcedure="false">'Quartier - Pol Pu BP 2018'!$7:$7</definedName>
    <definedName function="false" hidden="false" localSheetId="5" name="_xlnm.Print_Titles" vbProcedure="false">'QUARTIER &amp; POLPUB'!$5:$5</definedName>
    <definedName function="false" hidden="false" name="arbitrage" vbProcedure="false">code!$B$39:$B$41</definedName>
    <definedName function="false" hidden="false" name="codemaire" vbProcedure="false">code!$B$32:$C$34</definedName>
    <definedName function="false" hidden="false" name="Elu" vbProcedure="false">code!$A$42:$B$63</definedName>
    <definedName function="false" hidden="false" name="maire" vbProcedure="false">code!$B$32:$B$35</definedName>
    <definedName function="false" hidden="false" name="politique" vbProcedure="false">code!$A$5:$B$17</definedName>
    <definedName function="false" hidden="false" name="quartiers" vbProcedure="false">code!$A$20:$B$28</definedName>
    <definedName function="false" hidden="false" name="quartiers2" vbProcedure="false">[1]code!$A$19:$B$26</definedName>
    <definedName function="false" hidden="false" localSheetId="5" name="_xlnm.Print_Titles" vbProcedure="false">'QUARTIER &amp; POLPUB'!$5:$5</definedName>
    <definedName function="false" hidden="false" localSheetId="6" name="_xlnm.Print_Area" vbProcedure="false">'PPI A MODIFIER'!$J$1:$AQ$128</definedName>
    <definedName function="false" hidden="false" localSheetId="7" name="_xlnm.Print_Titles" vbProcedure="false">'Dépt Dir Opé total'!$5:$5</definedName>
    <definedName function="false" hidden="false" localSheetId="8" name="_xlnm.Print_Titles" vbProcedure="false">'Dépt Dir Opé total (2)'!$5:$5</definedName>
    <definedName function="false" hidden="false" localSheetId="9" name="_xlnm.Print_Titles" vbProcedure="false">'Quartier - Pol Pu'!$7:$7</definedName>
    <definedName function="false" hidden="false" localSheetId="10" name="_xlnm.Print_Titles" vbProcedure="false">'Quartier - Pol Pu BP 2018'!$7:$7</definedName>
    <definedName function="false" hidden="false" localSheetId="11" name="_xlnm.Print_Titles" vbProcedure="false">'Fichier pour DOB_18-21 '!$74:$74</definedName>
    <definedName function="false" hidden="false" localSheetId="12" name="_xlnm.Print_Titles" vbProcedure="false">'Pol Pu mode PPI'!$5:$5</definedName>
    <definedName function="false" hidden="false" localSheetId="13" name="_xlnm.Print_Titles" vbProcedure="false">'Pol Pu pour BP2018'!$5:$5</definedName>
    <definedName function="false" hidden="false" localSheetId="14" name="_xlnm.Print_Titles" vbProcedure="false">'Dépt Dir Opé BP2018'!$5:$5</definedName>
  </definedNames>
  <calcPr iterateCount="100" refMode="A1" iterate="false" iterateDelta="0.0001"/>
  <pivotCaches>
    <pivotCache cacheId="1" r:id="rId19"/>
    <pivotCache cacheId="2" r:id="rId20"/>
  </pivotCaches>
  <extLst>
    <ext xmlns:loext="http://schemas.libreoffice.org/" uri="{7626C862-2A13-11E5-B345-FEFF819CDC9F}">
      <loext:extCalcPr stringRefSyntax="ExcelA1"/>
    </ext>
  </extLst>
</workbook>
</file>

<file path=xl/comments7.xml><?xml version="1.0" encoding="utf-8"?>
<comments xmlns="http://schemas.openxmlformats.org/spreadsheetml/2006/main" xmlns:xdr="http://schemas.openxmlformats.org/drawingml/2006/spreadsheetDrawing">
  <authors>
    <author> </author>
  </authors>
  <commentList>
    <comment ref="I2" authorId="0">
      <text>
        <r>
          <rPr>
            <b val="true"/>
            <sz val="9"/>
            <color rgb="FF000000"/>
            <rFont val="Tahoma"/>
            <family val="2"/>
            <charset val="1"/>
          </rPr>
          <t xml:space="preserve">JL:
</t>
        </r>
        <r>
          <rPr>
            <sz val="9"/>
            <color rgb="FF000000"/>
            <rFont val="Tahoma"/>
            <family val="2"/>
            <charset val="1"/>
          </rPr>
          <t xml:space="preserve">4_ZACGM</t>
        </r>
      </text>
    </comment>
    <comment ref="I11" authorId="0">
      <text>
        <r>
          <rPr>
            <b val="true"/>
            <sz val="9"/>
            <color rgb="FF000000"/>
            <rFont val="Tahoma"/>
            <family val="2"/>
            <charset val="1"/>
          </rPr>
          <t xml:space="preserve">JL:
</t>
        </r>
        <r>
          <rPr>
            <sz val="9"/>
            <color rgb="FF000000"/>
            <rFont val="Tahoma"/>
            <family val="2"/>
            <charset val="1"/>
          </rPr>
          <t xml:space="preserve">5_068000</t>
        </r>
      </text>
    </comment>
    <comment ref="I22" authorId="0">
      <text>
        <r>
          <rPr>
            <b val="true"/>
            <sz val="9"/>
            <color rgb="FF000000"/>
            <rFont val="Tahoma"/>
            <family val="2"/>
            <charset val="1"/>
          </rPr>
          <t xml:space="preserve">JL:
</t>
        </r>
        <r>
          <rPr>
            <sz val="9"/>
            <color rgb="FF000000"/>
            <rFont val="Tahoma"/>
            <family val="2"/>
            <charset val="1"/>
          </rPr>
          <t xml:space="preserve">4_001007  existe déjà</t>
        </r>
      </text>
    </comment>
    <comment ref="I23" authorId="0">
      <text>
        <r>
          <rPr>
            <b val="true"/>
            <sz val="9"/>
            <color rgb="FF000000"/>
            <rFont val="Tahoma"/>
            <family val="2"/>
            <charset val="1"/>
          </rPr>
          <t xml:space="preserve">JL:
</t>
        </r>
        <r>
          <rPr>
            <sz val="9"/>
            <color rgb="FF000000"/>
            <rFont val="Tahoma"/>
            <family val="2"/>
            <charset val="1"/>
          </rPr>
          <t xml:space="preserve">4_ZACCV01</t>
        </r>
      </text>
    </comment>
    <comment ref="I25" authorId="0">
      <text>
        <r>
          <rPr>
            <b val="true"/>
            <sz val="9"/>
            <color rgb="FF000000"/>
            <rFont val="Tahoma"/>
            <family val="2"/>
            <charset val="1"/>
          </rPr>
          <t xml:space="preserve">JL:
</t>
        </r>
        <r>
          <rPr>
            <sz val="9"/>
            <color rgb="FF000000"/>
            <rFont val="Tahoma"/>
            <family val="2"/>
            <charset val="1"/>
          </rPr>
          <t xml:space="preserve">5_070000</t>
        </r>
      </text>
    </comment>
    <comment ref="I26" authorId="0">
      <text>
        <r>
          <rPr>
            <b val="true"/>
            <sz val="9"/>
            <color rgb="FF000000"/>
            <rFont val="Tahoma"/>
            <family val="2"/>
            <charset val="1"/>
          </rPr>
          <t xml:space="preserve">JL:
</t>
        </r>
        <r>
          <rPr>
            <sz val="9"/>
            <color rgb="FF000000"/>
            <rFont val="Tahoma"/>
            <family val="2"/>
            <charset val="1"/>
          </rPr>
          <t xml:space="preserve">5_063017</t>
        </r>
      </text>
    </comment>
    <comment ref="I47" authorId="0">
      <text>
        <r>
          <rPr>
            <b val="true"/>
            <sz val="9"/>
            <color rgb="FF000000"/>
            <rFont val="Tahoma"/>
            <family val="2"/>
            <charset val="1"/>
          </rPr>
          <t xml:space="preserve">JL:
</t>
        </r>
        <r>
          <rPr>
            <sz val="9"/>
            <color rgb="FF000000"/>
            <rFont val="Tahoma"/>
            <family val="2"/>
            <charset val="1"/>
          </rPr>
          <t xml:space="preserve">5_114000</t>
        </r>
      </text>
    </comment>
    <comment ref="I60" authorId="0">
      <text>
        <r>
          <rPr>
            <b val="true"/>
            <sz val="9"/>
            <color rgb="FF000000"/>
            <rFont val="Tahoma"/>
            <family val="2"/>
            <charset val="1"/>
          </rPr>
          <t xml:space="preserve">JL:
</t>
        </r>
        <r>
          <rPr>
            <sz val="9"/>
            <color rgb="FF000000"/>
            <rFont val="Tahoma"/>
            <family val="2"/>
            <charset val="1"/>
          </rPr>
          <t xml:space="preserve">5_047000</t>
        </r>
      </text>
    </comment>
    <comment ref="I61" authorId="0">
      <text>
        <r>
          <rPr>
            <b val="true"/>
            <sz val="9"/>
            <color rgb="FF000000"/>
            <rFont val="Tahoma"/>
            <family val="2"/>
            <charset val="1"/>
          </rPr>
          <t xml:space="preserve">JL:
</t>
        </r>
        <r>
          <rPr>
            <sz val="9"/>
            <color rgb="FF000000"/>
            <rFont val="Tahoma"/>
            <family val="2"/>
            <charset val="1"/>
          </rPr>
          <t xml:space="preserve">5_071000</t>
        </r>
      </text>
    </comment>
    <comment ref="I73" authorId="0">
      <text>
        <r>
          <rPr>
            <b val="true"/>
            <sz val="9"/>
            <color rgb="FF000000"/>
            <rFont val="Tahoma"/>
            <family val="2"/>
            <charset val="1"/>
          </rPr>
          <t xml:space="preserve">JL:
</t>
        </r>
        <r>
          <rPr>
            <sz val="9"/>
            <color rgb="FF000000"/>
            <rFont val="Tahoma"/>
            <family val="2"/>
            <charset val="1"/>
          </rPr>
          <t xml:space="preserve">5_082000</t>
        </r>
      </text>
    </comment>
    <comment ref="I74" authorId="0">
      <text>
        <r>
          <rPr>
            <b val="true"/>
            <sz val="9"/>
            <color rgb="FF000000"/>
            <rFont val="Tahoma"/>
            <family val="2"/>
            <charset val="1"/>
          </rPr>
          <t xml:space="preserve">JL:
</t>
        </r>
        <r>
          <rPr>
            <sz val="9"/>
            <color rgb="FF000000"/>
            <rFont val="Tahoma"/>
            <family val="2"/>
            <charset val="1"/>
          </rPr>
          <t xml:space="preserve">5_081000</t>
        </r>
      </text>
    </comment>
    <comment ref="I79" authorId="0">
      <text>
        <r>
          <rPr>
            <b val="true"/>
            <sz val="9"/>
            <color rgb="FF000000"/>
            <rFont val="Tahoma"/>
            <family val="2"/>
            <charset val="1"/>
          </rPr>
          <t xml:space="preserve">JL:
</t>
        </r>
        <r>
          <rPr>
            <sz val="9"/>
            <color rgb="FF000000"/>
            <rFont val="Tahoma"/>
            <family val="2"/>
            <charset val="1"/>
          </rPr>
          <t xml:space="preserve">4_001013</t>
        </r>
      </text>
    </comment>
    <comment ref="I83" authorId="0">
      <text>
        <r>
          <rPr>
            <b val="true"/>
            <sz val="9"/>
            <color rgb="FF000000"/>
            <rFont val="Tahoma"/>
            <family val="2"/>
            <charset val="1"/>
          </rPr>
          <t xml:space="preserve">JL:
</t>
        </r>
        <r>
          <rPr>
            <sz val="9"/>
            <color rgb="FF000000"/>
            <rFont val="Tahoma"/>
            <family val="2"/>
            <charset val="1"/>
          </rPr>
          <t xml:space="preserve">5_116000</t>
        </r>
      </text>
    </comment>
    <comment ref="I88" authorId="0">
      <text>
        <r>
          <rPr>
            <b val="true"/>
            <sz val="9"/>
            <color rgb="FF000000"/>
            <rFont val="Tahoma"/>
            <family val="2"/>
            <charset val="1"/>
          </rPr>
          <t xml:space="preserve">JL:
</t>
        </r>
        <r>
          <rPr>
            <sz val="9"/>
            <color rgb="FF000000"/>
            <rFont val="Tahoma"/>
            <family val="2"/>
            <charset val="1"/>
          </rPr>
          <t xml:space="preserve">5_128000</t>
        </r>
      </text>
    </comment>
    <comment ref="I90" authorId="0">
      <text>
        <r>
          <rPr>
            <b val="true"/>
            <sz val="9"/>
            <color rgb="FF000000"/>
            <rFont val="Tahoma"/>
            <family val="2"/>
            <charset val="1"/>
          </rPr>
          <t xml:space="preserve">JL:
</t>
        </r>
        <r>
          <rPr>
            <sz val="9"/>
            <color rgb="FF000000"/>
            <rFont val="Tahoma"/>
            <family val="2"/>
            <charset val="1"/>
          </rPr>
          <t xml:space="preserve">5_126000</t>
        </r>
      </text>
    </comment>
    <comment ref="X1" authorId="0">
      <text>
        <r>
          <rPr>
            <b val="true"/>
            <sz val="9"/>
            <color rgb="FF000000"/>
            <rFont val="Tahoma"/>
            <family val="2"/>
            <charset val="1"/>
          </rPr>
          <t xml:space="preserve">DE CARLI:
</t>
        </r>
        <r>
          <rPr>
            <sz val="9"/>
            <color rgb="FF000000"/>
            <rFont val="Tahoma"/>
            <family val="2"/>
            <charset val="1"/>
          </rPr>
          <t xml:space="preserve">CA 2017 SIMUL2 5MONTANT RECUEIL)</t>
        </r>
      </text>
    </comment>
    <comment ref="AJ40" authorId="0">
      <text>
        <r>
          <rPr>
            <b val="true"/>
            <sz val="9"/>
            <color rgb="FF000000"/>
            <rFont val="Tahoma"/>
            <family val="2"/>
            <charset val="1"/>
          </rPr>
          <t xml:space="preserve">LAVIDANGE DONNE Jimmy:
</t>
        </r>
      </text>
    </comment>
    <comment ref="AJ41" authorId="0">
      <text>
        <r>
          <rPr>
            <b val="true"/>
            <sz val="9"/>
            <color rgb="FF000000"/>
            <rFont val="Tahoma"/>
            <family val="2"/>
            <charset val="1"/>
          </rPr>
          <t xml:space="preserve">LAVIDANGE DONNE Jimmy:
</t>
        </r>
      </text>
    </comment>
  </commentList>
</comments>
</file>

<file path=xl/sharedStrings.xml><?xml version="1.0" encoding="utf-8"?>
<sst xmlns="http://schemas.openxmlformats.org/spreadsheetml/2006/main" count="3853" uniqueCount="1141">
  <si>
    <t xml:space="preserve">Arbitrages BP 2017</t>
  </si>
  <si>
    <t xml:space="preserve">2017</t>
  </si>
  <si>
    <t xml:space="preserve">2018 </t>
  </si>
  <si>
    <t xml:space="preserve">2019</t>
  </si>
  <si>
    <t xml:space="preserve"> 2020</t>
  </si>
  <si>
    <t xml:space="preserve">total de 2017 à 2020</t>
  </si>
  <si>
    <t xml:space="preserve">Projets Retenus, à réaliser dans le mandat</t>
  </si>
  <si>
    <t xml:space="preserve">Objectif Actualisé - prospective 07/06/2017</t>
  </si>
  <si>
    <t xml:space="preserve">Montant restant à arbitrer</t>
  </si>
  <si>
    <r>
      <rPr>
        <sz val="16"/>
        <color rgb="FFFFFFFF"/>
        <rFont val="Arial"/>
        <family val="2"/>
        <charset val="1"/>
      </rPr>
      <t xml:space="preserve">Arbitrage PPI  </t>
    </r>
    <r>
      <rPr>
        <sz val="12"/>
        <color rgb="FFFFFFFF"/>
        <rFont val="Arial"/>
        <family val="2"/>
        <charset val="1"/>
      </rPr>
      <t xml:space="preserve">(BP 2019)</t>
    </r>
  </si>
  <si>
    <t xml:space="preserve">Total 2018 à 2021</t>
  </si>
  <si>
    <t xml:space="preserve">Projets retenus, à réaliser dans le mandats</t>
  </si>
  <si>
    <t xml:space="preserve">Objectif actualisé – prospective BP 2019</t>
  </si>
  <si>
    <t xml:space="preserve">Montants restants à arbitrer</t>
  </si>
  <si>
    <t xml:space="preserve">codification des politiques publiqes</t>
  </si>
  <si>
    <t xml:space="preserve">Codes</t>
  </si>
  <si>
    <t xml:space="preserve">Politique publique</t>
  </si>
  <si>
    <t xml:space="preserve">Récurrent</t>
  </si>
  <si>
    <t xml:space="preserve">Administration</t>
  </si>
  <si>
    <t xml:space="preserve">Culture - Patrimoine</t>
  </si>
  <si>
    <t xml:space="preserve">Sports - Jeunesse - Vie des quartiers</t>
  </si>
  <si>
    <t xml:space="preserve">Aménagement, Logement et Urbanisme</t>
  </si>
  <si>
    <t xml:space="preserve">Enfance - Education</t>
  </si>
  <si>
    <t xml:space="preserve">Solidarité - Santé - Petite Enfance - Emploi - Sénior </t>
  </si>
  <si>
    <t xml:space="preserve">Tranquilité Publique</t>
  </si>
  <si>
    <t xml:space="preserve">Espaces verts</t>
  </si>
  <si>
    <t xml:space="preserve">Commerces - Développement économique</t>
  </si>
  <si>
    <t xml:space="preserve">Gros travaux de voirie</t>
  </si>
  <si>
    <t xml:space="preserve">Environnement</t>
  </si>
  <si>
    <t xml:space="preserve">Quartier</t>
  </si>
  <si>
    <t xml:space="preserve">Mairie Hoche</t>
  </si>
  <si>
    <t xml:space="preserve">Quatre-Chemins</t>
  </si>
  <si>
    <t xml:space="preserve">Courtillières</t>
  </si>
  <si>
    <t xml:space="preserve">Petit Pantin / Les Limites</t>
  </si>
  <si>
    <t xml:space="preserve">Eglise</t>
  </si>
  <si>
    <t xml:space="preserve">Diffus</t>
  </si>
  <si>
    <t xml:space="preserve">Pour information</t>
  </si>
  <si>
    <t xml:space="preserve">Codes Maire</t>
  </si>
  <si>
    <t xml:space="preserve">A intégrer au recueil et au PPI</t>
  </si>
  <si>
    <t xml:space="preserve">A intégrer au PPI mais pas au recueil</t>
  </si>
  <si>
    <t xml:space="preserve">A intégrer au recueil mais pas au PPI</t>
  </si>
  <si>
    <t xml:space="preserve">Arbitrage</t>
  </si>
  <si>
    <t xml:space="preserve">OUI</t>
  </si>
  <si>
    <t xml:space="preserve">NON</t>
  </si>
  <si>
    <t xml:space="preserve">Elu concerné</t>
  </si>
  <si>
    <t xml:space="preserve">Bertrand Kern</t>
  </si>
  <si>
    <t xml:space="preserve">Alain Périès</t>
  </si>
  <si>
    <t xml:space="preserve">Alain Périès / Charline Nicolas</t>
  </si>
  <si>
    <t xml:space="preserve">Alain Périès / Julie Rosenczweig</t>
  </si>
  <si>
    <t xml:space="preserve">Nadine Castillou</t>
  </si>
  <si>
    <t xml:space="preserve">Mathieu Monot</t>
  </si>
  <si>
    <t xml:space="preserve">Nathalie Berlu</t>
  </si>
  <si>
    <t xml:space="preserve">Jean-Jacques Brient</t>
  </si>
  <si>
    <t xml:space="preserve">Sanda Rabbaa</t>
  </si>
  <si>
    <t xml:space="preserve">Hervé Zantman</t>
  </si>
  <si>
    <t xml:space="preserve">Françoise Kern</t>
  </si>
  <si>
    <t xml:space="preserve">Rida Bennedjima</t>
  </si>
  <si>
    <t xml:space="preserve">Charline Nicolas</t>
  </si>
  <si>
    <t xml:space="preserve">Jean Chrétien</t>
  </si>
  <si>
    <t xml:space="preserve">Kawthar Ben Khelil</t>
  </si>
  <si>
    <t xml:space="preserve">Sonia Ghazouani-Ettih</t>
  </si>
  <si>
    <t xml:space="preserve">Abel Badji</t>
  </si>
  <si>
    <t xml:space="preserve">Exercice</t>
  </si>
  <si>
    <t xml:space="preserve">2012</t>
  </si>
  <si>
    <t xml:space="preserve">2013</t>
  </si>
  <si>
    <t xml:space="preserve">2014</t>
  </si>
  <si>
    <t xml:space="preserve">2015</t>
  </si>
  <si>
    <t xml:space="preserve">2016</t>
  </si>
  <si>
    <t xml:space="preserve">Total ligne</t>
  </si>
  <si>
    <t xml:space="preserve">réalisé avant 2017</t>
  </si>
  <si>
    <t xml:space="preserve">au 03/07/17</t>
  </si>
  <si>
    <t xml:space="preserve">Sens</t>
  </si>
  <si>
    <t xml:space="preserve">D</t>
  </si>
  <si>
    <t xml:space="preserve">R</t>
  </si>
  <si>
    <t xml:space="preserve"> </t>
  </si>
  <si>
    <t xml:space="preserve">Opération (Code)</t>
  </si>
  <si>
    <t xml:space="preserve">Opération (Libellé)</t>
  </si>
  <si>
    <t xml:space="preserve">Montant de l'écriture TTC (Statistique)</t>
  </si>
  <si>
    <t xml:space="preserve">PAS D'OPERATION</t>
  </si>
  <si>
    <t xml:space="preserve">0_FIPHFP</t>
  </si>
  <si>
    <t xml:space="preserve">FONDS INSERTION PERSONNES HANDICAPÉES FONCTION </t>
  </si>
  <si>
    <t xml:space="preserve">0_RYTSCO</t>
  </si>
  <si>
    <t xml:space="preserve">RYTHMES SCOLAIRES</t>
  </si>
  <si>
    <t xml:space="preserve">0_VIDEOPRO</t>
  </si>
  <si>
    <t xml:space="preserve">VIDEO PROTECTION</t>
  </si>
  <si>
    <t xml:space="preserve">1_6018000</t>
  </si>
  <si>
    <t xml:space="preserve">NUMERISATION CMS CORNET</t>
  </si>
  <si>
    <t xml:space="preserve">1_SUBECOCI</t>
  </si>
  <si>
    <t xml:space="preserve">SUB ECO CITOYEN</t>
  </si>
  <si>
    <t xml:space="preserve">1_TVXECOEN</t>
  </si>
  <si>
    <t xml:space="preserve">TRAVAUX D ECONOMIE D ENERGIE</t>
  </si>
  <si>
    <t xml:space="preserve">2_4064000</t>
  </si>
  <si>
    <t xml:space="preserve">PARTICIPATION HI - 4CH</t>
  </si>
  <si>
    <t xml:space="preserve">2_6031000</t>
  </si>
  <si>
    <t xml:space="preserve">PLATEFORME CMS ST MARGUERITE</t>
  </si>
  <si>
    <t xml:space="preserve">3_2039000</t>
  </si>
  <si>
    <t xml:space="preserve">ABORDS  BIBLIOTHEQUE LUDOTHEQUE</t>
  </si>
  <si>
    <t xml:space="preserve">3_SECUBAT</t>
  </si>
  <si>
    <t xml:space="preserve">SECURISATION DES BATIMENTS</t>
  </si>
  <si>
    <t xml:space="preserve">4_001006</t>
  </si>
  <si>
    <t xml:space="preserve">CONCOURS EUROPEAN</t>
  </si>
  <si>
    <t xml:space="preserve">4_4115000</t>
  </si>
  <si>
    <t xml:space="preserve">RHI - 4 MÉHUL (TRAVAUX D'OFFICE HABITAT DÉGRADÉ) </t>
  </si>
  <si>
    <t xml:space="preserve">4_COMMERCE</t>
  </si>
  <si>
    <t xml:space="preserve">CHARTE DE QUALITE DU COMMERCE</t>
  </si>
  <si>
    <t xml:space="preserve">4_COQCOM</t>
  </si>
  <si>
    <t xml:space="preserve">COQUES COMMERCIALES</t>
  </si>
  <si>
    <t xml:space="preserve">4_ECOQRGAR</t>
  </si>
  <si>
    <t xml:space="preserve">ECOQUARTIER GARE</t>
  </si>
  <si>
    <t xml:space="preserve">4_EFFERIS</t>
  </si>
  <si>
    <t xml:space="preserve">ACQUISITION EFFERIS</t>
  </si>
  <si>
    <t xml:space="preserve">4_FREHA</t>
  </si>
  <si>
    <t xml:space="preserve">CESSION FREHA LE REFUGE</t>
  </si>
  <si>
    <t xml:space="preserve">4_GRD4CH</t>
  </si>
  <si>
    <t xml:space="preserve">GRAND 4 CHEMINS</t>
  </si>
  <si>
    <t xml:space="preserve">4_MEHUL</t>
  </si>
  <si>
    <t xml:space="preserve">SECTEUR MEHUL</t>
  </si>
  <si>
    <t xml:space="preserve">4_PPARIS</t>
  </si>
  <si>
    <t xml:space="preserve">PORTE DE PARIS</t>
  </si>
  <si>
    <t xml:space="preserve">4_PRU4CH</t>
  </si>
  <si>
    <t xml:space="preserve">PRU 4 CHEMINS</t>
  </si>
  <si>
    <t xml:space="preserve">4_PRUCOURT</t>
  </si>
  <si>
    <t xml:space="preserve">PRU COURTILLIERES</t>
  </si>
  <si>
    <t xml:space="preserve">4_TERRDID</t>
  </si>
  <si>
    <t xml:space="preserve">TERRAIN DU PARC DIDEROT</t>
  </si>
  <si>
    <t xml:space="preserve">4_ZACCV</t>
  </si>
  <si>
    <t xml:space="preserve">ZAC CENTRE VILLE</t>
  </si>
  <si>
    <t xml:space="preserve">4_ZACHV</t>
  </si>
  <si>
    <t xml:space="preserve">ZAC HOTEL DE VILLE</t>
  </si>
  <si>
    <t xml:space="preserve">4_ZACPORT</t>
  </si>
  <si>
    <t xml:space="preserve">PARTICIPATION OPERATION ZAC DU PORT </t>
  </si>
  <si>
    <t xml:space="preserve">4_ZACVI4CH</t>
  </si>
  <si>
    <t xml:space="preserve">ZAC VILLETTE 4 CHEMINS</t>
  </si>
  <si>
    <t xml:space="preserve">5_00001</t>
  </si>
  <si>
    <t xml:space="preserve">PRÉVENTION DES RISQUES DE MOUVEMENTS DE TERRAIN</t>
  </si>
  <si>
    <t xml:space="preserve">5_00004</t>
  </si>
  <si>
    <t xml:space="preserve">AIRES DE JEUX</t>
  </si>
  <si>
    <t xml:space="preserve">5_00005</t>
  </si>
  <si>
    <t xml:space="preserve">ARROSAGE AUTOMATIQUE ET FONTAINERIE</t>
  </si>
  <si>
    <t xml:space="preserve">5_00006</t>
  </si>
  <si>
    <t xml:space="preserve">TRAITEMENT ARBORE</t>
  </si>
  <si>
    <t xml:space="preserve">5_00008</t>
  </si>
  <si>
    <t xml:space="preserve">MODES ALTERNATIFS DE DÉPLACEMENTS</t>
  </si>
  <si>
    <t xml:space="preserve">5_00010</t>
  </si>
  <si>
    <t xml:space="preserve">CONTROLES REGLEMENTAIRES</t>
  </si>
  <si>
    <t xml:space="preserve">5_00012</t>
  </si>
  <si>
    <t xml:space="preserve">ENTRETIEN DES MATERIELS DE SECURITE</t>
  </si>
  <si>
    <t xml:space="preserve">5_00017</t>
  </si>
  <si>
    <t xml:space="preserve">AMENAGEMENT DU BÂTI</t>
  </si>
  <si>
    <t xml:space="preserve">5_00020</t>
  </si>
  <si>
    <t xml:space="preserve">PROPRETE DES ESPACES PUBLICS</t>
  </si>
  <si>
    <t xml:space="preserve">5_00021</t>
  </si>
  <si>
    <t xml:space="preserve">ENTRETIEN ECLAIRAGE PUBLIC</t>
  </si>
  <si>
    <t xml:space="preserve">5_00022</t>
  </si>
  <si>
    <t xml:space="preserve">SIGNALISATION TRICOLORE</t>
  </si>
  <si>
    <t xml:space="preserve">5_00023</t>
  </si>
  <si>
    <t xml:space="preserve">ENTRETIEN DU MOBILIER URBAIN</t>
  </si>
  <si>
    <t xml:space="preserve">5_00024</t>
  </si>
  <si>
    <t xml:space="preserve">ENTRETIEN DES BORNES INCENDIE ET BOUCHES DE LAVAGE</t>
  </si>
  <si>
    <t xml:space="preserve">5_00025</t>
  </si>
  <si>
    <t xml:space="preserve">ENTRETIEN DES TERRAINS DE PROXIMITÉ</t>
  </si>
  <si>
    <t xml:space="preserve">5_008000</t>
  </si>
  <si>
    <t xml:space="preserve">PARC STALINGRAD</t>
  </si>
  <si>
    <t xml:space="preserve">5_009000</t>
  </si>
  <si>
    <t xml:space="preserve">PASSERELLE PONT OURCQ</t>
  </si>
  <si>
    <t xml:space="preserve">5_010000</t>
  </si>
  <si>
    <t xml:space="preserve">PARVIS S.WEIL</t>
  </si>
  <si>
    <t xml:space="preserve">5_011000</t>
  </si>
  <si>
    <t xml:space="preserve">GROUPE SCOLAIRE S.EXUPERY</t>
  </si>
  <si>
    <t xml:space="preserve">5_012000</t>
  </si>
  <si>
    <t xml:space="preserve">RESTRUCTURATION</t>
  </si>
  <si>
    <t xml:space="preserve">5_014000</t>
  </si>
  <si>
    <t xml:space="preserve">MARCHÉ MAGENTA</t>
  </si>
  <si>
    <t xml:space="preserve">5_015000</t>
  </si>
  <si>
    <t xml:space="preserve">PLACETTE BANLIEUE BLEUE</t>
  </si>
  <si>
    <t xml:space="preserve">5_016000</t>
  </si>
  <si>
    <t xml:space="preserve">NON AFFECTE</t>
  </si>
  <si>
    <t xml:space="preserve">5_016001</t>
  </si>
  <si>
    <t xml:space="preserve">SPACE PLANNING</t>
  </si>
  <si>
    <t xml:space="preserve">5_016002</t>
  </si>
  <si>
    <t xml:space="preserve">TRAVAUX DE CHAUFFAGE</t>
  </si>
  <si>
    <t xml:space="preserve">5_016003</t>
  </si>
  <si>
    <t xml:space="preserve">POSE OU REMPLCT ALARME D'INCENDIE</t>
  </si>
  <si>
    <t xml:space="preserve">5_016004</t>
  </si>
  <si>
    <t xml:space="preserve">ACHAT DE GROS MATERIELS</t>
  </si>
  <si>
    <t xml:space="preserve">5_016005</t>
  </si>
  <si>
    <t xml:space="preserve">GROS TRAVAUX DE COUVERTURE </t>
  </si>
  <si>
    <t xml:space="preserve">5_016006</t>
  </si>
  <si>
    <t xml:space="preserve">ACCESSIBILITÉ DANS LES BÂTIMENTS COMMUNAUX </t>
  </si>
  <si>
    <t xml:space="preserve">5_016007</t>
  </si>
  <si>
    <t xml:space="preserve">GROS TRAVAUX DE FAÇADE</t>
  </si>
  <si>
    <t xml:space="preserve">5_016008</t>
  </si>
  <si>
    <t xml:space="preserve">CONFORMITÉ INCENDIE </t>
  </si>
  <si>
    <t xml:space="preserve">5_016009</t>
  </si>
  <si>
    <t xml:space="preserve">TRAVAUX SUR ÉVACUATIONS PLUVIALES </t>
  </si>
  <si>
    <t xml:space="preserve">5_016010</t>
  </si>
  <si>
    <t xml:space="preserve">POSE OU REMPLACEMENT DE STORES </t>
  </si>
  <si>
    <t xml:space="preserve">5_016011</t>
  </si>
  <si>
    <t xml:space="preserve">CLÔTURE SUR ESPACES PUBLICS</t>
  </si>
  <si>
    <t xml:space="preserve">5_016012</t>
  </si>
  <si>
    <t xml:space="preserve">DÉMOLITION DE PATRIMOINE PRIVÉ</t>
  </si>
  <si>
    <t xml:space="preserve">5_016013</t>
  </si>
  <si>
    <t xml:space="preserve">POSE OU REMPLACEMENT D'ALARME ANTI-INTRUSION</t>
  </si>
  <si>
    <t xml:space="preserve">5_016014</t>
  </si>
  <si>
    <t xml:space="preserve">AMÉNAGEMENT LOCAUX LAVOISIER</t>
  </si>
  <si>
    <t xml:space="preserve">5_016015</t>
  </si>
  <si>
    <t xml:space="preserve">EXTENSION DU CENTRE DE LOISIR ARAGON</t>
  </si>
  <si>
    <t xml:space="preserve">5_016016</t>
  </si>
  <si>
    <t xml:space="preserve">AMÉNAGEMENT ESPACE ACCUEIL PUBLIC, MDQ</t>
  </si>
  <si>
    <t xml:space="preserve">5_016017</t>
  </si>
  <si>
    <t xml:space="preserve">MISE EN CONFORMITÉ DES ASCENSEURS</t>
  </si>
  <si>
    <t xml:space="preserve">5_016018</t>
  </si>
  <si>
    <t xml:space="preserve">PETITS TRAVAUX D'AMÉNAGEMENT</t>
  </si>
  <si>
    <t xml:space="preserve">5_016019</t>
  </si>
  <si>
    <t xml:space="preserve">REMPLACEMENT OU RÉPARATION  DE FENÊTRE</t>
  </si>
  <si>
    <t xml:space="preserve">5_016020</t>
  </si>
  <si>
    <t xml:space="preserve">AMÉNAGEMENT ET MISE AUX NORMES SPORTIVES</t>
  </si>
  <si>
    <t xml:space="preserve">5_016021</t>
  </si>
  <si>
    <t xml:space="preserve">REAMENAGEMENT DES LOCAUX</t>
  </si>
  <si>
    <t xml:space="preserve">5_016022</t>
  </si>
  <si>
    <t xml:space="preserve">TRAVAUX DIVERS</t>
  </si>
  <si>
    <t xml:space="preserve">5_016023</t>
  </si>
  <si>
    <t xml:space="preserve">POSE OU REMPLACEMENT DE GROS MATERIEL TECH</t>
  </si>
  <si>
    <t xml:space="preserve">5_016024</t>
  </si>
  <si>
    <t xml:space="preserve">REHABILITATION DES SHEDS PARC DIDEROT</t>
  </si>
  <si>
    <t xml:space="preserve">5_017001</t>
  </si>
  <si>
    <t xml:space="preserve">GROSSES REPARATION DE VOIRIE</t>
  </si>
  <si>
    <t xml:space="preserve">5_017002</t>
  </si>
  <si>
    <t xml:space="preserve">POSE ET ACHAT D'ARBRES ET ARBUSTRES</t>
  </si>
  <si>
    <t xml:space="preserve">5_017004</t>
  </si>
  <si>
    <t xml:space="preserve">ACHAT ET POSE DE MOBILIER URBAIN</t>
  </si>
  <si>
    <t xml:space="preserve">5_017005</t>
  </si>
  <si>
    <t xml:space="preserve">MA RUE J'EN PREND SOIN</t>
  </si>
  <si>
    <t xml:space="preserve">5_017006</t>
  </si>
  <si>
    <t xml:space="preserve">PETITS AMÉNAGEMENTS D'ESPACES PUBLICS</t>
  </si>
  <si>
    <t xml:space="preserve">5_017007</t>
  </si>
  <si>
    <t xml:space="preserve">GROSSE REPARATION D'ECLAIRAGE PUBLIC</t>
  </si>
  <si>
    <t xml:space="preserve">5_017008</t>
  </si>
  <si>
    <t xml:space="preserve">GROSSE RÉPARATION DE CHAUSSÉE</t>
  </si>
  <si>
    <t xml:space="preserve">5_017009</t>
  </si>
  <si>
    <t xml:space="preserve">RÉNOVATION D'ÉCLAIRAGE PUBLIC </t>
  </si>
  <si>
    <t xml:space="preserve">5_017010</t>
  </si>
  <si>
    <t xml:space="preserve">POSE BORNES INCENDIE &amp; BOUCHES LAVAGE</t>
  </si>
  <si>
    <t xml:space="preserve">5_017011</t>
  </si>
  <si>
    <t xml:space="preserve">RENOVATION DE SIGNALISATION TRICOLORE</t>
  </si>
  <si>
    <t xml:space="preserve">5_017012</t>
  </si>
  <si>
    <t xml:space="preserve">GROSSES RÉPARATIONS DE SIGNALISATION TRICOLORE </t>
  </si>
  <si>
    <t xml:space="preserve">5_017013</t>
  </si>
  <si>
    <t xml:space="preserve">RÉFECTION DE TROTTOIR</t>
  </si>
  <si>
    <t xml:space="preserve">5_017014</t>
  </si>
  <si>
    <t xml:space="preserve">RÉPARATION D'ASSAINISSEMENT PRIVÉ</t>
  </si>
  <si>
    <t xml:space="preserve">5_017015</t>
  </si>
  <si>
    <t xml:space="preserve">CREATION DE JEUX</t>
  </si>
  <si>
    <t xml:space="preserve">5_017016</t>
  </si>
  <si>
    <t xml:space="preserve">TRACAGE ET SIGNALISATION</t>
  </si>
  <si>
    <t xml:space="preserve">5_017017</t>
  </si>
  <si>
    <t xml:space="preserve">CREATION D'ARROSAGE AUTOMATIQUE</t>
  </si>
  <si>
    <t xml:space="preserve">5_017018</t>
  </si>
  <si>
    <t xml:space="preserve">PLAN DE MISE EN ACCESSIBILITE</t>
  </si>
  <si>
    <t xml:space="preserve">5_017020</t>
  </si>
  <si>
    <t xml:space="preserve">INJECTIONS RUE MARCELLE (FONTIS) CO OUVRAGE</t>
  </si>
  <si>
    <t xml:space="preserve">5_017021</t>
  </si>
  <si>
    <t xml:space="preserve">STABILISATION DU TALUS RUE BEL AIR</t>
  </si>
  <si>
    <t xml:space="preserve">5_017022</t>
  </si>
  <si>
    <t xml:space="preserve">PLAQUES SIGNALITIQUES</t>
  </si>
  <si>
    <t xml:space="preserve">5_017023</t>
  </si>
  <si>
    <t xml:space="preserve">POSE DE LED</t>
  </si>
  <si>
    <t xml:space="preserve">5_017024</t>
  </si>
  <si>
    <t xml:space="preserve">TERRAIN MULTISPORTS RUE CANDALE</t>
  </si>
  <si>
    <t xml:space="preserve">5_017025</t>
  </si>
  <si>
    <t xml:space="preserve">ENFOUISSEMENT DE RESEAUX</t>
  </si>
  <si>
    <t xml:space="preserve">5_017026</t>
  </si>
  <si>
    <t xml:space="preserve">PARC REPUBLIQUE</t>
  </si>
  <si>
    <t xml:space="preserve">5_017030</t>
  </si>
  <si>
    <t xml:space="preserve">FONTIS RUE DES POMMIERS</t>
  </si>
  <si>
    <t xml:space="preserve">5_018000</t>
  </si>
  <si>
    <t xml:space="preserve">ACQUISITIONS VÉHICULES</t>
  </si>
  <si>
    <t xml:space="preserve">5_022000</t>
  </si>
  <si>
    <t xml:space="preserve">REQUALIFICATION SQUARE DIDEROT </t>
  </si>
  <si>
    <t xml:space="preserve">5_035000</t>
  </si>
  <si>
    <t xml:space="preserve">ZONE DE RENOUVELLEMENT URBAIN DES COURTILLIÈRES</t>
  </si>
  <si>
    <t xml:space="preserve">5_036000</t>
  </si>
  <si>
    <t xml:space="preserve">13-22 SERPANTIN</t>
  </si>
  <si>
    <t xml:space="preserve">5_037000</t>
  </si>
  <si>
    <t xml:space="preserve">AMENAGEMENT AV DES COURTILLIERES</t>
  </si>
  <si>
    <t xml:space="preserve">5_038000</t>
  </si>
  <si>
    <t xml:space="preserve">AMENAGEMENT VOIRIE CACHIN</t>
  </si>
  <si>
    <t xml:space="preserve">5_039000</t>
  </si>
  <si>
    <t xml:space="preserve">GROUPE SCOLAIRE J JAURES</t>
  </si>
  <si>
    <t xml:space="preserve">5_040000</t>
  </si>
  <si>
    <t xml:space="preserve">FONDS D'EAUBONNE T10</t>
  </si>
  <si>
    <t xml:space="preserve">5_042000</t>
  </si>
  <si>
    <t xml:space="preserve">OUED OUEST</t>
  </si>
  <si>
    <t xml:space="preserve">5_043000</t>
  </si>
  <si>
    <t xml:space="preserve">PARC DES COURTILLIÈRES</t>
  </si>
  <si>
    <t xml:space="preserve">5_044000</t>
  </si>
  <si>
    <t xml:space="preserve">PARVIS CRÈCHE DES COURTILLIÈRES </t>
  </si>
  <si>
    <t xml:space="preserve">5_045000</t>
  </si>
  <si>
    <t xml:space="preserve">PONT DE PIERRE/ED.RENARD</t>
  </si>
  <si>
    <t xml:space="preserve">5_046000</t>
  </si>
  <si>
    <t xml:space="preserve">PONT DE PIERRE EST</t>
  </si>
  <si>
    <t xml:space="preserve">5_056000</t>
  </si>
  <si>
    <t xml:space="preserve">ZAC GRANDS MOULINS</t>
  </si>
  <si>
    <t xml:space="preserve">5_060000</t>
  </si>
  <si>
    <t xml:space="preserve">PERCEMENT VOIRIE CARTIER BRESSON</t>
  </si>
  <si>
    <t xml:space="preserve">5_061000</t>
  </si>
  <si>
    <t xml:space="preserve">EXTENSION ELEMENTAIRE DIDEROT</t>
  </si>
  <si>
    <t xml:space="preserve">5_063001</t>
  </si>
  <si>
    <t xml:space="preserve">RÉNOVATION DE LA RUE ROUGET DE L'ISLE </t>
  </si>
  <si>
    <t xml:space="preserve">5_063002</t>
  </si>
  <si>
    <t xml:space="preserve">SIGNALITIQUES ET PLAQUES DE RUE</t>
  </si>
  <si>
    <t xml:space="preserve">5_063003</t>
  </si>
  <si>
    <t xml:space="preserve">ENTREE DE VILLE J.AUFFRET</t>
  </si>
  <si>
    <t xml:space="preserve">5_063004</t>
  </si>
  <si>
    <t xml:space="preserve">AMENAGEMENT QUAI DE L'AISNE</t>
  </si>
  <si>
    <t xml:space="preserve">5_063005</t>
  </si>
  <si>
    <t xml:space="preserve">AUTOLIB</t>
  </si>
  <si>
    <t xml:space="preserve">5_063006</t>
  </si>
  <si>
    <t xml:space="preserve">AMENAGEMENT SQUARE DU GRAND AUGER</t>
  </si>
  <si>
    <t xml:space="preserve">5_063007</t>
  </si>
  <si>
    <t xml:space="preserve">ETUDES DE SOL</t>
  </si>
  <si>
    <t xml:space="preserve">5_063008</t>
  </si>
  <si>
    <t xml:space="preserve">REQUALIFICATION RUE PAIX + 11 NOVEMBRE</t>
  </si>
  <si>
    <t xml:space="preserve">5_063009</t>
  </si>
  <si>
    <t xml:space="preserve">EXTENSION DU STATIONNEMENT PAYANT</t>
  </si>
  <si>
    <t xml:space="preserve">5_063010</t>
  </si>
  <si>
    <t xml:space="preserve">CREATION DE PISTE CYCLABLE</t>
  </si>
  <si>
    <t xml:space="preserve">5_063011</t>
  </si>
  <si>
    <t xml:space="preserve">REAM. PARC SETA MANUFACTURE</t>
  </si>
  <si>
    <t xml:space="preserve">5_063013</t>
  </si>
  <si>
    <t xml:space="preserve">AMENAGEMENT PONT T.ROPAC</t>
  </si>
  <si>
    <t xml:space="preserve">5_063014</t>
  </si>
  <si>
    <t xml:space="preserve">ACTION 4 CHEMINS</t>
  </si>
  <si>
    <t xml:space="preserve">5_064000</t>
  </si>
  <si>
    <t xml:space="preserve">RÉHABILITATION GYMNASE HASENFRATZ</t>
  </si>
  <si>
    <t xml:space="preserve">5_065000</t>
  </si>
  <si>
    <t xml:space="preserve">STADE MARCEL CERDAN</t>
  </si>
  <si>
    <t xml:space="preserve">5_067000</t>
  </si>
  <si>
    <t xml:space="preserve">RÉNOVATION ÉGLISE ST GERMAIN</t>
  </si>
  <si>
    <t xml:space="preserve">5_069000</t>
  </si>
  <si>
    <t xml:space="preserve">CENTRE CULTUREL ASSOCIATIF + LUDOTHÈQUE</t>
  </si>
  <si>
    <t xml:space="preserve">5_072000</t>
  </si>
  <si>
    <t xml:space="preserve">CENTRE DE RESSOURCES DES ASSOCIATIONS (61 V. HUGO)</t>
  </si>
  <si>
    <t xml:space="preserve">5_073000</t>
  </si>
  <si>
    <t xml:space="preserve">LOCAL MEDIATION QUARTIER EGLISE 7 ARPENTS</t>
  </si>
  <si>
    <t xml:space="preserve">5_075000</t>
  </si>
  <si>
    <t xml:space="preserve">RÉHABILITATION PISCINE LECLERC</t>
  </si>
  <si>
    <t xml:space="preserve">5_076000</t>
  </si>
  <si>
    <t xml:space="preserve">RELAIS PETITE ENFANCE V.HUGO ET CAFÉ DES PARENTS</t>
  </si>
  <si>
    <t xml:space="preserve">5_077000</t>
  </si>
  <si>
    <t xml:space="preserve">RÉHABILITATIONS ESPACES RESTAURATION (COCHENNEC)</t>
  </si>
  <si>
    <t xml:space="preserve">5_078000</t>
  </si>
  <si>
    <t xml:space="preserve">REHABILITATION RELAIS FORMATION</t>
  </si>
  <si>
    <t xml:space="preserve">5_079000</t>
  </si>
  <si>
    <t xml:space="preserve">MODERNISATION GYMNASE BAQUET</t>
  </si>
  <si>
    <t xml:space="preserve">5_080000</t>
  </si>
  <si>
    <t xml:space="preserve">BAINS DOUCHE / CRECHE PARENTALE</t>
  </si>
  <si>
    <t xml:space="preserve">5_083000</t>
  </si>
  <si>
    <t xml:space="preserve">REQUALIFICATION WEBER LESIEUR</t>
  </si>
  <si>
    <t xml:space="preserve">5_084000</t>
  </si>
  <si>
    <t xml:space="preserve">CRÉATION DU SQUARE MAGENTA</t>
  </si>
  <si>
    <t xml:space="preserve">5_085000</t>
  </si>
  <si>
    <t xml:space="preserve">REAMENAGEMENT ECOLE QUATREMAIRE</t>
  </si>
  <si>
    <t xml:space="preserve">5_090000</t>
  </si>
  <si>
    <t xml:space="preserve">CCIP POLICE MUNICIPALE</t>
  </si>
  <si>
    <t xml:space="preserve">5_092000</t>
  </si>
  <si>
    <t xml:space="preserve">PENICHE</t>
  </si>
  <si>
    <t xml:space="preserve">5_101000</t>
  </si>
  <si>
    <t xml:space="preserve">ECOLE ZAC DU PORT</t>
  </si>
  <si>
    <t xml:space="preserve">5_103000</t>
  </si>
  <si>
    <t xml:space="preserve">FONTIS</t>
  </si>
  <si>
    <t xml:space="preserve">5_104000</t>
  </si>
  <si>
    <t xml:space="preserve">REHABILITATION HOTEL DE VILLE</t>
  </si>
  <si>
    <t xml:space="preserve">5_107000</t>
  </si>
  <si>
    <t xml:space="preserve">RESTO DU CŒUR</t>
  </si>
  <si>
    <t xml:space="preserve">5_108000</t>
  </si>
  <si>
    <t xml:space="preserve">PRU 2 : 7 ARPENTS ILOT 27 / TRAVAUX</t>
  </si>
  <si>
    <t xml:space="preserve">5_11NOPAIX</t>
  </si>
  <si>
    <t xml:space="preserve">RUE DU 11 NOVEMBRE RUE DE LA PAIX</t>
  </si>
  <si>
    <t xml:space="preserve">5_412500</t>
  </si>
  <si>
    <t xml:space="preserve">ACCESSIBILITE</t>
  </si>
  <si>
    <t xml:space="preserve">5_5069000</t>
  </si>
  <si>
    <t xml:space="preserve">ACQUISITION 25 RUE JULES AUFFRET + TRV DÉPOLLUTION</t>
  </si>
  <si>
    <t xml:space="preserve">5_ACSECHDV</t>
  </si>
  <si>
    <t xml:space="preserve">ACCUEIL SECURITE HDV</t>
  </si>
  <si>
    <t xml:space="preserve">5_ACT4CHEM</t>
  </si>
  <si>
    <t xml:space="preserve">ACTIONS 4 CHEMINS</t>
  </si>
  <si>
    <t xml:space="preserve">5_ADUCTEAU</t>
  </si>
  <si>
    <t xml:space="preserve">GROSSES REPARATIONS SUR ADDUCTION D EAU</t>
  </si>
  <si>
    <t xml:space="preserve">5_ALARMANT</t>
  </si>
  <si>
    <t xml:space="preserve">ALARME ANTI INTRUSION</t>
  </si>
  <si>
    <t xml:space="preserve">5_ALARMINC</t>
  </si>
  <si>
    <t xml:space="preserve">ALARMES INCENDIE</t>
  </si>
  <si>
    <t xml:space="preserve">5_ALARMINT</t>
  </si>
  <si>
    <t xml:space="preserve">ALARME INTRUSION</t>
  </si>
  <si>
    <t xml:space="preserve">5_AMENAGMT</t>
  </si>
  <si>
    <t xml:space="preserve">AMENAGEMENT</t>
  </si>
  <si>
    <t xml:space="preserve">5_AMENRD35</t>
  </si>
  <si>
    <t xml:space="preserve">AMENAGEMENT RD 35</t>
  </si>
  <si>
    <t xml:space="preserve">5_AMENREP</t>
  </si>
  <si>
    <t xml:space="preserve">AMENAGEMENT LOCAL REPROGRAPHIE</t>
  </si>
  <si>
    <t xml:space="preserve">5_AUVENTCA</t>
  </si>
  <si>
    <t xml:space="preserve">AUVENT COUR CANNELLE  </t>
  </si>
  <si>
    <t xml:space="preserve">5_BACACIER</t>
  </si>
  <si>
    <t xml:space="preserve">CHANGER BAC ACIER</t>
  </si>
  <si>
    <t xml:space="preserve">5_BACGRAIS</t>
  </si>
  <si>
    <t xml:space="preserve">CHANGER BAC A GRAISSE </t>
  </si>
  <si>
    <t xml:space="preserve">5_CARRELAG</t>
  </si>
  <si>
    <t xml:space="preserve">CARRELAGE</t>
  </si>
  <si>
    <t xml:space="preserve">5_CCIPNORD</t>
  </si>
  <si>
    <t xml:space="preserve">(PANTIN) CHEMIN LATERAL CCIP NORD </t>
  </si>
  <si>
    <t xml:space="preserve">5_CENTRESO</t>
  </si>
  <si>
    <t xml:space="preserve">CREATION DU CENTRE SOCIAL</t>
  </si>
  <si>
    <t xml:space="preserve">5_CHARTHAN</t>
  </si>
  <si>
    <t xml:space="preserve">CHARTE HANDICAP</t>
  </si>
  <si>
    <t xml:space="preserve">5_CHEVREUI</t>
  </si>
  <si>
    <t xml:space="preserve">RUE DE CHEVREUL</t>
  </si>
  <si>
    <t xml:space="preserve">5_CLOISONS</t>
  </si>
  <si>
    <t xml:space="preserve">ACCUEIL ET DEPLACEMENT DE CLOISONS CENTRE ADM</t>
  </si>
  <si>
    <t xml:space="preserve">5_CONTRELE</t>
  </si>
  <si>
    <t xml:space="preserve">CONTROLES ELECTRIQUES</t>
  </si>
  <si>
    <t xml:space="preserve">5_COUVERT</t>
  </si>
  <si>
    <t xml:space="preserve">COUVERTURE</t>
  </si>
  <si>
    <t xml:space="preserve">5_DEMOLPP</t>
  </si>
  <si>
    <t xml:space="preserve">DEMOLITION PATRIMOINE PRIVE</t>
  </si>
  <si>
    <t xml:space="preserve">5_DESCENTE</t>
  </si>
  <si>
    <t xml:space="preserve">CHANGER DESCENTE EP LANGEVIN</t>
  </si>
  <si>
    <t xml:space="preserve">5_DISJONCT</t>
  </si>
  <si>
    <t xml:space="preserve">DISJONCTEUR</t>
  </si>
  <si>
    <t xml:space="preserve">5_FOURENFO</t>
  </si>
  <si>
    <t xml:space="preserve">POSE DE FOURREAUX ET ENFOUISSEMENT DE RESEAUX</t>
  </si>
  <si>
    <t xml:space="preserve">5_ISOGAZ</t>
  </si>
  <si>
    <t xml:space="preserve">ISOLER CANA GAZ CL LA COLOMBE</t>
  </si>
  <si>
    <t xml:space="preserve">5_ISOLATIO</t>
  </si>
  <si>
    <t xml:space="preserve">ISOLATION</t>
  </si>
  <si>
    <t xml:space="preserve">5_MATINC</t>
  </si>
  <si>
    <t xml:space="preserve">MATERIELS D INCENDIE</t>
  </si>
  <si>
    <t xml:space="preserve">5_MATOUTIL</t>
  </si>
  <si>
    <t xml:space="preserve">MATERIELS ET OUTILLAGES</t>
  </si>
  <si>
    <t xml:space="preserve">5_MEC</t>
  </si>
  <si>
    <t xml:space="preserve">MISE EN CONFORMITE</t>
  </si>
  <si>
    <t xml:space="preserve">5_MNORMASC</t>
  </si>
  <si>
    <t xml:space="preserve">MISE AUX NORME DES ASCENSEURS</t>
  </si>
  <si>
    <t xml:space="preserve">5_MOSQUEE</t>
  </si>
  <si>
    <t xml:space="preserve">MOSQUEE</t>
  </si>
  <si>
    <t xml:space="preserve">5_N3HDELIZ</t>
  </si>
  <si>
    <t xml:space="preserve">N3 HUGO DELIZY</t>
  </si>
  <si>
    <t xml:space="preserve">5_NOUVEAU</t>
  </si>
  <si>
    <t xml:space="preserve">NOUVEAU</t>
  </si>
  <si>
    <t xml:space="preserve">5_PARC</t>
  </si>
  <si>
    <t xml:space="preserve">PARC</t>
  </si>
  <si>
    <t xml:space="preserve">5_PLAQUESN</t>
  </si>
  <si>
    <t xml:space="preserve">PLACE QUESNE</t>
  </si>
  <si>
    <t xml:space="preserve">5_PORTEENT</t>
  </si>
  <si>
    <t xml:space="preserve">PORTE D ENTREE TENINE</t>
  </si>
  <si>
    <t xml:space="preserve">5_RAVALEMT</t>
  </si>
  <si>
    <t xml:space="preserve">RAVALEMENT </t>
  </si>
  <si>
    <t xml:space="preserve">5_REAMENAG</t>
  </si>
  <si>
    <t xml:space="preserve">REAMENAGEMENT</t>
  </si>
  <si>
    <t xml:space="preserve">5_REFCHAUS</t>
  </si>
  <si>
    <t xml:space="preserve">REFECTION DE CHAUSSEE EN ENROBE</t>
  </si>
  <si>
    <t xml:space="preserve">5_REFECTIO</t>
  </si>
  <si>
    <t xml:space="preserve">REFECTION</t>
  </si>
  <si>
    <t xml:space="preserve">5_REFTROTT</t>
  </si>
  <si>
    <t xml:space="preserve">REFECTION DES TROTTOIRS</t>
  </si>
  <si>
    <t xml:space="preserve">5_RENOVRES</t>
  </si>
  <si>
    <t xml:space="preserve">RENOVATION DU RESEAU</t>
  </si>
  <si>
    <t xml:space="preserve">5_REPARVOI</t>
  </si>
  <si>
    <t xml:space="preserve">GROSSES REPARATIONS VOIRIE</t>
  </si>
  <si>
    <t xml:space="preserve">5_RESTRUCT</t>
  </si>
  <si>
    <t xml:space="preserve">5_SECUINC</t>
  </si>
  <si>
    <t xml:space="preserve">SECURITE INCENDIE </t>
  </si>
  <si>
    <t xml:space="preserve">5_SIGJALON</t>
  </si>
  <si>
    <t xml:space="preserve">SIGNALETIQUE ET JALONNEMENT</t>
  </si>
  <si>
    <t xml:space="preserve">5_STORES</t>
  </si>
  <si>
    <t xml:space="preserve">POSE DE STORES</t>
  </si>
  <si>
    <t xml:space="preserve">5_STPAYANT</t>
  </si>
  <si>
    <t xml:space="preserve">STATIONNEMENT PAYANT</t>
  </si>
  <si>
    <t xml:space="preserve">5_TARIFJAU</t>
  </si>
  <si>
    <t xml:space="preserve">PASSAGE TARIF JAUNE</t>
  </si>
  <si>
    <t xml:space="preserve">5_TERRASSE</t>
  </si>
  <si>
    <t xml:space="preserve">TERRASSE</t>
  </si>
  <si>
    <t xml:space="preserve">5_TOITURE</t>
  </si>
  <si>
    <t xml:space="preserve">TOITURE</t>
  </si>
  <si>
    <t xml:space="preserve">5_TRASIGNA</t>
  </si>
  <si>
    <t xml:space="preserve">TRACAGE SIGNALISATION</t>
  </si>
  <si>
    <t xml:space="preserve">5_TRAVAUX</t>
  </si>
  <si>
    <t xml:space="preserve">TRAVAUX</t>
  </si>
  <si>
    <t xml:space="preserve">5_TVXCHAUF</t>
  </si>
  <si>
    <t xml:space="preserve">5_TVXDIVER</t>
  </si>
  <si>
    <t xml:space="preserve">TVXDIVERS</t>
  </si>
  <si>
    <t xml:space="preserve">5_TVXESPVE</t>
  </si>
  <si>
    <t xml:space="preserve">TRAVAUX ESPACES VERTS</t>
  </si>
  <si>
    <t xml:space="preserve">5_TVXLOC</t>
  </si>
  <si>
    <t xml:space="preserve">TRAVAUX LOCAUX LIBERTE</t>
  </si>
  <si>
    <t xml:space="preserve">5_TVXOURAI</t>
  </si>
  <si>
    <t xml:space="preserve">TRAVAUX OURCQ/AISNES</t>
  </si>
  <si>
    <t xml:space="preserve">5_VENTILAT</t>
  </si>
  <si>
    <t xml:space="preserve">VENTILATION MULTIACCUEIL ROUGET DE L ISLE</t>
  </si>
  <si>
    <t xml:space="preserve">5_VERRIERE</t>
  </si>
  <si>
    <t xml:space="preserve">VERRIERE</t>
  </si>
  <si>
    <t xml:space="preserve">5_VOIEARA</t>
  </si>
  <si>
    <t xml:space="preserve">VOIE NOUVELLE ARAGO</t>
  </si>
  <si>
    <t xml:space="preserve">5_Z30CYCL</t>
  </si>
  <si>
    <t xml:space="preserve">ZONE 30 PISTE CLYCLABE</t>
  </si>
  <si>
    <t xml:space="preserve">6_0082000</t>
  </si>
  <si>
    <t xml:space="preserve">RECURRENTS INFORMATIQUE</t>
  </si>
  <si>
    <t xml:space="preserve">6_0082001</t>
  </si>
  <si>
    <t xml:space="preserve">ECM - MANAGEMENT DU CONTENU D'ENTREPRISE</t>
  </si>
  <si>
    <t xml:space="preserve">6_0082002</t>
  </si>
  <si>
    <t xml:space="preserve">EVOL - EVOLUTION</t>
  </si>
  <si>
    <t xml:space="preserve">6_0082003</t>
  </si>
  <si>
    <t xml:space="preserve">INNOV - INNOVATION CITOYEN</t>
  </si>
  <si>
    <t xml:space="preserve">6_0082004</t>
  </si>
  <si>
    <t xml:space="preserve">MODERN - MODERNISATION RESSOURCES</t>
  </si>
  <si>
    <t xml:space="preserve">6_0082006</t>
  </si>
  <si>
    <t xml:space="preserve">EQPT - EQUIPEMENT</t>
  </si>
  <si>
    <t xml:space="preserve">6_0082007</t>
  </si>
  <si>
    <t xml:space="preserve">IMP - IMPRESSION</t>
  </si>
  <si>
    <t xml:space="preserve">6_0082008</t>
  </si>
  <si>
    <t xml:space="preserve">INFRAP - INFRASTRUCTURE APPLICATION</t>
  </si>
  <si>
    <t xml:space="preserve">6_0082009</t>
  </si>
  <si>
    <t xml:space="preserve">INFRSY - INFRASTRUCTURE SYSTEME</t>
  </si>
  <si>
    <t xml:space="preserve">6_0082011</t>
  </si>
  <si>
    <t xml:space="preserve">RESCA - RÉSEAU CABLAGE CUIVRE</t>
  </si>
  <si>
    <t xml:space="preserve">6_0082012</t>
  </si>
  <si>
    <t xml:space="preserve">RESFO - RESEAU FIBRE OPTIQUE</t>
  </si>
  <si>
    <t xml:space="preserve">6_0082013</t>
  </si>
  <si>
    <t xml:space="preserve">SECU - SECURITE</t>
  </si>
  <si>
    <t xml:space="preserve">6_0082014</t>
  </si>
  <si>
    <t xml:space="preserve">TEL - TÉLÉPHONIE</t>
  </si>
  <si>
    <t xml:space="preserve">6_0083000</t>
  </si>
  <si>
    <t xml:space="preserve">RECURRENTS MOBILIERS &amp; MATERIELS</t>
  </si>
  <si>
    <t xml:space="preserve">6_0122000</t>
  </si>
  <si>
    <t xml:space="preserve">OPERATION POUR COMPTE DE TIERS</t>
  </si>
  <si>
    <t xml:space="preserve">6_4084000</t>
  </si>
  <si>
    <t xml:space="preserve">PROTOCOLE CGLLS PANTIN HABITAT</t>
  </si>
  <si>
    <t xml:space="preserve">6_4118000</t>
  </si>
  <si>
    <t xml:space="preserve">ERDF + TVX D'ENTRETIEN</t>
  </si>
  <si>
    <t xml:space="preserve">6_4119000</t>
  </si>
  <si>
    <t xml:space="preserve">TAXE D'AMENAGEMENT</t>
  </si>
  <si>
    <t xml:space="preserve">6_4120000</t>
  </si>
  <si>
    <t xml:space="preserve">VDPLD</t>
  </si>
  <si>
    <t xml:space="preserve">6_AIDMAIR</t>
  </si>
  <si>
    <t xml:space="preserve">AIDES AUX MAIRES BATISSEURS</t>
  </si>
  <si>
    <t xml:space="preserve">6_EVOL</t>
  </si>
  <si>
    <t xml:space="preserve">EVOLUTION</t>
  </si>
  <si>
    <t xml:space="preserve">6_MODERN</t>
  </si>
  <si>
    <t xml:space="preserve">MODERNISATION RESSOURCES</t>
  </si>
  <si>
    <t xml:space="preserve">6_PARCAPIT</t>
  </si>
  <si>
    <t xml:space="preserve">PRISE DE PARTICIPATION AU CAPITAL LE RELAIS</t>
  </si>
  <si>
    <t xml:space="preserve">6_VOIRIE</t>
  </si>
  <si>
    <t xml:space="preserve">VOIRIE MIGRATION</t>
  </si>
  <si>
    <t xml:space="preserve">7_4089000</t>
  </si>
  <si>
    <t xml:space="preserve">PRU 2</t>
  </si>
  <si>
    <t xml:space="preserve">7_RONDCREC</t>
  </si>
  <si>
    <t xml:space="preserve">RONDE DES CRECHES</t>
  </si>
  <si>
    <t xml:space="preserve">ACQ17-004</t>
  </si>
  <si>
    <t xml:space="preserve">ECOQUARTIER GARE - ACQ FONCIÈRE COLLÈGE</t>
  </si>
  <si>
    <t xml:space="preserve">TOTAL</t>
  </si>
  <si>
    <t xml:space="preserve">1) PPI des grands Quatres-Chemins :</t>
  </si>
  <si>
    <t xml:space="preserve">Libéllés
 Codes Maire</t>
  </si>
  <si>
    <t xml:space="preserve">- multiple -</t>
  </si>
  <si>
    <t xml:space="preserve">Ctrl 2018</t>
  </si>
  <si>
    <t xml:space="preserve">1</t>
  </si>
  <si>
    <t xml:space="preserve">DOB ?</t>
  </si>
  <si>
    <t xml:space="preserve">Data</t>
  </si>
  <si>
    <t xml:space="preserve">Présentation</t>
  </si>
  <si>
    <t xml:space="preserve">Regroupement  Opération</t>
  </si>
  <si>
    <t xml:space="preserve">Nom de l'opération</t>
  </si>
  <si>
    <t xml:space="preserve">Sum - CN 2018 </t>
  </si>
  <si>
    <t xml:space="preserve">Sum - CN 2019</t>
  </si>
  <si>
    <t xml:space="preserve">Sum - Dép. 2020</t>
  </si>
  <si>
    <t xml:space="preserve">Sum - Rec. 2020</t>
  </si>
  <si>
    <t xml:space="preserve">Sum - CN 2020</t>
  </si>
  <si>
    <t xml:space="preserve">Sum - CN 2021</t>
  </si>
  <si>
    <t xml:space="preserve">Sum - CN Après 2021</t>
  </si>
  <si>
    <t xml:space="preserve">Sum - Total Dép. 2019- après 2021</t>
  </si>
  <si>
    <t xml:space="preserve">PPI des Grands Quatre-chemins</t>
  </si>
  <si>
    <t xml:space="preserve">Ecoquartier</t>
  </si>
  <si>
    <t xml:space="preserve">Ecoquartier - Acquisition CMS/Pôle Autonomie aménagés</t>
  </si>
  <si>
    <t xml:space="preserve">Ecoquartier - Aménagement de la voie d'accès au collège de l'écoquartier</t>
  </si>
  <si>
    <t xml:space="preserve">Ecoquartier - collège - Acquisition et aménagement du terrain (lots A et A1 bande nord)</t>
  </si>
  <si>
    <t xml:space="preserve">Ecoquartier Result</t>
  </si>
  <si>
    <t xml:space="preserve">PRU 1 des Quatre-Chemins</t>
  </si>
  <si>
    <t xml:space="preserve">Groupe scolaire Diderot </t>
  </si>
  <si>
    <t xml:space="preserve">Parc Diderot Dépolution</t>
  </si>
  <si>
    <t xml:space="preserve">Parc Diderot Requalification</t>
  </si>
  <si>
    <t xml:space="preserve">Réhabilitation des sheds existants (intégré dans parc diderot)</t>
  </si>
  <si>
    <t xml:space="preserve">Square Anne Franck</t>
  </si>
  <si>
    <t xml:space="preserve">PRU 1 des Quatre-Chemins Result</t>
  </si>
  <si>
    <t xml:space="preserve">PRU 2 des Quatre-Chemins</t>
  </si>
  <si>
    <t xml:space="preserve">Aménagement antenne Jeunesse Quatre-Chemins / microfolie 40 rue D. Papin</t>
  </si>
  <si>
    <t xml:space="preserve">Crèche parentale des Quatre-Chemins</t>
  </si>
  <si>
    <t xml:space="preserve">Démolition et reconstruction Marché Magenta</t>
  </si>
  <si>
    <t xml:space="preserve">PRU 2 intercommunal des Quatre-Chemins</t>
  </si>
  <si>
    <t xml:space="preserve">HI Soreqa</t>
  </si>
  <si>
    <t xml:space="preserve">Equipements publics</t>
  </si>
  <si>
    <t xml:space="preserve">Magenta provisoire</t>
  </si>
  <si>
    <t xml:space="preserve">Protocole / études</t>
  </si>
  <si>
    <t xml:space="preserve">PRU 2 des Quatre-Chemins Result</t>
  </si>
  <si>
    <t xml:space="preserve">Réhabilitation rue Denis Papin</t>
  </si>
  <si>
    <t xml:space="preserve">Requalification ex RN2 Jean Jaurès</t>
  </si>
  <si>
    <t xml:space="preserve">Quatre-Chemins Result</t>
  </si>
  <si>
    <t xml:space="preserve">Est Ensemble- Conservatoire à Rayonnement Départemental (CRD)</t>
  </si>
  <si>
    <t xml:space="preserve">Est Ensemble- Conservatoire à Rayonnement Départemental (CRD) Result</t>
  </si>
  <si>
    <t xml:space="preserve">PPI des Grands Quatre-chemins Result</t>
  </si>
  <si>
    <t xml:space="preserve">Total Result</t>
  </si>
  <si>
    <t xml:space="preserve">2) PPI Education - Petite Enfance (hors Quatre-Chemins) :</t>
  </si>
  <si>
    <t xml:space="preserve">Sum - Dép. 2019</t>
  </si>
  <si>
    <t xml:space="preserve">Sum - Rec. 2019</t>
  </si>
  <si>
    <t xml:space="preserve">Education - Petite Enfance hors Quatre-chemins</t>
  </si>
  <si>
    <t xml:space="preserve">Création d'une Maison des Assistantes Maternelles (MAM)</t>
  </si>
  <si>
    <t xml:space="preserve">Création d'une Maison des Assistantes Maternelles (MAM) Result</t>
  </si>
  <si>
    <t xml:space="preserve">Education</t>
  </si>
  <si>
    <t xml:space="preserve">Extension école Quatremaire</t>
  </si>
  <si>
    <t xml:space="preserve">Construction groupe scolaire ZAC du Port</t>
  </si>
  <si>
    <t xml:space="preserve">Extension école Brassens</t>
  </si>
  <si>
    <t xml:space="preserve">Education Result</t>
  </si>
  <si>
    <t xml:space="preserve">Education - Petite Enfance hors Quatre-chemins Result</t>
  </si>
  <si>
    <t xml:space="preserve">*(CN = Charge nette (Dépense - Recette)</t>
  </si>
  <si>
    <t xml:space="preserve">3) PPI Equipements sportifs : </t>
  </si>
  <si>
    <t xml:space="preserve">en investissement, le sport constitue une nouvelle priorité.</t>
  </si>
  <si>
    <t xml:space="preserve">Equipements sportifs</t>
  </si>
  <si>
    <t xml:space="preserve">Requalification du parc Charles Auray</t>
  </si>
  <si>
    <t xml:space="preserve">Construction d'une halle sportive</t>
  </si>
  <si>
    <t xml:space="preserve">Couverture des terrains de tennis </t>
  </si>
  <si>
    <t xml:space="preserve">Requalification de la piste d'athlétisme Charles Auray</t>
  </si>
  <si>
    <t xml:space="preserve">Synthétisation du terrain Charles Auray</t>
  </si>
  <si>
    <t xml:space="preserve">Requalification du parc Charles Auray Result</t>
  </si>
  <si>
    <t xml:space="preserve">Club house</t>
  </si>
  <si>
    <t xml:space="preserve">Club house FOOT</t>
  </si>
  <si>
    <t xml:space="preserve">Club house RUGBY</t>
  </si>
  <si>
    <t xml:space="preserve">Club house Result</t>
  </si>
  <si>
    <t xml:space="preserve">Equipements sportifs Result</t>
  </si>
  <si>
    <t xml:space="preserve">4) PPI Développement durable : </t>
  </si>
  <si>
    <t xml:space="preserve">en investissement, le développement durable constitue une nouvelle priorité.</t>
  </si>
  <si>
    <t xml:space="preserve">Développement Durable</t>
  </si>
  <si>
    <t xml:space="preserve">Plan Climat-Energie Territorial (PCAET)</t>
  </si>
  <si>
    <t xml:space="preserve">Zone 30 - plan vélos - plan piétons</t>
  </si>
  <si>
    <t xml:space="preserve">Développement Durable Result</t>
  </si>
  <si>
    <t xml:space="preserve">4) PPI présentant le reste des opérations par direction : </t>
  </si>
  <si>
    <t xml:space="preserve">Direction</t>
  </si>
  <si>
    <t xml:space="preserve">Département</t>
  </si>
  <si>
    <t xml:space="preserve">Département Développement urbain durable </t>
  </si>
  <si>
    <t xml:space="preserve">Dir. de l' Habitat et du Logement</t>
  </si>
  <si>
    <t xml:space="preserve">Participation HI Est Ensemble Dilhi</t>
  </si>
  <si>
    <t xml:space="preserve">Dir. de l' Habitat et du Logement Result</t>
  </si>
  <si>
    <t xml:space="preserve">Dir. de l' Urbanisme</t>
  </si>
  <si>
    <t xml:space="preserve">Taxe d'Aménagement</t>
  </si>
  <si>
    <t xml:space="preserve">ZAC Centre Ville - Parking Public (coque)</t>
  </si>
  <si>
    <t xml:space="preserve">Dir. de l' Urbanisme Result</t>
  </si>
  <si>
    <t xml:space="preserve">Dir. du Développement local</t>
  </si>
  <si>
    <t xml:space="preserve">Acquisitions et revente de coques commerciales</t>
  </si>
  <si>
    <t xml:space="preserve">PRU 2 Sept-Arpents – Stalingrad (hors volet habitat privé) études et travaux</t>
  </si>
  <si>
    <t xml:space="preserve">ZAC Centre Ville - Participation à l'opération d'aménagement</t>
  </si>
  <si>
    <t xml:space="preserve">ZAC du Port - Participation à l'opération d'aménagement</t>
  </si>
  <si>
    <t xml:space="preserve">Dir. du Développement local Result</t>
  </si>
  <si>
    <t xml:space="preserve">Département Développement urbain durable  Result</t>
  </si>
  <si>
    <t xml:space="preserve">- all -</t>
  </si>
  <si>
    <t xml:space="preserve">Département Cadre de vie et Démocratie Locale</t>
  </si>
  <si>
    <t xml:space="preserve">Dir. des Bâtiments</t>
  </si>
  <si>
    <t xml:space="preserve">Accessibilité</t>
  </si>
  <si>
    <t xml:space="preserve">Bibliothèque - Ludothèque - Salle de diffusion</t>
  </si>
  <si>
    <t xml:space="preserve">Réhabilitation de l'Hôtel de Ville</t>
  </si>
  <si>
    <t xml:space="preserve">Rénovation de l'Eglise Saint Germain</t>
  </si>
  <si>
    <t xml:space="preserve">Dir. des Bâtiments Result</t>
  </si>
  <si>
    <t xml:space="preserve">Dir. des Espaces Publics</t>
  </si>
  <si>
    <t xml:space="preserve">Budget participatif</t>
  </si>
  <si>
    <t xml:space="preserve">Dir. des Espaces Publics Result</t>
  </si>
  <si>
    <t xml:space="preserve">Département Cadre de vie et Démocratie Locale Result</t>
  </si>
  <si>
    <t xml:space="preserve">Dir. Voirie et Déplacements</t>
  </si>
  <si>
    <t xml:space="preserve">Abords Bibliothèque Ludothèque</t>
  </si>
  <si>
    <t xml:space="preserve">Pietonisation du quai de l'Ourcq</t>
  </si>
  <si>
    <t xml:space="preserve">Pont de pierre Ouest</t>
  </si>
  <si>
    <t xml:space="preserve">Réhabilitation de la rue Charles Auray et Candale bas</t>
  </si>
  <si>
    <t xml:space="preserve">Réhabilitation impasse rue des Sept-Arpents</t>
  </si>
  <si>
    <t xml:space="preserve">Réhabilitation rue Candale (haut)</t>
  </si>
  <si>
    <t xml:space="preserve">Réhabilitation rue Cécile Faguet</t>
  </si>
  <si>
    <t xml:space="preserve">Réhabilitation rue Edouard Renard</t>
  </si>
  <si>
    <t xml:space="preserve">Réhabilitation rue Jacquart</t>
  </si>
  <si>
    <t xml:space="preserve">Réhabilitation rue Lepine</t>
  </si>
  <si>
    <t xml:space="preserve">Réhabilitation rue Liberté</t>
  </si>
  <si>
    <t xml:space="preserve">TZEN 3 - Ex RN3</t>
  </si>
  <si>
    <t xml:space="preserve">Cimetière</t>
  </si>
  <si>
    <t xml:space="preserve">Réhabilitation voirie secteur Hoche / Saint Gervais </t>
  </si>
  <si>
    <t xml:space="preserve">Travaux de requalification de voirie Quartier Méhul </t>
  </si>
  <si>
    <t xml:space="preserve">Rue Gobault</t>
  </si>
  <si>
    <t xml:space="preserve">Dir. Voirie et Déplacements Result</t>
  </si>
  <si>
    <t xml:space="preserve">Libellé Quartier</t>
  </si>
  <si>
    <t xml:space="preserve">Libellé Politique Publique</t>
  </si>
  <si>
    <t xml:space="preserve">Sum - Dép. 2018 </t>
  </si>
  <si>
    <t xml:space="preserve">Sum - Rec. 2018</t>
  </si>
  <si>
    <t xml:space="preserve">Sum - Dép. 2021</t>
  </si>
  <si>
    <t xml:space="preserve">Sum - Rec. 2021</t>
  </si>
  <si>
    <t xml:space="preserve">Culture - Patrimoine Result</t>
  </si>
  <si>
    <t xml:space="preserve">Enfance - Education Result</t>
  </si>
  <si>
    <t xml:space="preserve">Parc des Courtillières</t>
  </si>
  <si>
    <t xml:space="preserve">Espaces verts Result</t>
  </si>
  <si>
    <t xml:space="preserve">13-22 serpentin</t>
  </si>
  <si>
    <t xml:space="preserve">Abord ZRU</t>
  </si>
  <si>
    <t xml:space="preserve">Aménagement voie courtillières</t>
  </si>
  <si>
    <t xml:space="preserve">Oued Ouest</t>
  </si>
  <si>
    <t xml:space="preserve">Parvis crèche</t>
  </si>
  <si>
    <t xml:space="preserve">Pont de Pierre Est</t>
  </si>
  <si>
    <t xml:space="preserve">Gros travaux de voirie Result</t>
  </si>
  <si>
    <t xml:space="preserve">Courtillières Result</t>
  </si>
  <si>
    <t xml:space="preserve">Acquisition / Cession speedy</t>
  </si>
  <si>
    <t xml:space="preserve">Aménagement du Bassin de Pantin / Raymond Queneau  (emprises hors ZAC du Port)</t>
  </si>
  <si>
    <t xml:space="preserve">Cession à Villogia 70 rue Charles Nodier</t>
  </si>
  <si>
    <t xml:space="preserve">Cession5/7 Josserand</t>
  </si>
  <si>
    <t xml:space="preserve">Mail Charles de Gaulle</t>
  </si>
  <si>
    <t xml:space="preserve">Acquisition Petit Pouchard</t>
  </si>
  <si>
    <t xml:space="preserve">Aménagement, Logement et Urbanisme Result</t>
  </si>
  <si>
    <t xml:space="preserve">Sports - Jeunesse - Vie des quartiers Result</t>
  </si>
  <si>
    <t xml:space="preserve">Eglise Result</t>
  </si>
  <si>
    <t xml:space="preserve">Cession de locaux 16-18 rue Eugène et Marie-Louise Cornet / 46-48 rue Victor Hugo</t>
  </si>
  <si>
    <t xml:space="preserve">Cession GIRARD (lot A)</t>
  </si>
  <si>
    <t xml:space="preserve">Parcelle Efferis</t>
  </si>
  <si>
    <t xml:space="preserve">Transformation du secteur Porte de l’Ourcq</t>
  </si>
  <si>
    <t xml:space="preserve">ZAC Grands Moulins - Participation à l'opération d'aménagement</t>
  </si>
  <si>
    <t xml:space="preserve">Solde des opérations de RHI 27/29/36 rue des 7 arpents et 4 C 94/96Jaurès en 2021 subv HI</t>
  </si>
  <si>
    <t xml:space="preserve">PRU 2 Sept-Arpents –  Ilots 27 - Petit bois</t>
  </si>
  <si>
    <t xml:space="preserve">PRU 2 Sept-Arpents –  Ilots 27 - Mail</t>
  </si>
  <si>
    <t xml:space="preserve">PRU 2 Sept-Arpents –  Ilots 27 - Grilles</t>
  </si>
  <si>
    <t xml:space="preserve">PRU 2 Sept-Arpents – Ilots 27 -  Maîtrise d'ouvrage</t>
  </si>
  <si>
    <t xml:space="preserve">PRU 2 Sept-Arpents – Ilots 27 - Grille écoles Cotton</t>
  </si>
  <si>
    <t xml:space="preserve">Acquisition 10 rue Vaucanson</t>
  </si>
  <si>
    <t xml:space="preserve">Est Ensemble - Piscine</t>
  </si>
  <si>
    <t xml:space="preserve">Extérieur  Hôtel de Ville</t>
  </si>
  <si>
    <t xml:space="preserve">Achat maison flottante</t>
  </si>
  <si>
    <t xml:space="preserve">Mairie Hoche Result</t>
  </si>
  <si>
    <t xml:space="preserve">2 rue Lesault – Acquisition – Procédure d'expropriation</t>
  </si>
  <si>
    <t xml:space="preserve">6-10 rue Marie Thérèse - cession foncière</t>
  </si>
  <si>
    <t xml:space="preserve">Etude urbaine Méhul</t>
  </si>
  <si>
    <t xml:space="preserve">Réhabilitation des locaux espaces verts</t>
  </si>
  <si>
    <t xml:space="preserve">Petit Pantin / Les Limites Result</t>
  </si>
  <si>
    <t xml:space="preserve">Cession  87-89 E Vaillant</t>
  </si>
  <si>
    <t xml:space="preserve">Cession 15 Cartier Bresson</t>
  </si>
  <si>
    <t xml:space="preserve">Cession 46 Jean Jaurès (4 lots)</t>
  </si>
  <si>
    <t xml:space="preserve">Cession 5 G Josserand</t>
  </si>
  <si>
    <t xml:space="preserve">Cession à Métropolitan de l'ex cinéma METEORE en vue de sa revitalisation</t>
  </si>
  <si>
    <t xml:space="preserve">Cession à Villogia 8 rue Laperouse</t>
  </si>
  <si>
    <t xml:space="preserve">Cession Macloma</t>
  </si>
  <si>
    <t xml:space="preserve">Ecoquartier -  voie nouvelle nord-sud ZAE Cartier Bresson</t>
  </si>
  <si>
    <t xml:space="preserve">Ecoquartier – Bande nord. Acquisition lot C et aménagement du quai de la mémoire (lot B)</t>
  </si>
  <si>
    <t xml:space="preserve">Ecoquartier - passerelle</t>
  </si>
  <si>
    <t xml:space="preserve">Grands Quatre-Chemins - Etude Urbaine</t>
  </si>
  <si>
    <t xml:space="preserve">Percement rue Cartier Bresson</t>
  </si>
  <si>
    <t xml:space="preserve">PRU 1 des Quatre-Chemins : résorption de l'habitat indigne</t>
  </si>
  <si>
    <t xml:space="preserve">Réhabilitation du bâtiment «Goutte de Lait» - 25 rue Berthier</t>
  </si>
  <si>
    <t xml:space="preserve">Commerces - Développement économique Result</t>
  </si>
  <si>
    <t xml:space="preserve">Rue weber Lesieur</t>
  </si>
  <si>
    <t xml:space="preserve">Solidarité - Santé - Petite Enfance - Emploi - Sénior  Result</t>
  </si>
  <si>
    <t xml:space="preserve">Etude fontis secteur dissolution de gypse</t>
  </si>
  <si>
    <t xml:space="preserve">Fontis Saint Martin d'Ecublei</t>
  </si>
  <si>
    <t xml:space="preserve">Plan canicule</t>
  </si>
  <si>
    <t xml:space="preserve">Œuvre d'art</t>
  </si>
  <si>
    <t xml:space="preserve">Environnement Result</t>
  </si>
  <si>
    <t xml:space="preserve">Bornes de recharge /ex autolib</t>
  </si>
  <si>
    <t xml:space="preserve">Acquisition mobilier et matériel</t>
  </si>
  <si>
    <t xml:space="preserve">Acquisitions véhicules</t>
  </si>
  <si>
    <t xml:space="preserve">Divers récurrents - Espaces publics</t>
  </si>
  <si>
    <t xml:space="preserve">Divers récurrents, gros entretien bâtiments</t>
  </si>
  <si>
    <t xml:space="preserve">Ecosystème numérique d'information et de communication
(refonte du site internet et applications)</t>
  </si>
  <si>
    <t xml:space="preserve">Informatique</t>
  </si>
  <si>
    <t xml:space="preserve">Transition numérique</t>
  </si>
  <si>
    <t xml:space="preserve">Travaux d'entretien du pâtrimoine privé de la ville</t>
  </si>
  <si>
    <t xml:space="preserve">Travaux pour compte de tiers</t>
  </si>
  <si>
    <t xml:space="preserve">Récurrent Result</t>
  </si>
  <si>
    <t xml:space="preserve">Sureté (vidéoprotection et CSU)</t>
  </si>
  <si>
    <t xml:space="preserve">Tranquilité Publique Result</t>
  </si>
  <si>
    <t xml:space="preserve">Diffus Result</t>
  </si>
  <si>
    <t xml:space="preserve">Ctrl après 2019</t>
  </si>
  <si>
    <t xml:space="preserve">Elu prioritaire concerné</t>
  </si>
  <si>
    <t xml:space="preserve">code DPT</t>
  </si>
  <si>
    <t xml:space="preserve">code opé  CIRIL</t>
  </si>
  <si>
    <t xml:space="preserve">Nature</t>
  </si>
  <si>
    <t xml:space="preserve">Dépenses
 actualisées (mandatées + reports + prévision)</t>
  </si>
  <si>
    <t xml:space="preserve"> Recettes 
actualisées  (mandatées + reports + prévision)</t>
  </si>
  <si>
    <t xml:space="preserve">Charge nette
 actualisée</t>
  </si>
  <si>
    <t xml:space="preserve">Dép mandatées avant 2017 </t>
  </si>
  <si>
    <t xml:space="preserve">Recettes titrées avant 2017</t>
  </si>
  <si>
    <t xml:space="preserve">CN avant 2017</t>
  </si>
  <si>
    <t xml:space="preserve">Reports Dép 2017</t>
  </si>
  <si>
    <t xml:space="preserve">Reports Rec 2017</t>
  </si>
  <si>
    <t xml:space="preserve">Dép 2017 + report (pour recueil)</t>
  </si>
  <si>
    <t xml:space="preserve">Rec 2017 + report (pour recueil)</t>
  </si>
  <si>
    <t xml:space="preserve">CN 2017 + report</t>
  </si>
  <si>
    <t xml:space="preserve">Dép. 2017</t>
  </si>
  <si>
    <t xml:space="preserve">Rec. 2017</t>
  </si>
  <si>
    <t xml:space="preserve">CN 2017</t>
  </si>
  <si>
    <t xml:space="preserve">Dép. 2018 </t>
  </si>
  <si>
    <t xml:space="preserve">Rec. 2018</t>
  </si>
  <si>
    <t xml:space="preserve">CN 2018 </t>
  </si>
  <si>
    <t xml:space="preserve">Dép. 2019</t>
  </si>
  <si>
    <t xml:space="preserve">Rec. 2019</t>
  </si>
  <si>
    <t xml:space="preserve">CN 2019</t>
  </si>
  <si>
    <t xml:space="preserve">Dép. 2020</t>
  </si>
  <si>
    <t xml:space="preserve">Rec. 2020</t>
  </si>
  <si>
    <t xml:space="preserve">CN 2020</t>
  </si>
  <si>
    <t xml:space="preserve">Dép. 2021</t>
  </si>
  <si>
    <t xml:space="preserve">Rec. 2021</t>
  </si>
  <si>
    <t xml:space="preserve">CN 2021</t>
  </si>
  <si>
    <t xml:space="preserve">Dép. Après 2021</t>
  </si>
  <si>
    <t xml:space="preserve">Rec. Après 2021</t>
  </si>
  <si>
    <t xml:space="preserve">CN Après 2021</t>
  </si>
  <si>
    <t xml:space="preserve">Total Dép. 2019- après 2021</t>
  </si>
  <si>
    <t xml:space="preserve">Total Rec. 2019- après 2021</t>
  </si>
  <si>
    <t xml:space="preserve">Total CN 2019- après 2021</t>
  </si>
  <si>
    <t xml:space="preserve">Charges directes</t>
  </si>
  <si>
    <t xml:space="preserve">Coûts RH</t>
  </si>
  <si>
    <t xml:space="preserve">Total Charges de Fonctionnement</t>
  </si>
  <si>
    <t xml:space="preserve">Observation</t>
  </si>
  <si>
    <t xml:space="preserve">Description de l'opération</t>
  </si>
  <si>
    <t xml:space="preserve">Remarques</t>
  </si>
  <si>
    <t xml:space="preserve">4_ZACGM</t>
  </si>
  <si>
    <t xml:space="preserve">ZAC Grands Moulins</t>
  </si>
  <si>
    <t xml:space="preserve">Aménagement</t>
  </si>
  <si>
    <t xml:space="preserve">Le site de la ZAC des Grands Moulins (3,7 hectares) se situe à l'Ouest de la commune, en limite de Paris, entre le canal et les voies ferrées. Sur cet espace stratégique, la Ville a souhaité engager un projet d'aménagement afin d'accompagner la mutation du site autour de la reconversion des Grands Moulins et de la requalification des espaces publics.
Le dossier de réalisation modificatif n°2 de la ZAC, approuvé par délibération du Conseil municipal en date du 18 février 2016, introduit, notamment, dans le programme des équipements publics de la ZAC, la réalisation d'un mail piéton situé en partie hors ZAC. Afin de financer cet équipement public, une participation de la Ville  a été introduite lors de l'approbation du CRACL 2015 au Conseil Municipal du 19 mai 2016, et a fait l'objet d'un avenant à la convention publique d'aménagement signée avec la SEMIP.  L'aménagement du mail sera ainsi réalisé par la Semip. 
La fin d'opération est à ce jour prévue en 2020, toutefois la maîtrise foncière  des 6 et 8 Danton, inscrite au programme de la ZAC afin de répondre à l'enjeu de lutte contre l'habitat dégradé, reste à finaliser dans le cadre de la procédure de DUP. Une prorogation de la durée de la ZAC pourrait être à envisager. 
Le CRACL 2016 n'a pas modifié la participation de la ville.</t>
  </si>
  <si>
    <t xml:space="preserve">Aléa sur le coût de maîtrise foncière des adresses  6-8 Danton dans le cadre de la procédure d'expropriation</t>
  </si>
  <si>
    <t xml:space="preserve">Voirie</t>
  </si>
  <si>
    <t xml:space="preserve">Le secteur Hoche Centre Ville a connu ces dernières années une dégradation de l'habitat ainsi qu'une relative déqualification des activités et du commerce. Depuis plusieurs années, la Ville a entrepris d'accompagner la recomposition de ce quartier au travers d'opérations en ZAC afin de répondre aux enjeux suivants : 
- renforcer la mixité du quartier ;
- permettre une insertion qualitative des entreprises dans l'environnement résidentiel, améliorer le cadre de vie et réduire l'habitat insalubre ;
- créer des espaces et équipements publics permettant au quartier de se dynamiser et de jouer son rôle de centre ville.
Les montants inscrits sont issus du Compte rendu d'activités à la collectivité locale (CRACL) 2016 approuvé par le Conseil Municipal en mai 2017. La participation totale de la Ville à l'opération d'aménagement est de 2 387 116 €.</t>
  </si>
  <si>
    <t xml:space="preserve">Les deux lignes dépenses correspondent à la participation de la Ville à l’opération et à l’avance de trésorerie, celle-ci ayant été initialement versée à la SEMIP. L’avance de trésorerie est donc présentée en dépenses et en recettes, les recettes correspondant au remboursement progressif de cette avance par la SEMIP. La charge nette est la différence entre la participation de la Ville à l’opération et le remboursement de l’avance de trésorerie par la SEMIP et correspond donc au montant de la participation.
L'opération est à risques partagés entre la Ville et l'aménageur. 
Le CRACL prévoit encore aujourd'hui le rachat par la Ville du pavillon du 37 rue Hoche en vue de la réalisation d'un équipement public, conformément au dossier de réalisation de la ZAC. Un dossier de réalisation modificatif doit être approuvé afin d'acter la non réalisation d'un équipement public dans ce pavillon. Une revente de ce pavillon à un tiers est à l'étude, afin d'y développement une offre de restauration. Cette dépense ne sera donc pas portée par la Ville et ne figure donc pas dans le tableau ci-dessus.</t>
  </si>
  <si>
    <t xml:space="preserve">4_001001</t>
  </si>
  <si>
    <t xml:space="preserve">Cessions</t>
  </si>
  <si>
    <t xml:space="preserve">Hôtel de Ville</t>
  </si>
  <si>
    <t xml:space="preserve">Equipement</t>
  </si>
  <si>
    <t xml:space="preserve">L'opération est relative à des travaux au sein de l’Hôtel de Ville de la commune de Pantin : réfection complète de la toiture + isolation thermique ; ravalement de la façade ; mise en place de récupérateurs d'eau et mise en « lumière » de l'HDV.</t>
  </si>
  <si>
    <t xml:space="preserve">Les recettes attendues proviennent de la DRAC, de la Région, de la Métropole du Grand Paris et du Conseil départemental de la Seine-Saint-Denis.
Des recettes de la Fondation du Patrimoine peuvent également être sollicitées.
Par ailleurs, le phasage actuel des travaux est sur 3 ans. Il existe une opportunité de lissage sur quatre ans réduisant ainsi la charge par année.</t>
  </si>
  <si>
    <t xml:space="preserve">5_10400xx</t>
  </si>
  <si>
    <t xml:space="preserve">5_110000</t>
  </si>
  <si>
    <t xml:space="preserve">L'opération est relative à la création d’un Conservatoire à Rayonnement Départemental (SHON évaluée à 4 700m ²). La maîtrise d’ouvrage revient à la CAEE. La participation prévisionnelle de la ville s’élève à 50% sur un coût total de 25 millions d'euros hors subventions.
</t>
  </si>
  <si>
    <t xml:space="preserve">Echéancier a voir avec l’EPT (conventon ville/EPT a réaliser)</t>
  </si>
  <si>
    <t xml:space="preserve">à créer</t>
  </si>
  <si>
    <t xml:space="preserve">L'opération initiale était relative à l’acquisition et à l'aménagement d’une péniche, pour en faire un lieu d'animation intergénérations
Le projet n’ayant pas été retenu lors du précédent séminaire, au regard des actions mises en oeuvre et des nouveaux partenariats , cette action a été redéployée d’une part sur le nouveau projet antenne des 4 chemins/Microfolies développé avec la cité de la Villette et d’autre part sur un projet co-produit avec le Cneaï et Médialab 93 de complément «  intergénereux » à la maison flottante du Cneaï
Le projet figurant dans le programme municipal seront développés sur ces nouveaux lieux en coopération étroite avec ces nouveaux opérateurs socio-culturels. 
Ces derniers installés au sein des Magasins généraux depuis janvier 2017 ont déjà produits avec le Lab, les Maisons de quartier, l’antenne des 4 chemins des actions préfigurant ces nouveaux lieux.
En fonction de l’évolution du projet , ce lieu complémentaire de la Maison flottante, commande artistique pourra ouvrir au public 18 à 20 mois après son achat par la Ville.</t>
  </si>
  <si>
    <t xml:space="preserve">Les charges de fonctionnement sont à prévoir, redevance aux canaux de Paris à négocier, les fluides. Le mode de fonctionnement retenu par le Cneaï et l’antenne jeunesse/MQ devrait n’avoir aucun impact en 012  par contre un impact en 011 dans le cadre d’un contrat pluri-annuel d’objectifs qui pourrait être à somme nulle par optimisation des dépenses évenementielles.</t>
  </si>
  <si>
    <t xml:space="preserve">5_113000</t>
  </si>
  <si>
    <t xml:space="preserve">Travaux Efferis</t>
  </si>
  <si>
    <t xml:space="preserve">La Ville de Pantin a préempté en 2012 la parcelle cadastrée section R n°66 d’une superficie de 4 325 m² et comprenant un bâtiment en nature d’entrepôt – dit Efferis -  au montant de 1 623 090 euros. 
Pour rappel, la DIA faisait état d’un prix de vente de 2 720 000 euros. 
L’avis de France Domaine portait une valeur de 2 318 700 euros.
Le bien vendu était libre de toute occupation.
Le vendeur (la SCI Joutsen) a contesté le prix d’acquisition proposé par la Ville. Suite à un contentieux porté devant le juge de l’expropriation, la Ville a finalisé l’acquisition par acte du 28 septembre 2016 pour un montant de 2 155 200 euros, en sus 24 594 euros de frais de notaire.
La poursuite de cette préemption par la ville a été motivée par la nécessité de maîtriser cette parcelle recevant trois affectations, intégration au projet « Chanel – Campus 2 » pour sa partie est, emprise de la future voirie publique nord/sud, et partie ouest envisagée sous portage EPFIF.
L'abandon du projet Chanel a entrainé  le retrait de l’EPFIF de ce montage.
A ce jour, ce bien est libre de toute occupation.
L’exercice du droit de préemption suppose de réaliser le projet prévu dans la motivation de la décision dans un délai de cinq années. Au delà de cette période quinquennale, la Ville pourra user librement du bien – y compris une revente – tout en purgeant le droit de rétrocession de l’ancien prorpiétaire.
Toutefois, le projet de réalisation de la voie Nord-Sud subsiste, tel que prévu au PLU sous enmplacement réservé au bénéfice de la Ville,</t>
  </si>
  <si>
    <t xml:space="preserve">Un projet  reste à définir, des études de strcutures sont en cours d’exécution.</t>
  </si>
  <si>
    <t xml:space="preserve">Le projet consiste en la requalification complète de la zone (Florian, Montgolfier, Hoche, Liberté, Congo et Pré Saint Gervais), mais également à modifier la circulation dans le secteur afin de faciliter les déplacements piétons entre le métro Hoche, le marché de la place Olympe de Gouges et le RER. 
Ces rues sont actuellement en très mauvais état (chaussée en pavés), et les trottoirs en granit rose posent de grandes difficultés d'entretien et de gestion. Ces voies ont été dégradées par l'ensemble des chantiers de la ZAC Centre ville.
Le démarrage de ce chantier est conditionné par la fin du chantier du lot A (angle rue du Congo / Rue Hoche / Passage Roche).
Des études peuvent être débutées en 2019 afin d’obtenir des visuels et des coûts stabilisés pour fin 2019. 
Les rues Florian, Liberté et Montgolfier peuvent se faire en amont du chantier de construction du lot A. </t>
  </si>
  <si>
    <t xml:space="preserve">5_137000</t>
  </si>
  <si>
    <t xml:space="preserve">Cette opération de résorption de l'habitat insalubre (RHI) multi-site des Sept Arpents : 27, 29 &amp; 36 rue des Sept Arpents a été engagée en 2005 et actée par arrêté préfectoral en 2009. Les acquisitions et relogements ont été conclus en 2015. En 2017, les diverses démolitions et la purge des aspects juridiques et comptables des copropriétés expropriées ont été ou sont en cours d'être achevées. Les fonciers des 27 et 29 ont été cédés à I3F, opérateur des programmes de logements sociaux a édifier sur les emprises en question (5 PLAI / 20 PLUS). Le foncier du 36 sera vendu au même opérateur en fin d'année 2017 (5 PLAI).</t>
  </si>
  <si>
    <t xml:space="preserve">Les sommes inscrites en recettes pour 2019 correspondent aux soldes des subventions RHI. Cette valeur est indiquée en italique en raison de l'incertitude quant montant exact qui nous sera versé par le DRIHL, les services de l'Etat recalculant systématiquement la subvention basée sur le dépôt d'un chiffrage prévisionnel au vu des dépenses réelles.</t>
  </si>
  <si>
    <t xml:space="preserve">Réhabilitation de la voie entre deux chantiers de construction de logements. 
Il y aurait l’assainissement à refaire. Mais la ville n’a pas la compétence et pas d’informations à la DVD. 
Si pas d’assainissement, alors le montant est max de 200 000. </t>
  </si>
  <si>
    <t xml:space="preserve">TZEN 3</t>
  </si>
  <si>
    <t xml:space="preserve">L'opération TZEN 3 est piloté par le Département ainsi que par Ile de France Mobilité. La phase Avant Projet a été rendue en Juin 2013 et l'enquête publique a été lancée au début 2016. 
Le projet : requalification de l'axe RN3 entre la Porte de Pantin jusqu'à Pavillons-Sous-Bois, soit 12 km. La finalité du projet est l'implantation d'un bus, en voie centrale avec une fréquence de passage de 6 à 8 min en heure de pointe, avec un reprofilage complet de la chaussée de façades à façades. La durée des travaux est estimé à 4 ans sur l'ensemble de l'axe. 
Objectif : ouverture au public et mise en service du Tzen fin 2021. 
Le conseil d’administration d’Ile de France Mobilité doit se tenir en Novembre 2017. Il sera alors arbitré le planning et le financement de l’opération</t>
  </si>
  <si>
    <t xml:space="preserve">2_4065000</t>
  </si>
  <si>
    <t xml:space="preserve">Suite au travail d'éradication d'habitat insalubre réalisé depuis 2014 en régie par Est Ensemble et la DHL de Pantin sur le 2 rue Franklin / 54 rue du Pré Saint Gervais et au vu du nombre de parcelles relevant de ce type d’intervention, leur traitement en régie directe par l'EPT et la Ville n'a pas été jugé suffisamment efficient et surtout ne permettait pas d’engager un volume d'opérations significatif.
Partant de cet enseignement et des différents constats sur le parc ancien, une liste d’adresses nécessitant une intervention publique a été dressée en 2016. Elle a abouti à la désignation de 5 adresses particulièrement dégradées sur le territoire pantinois, en sus du 2 rue Franklin / 54 rue du Pré Saint-Gervais :
- 4 rue du Pré Saint-Gervais
- 14 rue Béranger
- 28 rue Magenta
- 26 rue du Pré Saint-Gervais / 53 rue des 7 arpents
- 4 rue Méhul
Les deux derniers sites faisaient déjà l’objet depuis plusieurs années d’une intervention de la Ville et relevaient de ce fait jusqu'en 2016 d'une fiche PPI en propre, visant à en acquérir la propriété afin de procéder à leur démolition ou réhabilitation, via une procédure de Résorption de l'Habitat Insalubre.
La méthode et les modalités financières retenues avec Est Ensemble, désormais maître d’ouvrage de ces opérations, et validées par décisions du Conseil Municipal n°13 du 16/12/2015 &amp; n°19 du19/05/2016, pour réaliser ce travail sont assimilées à une opération d’aménagement multi-sites. Sa mise en œuvre s’appuie, via un traité de concession d’aménagement, sur la SPL de l'EPT compétente en la matière : la SOREQA.</t>
  </si>
  <si>
    <t xml:space="preserve">Les sommes inscrites en dépenses avant 2017 correspondent à l'acquisition passée de lots de copropriété dans les immeubles 4 rue Méhul et 53 rue des 7 arpents. Les recettes avant 2017 correspondent à la vente des lots Ville du 4 Méhul au profit de la SOREQA, les recettes 2017 correspondent à la vente des lots Ville du 53 rue des 7 arpents au bénéfice de la SOREQA.
La participation Ville s'élève à 50% du déficit d'opération (les 50% restant étant financés par le budget de l'EPT). 
Les montants indiqués jusqu'en 2018 correspondent au traitement des 5 adresses ainsi que du 2 rue Franklin / 54 rue du Pré Saint-Gervais. À compter de 2019 et jusqu'en 2022 les sommes inscrites sont destinées aux seules 5 adresses du DILHI, le traitement du site Franklin / Pré Saint Gervais étant achevé fin 2018.
Parallèlement un autre ensemble immobilier très dégradé sis à Pantin au 13 rue Jules Auffret est actuellement en cours d'expertise afin de déterminer si cette copropriété possède les ressources suffisantes pour engager un programme de travaux de grande ampleur permettant de pérenniser le bati et pour mettre en place une gestion rationnelle. A défaut un arbitrage sera sollicité pour inclure cette adresse dans le dispositif et corollairement convenir d'une augmentation de l'enveloppe du DILHI à due concurrence du déficit à prendre en charge suivant les mêmes modalités.</t>
  </si>
  <si>
    <t xml:space="preserve">4_001008</t>
  </si>
  <si>
    <t xml:space="preserve">Le quartier prioritaire de la Politique de la Ville « Sept-Arpents / Stalingrad » comprend deux sous-ensembles :
l'îlot 27, sur lequel la Ville souhaite mener une opération de renouvellement urbain visant principalement la redéfinition des limites publiques et privées, la reprise des espaces extérieurs, la requalification de l'ouvrage-dalle et le réaménagement des équipements publics de l'ilot
les Sept-Arpents, situés sur Pantin et le Pré Saint-Gervais, constitué d’un tissu faubourien et soumis à d’importantes problématiques d’habitat ancien dégradé. Ce quartier a également été retenu dans le cadre l’appel à projet DRIHL/ARS de stratégie urbaine de lutte contre l’habitat indigne en 2014. 
Les inscriptions budgétaires ci-après relèvent de plusieurs types de dépenses : 
études urbaines, techniques et de programmation des équipements publics
premières actions de remédiation
requalification de l'ilot 27 à horizon 2025 selon deux options, soumises au vote de la population
Les dépenses relatives à l'intervention publique en matière d'habitat aux Sept-Arpents demeurent à préciser. Les sommes relatives au réaménagement de l'ilot 27 restent également à confirmer en en fonction du scénario retenu par les habitants et les études techniques. 
Le coût global ici proposé repose sur le scénario dit de « renovation globale » de l’ilot 27, dans l’attente du résultat de la consultation le 7 octobre 2017. Un scénario alternatif est également proposé à la population, pour un montant global de 11,57 M€ et une charge nette estimée à 4,6M€ sous réserve de validation de l’enveloppe ANRU sur ce scénario « partiel ». 
La démolition/reconstitution du 21 Auger (11M€) n’incombe pas à la Ville et ne figure pas dans le tableau. </t>
  </si>
  <si>
    <t xml:space="preserve">2017-2018 en dépenses : réalisation d'une première phase de résidentialisation sur la rue Auger (300k€) et des des études inscrites au protocole de préfiguration  (décalage probable d'une partie des dépenses à 2018)
Recettes : Participation PH à la première phase de résidentialisation rue Auger + subvention ANRU sur études protocoles (décalage probable à 2018)
2019 et 2020 dépenses : maîtrise d'oeuvre urbaine et vrd (100k€) + placette publique (1M€) / Recettes : subvention ANRU base scoring 15 %
2021 et après dépenses : mise en œuvre du PRU Sept-Arpents / Stalingrad (requalification de la dalle, aménagement du petit bois, démolition/reconstruction des équipements publics, création de la voie piétonne).
Recettes : subventions à négociation en 2018 dans le cadre de la convention. L'enveloppe moyenne annoncée pour les PRU régionaux est de 4,5 M€ par quartier auxquels s’adjoignent 1 187 500€ de subventions de la Région île de France à l’échelle du PRU.</t>
  </si>
  <si>
    <t xml:space="preserve">4_00100x</t>
  </si>
  <si>
    <t xml:space="preserve">4_001007</t>
  </si>
  <si>
    <t xml:space="preserve">Le secteur de la Porte de l'Ourcq est un secteur d'entrée de ville marqué par de grandes emprises occupées par des succursales automobiles (Citroën et Renault). Il s'agit de l'une des dernières emprises mutables aux abords du Canal de l'Ourcq et à proximité directe du centre-ville. 
L'intervention publique sur ce secteur en cours et à venir est la suivante : 
Étude de stratégies d'aménagement, la désignation d'une équipe de maîtrise d’œuvre urbaine est à prévoir en 2018, pour une durée d'au moins 3 ans
Négociation avec les propriétaires en vue de la mutation des fonciers
Prospection et négociation avec des acquéreurs / utilisateurs économiques
Définition des projets architecturaux
Aménagement des nouveaux espaces publics
Des recettes de taxe d'aménagement ou via des signatures de conventions de PUP sont  à prévoir, au prorata du coût d'aménagement des espaces publics rendus nécessaires par les nouvelles constructions. 
Les réflexions menées sur ce secteur seront guidées par une recherche d'excellence et d'une haute qualité urbaine sur trois items : faire de ce site une vitrine du projet urbain pantinois, établir une trame viaire et de nouveaux espaces publics cohérents et de grande qualité, développer un quartier conservant une vocation économique mais accueillant une grande diversité d'activités innovantes et ayant des retombées sur le territoire pantinois. 
</t>
  </si>
  <si>
    <t xml:space="preserve">2017 : Concours Europan sur les secteurs porte de l'ourcq et écoquartier Sud avec participation de l'EPF à hauteur de 50 %
2018-2020 : conception du projet urbain, formalisation des fiches lots, avant projet des espaces publics.
2021 : engagement des études de maîtrise d’oeuvre (50k€) pour la réalisation des travaux d’espaces publics
Après 2021 : finalisation des études de maîtrise d'oeuvre (300k€), aménagement des espaces publics avec une première tranche sur le secteur Citroën (1,2M€), puis une seconde tranche sur le secteur Renault (3M€). Recettes de taxe d’aménagement majorée ou de PUP à prévoir en fonction du rythme de délivrance des permis de construire – montant à consolider sur la base du projet urbain retenu. </t>
  </si>
  <si>
    <t xml:space="preserve">4_ZACCV01</t>
  </si>
  <si>
    <t xml:space="preserve">Zac Centre Ville</t>
  </si>
  <si>
    <t xml:space="preserve">Dans le cadre de l’opération ZAC Centre Ville, il est prévu la réalisation d'un parking public en sous-terrain de 120 places, sous le lot A. 80 places sont financées par la ZAC au titre des besoins générés par celle-ci, le financement des 40 places restantes est à la charge de la Ville de Pantin, pour un prix aujourd’hui évalué à 20 000€ par place, soit 800 000 euros restant à la charge de la Ville. 
L'acquisition du volume par la Ville auprès du constructeur (la Semip) est prévue en fin d'opération de construction du lot A en 2020 (vente à terme).
La SEMIP (constructeur) réalisera la majeure partie des travaux d’aménagement intérieurs du parking, l’accès au parking privatif des logements devant se faire à travers le parking public. Le parking public devra donc être, au moment de sa livraison, dans un état de finition permettant d’accéder au parking privatif. Il s’agit donc de la cession d’une coque aménagée. Le futur délégataire devra, par la suite, équiper le parking public pour sa gestion.</t>
  </si>
  <si>
    <t xml:space="preserve">Une actualisation des coûts de réalisation de la coque (coûts travaux) est à prévoir en 2018 dans le cadre de la passation prochaine du marché de travaux. Le présent montant a été estimé sur la base de 40 places valorisées à hauteur de 20 000€ par place ; ainsi qu'un coût estimé de 80.000 € d'aménagement de la coque brut du parking.</t>
  </si>
  <si>
    <t xml:space="preserve">4_001003</t>
  </si>
  <si>
    <t xml:space="preserve">Cession 14 rue Cornet</t>
  </si>
  <si>
    <t xml:space="preserve">Par délibération du Conseil Municipal en date du 4 mai 2017, la Ville a décidé de céder les lots n° 1528 et 1529 (parcelle AJ n°43) à Madame Perrot, infirmière, en vue de l’installation d'un cabinet infirmier. Ces deux lots (anciennement deux appartements), situés en rez-de-chaussée et totalisant 102,40m² sont cédés au prix de 290 000 €. La signature de l’acte est envisagée pour la fin d’année, après finition de travaux en cours.
Concernant le lot attenant, numéro 1530 de 43 m², le Conseil Municipal a délibéré le 30 juin 2017 en vue de céder ce bien au prix de 120 000 euros à Madame Ait Mansour, pour l'installation d'un cabinet ORL. La signature de l’acte est envisagée pour la fin d’année, après finition de travaux en cours.
Le lot 1532, situé au premier étage et d'une superficie de 103,70 m² (F4/F5) en nature de logement, a été remis à neuf. Non occupé à ce jour, il est destiné à être cédé au prix plancher de 340 000 euros (avis France Domaine de 2017). Il est rappelé que l’avis de France Domaine est consultatif et n’engage pas la collectivité sur un prix, s’agissant d’une cession. Aucun preneur n’est pressenti à ce jour.</t>
  </si>
  <si>
    <t xml:space="preserve">5_070000</t>
  </si>
  <si>
    <t xml:space="preserve">5_063017</t>
  </si>
  <si>
    <t xml:space="preserve">4_002004</t>
  </si>
  <si>
    <t xml:space="preserve">4_002005</t>
  </si>
  <si>
    <t xml:space="preserve">Mission Grands Quatre-Chemins</t>
  </si>
  <si>
    <t xml:space="preserve">4_002001</t>
  </si>
  <si>
    <t xml:space="preserve">Il s'agit d'une étude de composition urbaine et de capacités urbaines à l'îlot dans le quartier des Quatre-Chemins. Cette étude doit permettre notamment :
l'élaboration du diagnostic urbain et paysager du quartier ;
l'identification des secteurs à enjeux ;
la définition des orientations de développement urbain et de déplacements pour le quartier et leur transcription dans le cadre d'un plan urbain directeur ;
la déclinaison du plan urbain directeur dans le cadre d'études de capacité et de cahier de prescriptions urbaines à l'îlot ;
l'accompagnement aux projets de constructions neuves.
L'étude a ainsi notamment été mobilisée pour établir les capacités des îlots investigués dans le cadre de l'étude requalification de l'habitat indigne pilotée par Est Ensemble et contribuera à la définition du PRU 2 intercommunal des Quatre-Chemins. Elle a également été mobilisée en 2015 afin de décliner les capacités d'extension du Village Olympique sur la ZAE Cartier Bresson.</t>
  </si>
  <si>
    <t xml:space="preserve">La Ville de Pantin intervient de longue date dans le quartier des Quatre-Chemins, pour améliorer notamment les conditions d'habitat et l'environnement urbain. La résorption de l'habitat indigne est un axe d'intervention privilégié, qui s'est formalisé par la signature d'un protocole EHI avec l'Etat dès 2000. Des opérations de RHI ont ainsi été engagées.
En 2007, la signature d'une convention partenariale avec l'ANRU relative au PRU des Quatre-Chemins a permis de confirmer cette intervention de résorption de l'habitat indigne. Ce sont au total 271 lots de copropriétés dans 19 copropriétés et 2 immeubles d'activités qui sont achetés et démolis sur la période 2007-2016 en vue de réaliser la construction de 414 logements sociaux. 
Cette intervention financée par l'ANRU ou l'ANAH est complétée par :
des constructions de logements dans le diffus, notamment des constructions ayant donné lieu à un aménagement des espaces publics : 207 logements dont 104 sociaux organisés autour d'une voie publique nouvelle (40 rue Josserand), 55 logements sociaux organisés autour d'une voie intérieure et donnant sur une placette publique (11 rue Josserand).
l'aménagement d'un îlot d'entrée de Ville dans le cadre de la ZAC Villette Quatre-Chemins, entre 2006 et 2014,
Au total, sur la période 2007-2018 ce sont environ 1 000 logements dont 590 sociaux, 355 libres et 30 locatifs qui verront le jour dans le quartier.
L'intervention en faveur de la résorption de l'habitat indigne est complétée par :
la requalification des espaces publics : 
les espaces verts : requalification du square Lapérouse (2008), extension et aménagement du parc Diderot (2017-2018), aménagement du square Ste-Marguerite et du carrefour Magenta (2018), 
les voiries : aménagement des voiries existantes et réalisation de nouveaux percements viaires (rue Cartier Bresson prolongée en 2019)
le développement d'un pôle d'artisanat d'art autour d'un centre de ressources (Maison Revel). Le soutien à la filière artisanale se traduit notamment par le portage et la gestion de 8 locaux de pied d'immeuble par l'EPARECA, loués dans des conditions avantageuses aux artisans d'art. 
la construction de nouveaux équipements publics, notamment scolaires : école élémentaire Joséphine Baker (2008), école élémentaire Diderot (2019)
l'inscription du quartier en ZSP avec le quartier des Quatre-Chemins d'Aubervilliers
La présente fiche porte sur le volet résorption de l'habitat indigne du PRU des Quatre-Chemins. Il s'agit de la prise en charge des frais d'acquisition, de la gestion, de la mise en état des sols et des recettes de subventions et de cessions foncières des adresses suivantes : 
67 Edouard Vaillant, cession à ICF La Sablière envisagée pour fin 2017
38 Cartier Bresson, cession à France Habitation en 2019 suite à accord avec le CD 93 sur la valorisation des parcelles lui appartenant voisines, et solde de subvention ANAH à percevoir
35 Magenta, cédé à ICF La Sablière en 2015, solde de subvention perçu en 2016
20 Honoré, démolition et recette ANRU réalisées avant 2017
3-5-7-9-11-13-Berthier, dernières acquisitions en cours au 3 rue Berthier, démolitions réalisées
2-4-6-8-10-12 Ste-Marguerite, 2 acquisitions restantes au 10 Sainte-Marguerite, démolition prévue avant fin 2017, cession à ICF La Sablière et recettes de subvention en 2019
94-96 Jean-Jaurès, la DUP est attendue pour fin 2017 puis l’arrêté de cessibilité, l’ordonnance d’expropriation est envisagée pour octobre 2018, Les acquisitions amiables du 96 Jaurès se poursuivent dans l'intervalle. L'acquisition du 94 Jaurès est prévue en 2019, ainsi que la démolition des 94 et 96 Jaurès. Les cessions et soldes de subvention interviendront en 2020.
54 bis Denis Papin, cédé à Vilogia et Association Foncière Logement
10 Berthier, cédé à Association Foncière Logement
</t>
  </si>
  <si>
    <t xml:space="preserve">L'opération concerne la construction d'une école élémentaire (12 classes élémentaires et 3 salles pour le centre de loisirs) et la réhabilitation de l'école maternelle existante. L'opération est inscrite dans le PRU 1 des Quatre-Chemins.</t>
  </si>
  <si>
    <t xml:space="preserve">L'ouverture de l'école est prévue en septembre 2019. 
Il s'agit d'une école élémentaire de 12 classes (276 enfants) avec 7 animateurs pour le centre de loisirs ( 88 enfants) et 13 animateurs pour la pause méridienne (184 enfants). 
Les recettes attendues proviennent de l'ANRU, de l'Etat (FSIL), du SIPPEREC et de la Région</t>
  </si>
  <si>
    <t xml:space="preserve">L'opération d'aménagement du parc Diderot est inscrite dans le projet de rénovation urbaine du PRU 1 des Quatre-Chemins. Le projet du Parc Diderot consiste en la requalification et l'extension du parc existant  sur une partie des anciens terrains de l'OGIF afin de decompenser la surface de parc consommée par l'implantation de l'école élémentaire Diderot (création d'un groupe scolaire). La requalification prévoit : une reprise des clôtures, la création d'allées et de circulation, des aires de jeux et l'aménagement d'un bassin de baignade. La surface définitive du Parc est d'environ 21 000 m². Les entreprises attributaires sont en cours de désignation (remise des offres le 22 septembre 2017)</t>
  </si>
  <si>
    <t xml:space="preserve">Le montant définitif de l’opération sera fixé lors du conseil municipal de Novembre 2017 pour la désignation des entreprises. Il est impératif que les travaux soient finis à l’été 2019. 
La planification des travaux et de la livraison devra être en cohérence avec l'ouverture de l'école élémentaire. 
Les recettes attendues proviennent de l'ANRU, de la Région et de l'Etat </t>
  </si>
  <si>
    <t xml:space="preserve">5_022001</t>
  </si>
  <si>
    <t xml:space="preserve">La réhabilitation des sheds existants consiste en une réhabilitation d'une partie des bâtiments industriels "sheds" situés à l'angle des rues Josserand/Diderot soit environ 4 sheds (260m²), en vue d'y accueillir un programme d'équipement public à destination de la petite enfance et culturel. La livraison est prévue pour 2019.</t>
  </si>
  <si>
    <t xml:space="preserve">Cette opération d'aménagement émarge au projet de rénovation urbaine des Quatre-Chemins. Cet aménagement d'espace vert est rendu possible par l'acquisition et la démolition, au titre du PRU, de 144 logements dans 12 immeubles, dont 11 ont déjà été démolis. La démolition du 5 rue Berthier est en cours de finalisation. La démolition du 10 rue Sainte-Marguerite est programmée à fin 2017. L'aménagement de l'espace public sera complété par la construction d'un immeuble de 21 logements sociaux et des commerces par ICF La Sablière (livraison 2020).
Il s'agit de la création d'un espace vert à l'angle des rues Berthier / Magenta / Sainte Marguerite, d'une surface de 1500 m². Cette opération est morcelée avec une réalisation à l'avance des démolitions, de façon à permettre une occupation des friches. Les travaux ne pourront débuter qu’après les travaux de démolition. </t>
  </si>
  <si>
    <t xml:space="preserve">Après 2020 et la requalification du marché, un travail précis pourra être engagé sur les voiries et des espaces publics autour (hors ANRU) afin de réduire la circulation dans les Quatre-Chemins. Ce travail a déjà commencé avec l’inversion définitive de Magenta au droit du marché et la création d’une piste cyclable. 
Une subvention a été sollicitée auprès de la Région</t>
  </si>
  <si>
    <t xml:space="preserve">4_002002</t>
  </si>
  <si>
    <t xml:space="preserve">La présente fiche concerne, d’une part les études préalables à la finalisation de la convention du PRU 2 intercommunal des Quatre-Chemins, prévue fin 2018, d’autre part les actions envisagées dans le cadre de ladite convention. 
Les études contractualisées dans le cadre du protocole de préfiguration sont :
- une étude intercommunale relative aux déplacements, à la circulation et au stationnement (la Ville de Pantin est coordinatrice du groupement formé avec Plaine Commune)
- une étude intercommunale relative au développement économique, artisanal et commercial (la Ville de Pantin participe financièrement à l'étude coordonnée par Plaine Commune)
- des études de programmation d'équipement (notamment scolaires)
- des diagnostics techniques des équipements existants (notamment îlot Jacques Brel)
- des études techniques : géomètre/ voirie/ réseaux, qui seront mobilisées en fonction des besoins identifiés dans le projet urbain d'ensemble
- une étude habitat ancien dégradé en maîtrise d’ouvrage Est Ensemble
En complément, une étude urbaine se poursuit jusqu’en 2020, afin de déterminer les capacités de construction dans le quartier sur les sites mutables et d’encadrer les mutations à intervenir.
Ces études déboucheront sur la signature d'une convention ANRU en 2019, comportant des opérations de requalification des îlot anciens dégradés, d'aménagement, d'équipement, de constructions de logements. La Ville interviendra soit en qualité de maître d'ouvrage (aménagements et équipements), soit en qualité de cofinanceur des  opérations de  requalification des îlot anciens dégradés en maîtrise d'ouvrage Est Ensemble. La convention recensera également les d'équipements par ailleurs inscrits dans le présent PPI : CMS/ SMJ/ Crèche, marché Magenta, prolongation rue Cartier Bresson. 
Le déficit estimé des seules opérations de requalification d'îlots anciens dégradés (démolitions-reconstructions) s’établirait à environ 17 M€ (sur la base d’une subvention ANRU à 35 % hors majoration), correspondant à une participation de la Ville de 8,5 M€ entre 2019 et 2025 (dont 3,9 M € entre 2019 et 2021). Les immeubles concernés sont les suivants : 87-89 Vaillant (rue)/ 79 Vaillant/ 46 Jaurès (cour)/ 16 Lapérouse-37 bis Magenta/ 29 Sainte Marguerite.
A ce déficit s’ajouterait la participation de la Ville à l’ingénierie d’un dispositif OPAH piloté par Est Ensemble dans le quartier, ainsi qu’une participation à d’éventuels portage de lots.  </t>
  </si>
  <si>
    <t xml:space="preserve">Les dépenses et recettes indiquées en 2018 sont en grande partie celles prévues au titre du protocole. Au vu des premières capacités de mutations identifiées depuis dans le quartier, ces crédits ne seront sans doute par entièrement utilisés (notamment en ce qui concerne les études techniques). 
Le budget d’intervention foncière et les procédures à mettre en œuvre restent à évaluer (y compris l’appel à une ingéniérie foncière externe). Il sera fonction du nombre de lots à acquérir et du planning du projet. (acquisitions amiables et par voie d’expropriation)  </t>
  </si>
  <si>
    <t xml:space="preserve">4_00200xx</t>
  </si>
  <si>
    <t xml:space="preserve">4_002003</t>
  </si>
  <si>
    <t xml:space="preserve">Situé en entrée de Ville de Pantin, le marché Magenta, d'une superficie de 1 800 m² occupe un terrain foncier de la Ville sur le territoire parisien. La Ville de Pantin souhaite développer sur ce site un programme neuf accueillant un marché à rez-de-chaussée. Plusieurs pistes de programmation sont envisageables : l'accueil d'un lieu d'enseignement, d'activités, des services à la personne, des commerces, à l'exclusion du logement. L'opération doit aussi être l'occasion d'un redimensionnement des espaces publics, dans le cadre de l'aménagement de l'îlot Ste-Marguerite (PRU des Quatre-Chemins) et du passage Forceval voisin (qui sera à terme aménagé et rouvert à la circulation dans le cadre de l'opération Paris-Nord Est).
Une consultation d'opérateurs est en cours, selon la procédure du dialogue compétitif. A l'issue de négociations avec au minimum 3 et au maximum 5 candidats, retenus en fonction des critères de sélection fixés dans l'avis de publicité, un lauréat sera désigné au 4è trimestre 2018. 
Le lauréat signera une promesse de vente avec la Ville et un contrat de VEFA par lequel cette dernière rachètera à l'opérateur les lots de volume destinés à devenir des équipements publics. La livraison de l'opération et la réouverture du marché sont prévus au 4è trimestre 2021.
Les principales caractéristiques de l'opération sont les suivantes :'
Démolition de la halle de marché existante (le marché sera  transféré le temps des travaux)
Construction d'une coque à destination de marché d'une contenance d'environ 1800 m² à rez-de-chaussée permettant d'accueillir un minimum de 420 ml de stands de forains,
Implantation possible de commerces à rez-de-chaussée, 
Des espaces extérieurs affectés partiellement ou en totalité au marché, permettant d'accueillir un minimum de 80 ml de stands de forains volants, 
Des volumes bâtis en sus de la coque du marché
Des espaces de stationnement dévolus au marché 
Un niveau de sous-sol comportant 50 places de stationnement public
La superficie totale de l'opération est comprise entre 8 000 m² et 11 000 m².
Les hypothèses financières développées dans la fiche ci-après reposent sur un marché de 1 800 m² valorisé à 4 000 €/m² TTC, l'achat de 50 places de stationnement publics valorisées à 20 000 € TTC l'unité, le coût de transfert du marché Magenta en phase transitoire, et la vente de 78 000 m² SP de droits à construire.
En 2018 et 2019 sont réalisées les dépenses d'aménagement du marché transitoire estimées à 1,5 M€. En 2019, 2020 et 2021 les dépenses d'appels de fond liés au rachat en VEFA de la coque marché et des places de stationnement (20 % / 40% / 40 %), en 2021 l'aménagement intérieur de la coque de marché suite à la livraison du gros œuvre fin 2020.
 Une indemnité de 15 000 € HT est attribuée aux candidats admis à remettre une offre et non lauréats de la consultation, dans la limite de quatre candidats.</t>
  </si>
  <si>
    <t xml:space="preserve">Le fléchage de tout ou partie de la subvention régionale dans le cadre de la convention régionale de renouvellement urbain au titre du PRU 2 intercommunal des Quatre-Chemins sera sollicité sur cette opération afin d'en réduire la charge nette.</t>
  </si>
  <si>
    <t xml:space="preserve">Le projet vise une opération de réaménagement.
Les anciens Bains Douches au sein de l'îlot Jacques Brel ont été fléchés pour réinstaller la crèche parentale, permettant ainsi d’étendre sa capacité de 12 à 19 places.
</t>
  </si>
  <si>
    <t xml:space="preserve">Le projet a été retardé suite au départ du maître d'oeuvre et commenceront en janvier 2019. Des frais de fonctionnement sont à prévoir.
Les recettes attendues proviennent de la CAF, du CD93 et de l'Etat au titre du Fonds de Soutien à l'Investissement. Pour ne pas perdre les 200 000 € de subvention del'Etat, il faudra obtenir une prolongation de délai et commencer les travaux avant le 24/08/2019
Il conviendra de vérifier l'éligibilité de l'équipement à une subvention ANRU dans le cadre du PRU 2 intercommunal des Quatre-Chemins.</t>
  </si>
  <si>
    <t xml:space="preserve">5_115000</t>
  </si>
  <si>
    <t xml:space="preserve">Il s’agit de réaliser un équipement mutualisant le SMJ transféré (il est actuellement implanté rue Sainte-Marguerite) et une microfolie de la Villette, qui comporte notamment un musée numérique, un espace scénique et un espace atelier.</t>
  </si>
  <si>
    <t xml:space="preserve">Il conviendra de vérifier l'éligibilité de l'équipement à une subvention ANRU dans le cadre du PRU 2 intercommunal des Quatre-Chemins. Des subventions CAF seront également mobilisables.</t>
  </si>
  <si>
    <t xml:space="preserve">Ce barreau de voie s'implantera à l'emplacement des immeubles sis 94 et 96 avenue Jean-Jaurès, dont l' acquisition par voie d'expropriation devrait être finalisée fin 2018 hors recours, suite à l'obtention de l'ordonnance d'expropriation attendue en octobre 2018 au titre de la DUP 94-96 JJ. Le projet d'aménagement de la voie est complétée par celui d'un espace vert de proximité de 600 m² et la construction d'environ 55 logements  dont 18 sociaux.
Il s'agit d'un projet de prolongement de la rue Cartier Bresson en direction de l'ex-RN2 avec une voie à sens unique entrant depuis l'avenue Jean Jaurès. La largeur de la voirie est fixée à 4 m, avec un contre sens cycle. Il y a une possibilité de mettre du stationnement et de travailler sur la mise en place de végétaux le long de la voie. 
Il s'agit également de la mise en place de réseaux pour viabiliser la rue et pour alimenter les deux bâtiments de logements prévus (études de capacité de 2014). 
Il est prévu mettre en place un espace vert avec des jeux d'enfants : environ 400 à 600 m² non compris dans cette estimation de travaux (coût de 250 000€). </t>
  </si>
  <si>
    <t xml:space="preserve">Cette opération historiquement inscrite dans la convention de PRU 1 des Quatre-Chemins, a été retirée de cette dernière compte-tenu du décalage des acquisitions foncières préalables à l'aménagement de la voie. 
Il conviendra de vérifier l'éligibilité de l'aménagement à une subvention ANRU dans le cadre de la convention de PRU 2.</t>
  </si>
  <si>
    <t xml:space="preserve">5_123000</t>
  </si>
  <si>
    <t xml:space="preserve">4_003001</t>
  </si>
  <si>
    <t xml:space="preserve">Un accord de principe avec la SNCF est intervenu en 2016 concernant l'acquisition par la Ville d'une bande de terrain au nord du foncier ferroviaire (bande nord). Au sein de cette bande nord, les emprises foncières A et A1 sont pour partie (6 894 m²) destinées à accueillir le futur collège Jean Lolive transféré de l'îlot Jacques Brel et son parvis. Elle comprennent en outre un tènement de 2 263 m² anciennement dévolu à l'implantation d'un gymnase et qui pourra désormais faire l'objet de recettes de valorisation foncière dans le cadre d'une programmation à préciser, le CD 93 ayant confirmé sa renonciation à la réalisation d'un gymnase. 
Le reste du tènement acquis fera l'objet d'un aménagement de voirie, portion de la future promenade des écoles et permettant l'ouverture de deux liens avec la rue Cartier Bresson.
L'acquisition du foncier par la Ville est prévue en 2017, et la cession à l'euro symbolique au CD 93 devrait intervenir en 2018. La livraison du collège est prévue en janvier 2020. La valeur unitaire d'acquisition conformément à l'avis des Domaines s'élève à 200 € HT/m². S'agissant de terrains encombrés, il a été retenu une valeur de 182 € HT/m², soit un abattement de 9 %. La contenance du site est de 12 992 m².
La présente fiche est constituée en l’état des négociations, l’acquisition d’A et d’A1 n’étant pas délibérée à ce jour. Elle concerne les coûts d'acquisition et d'aménagement du site, à l'exception des coûts relatifs à l'aménagement de la voirie, qui font l'objet d'une fiche dédiée. Le coût de la constitution d’une clôture de sécurité n’est pas renseigné à ce jour. Le coût global estimé pour la Ville se décompose comme suit :
Suite à négociation, le CD 93 a accepté une prise en charge paritaire avec la Ville des frais de dépollution et de confortement géotechnique estimés à 2,6 M€, soit 1,3 M€. La mise en œuvre de ces aménagements ainsi que la démolition des quais existants seront réalisée par le CD 93. tandis que SNCF assumera la maîtrise d'ouvrage des dévoiement des réseaux impactés sur le site et nécessaires à la poursuite de l'exploitation du SERNAM. La Ville prendra en charge les dépenses occasionnées sur factures.</t>
  </si>
  <si>
    <t xml:space="preserve">Des recettes de valorisation foncière sont  envisageables sur le tènement de 2 263 m² anciennement envisagé pour l'implantation d'un gymnase. La superficie constructible est d’environ 1 500 m² La programmation est à affiner, selon une destination alternative au logement compte-tenu de la localisation de la parcelle en second rang des parcelles construites de la rue Cartier Bresson et en vis-à-vis de la halle Sernam dont la poursuite d'exploitation jusqu'en 2023 est confirmée. La recette pourra être déterminée en fonction de la programmation et de l'opérateur retenu, et pourrait intervenir en 2019.
Le montant des travaux de dévoiement des réseaux SNCF (cf. 320 000 euros HT) est actuellement en cours d’acualisation par VEOLIA pour le compte de SNCF. Un montant supérieur sera certainement à discuter de nouveau avant la signature de l’acte d’acquisition prévu avant fin 2017.</t>
  </si>
  <si>
    <t xml:space="preserve">5_114000</t>
  </si>
  <si>
    <t xml:space="preserve">Le CD93 souhaite une ouverture du collège en Janvier 2020. 
Des études préalables à la réalisation des espaces ont été lancées en 2017 (pollution et géotechnique). Une consultation MOE doit se lancer d’ici à fin 2017. Pour ce faire, il devra être arbitrer le niveau de finition des espaces publics livrées en 2020, qui seront des espaces provisoires (dans la durée, mais aussi dans leur superficie). 
En effet, l’achat de la bande Nord ne permet pas de disposer de la largeur totale de la « promenade des écoles ». Il faudra donc reprendre totalement les espaces en fonction du plan masse du maître d’oeuvre des espaces publics de l’Ecoquartier, tout en cherchant à réutiliser autant que possible les aménagements mis en œuvre (noues).</t>
  </si>
  <si>
    <t xml:space="preserve">Le montant d’opération est incertain et fonction des arbitrages à faire d’ici à fin 2017 sur la qualité de réalisation des espaces publics. 
Le montant indiqué ici ne concerne que les travaux de voiries et de viabilisation de la parcelle.</t>
  </si>
  <si>
    <t xml:space="preserve">Un accord de principe avec la SNCF est intervenu en 2016 concernant l'acquisition par la Ville d'une bande de terrain au nord du foncier ferroviaire (bande nord). Au sein de cette bande nord, l'emprise foncière C est destinée à accueillir une programmation de bureaux ou d'activités. 
Suite à négociation, la Ville a obtenu que la valeur d'acquisition de cette partie de la bande nord soit fixée dans le temps à la valeur Domaines 2015, pour une acquisition intervenant en 2019. La valeur Domaines est de 200 € HT/m², à laquelle a été imputé un abattement d'environ 9%. Le prix d'acquisition hors aménagement se décompose de la manière suivante :
Une recette de cession doit pouvoir compenser cette dépense, à due proportion. La SP constructible estimée s'élève à 16 000 m² environ (date et référence pour quel type de programme). Il serait souhaitable que la cession du site intervienne en 2019 afin de limiter les frais de portage annuels par la collectivité et de ne pas grever le budget de l'année. Dans cette perspective une consultation d'opérateurs pourrait être organisée en 2018 ou 2019.
Par ailleurs, le lot B au sein de la bande nord concerne l’aménagement du quai de la mémoire ; le transfert de ce lot aux collectivités pour aménagement pourrait intervenir dès finalisation de la mise en œuvre des reconstitutions par SNCF.
Les coûts évoqués ci-dessous concernent l’acquisition du lot C, hors aménagement du quai de la mémoire.</t>
  </si>
  <si>
    <t xml:space="preserve">4_002010</t>
  </si>
  <si>
    <t xml:space="preserve">Il s'agit de l'acquisition par la Ville d'un équipement de CMS / Pôle autonomie auprès d'un opérateur immobilier appelé à réaliser une opération immobilière intégrant cet équipement.
Description de l'opération immobilière :
Dans la cadre de la convention d'intervention foncière et immobilière qui le lie à la Ville, l'EPFIF s'est rendu propriétaire de terrains sis 28-30-32 Edouard Vaillant. Sur partie de ces terrains se développe une première opération comportant 72 logements dont 24 logements sociaux (33 %) et 47 logements en accession à prix maîtrisé, 1 100 m² d'équipements aménagés, 250 m² environ de locaux commerciaux. Une voie piétonne d'accès au parc de l'écoquartier sera également réalisée. L'opération sera réalisée dans le cadre d'une concession d'aménagement : une consultation est en cours, et un opérateur doit être désigné en mars 2018. 
Des conditions d'exemplarité environnementale ont été fixées dans le cadre de cette consultation. La livraison de l'opération et de l'équipement ainsi aménagé interviendront fin 2020. 
L'équipement sera transféré à la Ville au terme de la concession d'aménagement et fera l'objet par cette dernière d'une participation à l'équipement. La valeur de l'équipement aménagé est estimé à 4 000 €/ m² TTC et se décompose comme suit :
</t>
  </si>
  <si>
    <t xml:space="preserve">Une subvention ANRU pourrait être recherchée dans le cadre du PRU 2. L'attribution d'une subvention de l'ARS doit par ailleurs être confirmée. La Région peut également financer les centres de santé. Un lissage dans le temps jusqu’en 2020 des dépenses d’acquisition pourra être étudié. 
         </t>
  </si>
  <si>
    <t xml:space="preserve">Il s’agit de réaliser une passerelle de franchissement du faisceau ferré, qui viendra se raccorder à la passerelle ferroviaire par ailleurs réalisée par la SNCF pour la desserte du site Eole en 2021.
Le calendrier de réalisation de la passerelle et son coût sont indicatifs. Une demande d’interruption de trafic pour les travaux doit être déposé auprès de la SNCF qui génère un délai de 3 ans d’instruction avant démarrage des travaux. Les études devront donc être engagées en 2018 pour des travaux démarrant en 2022.
Le montant total de l’opération est estimé à 6 M €.</t>
  </si>
  <si>
    <t xml:space="preserve">La maîtrise d’ouvrage de cet équipement de la ZAC n’est pas désignée. Deux options sont envisageables : soit les collectivités préfigurent dès aujourd’hui l’équipement pour tirer parti de la dynamique actuellement à l’oeuvre avec Eole, soit l’engagement de cet ouvrage est retardé dans l’attente de la désignation de l’aménageur de la ZAC. Si la maîtrise d’ouvrage est confiée à la Ville, elle implique une ingénierie renforcée.
Un accord financier avec Est Ensemble est à trouver concernant le financement de la passerelle  dans le cadre de l’actualisation du bilan de transfert de la ZAC écoquartier. Un comité de pôle doit être organisé dans le cadre d’un contrat de pôle, rassemblant l’ensemble des acteurs et financeurs concernés (STIF, région, SNCF notamment). </t>
  </si>
  <si>
    <t xml:space="preserve">Il s’agit de réaliser une voie de desserte de la ZAC écoquartier au travers de la ZAE Cartier Bresson. Compte-tenu de l’arrivée prochaine du CNAP sur un foncier mitoyen de la voie, cette dernière devrait être réalisée selon une échéance rapprochée après 2020. 
Le montant total de l’opération d’aménagement est estimé à 1,3 M €, hors acquisitions à réaliser.
Les acquisitions à réaliser sont constituées par :
- l’acquisition de deux tènements en nature de terain au Sud  de la voirie.
- puis l’acquisition d’un ensemble immobilier sis rue Diderot actuellement en nature d’entrepôts et de bureaux,
Une première approche du coût d’acquisition a été réalisée en interne. Le montant prévisionnel, hors aléas et indemnisations accessoires ou pour évictions commerciales, est de 2 500 000 euros HT/HC pour une surface totale de 4 323 m².
Une procédure d’expropriation pour cause d’utilité publique est à prévoir en parrallèle des négociations amiables.</t>
  </si>
  <si>
    <t xml:space="preserve">La maîtrise d’ouvrage de cet équipement de la ZAC n’est pas désignée.  Deux options sont envisageables : soit les collectivités préfigurent dès aujourd’hui l’équipement pour tirer parti de la dynamique actuellement à l’oeuvre avec le CNAP, soit l’engagement de cet ouvrage est retardé dans l’attente de la désignation de l’aménageur de la ZAC. Si la maîtrise d’ouvrage est confiée à la Ville, elle implique une ingénierie renforcée.
Un accord financier avec Est Ensemble est à trouver concernant le financement de la voie  dans le cadre de l’actualisation du bilan de transfert de la ZAC écoquartier. Il conviendra également de préciser la maîtrise d’ouvrage des acquisitions.
Les acquisitions, mêlant négociations amiables et procédures d’acquisitions forcées, le planning sera soumis aux contraintes calendaires administratives (Préfecture) et judiciaires éventuelles, et fonction du nombre des contentieux initiés par les propriétaires.</t>
  </si>
  <si>
    <t xml:space="preserve">4_002007</t>
  </si>
  <si>
    <t xml:space="preserve">Il s’agit de la cession de l’ancien cinéma Météore à l'exploitant, la société Métropolitan. La Ville et Métropolitan se sont accordées sur un projet d'équipement culturel à destination de cinéma intégrant une programmation publique et un espace de petite restauration. Le cinéma actuel fera ainsi l'objet d'un programme global de travaux. La cession du site devrait intervenir en 2018 avant dépôt du permis de construire. 
La valeur de cession est conforme à l'avis des Domaines.</t>
  </si>
  <si>
    <t xml:space="preserve">4_002008</t>
  </si>
  <si>
    <t xml:space="preserve">Le Conseil Municipal délibérera le 05 octobre 2017 sur l'acquisition auprès du Département de la Seine-Saint-Denis du bâtiment sis 25 rue Berthier constituant l'ancienne Crèche Départementale. Ce bâtiment est aujourd'hui désaffecté. L'acquisition est prévue à la valeur Domaines -10 %, soit un montant de 1 021 500 euros. (hors frais de notaire)
La Ville lancera un appel à projets pour la cession future du site à horizon 2019, dans le cadre d’une programmation d’activités ou d’équipement exclusive du logement. Dans l’intervalle, la Ville examine les modalités d’une occupation transitoire partielle du site. Le principe de la mise à disposition gratuite partielle à la protection civile est retenue . Le terme de cette convention reste à déterminer (fin 2018 ou fin 2019)</t>
  </si>
  <si>
    <t xml:space="preserve">La valeur de cession sera ajustée en fonction de la programmation retenue. Elle ne saurait être inférieure à la valeur d’acquisition. Si aucun projet privé n’était jugé satisfaisant, la Ville pourrait étudier la reconversion technique du bâtiment en équipement public. Il est  ici  précisé que ce bâtiment protégé (BR au PLU) ne se prête pas a une reconversion en logement.
Quelque soit l’avis de France Domaine futur, la Ville conserve toutes ses prérogatives en matière de fixation du prix de cession.</t>
  </si>
  <si>
    <t xml:space="preserve">L'opération vise la réalisation d’une bibliothèque de 600 m², d’une ludothèque de 200 m² ainsi que d’une salle de diffusion de 140 places, et d’un espace bar.
 Ce lieu sera un lieu structurant pour le quartier et de convergence de tous les habitants autour de l’accès à l’art, à la culture, et aux loisirs qui pourra avoir pour la ville un double objectif : lieu de diffusion et pratique artistique, lieu de transmission des savoirs, lieu de jeu et convivialité.
La bibliothèque – salle de diffusion et de pratique permettra au pôle Spectacle vivant de proposer une programmation dans le quartier des Courtillières, lieu éloigné géographiquement et symboliquement de la diffusion culturelle institutionnelle. Deux axes pourront être envisagés : un déplacement des « petites formes » programmées dans la saison, et plus spécifiquement des formats accessibles aux enfants et aux familles ; une programmation en partenariat avec de grands établissements culturels tels que la Philharmonie de Paris par exemple. Autour de ces programmations, les espaces devront permettre aux publics de suivre des ateliers de pratique artistique.
Pourront également être envisagés dans la bibliothèque et/ou salle de diffusion une programmation de conférences, débats, rencontres.
Le projet induira nécessairement des coûts de fonctionnement supplémentaires. Il est indispensable qu’un travail préliminaire soit effectué avec le pôle technique de la Direction du développement culturel pour anticiper les besoins propres à la diffusion de spectacle vivant et envisager les modalités de travail et de gestion de ces espaces et valoriser les compétences existantes.
Pour la ludothèque, les besoins en personnel sont un directeur, un adjoint, quatre animateurs et
deux animateurs contractuels pour le samedi. 
</t>
  </si>
  <si>
    <t xml:space="preserve">Les recettes proviennent de la DRAC, l'ANRU et Est Ensemble. Une demande sera aussi faite auprès de la Région pour la salle de diffusion.
La convention de cofinancement avec Est Ensemble sera prochainement mise à jour pour tenir compte de l'évolution du coût de l'opération et des subventions notifiées.
</t>
  </si>
  <si>
    <t xml:space="preserve">3_203900</t>
  </si>
  <si>
    <t xml:space="preserve">L'opération est prévue dans la continuité de la plaque de centralité et du Parc des Courtilières, pour la réalisation des espaces publics autour de l’équipement public.</t>
  </si>
  <si>
    <t xml:space="preserve">La réalisation de l'opération est conditionnée par l’avancement de la construction du bâtiment culturel et de son phasage opérationnel. Cette opération est financée par l'ANRU sans possibilité de décalage très important dans le temps.</t>
  </si>
  <si>
    <t xml:space="preserve">
Ce projet consiste à créer une extension de l'école afin de permettre d'aménager un lieu de restauration pour les enfants déjeunant actuellement à l'école Marcel Cachin et de créer une classe supplémentaire afin de faire face à une future augmentation des effectifs. Il n'y a pas d'acquisition foncière à réaliser. 
La surface de plancher est estimée à 300 m² avec un ratio de 2900 €/m². Les travaux de reprise des fissures ont été réalisés au cours de l'été 2011.</t>
  </si>
  <si>
    <t xml:space="preserve">
La traversée de l'avenue menant à la cantine de l'école Cachin est dangereuse pour les élèves. Livraison septembre 2019
</t>
  </si>
  <si>
    <t xml:space="preserve">
Le projet consiste en une reprise complète du Parc (42 000m²) et de ses abords. Il est prévu la fermeture du Parc par la mise en place d'une clôture adaptée qui fera partie intégrante de la qualité du Parc et des espaces publics autour. 
La reprise du Parc intègre de nombreuses aires de jeux, dont une aire de jeux unique sur Pantin, des aires de jeux inter-générationnelles. Il est prévu la conservation des arbres existants en bonne santé et la plantation d'environ 170 arbres. 
Le Parc intègre également la circulation des pompiers pour la défense au feu du Serpentin. Il prévoit également, la reprise complète de la clôture autour de la crèche des Courtillières. 
La durée des travaux dans le Parc est de 2 ans. </t>
  </si>
  <si>
    <t xml:space="preserve">Les recettes attendues proviennent de l'ANRU et la Région</t>
  </si>
  <si>
    <t xml:space="preserve">L'opération consiste en la reprise totale des pieds d'immeubles, des voies pompiers pour la défense au feu des immeubles, les parkings, de la végétation, des circulations piétonnes et de l'éclairage public. 
L'objectif est une requalification proche de celle des Fonds d'Eaubonne et du secteur de Marcel Cachin.
</t>
  </si>
  <si>
    <t xml:space="preserve">Les recettes attendues proviennent de l'ANRU</t>
  </si>
  <si>
    <t xml:space="preserve">5_047000</t>
  </si>
  <si>
    <t xml:space="preserve">Cette opération n’est pas prévu dans l’ANRU1. Cependant il existe une forte différence dans la qualité des espaces publics entre Pont de Pierre Ouest et Pont de Pierre Est (en cours de travaux). Afin de finaliser la rénovation du quartier, il est proposé de requalifier les espaces publics au même niveau. </t>
  </si>
  <si>
    <t xml:space="preserve">Il faudra relancer une MOE car AUC/BATT sont sur un contrat négocié avec l’ANRU. </t>
  </si>
  <si>
    <t xml:space="preserve">Ces travaux sont en lien avec les travaux de la SEMIP sur l’ASPP. 
La limite de la parcelle se situe sur le trottoir actuel et servira pour la construction des immeubles. Il faut donc prévoir une reprise complète du profil de chaussée pour conserver un trottoir accessible.
Le timing de l’opération n’est à ce jour pas stabilisé. Les travaux des bâtis vont débutés au second semestre 2018. </t>
  </si>
  <si>
    <t xml:space="preserve">Il faut négocier une prise en charge financière avec Plaine Commune car 50 % de la rue est sur le territoire de la Courneuve. </t>
  </si>
  <si>
    <t xml:space="preserve">5_096000</t>
  </si>
  <si>
    <t xml:space="preserve">Cette opération consiste en une reprise complète ou partielle des rues impactées par les différents chantiers de construction de logements. 
Les rues impactées par ce projet sont les suivantes : Messonier, Paul Bert, Gambetta, Régnault, Ferry, Montingy, Kléber, Candale, Beaurepaire. Ces rues sont majoritairement des rues pavées, qui vont très fortement souffrir pendant les chantiers. 
Les recettes sont basées sur une estimation de la taxe d'aménagement majorée (TA à 20% et à 6%) à percevoir dans le cadre des projets de construction dans le quartier Méhul
Les estimations ne tiennent pas compte de la reprise des réseaux éventuelle dont la ville n'est pas concessionnaire (ERDF, GRDF, Véolia, Assainissement)... Il appartient à chaque propriétaire de réseau de financer les reprises éventuelles. </t>
  </si>
  <si>
    <t xml:space="preserve">La réfection des rues aura lieu en fonction de la livraison des bâtiments et des différentes opérations. Il existe donc un risque de glissement dans le temps. 
La réalisation de ces travaux est impérative, compte tenue de l'approbation d'une TA majorée sur ce secteur. La non réalisation de ces travaux peut conduire la Ville à devoir rembourser les sommes perçues.
</t>
  </si>
  <si>
    <t xml:space="preserve">5_093000</t>
  </si>
  <si>
    <t xml:space="preserve">Déconsignation 2 Lesault</t>
  </si>
  <si>
    <t xml:space="preserve">En 2009, suite à une procédure d'expropriation pour cause d'utilité publique, la Ville a acquis l'immeuble sis 2 rue Lesault (Immeuble de rapport sis parcelle section AK n°53). Le montant de l'acquisition a été consigné (882 500 euros) à la Caisse des Dépôts et Consignations. 
Cependant l'ordonnance d'expropriation ayant été annulée, après recours de la SCI du Parc (exproprié), la Ville n'est plus propriétaire dudit bien.  
Parallèlement, la Caisse des Dépôts, saisie par un créancier de la SCI du Parc a procédé à la déconsignation au profit dudit créancier d'une somme de 796 000,75 euros sans que la Ville puisse s'y opposer et récupérer cette somme. Celle-ci devant être réglée par la SCI du Parc.
Afin de garantir d'une part une pleine et entière propriété au profit de la Ville, et préserver ses droits quant aux sommes préalablement dépensées et constituant une créance à l'encontre de la SCI du Parc, il est envisagé de procéder à une nouvelle procédure d'expropriation pour cause d'utilité publique.
Il a été acté début 2017 de relancer une procédure d'expropriation pour cause d'utilité publique.
Ce dossier, cas d'espèce juridique, pourra être confié à un cabinet foncier accompagné d'un avocat conseil pour la Ville suite à une mise en concurrence pour un montant prévisionnel de 20 000 euros.
</t>
  </si>
  <si>
    <t xml:space="preserve">Le prix d'acquisition sera réévalué (à la hausse ou à la baisse) à la date d'obtention de la nouvelle ordonnance d'expropriation et de l'audience fixant les indemnités.
Une réserve pour la création de logements sociaux, au bénéfice de la Ville, grève cet immeuble.
Une fois l'acquisition définitive, une recette est à prévoir suite à la cession de l'immeuble.
  </t>
  </si>
  <si>
    <t xml:space="preserve">Etude Méhul</t>
  </si>
  <si>
    <t xml:space="preserve">Le quartier Méhul est situé au sud de l'avenue Jean Lolive (RN 3) et de la station de métro Eglise de Pantin et s'étend jusqu'à la butte de Romainville. Il est situé à proximité du territoire en développement constitué par les franges du canal et les opérations du secteur plateau au sud de Pantin (Montreuil/Bagnolet), et bénéficie des retombées du développement de ce territoire. Ce quartier est constitué par un tissu mixte d'habitat et d'activités qui se développent parfois en cœur d'îlot. La spécificité du secteur est aujourd'hui traduite dans le PLU, puisque le quartier est pour partie classé en zone UB, autorisant l'habitation, pour partie en zone UBb, excluant l'habitation.
Soucieuse de préserver les qualités urbaines et la diversité des fonctions rencontrées dans le quartier, et pour encadrer les mutations à intervenir dans cet objectif, la Ville a engagé, début 2014, une étude de capacités à l'îlot et de faisabilités urbaines sur le quartier Méhul. L'objectif de cette étude est de poursuivre la spatialisation des orientations programmatiques et architecturales sur les îlots non encore étudiés du secteur Méhul, ainsi que des îlots voisins du périmètre d'étude, présentant les même caractéristiques en termes urbains (gabarit, mixité des fonctions, zonage réglementaire). </t>
  </si>
  <si>
    <t xml:space="preserve">Le marché a été notifié début 2014 pour une durée de 3 ans.
Ce marché fait l'objet d'une convention de cofinancement signée avec l'EPFIF portant sur un montant maximal de 50 000 €.
</t>
  </si>
  <si>
    <t xml:space="preserve">4_001002</t>
  </si>
  <si>
    <t xml:space="preserve">Après présentation au Conseil Municipal du futur projet, il a été délibéré le 30 juin 2016 une cession du terrain communal sis 6-10 rue Marie-Thérèse au prix de 495 000 euros. Une clause de prise en charge d'éventuels surcoûts de dépollution, dans une limite fixée au terres à excaver sur une profondeur maximale d'un mètre, a été incluse.
Le site, non affecté, est cédé à une association dans le cadre d'un futur projet d'établissement scolaire privé,
Le tènement foncier étant potentiellement pollué, la Ville a engagé un diagnostic pollution à ses frais (18 370 euros). Les conclusions de ce diagnostic, réalisé en août 2017, sont attendues pour la fin du mois de septembre,
Une dépense supplémentaire, indéterminable à ce stade, est à prévoir pour supporter les coûts de dépollution. Il conviendra de la provisionner une fois connaissance acquise.
Une négociation sera à engager en fonction du résultat avec l'association. Au terme d'un accord le Conseil Municipal sera à nouveau saisi pour la cession du bien.</t>
  </si>
  <si>
    <t xml:space="preserve">5_082000</t>
  </si>
  <si>
    <t xml:space="preserve">5_081000</t>
  </si>
  <si>
    <t xml:space="preserve">5_094000</t>
  </si>
  <si>
    <t xml:space="preserve">5_095000</t>
  </si>
  <si>
    <t xml:space="preserve">ZAC du Port</t>
  </si>
  <si>
    <t xml:space="preserve">Le site de la ZAC du Port s'étend sur environ 6,5 hectares, actuellement site de friche industrielle et portuaire, localisé au nord de l'ex-RN3, sur la rive sud du canal de l'Ourcq, en entrée de ville à l'Est de la commune de Pantin.
La Ville de Pantin a décidé d'engager une réflexion sur l'aménagement de ce site, intégrant la réflexion sur la reconversion – réhabilitation des anciens magasins généraux de la CCIP. L'ambition est de faire de ce site un nouveau quartier mixte d'entrée de ville qui poursuit l'ouverture de la ville sur le canal de l'Ourcq et amorce une dynamique de renouvellement urbain entre l'avenue Jean Lolive et le canal.
La création de la ZAC du Port a été approuvée par délibération du Conseil Municipal du 10 juillet 2006.
La ZAC du Port a été transférée à la Communauté d'Agglomération Est-Ensemble (CAEE) par délibération du Conseil Communautaire le 13 décembre 2011 certifiée exécutoire le 21 décembre 2011.
La participation à l'équilibre de l'opération tel que définie au CRACL de l'opération 2016 est de 8 145 026 €. 
Compte tenu des montants déjà versés par la Ville, de la participation au groupe scolaire devant être versée par Est Ensemble à la Ville et d'une avance de trésorerie devant être remboursée à la Ville, le montant restant à verser par la Ville de Pantin à Est Ensemble, tel que défini dans l'avenant n°1 à la Convention de transfert est de 21 778 € par an jusqu'en 2020, année d'échéance de la ZAC.</t>
  </si>
  <si>
    <t xml:space="preserve">L'opération est relative à la création d’une école au sein de la ZAC du Port.
Cet équipement comprendrait :
8 classes élémentaires ;
6 classes maternelles </t>
  </si>
  <si>
    <t xml:space="preserve">La participation de la CAEE est basée sur l'avenant à la convention de transfert Ville – CAEE :  concours financier de 600 000€ par classe sur les 6 classes générées par la ZAC du Port, soit 3 600 000 € Cette participation est intégrée dans le montant de la participation Ville à l'opération, et figure donc dans la fiche correspondante. 
L'ouverture du groupe scolaire est prévue en septembre 2019. </t>
  </si>
  <si>
    <t xml:space="preserve">Secteur stratégique de la plaine de l’Ourcq, parmi les dernières grandes emprises mutables en bord à Canal à Pantin, le bassin du Port de Pantin est susceptible de connaître un nombre important de mutations dont certaines d’ampleur (Pouchard, UTB, France Telecom), dans la continuité de l’aménagement de la ZAC du Port. 
Il convient d'encadrer et d'accompagner ces mutations dans une logique de maîtrise de la densification et programmation en relation avec les enjeux de mixité sociale et fonctionnelle. 
Pour ce faire, la Ville dispose d’outil partenariaux et réglementaires :
- un nouveau périmètre de prise en considération d'une opération d'aménagement et de sa mise à l'étude intitulé « Rives du canal de l'Ourcq », au sens des articles L.4241et R.4242 du Code de l'Urbanisme a été adopté par le Conseil Municipal en date du 30 juin 2017. Cette délibération doit permettre de surseoir à statuer sur les autorisations d'urbanisme déposées dans le périmètre, dans l'attente de la définition d'un projet d'aménagement et d'études urbaines.
- la mise en place d’une OAP est par ailleurs à l’étude dans le cadre de la modification n°6 du PLU. 
- La convention d’intervention EPF sera élargie pour permettre l’acquisition et le portage de fonciers par l’établissement. 
Les montants financiers prévus ci-après recouvrent les dépenses d’études sur l’ensemble du secteur, la préemption en cours d’une première parcelle par la Ville et sa revente à l’EPF, l’acquisition par la ville d’une emprise propriété du service des canaux en vue de l’aménagement d’un square végétalisé face au lot 6 de la ZAC du Port, la création de la passerelle depuis le mail Charles de Gaulle. </t>
  </si>
  <si>
    <t xml:space="preserve">2017 : acquisition avant la fin de l’année par la Ville sur la base de la significiation de la décision de préemption (délégation Est Ensemble) effectuée le 20 septembre 2017 de l’immeuble sis 218 avenue Jean Lolive (occupé par un garage SPEEDY)
2018 : revente du foncier sis 218 Jean Lolive à l’EPF si absence de contentieux.
2019 : acquisition du foncier Ville de Paris face au lot 6 de la ZAC du Port 
2020 :  maîtrise d’oeuvre pour l’aménagement du square
2021 : aménagement du square végétalisé (yc requalification de la berge)
Après 2021 : création de la passerelle bassin de Pantin</t>
  </si>
  <si>
    <t xml:space="preserve">4_001004</t>
  </si>
  <si>
    <t xml:space="preserve">Rénovation église St Germain</t>
  </si>
  <si>
    <t xml:space="preserve">L'opération est relative à une réhabilitation lourde de l’église Saint Germain qui concernerait également le parvis.Cette opération se déroulera en 4 phases :
1. Etudes : 636 k€
2. Charpente, couverture,consolidation de la voûte : 1,5 M d'€ (2018)
3. Façade,parvis et centre paroissial : 1,7 M d'€ (2019)
4. Restauration et mise en valeur intérieur : 2,0 M d'€ (2020)</t>
  </si>
  <si>
    <t xml:space="preserve">Attente de la DRAC pour validation de l’avant projet de l’architecte
Les subventions proviennent de la DRAC, de la région et du mécénat.</t>
  </si>
  <si>
    <t xml:space="preserve">L'opération est relative à l’extension, la restructuration de l’école Georges Brassens, visant notamment la création de 10 classes élémentaires.
La préemption menée pour l’acquisition du 25 rue Jules Auffret en février 2016 s’est faite au prix de 1 187 506 euros (parcelle SOP) appartenant aux consorts Pougeaon a été réalisée en vue de l’extension  La Ville devra prévoir le coût de la dépollution estimée à 900 000 €.
</t>
  </si>
  <si>
    <t xml:space="preserve">
Le coût du projet prend en compte un montant d’acquisition de mobilier et matériel.
Les recettes sont basées sur une estimation de la taxe d'aménagement majorée (TA à 20% et à 6%) à percevoir dans le cadre des projets de construction dans le quartier Méhul. La non-réalisation de cette extension peut conduire la Ville à devoir rembourser les sommes perçues. </t>
  </si>
  <si>
    <t xml:space="preserve">5_116000</t>
  </si>
  <si>
    <t xml:space="preserve">L'opération vise la construction d'une Halle Sportive dans le quartier du Haut Pantin.
Cette halle sportive comprendrait:
une salle omni-sports
des vestiaires,
des sanitaires,
des réserves,
et une loge de gardien.
La surface SHON (Surface Hors Oeuvre Nette, ensemble des surfaces construites y compris emprise des murs et cloison et déduction faite des surfaces extérieures et des surfaces non aménageables) estimée est de 1 200m². Le coût a été calculé à partir d'un ratio de 2 800€HT/m² SHON.
L'acquisition foncière et celle du mobilier/matériel a été prise en compte dans le coût du projet.</t>
  </si>
  <si>
    <t xml:space="preserve">Le coût de l'acquisition est intégré ici. La base de calcul retenu est de 1000 €/m² pour un terrain de 2 200 m² nécessaire. 
Le site d’implantation retenu est le parc des sports Charles Auray il n’y adonc pas de coût d’acquisition a prévoir.
Concours d’architecte a prévoir
Des subventions peuvent être accordées par le Département, la Région et l'Etat.</t>
  </si>
  <si>
    <t xml:space="preserve">5_106000</t>
  </si>
  <si>
    <t xml:space="preserve">Des subventions de l'Etat (CNDS) et de la Région sont attendues</t>
  </si>
  <si>
    <t xml:space="preserve">5_129000</t>
  </si>
  <si>
    <t xml:space="preserve">5_130000</t>
  </si>
  <si>
    <t xml:space="preserve">5_119000</t>
  </si>
  <si>
    <t xml:space="preserve">Les travaux se composent de la piste d’athlétisme et la transformation du stade en stabilisé en synthétique.
Les travaux de synthétisation pourront se faire de façon identique à la technologie mise en place en 2015 sur le stade Marcel Cerdan avec des matériaux 100 % recyclables. Les travaux devront avoir lieu durant la période estivale entre Avril et Septembre 2019, pour être prêt pour la rentrée. </t>
  </si>
  <si>
    <t xml:space="preserve">Des subventions peuvent être accordées par la Région et l'Etat (CNDS)</t>
  </si>
  <si>
    <t xml:space="preserve">5_128000</t>
  </si>
  <si>
    <t xml:space="preserve">5_071000</t>
  </si>
  <si>
    <t xml:space="preserve">5_126000</t>
  </si>
  <si>
    <t xml:space="preserve">L'opération est relative à l'achat des différents véhicules nécessaires pour les déplacements et la mission des services municipaux.
</t>
  </si>
  <si>
    <t xml:space="preserve">Description de l’opération d’investissement
Cette ligne budgétaire correspond aux sommes consacrées aux interventions d'office sur les immeubles privés dégradés. Les mesures conservatoires nécessaires à garantir la sécurité et la salubrité publique, dont le maintien appartient au Maire, sur ces immeubles, en raison de la défaillance des responsables (copropriétaires, syndic, exploitants,...), sont prononcées sur la base d'arrêté municipaux de péril ou de police générale.
Par ces moyens réglementaires la Ville intervient d'autorité sur les immeubles dégradés en substitution des propriétaires ou copropriétaires concernés. Les frais engagés par la commune sont recouvrés comme en matière d’impôt par le trésorier. Cette action est donc budgétairement neutre et équilibrée en dépense et recette. 
Elle a également un effet dissuasif sur le laxisme de certaines copropriétés qui face à la politique d’intervention de la Ville choisissent d'engager eux même les travaux nécessaires pour échapper aux divers frais d'expertise et de procédure qui renchérissent le coût facturé aux copropriétaires en cas de substitution (exemple : péril 29 rue Magenta)</t>
  </si>
  <si>
    <t xml:space="preserve">Les actions de substitution et la récupération corollaire des fonds ont été expérimentés en 2013 (le SCHS ne se substituant précédemment que pour les mesures d'urgences – péril imminent). Les sommes indiquées dans la ligne « avant 2017 » additionnent les actions de substitution de 2014 à 2016.
Les actions réalisées sur cette période se sont élevées à environ 203 000 € pour lesquels les titres de recettes correspondants ont été émis. Au total 23 adresses ont été traitées, les interventions les plus importantes ont principalement concerné les adresses suivantes :
- 161 ave Jean Lolive
- 52 rue Lepine
- 22 rue Franklin
- 15 rue Cartier Bresson
- 26 rue du Pré Saint Gervais
- 96 ave Jean Jaurès</t>
  </si>
  <si>
    <t xml:space="preserve">Dans le cadre d'une politique volontariste d'aide au développement commercial et afin de poursuivre l'objectif d'accueil de commerces qualitatifs et répondant aux attentes des habitants, la ville de Pantin intervient selon plusieurs logiques : partenariat avec des commercialisateurs sur les ZAC, partenariat avec les bailleurs sociaux, négociation amiable avec des propriétaires privés, suivi des cessions de fonds de commerce et de mur. Le levier de l'acquisition constitue l'un des outils les plus efficaces pour agir. Il permet : 
de maîtriser la destination, dans une logique de diversification de l'offre et de qualité
d'adapter le niveau de loyer 
de favoriser l'accueil d'activités commerciales innovantes ne trouvant pas de locaux dans le secteur privé compte tenu des garanties attendues. 
Dans une logique d'utilisation dynamique de ces crédits, il est proposé, en cas d'acquisition d'une coque, un principe de revente avant l'issue de la première période triennale à un investisseur intégrant une promesse de bail ou un bail, le preneur ayant préalablement été sélectionné par la Ville et ayant pu péreniser son activité commerciale dans les lieux. 
Ce budget est prioritairement fléché sur le secteur des Quatre Chemins. L'analyse des DIA commerces sur la ville en 2016 conduit à une valeur moyenne d'acquisition d'un local commercial sur la Ville à hauteur de 2140 € / m².  L'enveloppe proposée dans le cadre du PPI se base sur une estimation d'un prix d'achat de la coque de 2000 €/m² environ
Une enveloppe de 200k€  a été retenue lors des précédents arbitrages budgétaires, permettant de maîtriser une coque de l'ordre de 100m², avec possibilité d'augmentation à la hausse du budget, dans une limite de 300k€, en fonction de l'opportunité. Cette option est privilégiée à ce stade.</t>
  </si>
  <si>
    <t xml:space="preserve">En 2015 et 2016, l'enveloppe n'a pas été mobilisée, les acquisitions étudiées s'étant révelées soit trop risquées pour la ville en terme de portage, soit n'ayant pas abouties à une cession par le propriétaire.</t>
  </si>
  <si>
    <t xml:space="preserve">5_017000
5_016000</t>
  </si>
  <si>
    <t xml:space="preserve">Certaines fiches relatives aux investissements récurrents sont mutualisées. Ainsi, une enveloppe est créée afin de reprendre les investissements « gros travaux espaces publics » et « gros entretien espaces publics ».. Cette estimation est fixée conformément aux hypothèses budgétaires 2010/2014. 
Elle comprend notamment les grosses réparations de voirie, l'achat de mobilier urbain, la réparation de l'éclairage public (mise en place de LED), la signalisation tricolore, la réfection de trottoirs et chaussées, les travaux d'accessibilité PMR, l'achat d'arbres, la création d'arrosage automatique, les jeux extérieurs, et le gros outillage.</t>
  </si>
  <si>
    <t xml:space="preserve">L'enveloppe reprend des investissements tels que :
Les grosses réparations de voirie comprenant les tronçons de rues refaits partiellement en enrobés (exemple des rues Condorcet, Jacquart en 2014) et la reprise quotidienne des « nids de poule » par le bailleur de la ville ;
Les réparation de chaussées entières en ECF (exemple des rues Neuve, Toffier Decaux, Lépine, Palestro en 2014) ;
Les réparations de trottoirs entiers (exemple des rues Gambetta et Candale en 2014) ;
Les « petites opérations » ou aménagements d'espaces publics permettant la réfection partielle des cours d'écoles (exemple des écoles Jaurès, Sadi Carnot et Plein Air en 2014) ;
L'aménagement d'espaces verts comprenant la création ou le réaménagement de massifs.</t>
  </si>
  <si>
    <t xml:space="preserve">5_109000</t>
  </si>
  <si>
    <t xml:space="preserve">5_131000</t>
  </si>
  <si>
    <t xml:space="preserve">5_117000</t>
  </si>
  <si>
    <t xml:space="preserve">Les Pantinois pourront proposer des opérations d'investissement sur le territoire communal : aménagement de l'espace public, application numérique, achat d'équipement pour les écoles, etc … ; pour un montant de 500.000 € annuel. Ces projets ne devront pas générer de coûts de fonctionnement pour la collectivité. Ils seront analysés sur leur faisabilité, avant vote par les Pantinois, et mise en œuvre.</t>
  </si>
  <si>
    <t xml:space="preserve">5_066000</t>
  </si>
  <si>
    <t xml:space="preserve">Afin de développer les mobilités douces et d’améliorer le cadre de vie, il est prévu la création de nombreuses zones 30 sur l’ensemble de la ville. Ces créations de zones 30 entrainent pas la même occasion la création de nombreuses pistes cyclables. 
Il est donc important de pouvoir liaisonner ces opérations avec un plan vélos et de continuité entre les axes vélos. 
Le plan vélo s’accompagne également d’une réflexion sur les conditions de stationnement des vélos, les abris, les garages à vélos, les locaux vélos dans les immeubles et les bâtiments publics. 
La mobilité douce passe également par la marche et un plan de déplacements piétons sur la commune.</t>
  </si>
  <si>
    <t xml:space="preserve">Il est proposé de mettre en place une enveloppe récurrente de 400 000€ TTC qui permet de faire une répartition entre zone 30, arceaux vélos, piste cyclables,… 
Des subventions peuvent être accordées par la Région et la métropole du Grand Paris</t>
  </si>
  <si>
    <t xml:space="preserve">157 bâtiments sont à entretenir soit une surface moyenne de 175 000 m² (obligation réglementaire et légale). 
Des travaux préventifs sont nécessaires afin d'éviter des travaux curatifs importants. Une réflexion est lancée pour proposer un Plan pluriannuel d'entretien (PPE).</t>
  </si>
  <si>
    <t xml:space="preserve">Il s'agit des travaux d'accessibilité des ERP de la ville.</t>
  </si>
  <si>
    <t xml:space="preserve">Les travaux sont phasés en fonction des obligations réglementaires.
Les recettes proviennent de l'Etat au titre de la dotation de soutien à l'investissement des communes.</t>
  </si>
  <si>
    <t xml:space="preserve">Mission Environnement et développement durable</t>
  </si>
  <si>
    <t xml:space="preserve">1_001000</t>
  </si>
  <si>
    <t xml:space="preserve">Département Ressources</t>
  </si>
  <si>
    <t xml:space="preserve">Dir. des Sytemes d' Information et du Patrimoine</t>
  </si>
  <si>
    <t xml:space="preserve">Dans le cadre d'une politique volontaire de Prévention, de Tranquillité et de Sécurité sur le territoire, en complément des agents de terrains (ASVP, Policiers Municipaux, médiateurs...) qui maillent le territoire pour assurer une présence à la fois rassurante et dissuasive sur l'espace public, la mise en place d'une vidéo-protection performante (Haute-Définition reliée aux terminaux de la Ville et de l’État) et utilisant les réseaux existants semble aujourd'hui nécessaire. De même, l'efficacité des personnels de terrain se trouvera renforcée par la mise en place d'un Centre de Supervision Urbaine (actif) qui permettra aux superviseurs de dépêcher les effectifs nécessaires dans de brefs délais.</t>
  </si>
  <si>
    <t xml:space="preserve">
Les recettes potentielles : le Fonds Interministériel de Prévention de la Délinquance et la Région</t>
  </si>
  <si>
    <t xml:space="preserve">Cette fiche concerne :
Sécurisation du système d'information de la ville ( disponibilité, confidentialité et intégrité)
- Infrastructure système et réseau.(redimensionnement des serveurs, virtualisation,supervision technique des systèmes et réseaux...).
- Gestion de la sécurité (système de haute disponibilité des données , pare-feux, antivirus,...).
Modernisation des outils et services
- Environnement du poste de travail (renouvellement, système d'exploitation, bureautique,...).
- Modernisation des logiciels métiers.(développement d'outils et d'espaces numériques, …).
Optimisation
- Dématérialisation des processus et optimisation des applications métiers.(Dématérialisation financière et comptable (PESV2),achats, courriers,gestion des congés,dispositif smart city...).
- Des outils informatiques et de téléphonie (mise en réseaux des infrastructures et travail sur les données....) </t>
  </si>
  <si>
    <t xml:space="preserve">Mission transition numérique</t>
  </si>
  <si>
    <t xml:space="preserve">5_118000</t>
  </si>
  <si>
    <t xml:space="preserve">Le « numérique » s’est fortement développé au cours des dernières années, et pour les collectivités concerne tous les secteurs (éducation, gestion des bâtiments, santé, tranquillité publique, gestion financière,…). Il prend diverses formes (dématérialisation, application sur smartphones, capteurs intelligents,…) et se développe autant sur des sujets internes à l'administration, qu'externes vis-à-vis des usagers.
 Le numérique peut constituer une opportunité pour la ville de transformer certains services au public, de gagner en efficience dans un contexte contraint financièrement et de bénéficier d’effets d’image positifs.
Pour la ville, le numérique constitue un moyen : 
• d’améliorer son image : 
- proposer des services/informations perçus à valeur ajoutée et/ou comme « moderne » par les usagers,
• d’optimiser les ressources :
- limiter voire supprimer des tâches administratives de copie/saisie/transmission et obtenir des  gains sur les postes de gestion administrative (ex : e-parapheurs,
- dématérialisation du courrier...)
- transférer une partie du traitement administratif aux usagers disposant d’un accès aux nouvelles technologies et redéployer le cas échéant des ressources vers les habitants les plus éloignés de ces technologies (ex : demandes de logements sociaux, état civil...)
- développer de nouvelles recettes via le développement d’outils numérique (verbalisation...)
• d’améliorer son efficacité en développant des outils de gestion :
- contrôle d’effectivité pour le maintien à domicile
- saisie des repas dans les cantines
- prise de rendez-vous en ligne et relances par SMS pour évider la déperdition
- équiper les RTS d’outils numériques efficaces pour suivre au plus près les évolutions du  territoire et en faciliter le traitement administratif (TLPE, droits de voirie...)
- gestion « intelligente » des bâtiments…
• de diminuer la fracture numérique
- temps dégagé par les agents pour aider les publics fragilisés à s’approprier les outils numériques
Le caractère obligatoire de la diffusion d'informations dématérialisées sous l'effet du développement de l'open data constitue également un enjeu réglementaire.
 La mise en place et le développement de cet outil nécessite d’être structuré et accompagné.
Cet accompagnement est nécessaire car le développement du numérique :
- constitue un changement pour les agents, les usagers et les élus
- modifie les processus de travail, implique des collaborations nouvelles sur des sujets nouveaux
- peut modifier la relation avec les usagers et susciter l’attente d’une réponse sans délai pas nécessairement souhaitable et pas systématiquement faisable
- constitue un investissement pour les équipes concernées pour définir et formaliser leurs besoins
 Compte tenu de ces enjeux, il est proposé :
- d’organiser et d’accompagner la mise en place de la transition numérique au sein de la ville en transversalité, selon un mode projet
- de dimensionner les moyens humains et financiers à hauteur des enjeux stratégiques du projet
 La transition numérique constitue donc un projet pluriannuel qui doit reposer sur une trajectoire coordonnée, nécessité d’être pilotée et coordonnée au regard des enjeux politiques, des conséquences en matière de communication, de systèmes d’information (cohérence et sécurité du SI), en termes de sécurité juridique, dans l’organisation de l’administration. 
</t>
  </si>
  <si>
    <t xml:space="preserve">Département Communication</t>
  </si>
  <si>
    <t xml:space="preserve">Dir. De la Communication</t>
  </si>
  <si>
    <t xml:space="preserve"> Création et développement d’une plateforme multi-site d’information et de communication
 (site internet + applications)
Achat, mise en place et formation à l’administration d’une photothèque dédiée communication (en lien avec le développement de la communication numérique, et pour accompagner l’arrivée du JRI)
</t>
  </si>
  <si>
    <t xml:space="preserve">Dir. Ressources Juridiques et Administratives</t>
  </si>
  <si>
    <t xml:space="preserve">Cette enveloppe correspond aux acquisitions de biens divers en investissement. Au principal, le mobilier administratif, tables, bureaux, fauteuils ainsi que  du mobilier spécifique technique, culturel, sportif, de l'enfance et la petite enfance, de l'éducation, des relations publiques ainsi que du matériel médical ou relatif à la sécurité.
Quelques exemples: buts de foot, stands, estrades, électroménagers divers, matériels de sonorisation. Ces investissements sont demandés par les services tous les ans pour permettre la conduite de leurs missions. L'ensemble est arbitré lors des conférences budgétaires; 
</t>
  </si>
  <si>
    <t xml:space="preserve">ERDF + Tvx d'entretien</t>
  </si>
  <si>
    <t xml:space="preserve">Cette fiche reprend à la fois les contributions dues par la Ville à ERDF en application de la loi SRU (prise en charge par la collectivité de surcoût de renforcement de réseaux générés par des constructions nouvelles), ainsi que des travaux de gros entretiens générés par l’état du patrimoine du domaine privé de la Ville en fonction des priorités assignées.
Le montant de la contribution ERDF est variable, en moyenne 25 % du montant des dépenses annuelles.
Le montant de 100 000 euros par année représente un lissage arithmétique des dépenses sur la période 2017-2021.</t>
  </si>
  <si>
    <t xml:space="preserve">La taxe d’aménagement résulte d’une réforme des taxes d’urbanisme, anciennement Taxe Locale d’Equipement. Cette taxe s’applique à tout permis de construire ou déclaration préalable générant des m² de SP. Cette taxe génère des parts régionales, départementales et communales. Dans le cas de Pantin, la ville a retenu un taux de 5 %. Les taxes sont calculées par le Trésor Public et recouvrées par lui, avant ventilation. Le principe est celui de l’acquittement de cette taxe par le bénéficiaire du PC ou du PD pour un premier terme 12 mois après l’obtention de l’autorisation et le second terme 24 mois après. (Cas général)
Il en résulte une forte variabilité des rentrées de la TA, liée à la conjoncture et à l’activité de la construction. Un principe prudentiel a donc guidé une prospective escomptant, par effet de lissage, une rentrée annuelle de TA à 250 000 euros.</t>
  </si>
  <si>
    <t xml:space="preserve">4_002006</t>
  </si>
  <si>
    <t xml:space="preserve">4_002012</t>
  </si>
  <si>
    <t xml:space="preserve">4_002011</t>
  </si>
  <si>
    <t xml:space="preserve">xxxxxx</t>
  </si>
  <si>
    <t xml:space="preserve">Acquisitions</t>
  </si>
  <si>
    <t xml:space="preserve">5_136000</t>
  </si>
  <si>
    <t xml:space="preserve">5_138000</t>
  </si>
  <si>
    <t xml:space="preserve">Département Citoyenneté et Développement de la personne</t>
  </si>
  <si>
    <t xml:space="preserve">Dir. Du Développement socio-culturel</t>
  </si>
  <si>
    <t xml:space="preserve">TOTAL GENERAL</t>
  </si>
  <si>
    <t xml:space="preserve">ancienne</t>
  </si>
  <si>
    <t xml:space="preserve">nouvelle</t>
  </si>
  <si>
    <t xml:space="preserve">SOUS TOTAL DE LA SELECTION</t>
  </si>
  <si>
    <t xml:space="preserve">Obervations</t>
  </si>
  <si>
    <t xml:space="preserve">Sum - Dép. Après 2021</t>
  </si>
  <si>
    <t xml:space="preserve">Sum - Rec. Après 2021</t>
  </si>
  <si>
    <t xml:space="preserve">Sum - Total Rec. 2019- après 2021</t>
  </si>
  <si>
    <t xml:space="preserve">Sum - Total CN 2019- après 2021</t>
  </si>
  <si>
    <t xml:space="preserve">Mission Grands Quatre-Chemins Result</t>
  </si>
  <si>
    <t xml:space="preserve">DM - 510 K€</t>
  </si>
  <si>
    <t xml:space="preserve">Rien de concrêt et ligne inscrite depuis trop longtemps =&gt; on laisse à zéro en 2019 et 2020</t>
  </si>
  <si>
    <t xml:space="preserve">A affiner en fonction des permis : délivrance des pc + 12 mois N-1 + 24 mois N-2</t>
  </si>
  <si>
    <t xml:space="preserve">prévoir DM 550 k€ !!!</t>
  </si>
  <si>
    <t xml:space="preserve">Détailler et ajouter des DI en 2019 : Petit Bois 390 k€ / mail 390 k€ / grilles 417 k€ / MO 55 k€ / grilles école Cotton 300 k€ ou BP 2020</t>
  </si>
  <si>
    <t xml:space="preserve">à voir si la commune peut continuer à payer ces dépenses</t>
  </si>
  <si>
    <t xml:space="preserve">2019 : 250 k€ DM +50 k€ /       2020 : hors crit air et crit air 5 335k€ 5 voitures et 1 camios 180k€      2021 : crit air 4 5 voitures et 2 cars</t>
  </si>
  <si>
    <t xml:space="preserve">ajut 150 k€ de mobilier en 2020</t>
  </si>
  <si>
    <t xml:space="preserve">Dir. des Sytemes d' Information et du Patrimoine Result</t>
  </si>
  <si>
    <t xml:space="preserve">Dir. Ressources Juridiques et Administratives Result</t>
  </si>
  <si>
    <t xml:space="preserve">Mission transition numérique Result</t>
  </si>
  <si>
    <t xml:space="preserve">Département Ressources Result</t>
  </si>
  <si>
    <t xml:space="preserve">Dir. Du Développement socio-culturel Result</t>
  </si>
  <si>
    <t xml:space="preserve">Département Citoyenneté et Développement de la personne Result</t>
  </si>
  <si>
    <t xml:space="preserve">Mission Environnement et développement durable Result</t>
  </si>
  <si>
    <t xml:space="preserve">1- CN du PPI avant Séminaire / pour rappel</t>
  </si>
  <si>
    <t xml:space="preserve">Arbitrages du Séminaire</t>
  </si>
  <si>
    <t xml:space="preserve">2- Objectif Charge Nette à àjuster selon prospective</t>
  </si>
  <si>
    <t xml:space="preserve">Ecart / montant à arbitrer après les conférences bp 2020 BK =&gt; ou endettement </t>
  </si>
  <si>
    <t xml:space="preserve">(empty)</t>
  </si>
  <si>
    <t xml:space="preserve">Dir. De la Communication Result</t>
  </si>
  <si>
    <t xml:space="preserve">Département Communication Result</t>
  </si>
  <si>
    <t xml:space="preserve">(Plusieurs éléments)</t>
  </si>
  <si>
    <t xml:space="preserve">Ctrl après 2018</t>
  </si>
  <si>
    <t xml:space="preserve"> Dép. 2018 </t>
  </si>
  <si>
    <t xml:space="preserve">  Rec. 2018</t>
  </si>
  <si>
    <t xml:space="preserve"> CN 2018 </t>
  </si>
  <si>
    <t xml:space="preserve">  Dép. 2019</t>
  </si>
  <si>
    <t xml:space="preserve">  Rec. 2019</t>
  </si>
  <si>
    <t xml:space="preserve"> CN 2019</t>
  </si>
  <si>
    <t xml:space="preserve">  Dép. 2020</t>
  </si>
  <si>
    <t xml:space="preserve"> Rec. 2020</t>
  </si>
  <si>
    <t xml:space="preserve"> CN 2020</t>
  </si>
  <si>
    <t xml:space="preserve"> Dép. 2021</t>
  </si>
  <si>
    <t xml:space="preserve"> Rec. 2021</t>
  </si>
  <si>
    <t xml:space="preserve">  CN 2021</t>
  </si>
  <si>
    <t xml:space="preserve"> Total 
Dép. 2018-2021</t>
  </si>
  <si>
    <t xml:space="preserve"> Total 
Rec. 2018-2021</t>
  </si>
  <si>
    <t xml:space="preserve">  Total 
CN 2018-2021</t>
  </si>
  <si>
    <t xml:space="preserve">Total Culture - Patrimoine</t>
  </si>
  <si>
    <t xml:space="preserve">Total Enfance - Education</t>
  </si>
  <si>
    <t xml:space="preserve">Total Espaces verts</t>
  </si>
  <si>
    <t xml:space="preserve">Réhabilitation rue Renard</t>
  </si>
  <si>
    <t xml:space="preserve">Total Gros travaux de voirie</t>
  </si>
  <si>
    <t xml:space="preserve">Total Sports - Jeunesse - Vie des quartiers</t>
  </si>
  <si>
    <t xml:space="preserve">Total Courtillières</t>
  </si>
  <si>
    <t xml:space="preserve">Etude fontis secteur St Martin</t>
  </si>
  <si>
    <t xml:space="preserve">Total Aménagement, Logement et Urbanisme</t>
  </si>
  <si>
    <t xml:space="preserve">Total Commerces - Développement économique</t>
  </si>
  <si>
    <t xml:space="preserve">Requalification ex RN2 jean Jaurès</t>
  </si>
  <si>
    <t xml:space="preserve">Total Récurrent</t>
  </si>
  <si>
    <t xml:space="preserve">Total Tranquilité Publique</t>
  </si>
  <si>
    <t xml:space="preserve">Total Environnement</t>
  </si>
  <si>
    <t xml:space="preserve">Total Diffus</t>
  </si>
  <si>
    <t xml:space="preserve">Solde des opérations de RHI 27/29/36 rue des 7 arpents</t>
  </si>
  <si>
    <t xml:space="preserve">Conservatoire à Rayonnement Départemental (CRD) - Est Ensemble</t>
  </si>
  <si>
    <t xml:space="preserve">Piscine - Est Ensemble</t>
  </si>
  <si>
    <t xml:space="preserve">Réhabilitation voirie secteur Hoche / Saint Gervais (rues du Congo,Florian, Hugo, Montgolfier, Auger)</t>
  </si>
  <si>
    <t xml:space="preserve">Péniche</t>
  </si>
  <si>
    <t xml:space="preserve">Total Mairie Hoche</t>
  </si>
  <si>
    <t xml:space="preserve">Réhabilitation de la rue Charles Auray</t>
  </si>
  <si>
    <t xml:space="preserve">Total Eglise</t>
  </si>
  <si>
    <t xml:space="preserve">Square Magenta</t>
  </si>
  <si>
    <t xml:space="preserve">Total Solidarité - Santé - Petite Enfance - Emploi - Sénior </t>
  </si>
  <si>
    <t xml:space="preserve">Aménagement antenne Jeunesse Quatre-Chemins / microfolie 49 rue D. Papin</t>
  </si>
  <si>
    <t xml:space="preserve">Total Quatre-Chemins</t>
  </si>
  <si>
    <t xml:space="preserve">Travaux de requalification de voirie Quartier Méhul</t>
  </si>
  <si>
    <t xml:space="preserve">Réhabilitation rue Candale</t>
  </si>
  <si>
    <t xml:space="preserve">Total Petit Pantin / Les Limites</t>
  </si>
  <si>
    <t xml:space="preserve">Total général</t>
  </si>
  <si>
    <t xml:space="preserve">  CN 2018 </t>
  </si>
  <si>
    <t xml:space="preserve">-</t>
  </si>
  <si>
    <t xml:space="preserve">Somme de Dép. 2018 </t>
  </si>
  <si>
    <t xml:space="preserve">Somme de Rec. 2018</t>
  </si>
  <si>
    <t xml:space="preserve"> Chage Nette 2018 </t>
  </si>
  <si>
    <t xml:space="preserve"> Charge Nette 2019</t>
  </si>
  <si>
    <t xml:space="preserve"> Charge Nette 2020</t>
  </si>
  <si>
    <t xml:space="preserve">Somme de CN 2021</t>
  </si>
  <si>
    <t xml:space="preserve">Charge nette 
2018-2021</t>
  </si>
  <si>
    <t xml:space="preserve">Total Ecoquartier</t>
  </si>
  <si>
    <t xml:space="preserve">Total PRU 2 des Quatre-Chemins</t>
  </si>
  <si>
    <t xml:space="preserve">Total PRU 1 des Quatre-Chemins</t>
  </si>
  <si>
    <t xml:space="preserve">Total PPI des Grands Quatre-chemins</t>
  </si>
  <si>
    <t xml:space="preserve"> CN 2021</t>
  </si>
  <si>
    <t xml:space="preserve">Total Education - Petite Enfance hors Quatre-chemins</t>
  </si>
  <si>
    <t xml:space="preserve">Total Equipements sportifs</t>
  </si>
  <si>
    <t xml:space="preserve">  Dép. 2018 </t>
  </si>
  <si>
    <t xml:space="preserve">Charge nette
 2018-2021</t>
  </si>
  <si>
    <t xml:space="preserve">Total Dir. de l' Habitat et du Logement</t>
  </si>
  <si>
    <t xml:space="preserve">Total Dir. de l' Urbanisme</t>
  </si>
  <si>
    <t xml:space="preserve">Total Dir. du Développement local</t>
  </si>
  <si>
    <t xml:space="preserve">Total Département Développement urbain durable </t>
  </si>
  <si>
    <t xml:space="preserve">Total Dir. des Bâtiments</t>
  </si>
  <si>
    <t xml:space="preserve">Total Dir. des Espaces Publics</t>
  </si>
  <si>
    <t xml:space="preserve">Total Dir. Voirie et Déplacements</t>
  </si>
  <si>
    <t xml:space="preserve">Total Département Cadre de vie et Démocratie Locale</t>
  </si>
  <si>
    <t xml:space="preserve">Total Mission Environnement et développement durable</t>
  </si>
  <si>
    <t xml:space="preserve"> Rec. 2018</t>
  </si>
  <si>
    <t xml:space="preserve"> Dép. 2019</t>
  </si>
  <si>
    <t xml:space="preserve"> Rec. 2019</t>
  </si>
  <si>
    <t xml:space="preserve"> Dép. 2020</t>
  </si>
  <si>
    <t xml:space="preserve">  Dép. 2021</t>
  </si>
  <si>
    <t xml:space="preserve">  Rec. 2021</t>
  </si>
  <si>
    <t xml:space="preserve">Recettes potentielles </t>
  </si>
  <si>
    <t xml:space="preserve">HI reversement (1,2M€)</t>
  </si>
  <si>
    <t xml:space="preserve">rp antenne 4chemins</t>
  </si>
  <si>
    <t xml:space="preserve">rp gymnase léo lagrange</t>
  </si>
  <si>
    <t xml:space="preserve">parcours sportif fim/cnds/région</t>
  </si>
  <si>
    <t xml:space="preserve">agrès candale</t>
  </si>
  <si>
    <t xml:space="preserve">rp éducation numérique</t>
  </si>
  <si>
    <t xml:space="preserve">gymnase hazenfrat</t>
  </si>
  <si>
    <t xml:space="preserve">total recettes à ajouter</t>
  </si>
  <si>
    <t xml:space="preserve">ppi à arbitrer</t>
  </si>
  <si>
    <t xml:space="preserve">possibilité de réflechir à des reports ou à intégrer certaines dépenses en DM 2018</t>
  </si>
</sst>
</file>

<file path=xl/styles.xml><?xml version="1.0" encoding="utf-8"?>
<styleSheet xmlns="http://schemas.openxmlformats.org/spreadsheetml/2006/main">
  <numFmts count="7">
    <numFmt numFmtId="164" formatCode="General"/>
    <numFmt numFmtId="165" formatCode="_-* #,##0.00\ _€_-;\-* #,##0.00\ _€_-;_-* \-??\ _€_-;_-@_-"/>
    <numFmt numFmtId="166" formatCode="_-* #,##0\ _€_-;\-* #,##0\ _€_-;_-* \-??\ _€_-;_-@_-"/>
    <numFmt numFmtId="167" formatCode="#,##0"/>
    <numFmt numFmtId="168" formatCode="#,##0.00"/>
    <numFmt numFmtId="169" formatCode="@"/>
    <numFmt numFmtId="170" formatCode="0.00E+00"/>
  </numFmts>
  <fonts count="64">
    <font>
      <sz val="12"/>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b val="true"/>
      <sz val="12"/>
      <color rgb="FF000000"/>
      <name val="Calibri"/>
      <family val="2"/>
      <charset val="1"/>
    </font>
    <font>
      <b val="true"/>
      <sz val="12"/>
      <name val="Arial"/>
      <family val="2"/>
      <charset val="1"/>
    </font>
    <font>
      <b val="true"/>
      <sz val="12"/>
      <color rgb="FF000000"/>
      <name val="Arial"/>
      <family val="2"/>
      <charset val="1"/>
    </font>
    <font>
      <sz val="12"/>
      <name val="Calibri"/>
      <family val="2"/>
      <charset val="1"/>
    </font>
    <font>
      <b val="true"/>
      <sz val="12"/>
      <color rgb="FF0070C0"/>
      <name val="Arial"/>
      <family val="2"/>
      <charset val="1"/>
    </font>
    <font>
      <sz val="12"/>
      <name val="Arial"/>
      <family val="2"/>
      <charset val="1"/>
    </font>
    <font>
      <sz val="12"/>
      <color rgb="FF000000"/>
      <name val="Arial"/>
      <family val="2"/>
      <charset val="1"/>
    </font>
    <font>
      <sz val="16"/>
      <color rgb="FFFFFFFF"/>
      <name val="Arial"/>
      <family val="2"/>
      <charset val="1"/>
    </font>
    <font>
      <sz val="12"/>
      <color rgb="FFFFFFFF"/>
      <name val="Arial"/>
      <family val="2"/>
      <charset val="1"/>
    </font>
    <font>
      <sz val="16"/>
      <color rgb="FF000000"/>
      <name val="Arial"/>
      <family val="2"/>
      <charset val="1"/>
    </font>
    <font>
      <sz val="16"/>
      <color rgb="FFFF0000"/>
      <name val="Arial"/>
      <family val="2"/>
      <charset val="1"/>
    </font>
    <font>
      <sz val="14"/>
      <color rgb="FF000000"/>
      <name val="Calibri"/>
      <family val="2"/>
      <charset val="1"/>
    </font>
    <font>
      <b val="true"/>
      <sz val="20"/>
      <color rgb="FFF50B6F"/>
      <name val="Calibri"/>
      <family val="2"/>
    </font>
    <font>
      <b val="true"/>
      <sz val="10.5"/>
      <color rgb="FF0070C0"/>
      <name val="Calibri"/>
      <family val="2"/>
    </font>
    <font>
      <sz val="16"/>
      <color rgb="FFFF0000"/>
      <name val="Calibri"/>
      <family val="2"/>
    </font>
    <font>
      <sz val="10"/>
      <color rgb="FF000000"/>
      <name val="Calibri"/>
      <family val="2"/>
    </font>
    <font>
      <b val="true"/>
      <sz val="12"/>
      <color rgb="FF000000"/>
      <name val="Calibri"/>
      <family val="2"/>
    </font>
    <font>
      <b val="true"/>
      <sz val="11"/>
      <color rgb="FF000000"/>
      <name val="Calibri"/>
      <family val="2"/>
    </font>
    <font>
      <sz val="11"/>
      <color rgb="FF000000"/>
      <name val="Calibri"/>
      <family val="2"/>
    </font>
    <font>
      <sz val="10"/>
      <name val="Calibri"/>
      <family val="2"/>
      <charset val="1"/>
    </font>
    <font>
      <sz val="10"/>
      <color rgb="FF000000"/>
      <name val="Calibri"/>
      <family val="2"/>
      <charset val="1"/>
    </font>
    <font>
      <b val="true"/>
      <sz val="10"/>
      <name val="Arial"/>
      <family val="2"/>
      <charset val="1"/>
    </font>
    <font>
      <b val="true"/>
      <sz val="12"/>
      <name val="Calibri"/>
      <family val="2"/>
      <charset val="1"/>
    </font>
    <font>
      <i val="true"/>
      <sz val="12"/>
      <color rgb="FF000000"/>
      <name val="Calibri"/>
      <family val="2"/>
      <charset val="1"/>
    </font>
    <font>
      <u val="single"/>
      <sz val="12"/>
      <color rgb="FF000000"/>
      <name val="Calibri"/>
      <family val="2"/>
      <charset val="1"/>
    </font>
    <font>
      <i val="true"/>
      <sz val="11"/>
      <color rgb="FF000000"/>
      <name val="Calibri"/>
      <family val="2"/>
      <charset val="1"/>
    </font>
    <font>
      <sz val="8"/>
      <color rgb="FF000000"/>
      <name val="Calibri"/>
      <family val="2"/>
      <charset val="1"/>
    </font>
    <font>
      <b val="true"/>
      <sz val="8"/>
      <color rgb="FF000000"/>
      <name val="Calibri"/>
      <family val="2"/>
      <charset val="1"/>
    </font>
    <font>
      <sz val="8"/>
      <color rgb="FF000000"/>
      <name val="Arial"/>
      <family val="2"/>
      <charset val="1"/>
    </font>
    <font>
      <sz val="12"/>
      <color rgb="FFFF0000"/>
      <name val="Calibri"/>
      <family val="2"/>
      <charset val="1"/>
    </font>
    <font>
      <sz val="8"/>
      <name val="Calibri"/>
      <family val="2"/>
      <charset val="1"/>
    </font>
    <font>
      <sz val="10"/>
      <color rgb="FF000000"/>
      <name val="Arial"/>
      <family val="2"/>
      <charset val="1"/>
    </font>
    <font>
      <b val="true"/>
      <sz val="9"/>
      <color rgb="FF000000"/>
      <name val="Tahoma"/>
      <family val="2"/>
      <charset val="1"/>
    </font>
    <font>
      <sz val="9"/>
      <color rgb="FF000000"/>
      <name val="Tahoma"/>
      <family val="2"/>
      <charset val="1"/>
    </font>
    <font>
      <sz val="14"/>
      <color rgb="FFFF0000"/>
      <name val="Arial"/>
      <family val="2"/>
      <charset val="1"/>
    </font>
    <font>
      <sz val="12"/>
      <color rgb="FFFF0000"/>
      <name val="Arial"/>
      <family val="2"/>
      <charset val="1"/>
    </font>
    <font>
      <b val="true"/>
      <sz val="12"/>
      <color rgb="FFFF0000"/>
      <name val="Arial"/>
      <family val="2"/>
      <charset val="1"/>
    </font>
    <font>
      <sz val="14"/>
      <name val="Arial"/>
      <family val="2"/>
      <charset val="1"/>
    </font>
    <font>
      <b val="true"/>
      <i val="true"/>
      <sz val="10"/>
      <color rgb="FF0070C0"/>
      <name val="Arial"/>
      <family val="2"/>
      <charset val="1"/>
    </font>
    <font>
      <i val="true"/>
      <sz val="12"/>
      <color rgb="FF0070C0"/>
      <name val="Arial"/>
      <family val="2"/>
      <charset val="1"/>
    </font>
    <font>
      <b val="true"/>
      <i val="true"/>
      <sz val="12"/>
      <color rgb="FF0070C0"/>
      <name val="Arial"/>
      <family val="2"/>
      <charset val="1"/>
    </font>
    <font>
      <i val="true"/>
      <sz val="12"/>
      <name val="Arial"/>
      <family val="2"/>
      <charset val="1"/>
    </font>
    <font>
      <i val="true"/>
      <sz val="14"/>
      <name val="Arial"/>
      <family val="2"/>
      <charset val="1"/>
    </font>
    <font>
      <sz val="11"/>
      <color rgb="FF000000"/>
      <name val="Arial"/>
      <family val="2"/>
      <charset val="1"/>
    </font>
    <font>
      <sz val="14"/>
      <color rgb="FF000000"/>
      <name val="Arial"/>
      <family val="2"/>
      <charset val="1"/>
    </font>
    <font>
      <b val="true"/>
      <sz val="18"/>
      <color rgb="FF000000"/>
      <name val="Arial"/>
      <family val="2"/>
      <charset val="1"/>
    </font>
    <font>
      <sz val="18"/>
      <color rgb="FF000000"/>
      <name val="Arial"/>
      <family val="2"/>
      <charset val="1"/>
    </font>
    <font>
      <b val="true"/>
      <sz val="14"/>
      <color rgb="FF000000"/>
      <name val="Arial"/>
      <family val="2"/>
      <charset val="1"/>
    </font>
    <font>
      <sz val="18"/>
      <color rgb="FF000000"/>
      <name val="Calibri"/>
      <family val="2"/>
      <charset val="1"/>
    </font>
    <font>
      <b val="true"/>
      <sz val="18"/>
      <color rgb="FF000000"/>
      <name val="Calibri"/>
      <family val="2"/>
      <charset val="1"/>
    </font>
    <font>
      <b val="true"/>
      <sz val="14"/>
      <color rgb="FF000000"/>
      <name val="Calibri"/>
      <family val="2"/>
      <charset val="1"/>
    </font>
    <font>
      <sz val="11"/>
      <name val="Arial"/>
      <family val="2"/>
      <charset val="1"/>
    </font>
    <font>
      <b val="true"/>
      <sz val="14"/>
      <name val="Arial"/>
      <family val="2"/>
      <charset val="1"/>
    </font>
    <font>
      <sz val="11"/>
      <name val="Calibri"/>
      <family val="2"/>
      <charset val="1"/>
    </font>
    <font>
      <b val="true"/>
      <sz val="12"/>
      <color rgb="FF0070C0"/>
      <name val="Calibri"/>
      <family val="2"/>
      <charset val="1"/>
    </font>
    <font>
      <sz val="12"/>
      <color rgb="FF0070C0"/>
      <name val="Calibri"/>
      <family val="2"/>
      <charset val="1"/>
    </font>
    <font>
      <b val="true"/>
      <sz val="12"/>
      <color rgb="FFFF0000"/>
      <name val="Calibri"/>
      <family val="2"/>
      <charset val="1"/>
    </font>
    <font>
      <sz val="14"/>
      <color rgb="FF0070C0"/>
      <name val="Arial"/>
      <family val="2"/>
      <charset val="1"/>
    </font>
  </fonts>
  <fills count="28">
    <fill>
      <patternFill patternType="none"/>
    </fill>
    <fill>
      <patternFill patternType="gray125"/>
    </fill>
    <fill>
      <patternFill patternType="solid">
        <fgColor rgb="FFDBEEF4"/>
        <bgColor rgb="FFE9EDF4"/>
      </patternFill>
    </fill>
    <fill>
      <patternFill patternType="solid">
        <fgColor rgb="FFFFFFFF"/>
        <bgColor rgb="FFF2F2F2"/>
      </patternFill>
    </fill>
    <fill>
      <patternFill patternType="solid">
        <fgColor rgb="FFD0D8E8"/>
        <bgColor rgb="FFD9D9D9"/>
      </patternFill>
    </fill>
    <fill>
      <patternFill patternType="solid">
        <fgColor rgb="FF4F81BD"/>
        <bgColor rgb="FF558ED5"/>
      </patternFill>
    </fill>
    <fill>
      <patternFill patternType="solid">
        <fgColor rgb="FFE9EDF4"/>
        <bgColor rgb="FFF0F0EF"/>
      </patternFill>
    </fill>
    <fill>
      <patternFill patternType="solid">
        <fgColor rgb="FF666666"/>
        <bgColor rgb="FF808080"/>
      </patternFill>
    </fill>
    <fill>
      <patternFill patternType="solid">
        <fgColor rgb="FFFFCCCC"/>
        <bgColor rgb="FFFCD5B5"/>
      </patternFill>
    </fill>
    <fill>
      <patternFill patternType="solid">
        <fgColor rgb="FFF0F0EF"/>
        <bgColor rgb="FFF2F2F2"/>
      </patternFill>
    </fill>
    <fill>
      <patternFill patternType="solid">
        <fgColor rgb="FFFFFFCC"/>
        <bgColor rgb="FFFFFFFF"/>
      </patternFill>
    </fill>
    <fill>
      <patternFill patternType="solid">
        <fgColor rgb="FFD4F4D4"/>
        <bgColor rgb="FFDBEEF4"/>
      </patternFill>
    </fill>
    <fill>
      <patternFill patternType="solid">
        <fgColor rgb="FFE6B9B8"/>
        <bgColor rgb="FFFAC090"/>
      </patternFill>
    </fill>
    <fill>
      <patternFill patternType="solid">
        <fgColor rgb="FFBFBFBF"/>
        <bgColor rgb="FFCCC1DA"/>
      </patternFill>
    </fill>
    <fill>
      <patternFill patternType="solid">
        <fgColor rgb="FF4BACC6"/>
        <bgColor rgb="FF558ED5"/>
      </patternFill>
    </fill>
    <fill>
      <patternFill patternType="solid">
        <fgColor rgb="FFD99694"/>
        <bgColor rgb="FFB3A2C7"/>
      </patternFill>
    </fill>
    <fill>
      <patternFill patternType="solid">
        <fgColor rgb="FFC3D69B"/>
        <bgColor rgb="FFD7E4BD"/>
      </patternFill>
    </fill>
    <fill>
      <patternFill patternType="solid">
        <fgColor rgb="FF808080"/>
        <bgColor rgb="FF666666"/>
      </patternFill>
    </fill>
    <fill>
      <patternFill patternType="solid">
        <fgColor rgb="FFA6A6A6"/>
        <bgColor rgb="FFB3A2C7"/>
      </patternFill>
    </fill>
    <fill>
      <patternFill patternType="solid">
        <fgColor rgb="FFF2F2F2"/>
        <bgColor rgb="FFF0F0EF"/>
      </patternFill>
    </fill>
    <fill>
      <patternFill patternType="solid">
        <fgColor rgb="FFB7DEE8"/>
        <bgColor rgb="FFD0D8E8"/>
      </patternFill>
    </fill>
    <fill>
      <patternFill patternType="solid">
        <fgColor rgb="FFD7E4BD"/>
        <bgColor rgb="FFD9D9D9"/>
      </patternFill>
    </fill>
    <fill>
      <patternFill patternType="solid">
        <fgColor rgb="FFCCC1DA"/>
        <bgColor rgb="FFBFBFBF"/>
      </patternFill>
    </fill>
    <fill>
      <patternFill patternType="solid">
        <fgColor rgb="FFFCD5B5"/>
        <bgColor rgb="FFFFCCCC"/>
      </patternFill>
    </fill>
    <fill>
      <patternFill patternType="solid">
        <fgColor rgb="FFFFFF00"/>
        <bgColor rgb="FFFFFFCC"/>
      </patternFill>
    </fill>
    <fill>
      <patternFill patternType="solid">
        <fgColor rgb="FFFF0000"/>
        <bgColor rgb="FFF50B6F"/>
      </patternFill>
    </fill>
    <fill>
      <patternFill patternType="solid">
        <fgColor rgb="FF31859C"/>
        <bgColor rgb="FF4F81BD"/>
      </patternFill>
    </fill>
    <fill>
      <patternFill patternType="solid">
        <fgColor rgb="FF93CDDD"/>
        <bgColor rgb="FFB7DEE8"/>
      </patternFill>
    </fill>
  </fills>
  <borders count="54">
    <border diagonalUp="false" diagonalDown="false">
      <left/>
      <right/>
      <top/>
      <bottom/>
      <diagonal/>
    </border>
    <border diagonalUp="false" diagonalDown="false">
      <left style="hair"/>
      <right style="hair"/>
      <top style="hair"/>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medium">
        <color rgb="FFFFFFFF"/>
      </left>
      <right style="medium">
        <color rgb="FFFFFFFF"/>
      </right>
      <top style="thick">
        <color rgb="FFFFFFFF"/>
      </top>
      <bottom style="medium">
        <color rgb="FFFFFFFF"/>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right style="thin"/>
      <top style="thin"/>
      <bottom style="thin"/>
      <diagonal/>
    </border>
    <border diagonalUp="false" diagonalDown="false">
      <left style="medium"/>
      <right style="hair"/>
      <top style="medium"/>
      <bottom style="medium"/>
      <diagonal/>
    </border>
    <border diagonalUp="false" diagonalDown="false">
      <left style="hair"/>
      <right style="hair"/>
      <top style="medium"/>
      <bottom style="medium"/>
      <diagonal/>
    </border>
    <border diagonalUp="false" diagonalDown="false">
      <left style="hair"/>
      <right style="medium"/>
      <top style="medium"/>
      <bottom style="medium"/>
      <diagonal/>
    </border>
    <border diagonalUp="false" diagonalDown="false">
      <left/>
      <right/>
      <top style="medium"/>
      <bottom style="medium"/>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 diagonalUp="false" diagonalDown="false">
      <left style="hair"/>
      <right/>
      <top style="hair"/>
      <bottom style="medium"/>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style="hair"/>
      <right/>
      <top style="hair"/>
      <bottom style="hair"/>
      <diagonal/>
    </border>
    <border diagonalUp="false" diagonalDown="false">
      <left style="medium"/>
      <right/>
      <top style="medium"/>
      <bottom/>
      <diagonal/>
    </border>
    <border diagonalUp="false" diagonalDown="false">
      <left/>
      <right/>
      <top style="medium"/>
      <bottom/>
      <diagonal/>
    </border>
    <border diagonalUp="false" diagonalDown="false">
      <left/>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style="medium"/>
      <top/>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style="thin"/>
      <top/>
      <bottom style="thin"/>
      <diagonal/>
    </border>
    <border diagonalUp="false" diagonalDown="false">
      <left style="medium"/>
      <right/>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 diagonalUp="false" diagonalDown="false">
      <left/>
      <right style="thin"/>
      <top style="thin"/>
      <bottom/>
      <diagonal/>
    </border>
    <border diagonalUp="false" diagonalDown="false">
      <left/>
      <right/>
      <top style="hair"/>
      <bottom style="hair"/>
      <diagonal/>
    </border>
    <border diagonalUp="false" diagonalDown="false">
      <left/>
      <right/>
      <top/>
      <bottom style="double"/>
      <diagonal/>
    </border>
    <border diagonalUp="false" diagonalDown="false">
      <left/>
      <right/>
      <top style="double"/>
      <botto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6" fillId="0" borderId="0" applyFont="true" applyBorder="false" applyAlignment="true" applyProtection="false">
      <alignment horizontal="left"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376">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general"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7" fillId="3" borderId="2" xfId="0" applyFont="true" applyBorder="true" applyAlignment="true" applyProtection="false">
      <alignment horizontal="general" vertical="center" textRotation="0" wrapText="true" indent="0" shrinkToFit="false"/>
      <protection locked="true" hidden="false"/>
    </xf>
    <xf numFmtId="166" fontId="7" fillId="3" borderId="2" xfId="15" applyFont="true" applyBorder="true" applyAlignment="true" applyProtection="true">
      <alignment horizontal="general"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10" fillId="3" borderId="2" xfId="15" applyFont="true" applyBorder="true" applyAlignment="true" applyProtection="true">
      <alignment horizontal="general" vertical="center" textRotation="0" wrapText="true" indent="0" shrinkToFit="false"/>
      <protection locked="true" hidden="false"/>
    </xf>
    <xf numFmtId="164" fontId="7" fillId="3" borderId="3" xfId="0" applyFont="true" applyBorder="true" applyAlignment="true" applyProtection="false">
      <alignment horizontal="general" vertical="center" textRotation="0" wrapText="true" indent="0" shrinkToFit="false"/>
      <protection locked="true" hidden="false"/>
    </xf>
    <xf numFmtId="166" fontId="11" fillId="3" borderId="3" xfId="15" applyFont="true" applyBorder="true" applyAlignment="true" applyProtection="true">
      <alignment horizontal="general" vertical="center" textRotation="0" wrapText="true" indent="0" shrinkToFit="false"/>
      <protection locked="true" hidden="false"/>
    </xf>
    <xf numFmtId="167" fontId="12" fillId="4" borderId="4" xfId="0" applyFont="true" applyBorder="true" applyAlignment="true" applyProtection="false">
      <alignment horizontal="right" vertical="center" textRotation="0" wrapText="true" indent="0" shrinkToFit="false" readingOrder="1"/>
      <protection locked="true" hidden="false"/>
    </xf>
    <xf numFmtId="164" fontId="13" fillId="5" borderId="5" xfId="0" applyFont="true" applyBorder="true" applyAlignment="true" applyProtection="false">
      <alignment horizontal="left" vertical="center" textRotation="0" wrapText="true" indent="0" shrinkToFit="false" readingOrder="1"/>
      <protection locked="true" hidden="false"/>
    </xf>
    <xf numFmtId="164" fontId="13" fillId="5" borderId="5" xfId="0" applyFont="true" applyBorder="true" applyAlignment="true" applyProtection="false">
      <alignment horizontal="center" vertical="center" textRotation="0" wrapText="true" indent="0" shrinkToFit="false" readingOrder="1"/>
      <protection locked="true" hidden="false"/>
    </xf>
    <xf numFmtId="167" fontId="12" fillId="6" borderId="6" xfId="0" applyFont="true" applyBorder="true" applyAlignment="true" applyProtection="false">
      <alignment horizontal="right" vertical="center" textRotation="0" wrapText="true" indent="0" shrinkToFit="false" readingOrder="1"/>
      <protection locked="true" hidden="false"/>
    </xf>
    <xf numFmtId="164" fontId="15" fillId="4" borderId="4" xfId="0" applyFont="true" applyBorder="true" applyAlignment="true" applyProtection="false">
      <alignment horizontal="left" vertical="center" textRotation="0" wrapText="true" indent="0" shrinkToFit="false" readingOrder="1"/>
      <protection locked="true" hidden="false"/>
    </xf>
    <xf numFmtId="167" fontId="15" fillId="4" borderId="4" xfId="0" applyFont="true" applyBorder="true" applyAlignment="true" applyProtection="false">
      <alignment horizontal="right" vertical="center" textRotation="0" wrapText="true" indent="0" shrinkToFit="false" readingOrder="1"/>
      <protection locked="true" hidden="false"/>
    </xf>
    <xf numFmtId="164" fontId="15" fillId="6" borderId="6" xfId="0" applyFont="true" applyBorder="true" applyAlignment="true" applyProtection="false">
      <alignment horizontal="left" vertical="center" textRotation="0" wrapText="true" indent="0" shrinkToFit="false" readingOrder="1"/>
      <protection locked="true" hidden="false"/>
    </xf>
    <xf numFmtId="167" fontId="15" fillId="6" borderId="6" xfId="0" applyFont="true" applyBorder="true" applyAlignment="true" applyProtection="false">
      <alignment horizontal="right" vertical="center" textRotation="0" wrapText="true" indent="0" shrinkToFit="false" readingOrder="1"/>
      <protection locked="true" hidden="false"/>
    </xf>
    <xf numFmtId="164" fontId="15" fillId="4" borderId="6" xfId="0" applyFont="true" applyBorder="true" applyAlignment="true" applyProtection="false">
      <alignment horizontal="left" vertical="center" textRotation="0" wrapText="true" indent="0" shrinkToFit="false" readingOrder="1"/>
      <protection locked="true" hidden="false"/>
    </xf>
    <xf numFmtId="164" fontId="16" fillId="4" borderId="6" xfId="0" applyFont="true" applyBorder="true" applyAlignment="true" applyProtection="false">
      <alignment horizontal="right" vertical="center" textRotation="0" wrapText="true" indent="0" shrinkToFit="false" readingOrder="1"/>
      <protection locked="true" hidden="false"/>
    </xf>
    <xf numFmtId="167" fontId="16" fillId="4" borderId="6" xfId="0" applyFont="true" applyBorder="true" applyAlignment="true" applyProtection="false">
      <alignment horizontal="right" vertical="center" textRotation="0" wrapText="true" indent="0" shrinkToFit="false" readingOrder="1"/>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5" fillId="0" borderId="0" xfId="20" applyFont="true" applyBorder="false" applyAlignment="false" applyProtection="false">
      <alignment horizontal="general" vertical="bottom" textRotation="0" wrapText="false" indent="0" shrinkToFit="false"/>
      <protection locked="true" hidden="false"/>
    </xf>
    <xf numFmtId="164" fontId="25" fillId="0" borderId="0" xfId="20" applyFont="true" applyBorder="false" applyAlignment="true" applyProtection="false">
      <alignment horizontal="left" vertical="bottom" textRotation="0" wrapText="false" indent="0" shrinkToFit="false"/>
      <protection locked="true" hidden="false"/>
    </xf>
    <xf numFmtId="164" fontId="25" fillId="0" borderId="7" xfId="20" applyFont="true" applyBorder="true" applyAlignment="false" applyProtection="false">
      <alignment horizontal="general" vertical="bottom" textRotation="0" wrapText="false" indent="0" shrinkToFit="false"/>
      <protection locked="true" hidden="false"/>
    </xf>
    <xf numFmtId="164" fontId="25" fillId="0" borderId="7" xfId="20" applyFont="true" applyBorder="true" applyAlignment="false" applyProtection="false">
      <alignment horizontal="general" vertical="bottom" textRotation="0" wrapText="false" indent="0" shrinkToFit="false"/>
      <protection locked="true" hidden="false"/>
    </xf>
    <xf numFmtId="164" fontId="25" fillId="0" borderId="0" xfId="20" applyFont="true" applyBorder="false" applyAlignment="false" applyProtection="false">
      <alignment horizontal="general" vertical="bottom" textRotation="0" wrapText="false" indent="0" shrinkToFit="false"/>
      <protection locked="true" hidden="false"/>
    </xf>
    <xf numFmtId="164" fontId="25" fillId="0" borderId="0" xfId="20" applyFont="true" applyBorder="false" applyAlignment="true" applyProtection="false">
      <alignment horizontal="left" vertical="bottom" textRotation="0" wrapText="false" indent="0" shrinkToFit="false"/>
      <protection locked="true" hidden="false"/>
    </xf>
    <xf numFmtId="167" fontId="25" fillId="0" borderId="7" xfId="28" applyFont="true" applyBorder="true" applyAlignment="true" applyProtection="false">
      <alignment horizontal="center" vertical="center" textRotation="0" wrapText="true" indent="0" shrinkToFit="false"/>
      <protection locked="true" hidden="false"/>
    </xf>
    <xf numFmtId="167" fontId="25" fillId="0" borderId="0" xfId="28" applyFont="true" applyBorder="false" applyAlignment="true" applyProtection="false">
      <alignment horizontal="general" vertical="bottom" textRotation="0" wrapText="true" indent="0" shrinkToFit="false"/>
      <protection locked="true" hidden="false"/>
    </xf>
    <xf numFmtId="164" fontId="25" fillId="0" borderId="0" xfId="28" applyFont="true" applyBorder="false" applyAlignment="false" applyProtection="false">
      <alignment horizontal="general" vertical="bottom" textRotation="0" wrapText="false" indent="0" shrinkToFit="false"/>
      <protection locked="true" hidden="false"/>
    </xf>
    <xf numFmtId="167" fontId="25" fillId="0" borderId="7" xfId="28" applyFont="true" applyBorder="true" applyAlignment="true" applyProtection="false">
      <alignment horizontal="general" vertical="bottom" textRotation="0" wrapText="true" indent="0" shrinkToFit="false"/>
      <protection locked="true" hidden="false"/>
    </xf>
    <xf numFmtId="164" fontId="25" fillId="0" borderId="7" xfId="28" applyFont="true" applyBorder="true" applyAlignment="false" applyProtection="false">
      <alignment horizontal="general" vertical="bottom" textRotation="0" wrapText="false" indent="0" shrinkToFit="false"/>
      <protection locked="true" hidden="false"/>
    </xf>
    <xf numFmtId="167" fontId="26" fillId="0" borderId="7" xfId="28" applyFont="true" applyBorder="true" applyAlignment="true" applyProtection="false">
      <alignment horizontal="general" vertical="bottom" textRotation="0" wrapText="true" indent="0" shrinkToFit="false"/>
      <protection locked="true" hidden="false"/>
    </xf>
    <xf numFmtId="164" fontId="25" fillId="0" borderId="0" xfId="20" applyFont="true" applyBorder="true" applyAlignment="false" applyProtection="false">
      <alignment horizontal="general" vertical="bottom" textRotation="0" wrapText="false" indent="0" shrinkToFit="false"/>
      <protection locked="true" hidden="false"/>
    </xf>
    <xf numFmtId="167" fontId="0" fillId="0" borderId="0" xfId="28" applyFont="true" applyBorder="true" applyAlignment="true" applyProtection="false">
      <alignment horizontal="general" vertical="bottom" textRotation="0" wrapText="true" indent="0" shrinkToFit="false"/>
      <protection locked="true" hidden="false"/>
    </xf>
    <xf numFmtId="164" fontId="25" fillId="0" borderId="0" xfId="28" applyFont="true" applyBorder="true" applyAlignment="false" applyProtection="false">
      <alignment horizontal="general" vertical="bottom" textRotation="0" wrapText="false" indent="0" shrinkToFit="false"/>
      <protection locked="true" hidden="false"/>
    </xf>
    <xf numFmtId="167" fontId="25" fillId="0" borderId="0" xfId="28" applyFont="true" applyBorder="true" applyAlignment="true" applyProtection="false">
      <alignment horizontal="general" vertical="bottom" textRotation="0" wrapText="true" indent="0" shrinkToFit="false"/>
      <protection locked="true" hidden="false"/>
    </xf>
    <xf numFmtId="164" fontId="25" fillId="0" borderId="0" xfId="20" applyFont="true" applyBorder="false" applyAlignment="true" applyProtection="false">
      <alignment horizontal="general" vertical="bottom" textRotation="0" wrapText="true" indent="0" shrinkToFit="false"/>
      <protection locked="true" hidden="false"/>
    </xf>
    <xf numFmtId="164" fontId="25" fillId="0" borderId="0" xfId="20" applyFont="true" applyBorder="false" applyAlignment="true" applyProtection="false">
      <alignment horizontal="left" vertical="bottom" textRotation="0" wrapText="true" indent="0" shrinkToFit="false"/>
      <protection locked="true" hidden="false"/>
    </xf>
    <xf numFmtId="164" fontId="9" fillId="0" borderId="0" xfId="2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27" fillId="3" borderId="8" xfId="0" applyFont="true" applyBorder="true" applyAlignment="true" applyProtection="false">
      <alignment horizontal="center" vertical="top" textRotation="0" wrapText="false" indent="0" shrinkToFit="false"/>
      <protection locked="true" hidden="false"/>
    </xf>
    <xf numFmtId="164" fontId="27" fillId="3" borderId="9" xfId="0" applyFont="true" applyBorder="true" applyAlignment="true" applyProtection="false">
      <alignment horizontal="left" vertical="top" textRotation="0" wrapText="false" indent="0" shrinkToFit="false"/>
      <protection locked="true" hidden="false"/>
    </xf>
    <xf numFmtId="164" fontId="27" fillId="7" borderId="9" xfId="0" applyFont="true" applyBorder="true" applyAlignment="true" applyProtection="false">
      <alignment horizontal="left" vertical="top" textRotation="0" wrapText="false" indent="0" shrinkToFit="false"/>
      <protection locked="true" hidden="false"/>
    </xf>
    <xf numFmtId="164" fontId="27" fillId="3" borderId="10" xfId="0" applyFont="true" applyBorder="true" applyAlignment="true" applyProtection="false">
      <alignment horizontal="center" vertical="top" textRotation="0" wrapText="false" indent="0" shrinkToFit="false"/>
      <protection locked="true" hidden="false"/>
    </xf>
    <xf numFmtId="164" fontId="27" fillId="3" borderId="11" xfId="0" applyFont="true" applyBorder="true" applyAlignment="true" applyProtection="false">
      <alignment horizontal="center" vertical="top" textRotation="0" wrapText="false" indent="0" shrinkToFit="false"/>
      <protection locked="true" hidden="false"/>
    </xf>
    <xf numFmtId="164" fontId="27" fillId="3" borderId="9" xfId="0" applyFont="true" applyBorder="true" applyAlignment="true" applyProtection="false">
      <alignment horizontal="center" vertical="top" textRotation="0" wrapText="false" indent="0" shrinkToFit="false"/>
      <protection locked="true" hidden="false"/>
    </xf>
    <xf numFmtId="168" fontId="7" fillId="3" borderId="10" xfId="0" applyFont="true" applyBorder="true" applyAlignment="true" applyProtection="false">
      <alignment horizontal="center" vertical="top" textRotation="0" wrapText="true" indent="0" shrinkToFit="false"/>
      <protection locked="true" hidden="false"/>
    </xf>
    <xf numFmtId="164" fontId="27" fillId="3" borderId="12" xfId="0" applyFont="true" applyBorder="true" applyAlignment="true" applyProtection="false">
      <alignment horizontal="center" vertical="top" textRotation="0" wrapText="false" indent="0" shrinkToFit="false"/>
      <protection locked="true" hidden="false"/>
    </xf>
    <xf numFmtId="164" fontId="27" fillId="3" borderId="13" xfId="0" applyFont="true" applyBorder="true" applyAlignment="true" applyProtection="false">
      <alignment horizontal="left" vertical="top" textRotation="0" wrapText="false" indent="0" shrinkToFit="false"/>
      <protection locked="true" hidden="false"/>
    </xf>
    <xf numFmtId="164" fontId="27" fillId="7" borderId="13" xfId="0" applyFont="true" applyBorder="true" applyAlignment="true" applyProtection="false">
      <alignment horizontal="left" vertical="top" textRotation="0" wrapText="false" indent="0" shrinkToFit="false"/>
      <protection locked="true" hidden="false"/>
    </xf>
    <xf numFmtId="164" fontId="27" fillId="3" borderId="13" xfId="0" applyFont="true" applyBorder="true" applyAlignment="true" applyProtection="false">
      <alignment horizontal="center" vertical="top" textRotation="0" wrapText="false" indent="0" shrinkToFit="false"/>
      <protection locked="true" hidden="false"/>
    </xf>
    <xf numFmtId="164" fontId="27" fillId="3" borderId="14" xfId="0" applyFont="true" applyBorder="true" applyAlignment="true" applyProtection="false">
      <alignment horizontal="center" vertical="top" textRotation="0" wrapText="false" indent="0" shrinkToFit="false"/>
      <protection locked="true" hidden="false"/>
    </xf>
    <xf numFmtId="164" fontId="27" fillId="3" borderId="15" xfId="0" applyFont="true" applyBorder="true" applyAlignment="true" applyProtection="false">
      <alignment horizontal="center" vertical="top" textRotation="0" wrapText="false" indent="0" shrinkToFit="false"/>
      <protection locked="true" hidden="false"/>
    </xf>
    <xf numFmtId="168" fontId="7" fillId="3" borderId="13" xfId="0" applyFont="true" applyBorder="true" applyAlignment="true" applyProtection="false">
      <alignment horizontal="center" vertical="top" textRotation="0" wrapText="true" indent="0" shrinkToFit="false"/>
      <protection locked="true" hidden="false"/>
    </xf>
    <xf numFmtId="168" fontId="7" fillId="3" borderId="14" xfId="0" applyFont="true" applyBorder="true" applyAlignment="true" applyProtection="false">
      <alignment horizontal="center" vertical="top" textRotation="0" wrapText="true" indent="0" shrinkToFit="false"/>
      <protection locked="true" hidden="false"/>
    </xf>
    <xf numFmtId="164" fontId="4" fillId="8" borderId="12" xfId="0" applyFont="true" applyBorder="true" applyAlignment="true" applyProtection="false">
      <alignment horizontal="left" vertical="top" textRotation="0" wrapText="false" indent="0" shrinkToFit="false"/>
      <protection locked="true" hidden="false"/>
    </xf>
    <xf numFmtId="164" fontId="4" fillId="8" borderId="13" xfId="0" applyFont="true" applyBorder="true" applyAlignment="true" applyProtection="false">
      <alignment horizontal="left" vertical="top" textRotation="0" wrapText="false" indent="0" shrinkToFit="false"/>
      <protection locked="true" hidden="false"/>
    </xf>
    <xf numFmtId="164" fontId="4" fillId="7" borderId="13" xfId="0" applyFont="true" applyBorder="true" applyAlignment="true" applyProtection="false">
      <alignment horizontal="left" vertical="top" textRotation="0" wrapText="false" indent="0" shrinkToFit="false"/>
      <protection locked="true" hidden="false"/>
    </xf>
    <xf numFmtId="164" fontId="4" fillId="8" borderId="14" xfId="0" applyFont="true" applyBorder="true" applyAlignment="true" applyProtection="false">
      <alignment horizontal="left" vertical="top" textRotation="0" wrapText="false" indent="0" shrinkToFit="false"/>
      <protection locked="true" hidden="false"/>
    </xf>
    <xf numFmtId="164" fontId="4" fillId="8" borderId="15" xfId="0" applyFont="true" applyBorder="true" applyAlignment="true" applyProtection="false">
      <alignment horizontal="left" vertical="top" textRotation="0" wrapText="false" indent="0" shrinkToFit="false"/>
      <protection locked="true" hidden="false"/>
    </xf>
    <xf numFmtId="168" fontId="11" fillId="8" borderId="13" xfId="0" applyFont="true" applyBorder="true" applyAlignment="true" applyProtection="false">
      <alignment horizontal="left" vertical="top" textRotation="0" wrapText="true" indent="0" shrinkToFit="false"/>
      <protection locked="true" hidden="false"/>
    </xf>
    <xf numFmtId="168" fontId="11" fillId="8" borderId="14" xfId="0" applyFont="true" applyBorder="true" applyAlignment="true" applyProtection="false">
      <alignment horizontal="left" vertical="top" textRotation="0" wrapText="true" indent="0" shrinkToFit="false"/>
      <protection locked="true" hidden="false"/>
    </xf>
    <xf numFmtId="164" fontId="4" fillId="9" borderId="16" xfId="0" applyFont="true" applyBorder="true" applyAlignment="true" applyProtection="false">
      <alignment horizontal="center" vertical="top" textRotation="0" wrapText="false" indent="0" shrinkToFit="false"/>
      <protection locked="true" hidden="false"/>
    </xf>
    <xf numFmtId="164" fontId="4" fillId="9" borderId="2" xfId="0" applyFont="true" applyBorder="true" applyAlignment="true" applyProtection="false">
      <alignment horizontal="left" vertical="top" textRotation="0" wrapText="false" indent="0" shrinkToFit="false"/>
      <protection locked="true" hidden="false"/>
    </xf>
    <xf numFmtId="164" fontId="4" fillId="7" borderId="2" xfId="0" applyFont="true" applyBorder="true" applyAlignment="true" applyProtection="false">
      <alignment horizontal="left" vertical="top" textRotation="0" wrapText="false" indent="0" shrinkToFit="false"/>
      <protection locked="true" hidden="false"/>
    </xf>
    <xf numFmtId="168" fontId="4" fillId="10" borderId="2" xfId="0" applyFont="true" applyBorder="true" applyAlignment="true" applyProtection="false">
      <alignment horizontal="right" vertical="top" textRotation="0" wrapText="false" indent="0" shrinkToFit="false"/>
      <protection locked="true" hidden="false"/>
    </xf>
    <xf numFmtId="168" fontId="4" fillId="10" borderId="17" xfId="0" applyFont="true" applyBorder="true" applyAlignment="true" applyProtection="false">
      <alignment horizontal="right" vertical="top" textRotation="0" wrapText="false" indent="0" shrinkToFit="false"/>
      <protection locked="true" hidden="false"/>
    </xf>
    <xf numFmtId="168" fontId="4" fillId="10" borderId="18" xfId="0" applyFont="true" applyBorder="true" applyAlignment="true" applyProtection="false">
      <alignment horizontal="right" vertical="top" textRotation="0" wrapText="false" indent="0" shrinkToFit="false"/>
      <protection locked="true" hidden="false"/>
    </xf>
    <xf numFmtId="168" fontId="11" fillId="10" borderId="2" xfId="0" applyFont="true" applyBorder="true" applyAlignment="true" applyProtection="false">
      <alignment horizontal="right" vertical="top" textRotation="0" wrapText="true" indent="0" shrinkToFit="false"/>
      <protection locked="true" hidden="false"/>
    </xf>
    <xf numFmtId="164" fontId="4" fillId="3" borderId="16"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left" vertical="top" textRotation="0" wrapText="false" indent="0" shrinkToFit="false"/>
      <protection locked="true" hidden="false"/>
    </xf>
    <xf numFmtId="164" fontId="4" fillId="7" borderId="16" xfId="0" applyFont="true" applyBorder="true" applyAlignment="true" applyProtection="false">
      <alignment horizontal="center" vertical="top" textRotation="0" wrapText="false" indent="0" shrinkToFit="false"/>
      <protection locked="true" hidden="false"/>
    </xf>
    <xf numFmtId="168" fontId="4" fillId="7" borderId="2" xfId="0" applyFont="true" applyBorder="true" applyAlignment="true" applyProtection="false">
      <alignment horizontal="right" vertical="top" textRotation="0" wrapText="false" indent="0" shrinkToFit="false"/>
      <protection locked="true" hidden="false"/>
    </xf>
    <xf numFmtId="168" fontId="4" fillId="7" borderId="17" xfId="0" applyFont="true" applyBorder="true" applyAlignment="true" applyProtection="false">
      <alignment horizontal="right" vertical="top" textRotation="0" wrapText="false" indent="0" shrinkToFit="false"/>
      <protection locked="true" hidden="false"/>
    </xf>
    <xf numFmtId="168" fontId="4" fillId="7" borderId="18" xfId="0" applyFont="true" applyBorder="true" applyAlignment="true" applyProtection="false">
      <alignment horizontal="right" vertical="top" textRotation="0" wrapText="false" indent="0" shrinkToFit="false"/>
      <protection locked="true" hidden="false"/>
    </xf>
    <xf numFmtId="164" fontId="27" fillId="11" borderId="12" xfId="0" applyFont="true" applyBorder="true" applyAlignment="true" applyProtection="false">
      <alignment horizontal="center" vertical="top" textRotation="0" wrapText="false" indent="0" shrinkToFit="false"/>
      <protection locked="true" hidden="false"/>
    </xf>
    <xf numFmtId="164" fontId="27" fillId="11" borderId="13" xfId="0" applyFont="true" applyBorder="true" applyAlignment="true" applyProtection="false">
      <alignment horizontal="left" vertical="top" textRotation="0" wrapText="false" indent="0" shrinkToFit="false"/>
      <protection locked="true" hidden="false"/>
    </xf>
    <xf numFmtId="168" fontId="27" fillId="11" borderId="13" xfId="0" applyFont="true" applyBorder="true" applyAlignment="true" applyProtection="false">
      <alignment horizontal="right" vertical="top" textRotation="0" wrapText="false" indent="0" shrinkToFit="false"/>
      <protection locked="true" hidden="false"/>
    </xf>
    <xf numFmtId="168" fontId="27" fillId="11" borderId="14" xfId="0" applyFont="true" applyBorder="true" applyAlignment="true" applyProtection="false">
      <alignment horizontal="right" vertical="top" textRotation="0" wrapText="false" indent="0" shrinkToFit="false"/>
      <protection locked="true" hidden="false"/>
    </xf>
    <xf numFmtId="168" fontId="27" fillId="11" borderId="15" xfId="0" applyFont="true" applyBorder="true" applyAlignment="true" applyProtection="false">
      <alignment horizontal="right" vertical="top"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0" fillId="0" borderId="0" xfId="22" applyFont="true" applyBorder="false" applyAlignment="true" applyProtection="false">
      <alignment horizontal="general" vertical="bottom" textRotation="0" wrapText="tru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9" fontId="0" fillId="0" borderId="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19" xfId="23" applyFont="false" applyBorder="true" applyAlignment="false" applyProtection="false">
      <alignment horizontal="general" vertical="bottom" textRotation="0" wrapText="false" indent="0" shrinkToFit="false"/>
      <protection locked="true" hidden="false"/>
    </xf>
    <xf numFmtId="164" fontId="0" fillId="0" borderId="20" xfId="23" applyFont="false" applyBorder="true" applyAlignment="false" applyProtection="false">
      <alignment horizontal="general" vertical="bottom" textRotation="0" wrapText="false" indent="0" shrinkToFit="false"/>
      <protection locked="true" hidden="false"/>
    </xf>
    <xf numFmtId="164" fontId="0" fillId="0" borderId="21" xfId="23" applyFont="false" applyBorder="true" applyAlignment="false" applyProtection="false">
      <alignment horizontal="general" vertical="bottom" textRotation="0" wrapText="false" indent="0" shrinkToFit="false"/>
      <protection locked="true" hidden="false"/>
    </xf>
    <xf numFmtId="164" fontId="0" fillId="0" borderId="22" xfId="22" applyFont="true" applyBorder="true" applyAlignment="false" applyProtection="false">
      <alignment horizontal="general" vertical="bottom" textRotation="0" wrapText="false" indent="0" shrinkToFit="false"/>
      <protection locked="true" hidden="false"/>
    </xf>
    <xf numFmtId="164" fontId="0" fillId="0" borderId="23" xfId="23" applyFont="false" applyBorder="true" applyAlignment="false" applyProtection="false">
      <alignment horizontal="general" vertical="bottom" textRotation="0" wrapText="false" indent="0" shrinkToFit="false"/>
      <protection locked="true" hidden="false"/>
    </xf>
    <xf numFmtId="164" fontId="0" fillId="0" borderId="24" xfId="23" applyFont="false" applyBorder="true" applyAlignment="false" applyProtection="false">
      <alignment horizontal="general" vertical="bottom" textRotation="0" wrapText="false" indent="0" shrinkToFit="false"/>
      <protection locked="true" hidden="false"/>
    </xf>
    <xf numFmtId="164" fontId="0" fillId="0" borderId="25" xfId="22" applyFont="true" applyBorder="true" applyAlignment="false" applyProtection="false">
      <alignment horizontal="general" vertical="bottom" textRotation="0" wrapText="false" indent="0" shrinkToFit="false"/>
      <protection locked="true" hidden="false"/>
    </xf>
    <xf numFmtId="164" fontId="0" fillId="0" borderId="7" xfId="22" applyFont="true" applyBorder="true" applyAlignment="false" applyProtection="false">
      <alignment horizontal="general" vertical="bottom" textRotation="0" wrapText="false" indent="0" shrinkToFit="false"/>
      <protection locked="true" hidden="false"/>
    </xf>
    <xf numFmtId="164" fontId="0" fillId="0" borderId="26" xfId="25" applyFont="true" applyBorder="true" applyAlignment="false" applyProtection="false">
      <alignment horizontal="left" vertical="bottom" textRotation="0" wrapText="false" indent="0" shrinkToFit="false"/>
      <protection locked="true" hidden="false"/>
    </xf>
    <xf numFmtId="164" fontId="0" fillId="0" borderId="27" xfId="25" applyFont="true" applyBorder="true" applyAlignment="false" applyProtection="false">
      <alignment horizontal="left" vertical="bottom" textRotation="0" wrapText="false" indent="0" shrinkToFit="false"/>
      <protection locked="true" hidden="false"/>
    </xf>
    <xf numFmtId="164" fontId="0" fillId="0" borderId="28" xfId="25" applyFont="true" applyBorder="true" applyAlignment="false" applyProtection="false">
      <alignment horizontal="left" vertical="bottom" textRotation="0" wrapText="false" indent="0" shrinkToFit="false"/>
      <protection locked="true" hidden="false"/>
    </xf>
    <xf numFmtId="164" fontId="0" fillId="0" borderId="29" xfId="25" applyFont="true" applyBorder="true" applyAlignment="false" applyProtection="false">
      <alignment horizontal="left" vertical="bottom" textRotation="0" wrapText="false" indent="0" shrinkToFit="false"/>
      <protection locked="true" hidden="false"/>
    </xf>
    <xf numFmtId="164" fontId="0" fillId="0" borderId="30" xfId="25" applyFont="true" applyBorder="true" applyAlignment="false" applyProtection="false">
      <alignment horizontal="left" vertical="bottom" textRotation="0" wrapText="false" indent="0" shrinkToFit="false"/>
      <protection locked="true" hidden="false"/>
    </xf>
    <xf numFmtId="167" fontId="0" fillId="0" borderId="31" xfId="24" applyFont="false" applyBorder="true" applyAlignment="false" applyProtection="false">
      <alignment horizontal="general" vertical="bottom" textRotation="0" wrapText="false" indent="0" shrinkToFit="false"/>
      <protection locked="true" hidden="false"/>
    </xf>
    <xf numFmtId="167" fontId="0" fillId="0" borderId="32" xfId="24" applyFont="false" applyBorder="true" applyAlignment="false" applyProtection="false">
      <alignment horizontal="general" vertical="bottom" textRotation="0" wrapText="false" indent="0" shrinkToFit="false"/>
      <protection locked="true" hidden="false"/>
    </xf>
    <xf numFmtId="167" fontId="0" fillId="0" borderId="33" xfId="24" applyFont="false" applyBorder="true" applyAlignment="false" applyProtection="false">
      <alignment horizontal="general" vertical="bottom" textRotation="0" wrapText="false" indent="0" shrinkToFit="false"/>
      <protection locked="true" hidden="false"/>
    </xf>
    <xf numFmtId="164" fontId="0" fillId="0" borderId="34" xfId="25" applyFont="false" applyBorder="true" applyAlignment="false" applyProtection="false">
      <alignment horizontal="left" vertical="bottom" textRotation="0" wrapText="false" indent="0" shrinkToFit="false"/>
      <protection locked="true" hidden="false"/>
    </xf>
    <xf numFmtId="164" fontId="0" fillId="0" borderId="35" xfId="25" applyFont="false" applyBorder="true" applyAlignment="false" applyProtection="false">
      <alignment horizontal="left" vertical="bottom" textRotation="0" wrapText="false" indent="0" shrinkToFit="false"/>
      <protection locked="true" hidden="false"/>
    </xf>
    <xf numFmtId="167" fontId="0" fillId="0" borderId="36" xfId="24" applyFont="false" applyBorder="true" applyAlignment="false" applyProtection="false">
      <alignment horizontal="general" vertical="bottom" textRotation="0" wrapText="false" indent="0" shrinkToFit="false"/>
      <protection locked="true" hidden="false"/>
    </xf>
    <xf numFmtId="167" fontId="0" fillId="0" borderId="0" xfId="24" applyFont="false" applyBorder="false" applyAlignment="false" applyProtection="false">
      <alignment horizontal="general" vertical="bottom" textRotation="0" wrapText="false" indent="0" shrinkToFit="false"/>
      <protection locked="true" hidden="false"/>
    </xf>
    <xf numFmtId="167" fontId="0" fillId="0" borderId="37" xfId="24" applyFont="false" applyBorder="true" applyAlignment="false" applyProtection="false">
      <alignment horizontal="general" vertical="bottom" textRotation="0" wrapText="false" indent="0" shrinkToFit="false"/>
      <protection locked="true" hidden="false"/>
    </xf>
    <xf numFmtId="164" fontId="0" fillId="0" borderId="38" xfId="25" applyFont="false" applyBorder="true" applyAlignment="false" applyProtection="false">
      <alignment horizontal="left" vertical="bottom" textRotation="0" wrapText="false" indent="0" shrinkToFit="false"/>
      <protection locked="true" hidden="false"/>
    </xf>
    <xf numFmtId="167" fontId="0" fillId="0" borderId="26" xfId="24" applyFont="false" applyBorder="true" applyAlignment="false" applyProtection="false">
      <alignment horizontal="general" vertical="bottom" textRotation="0" wrapText="false" indent="0" shrinkToFit="false"/>
      <protection locked="true" hidden="false"/>
    </xf>
    <xf numFmtId="167" fontId="0" fillId="0" borderId="27" xfId="24" applyFont="false" applyBorder="true" applyAlignment="false" applyProtection="false">
      <alignment horizontal="general" vertical="bottom" textRotation="0" wrapText="false" indent="0" shrinkToFit="false"/>
      <protection locked="true" hidden="false"/>
    </xf>
    <xf numFmtId="167" fontId="0" fillId="0" borderId="28" xfId="24" applyFont="false" applyBorder="true" applyAlignment="false" applyProtection="false">
      <alignment horizontal="general" vertical="bottom" textRotation="0" wrapText="false" indent="0" shrinkToFit="false"/>
      <protection locked="true" hidden="false"/>
    </xf>
    <xf numFmtId="164" fontId="6" fillId="0" borderId="39" xfId="26" applyFont="true" applyBorder="true" applyAlignment="false" applyProtection="false">
      <alignment horizontal="left" vertical="bottom" textRotation="0" wrapText="false" indent="0" shrinkToFit="false"/>
      <protection locked="true" hidden="false"/>
    </xf>
    <xf numFmtId="164" fontId="6" fillId="0" borderId="40" xfId="26" applyFont="false" applyBorder="true" applyAlignment="false" applyProtection="false">
      <alignment horizontal="left" vertical="bottom" textRotation="0" wrapText="false" indent="0" shrinkToFit="false"/>
      <protection locked="true" hidden="false"/>
    </xf>
    <xf numFmtId="167" fontId="6" fillId="0" borderId="39" xfId="27" applyFont="false" applyBorder="true" applyAlignment="false" applyProtection="false">
      <alignment horizontal="general" vertical="bottom" textRotation="0" wrapText="false" indent="0" shrinkToFit="false"/>
      <protection locked="true" hidden="false"/>
    </xf>
    <xf numFmtId="167" fontId="6" fillId="0" borderId="41" xfId="27" applyFont="false" applyBorder="true" applyAlignment="false" applyProtection="false">
      <alignment horizontal="general" vertical="bottom" textRotation="0" wrapText="false" indent="0" shrinkToFit="false"/>
      <protection locked="true" hidden="false"/>
    </xf>
    <xf numFmtId="167" fontId="6" fillId="0" borderId="42" xfId="27" applyFont="false" applyBorder="true" applyAlignment="false" applyProtection="false">
      <alignment horizontal="general" vertical="bottom" textRotation="0" wrapText="false" indent="0" shrinkToFit="false"/>
      <protection locked="true" hidden="false"/>
    </xf>
    <xf numFmtId="164" fontId="0" fillId="0" borderId="0" xfId="24" applyFont="false" applyBorder="false" applyAlignment="false" applyProtection="false">
      <alignment horizontal="general" vertical="bottom" textRotation="0" wrapText="false" indent="0" shrinkToFit="false"/>
      <protection locked="true" hidden="false"/>
    </xf>
    <xf numFmtId="164" fontId="0" fillId="0" borderId="27" xfId="24" applyFont="false" applyBorder="true" applyAlignment="false" applyProtection="false">
      <alignment horizontal="general" vertical="bottom" textRotation="0" wrapText="false" indent="0" shrinkToFit="false"/>
      <protection locked="true" hidden="false"/>
    </xf>
    <xf numFmtId="164" fontId="0" fillId="0" borderId="7" xfId="25" applyFont="true" applyBorder="true" applyAlignment="false" applyProtection="false">
      <alignment horizontal="left" vertical="bottom" textRotation="0" wrapText="false" indent="0" shrinkToFit="false"/>
      <protection locked="true" hidden="false"/>
    </xf>
    <xf numFmtId="167" fontId="0" fillId="0" borderId="39" xfId="24" applyFont="false" applyBorder="true" applyAlignment="false" applyProtection="false">
      <alignment horizontal="general" vertical="bottom" textRotation="0" wrapText="false" indent="0" shrinkToFit="false"/>
      <protection locked="true" hidden="false"/>
    </xf>
    <xf numFmtId="167" fontId="0" fillId="0" borderId="41" xfId="24" applyFont="false" applyBorder="true" applyAlignment="false" applyProtection="false">
      <alignment horizontal="general" vertical="bottom" textRotation="0" wrapText="false" indent="0" shrinkToFit="false"/>
      <protection locked="true" hidden="false"/>
    </xf>
    <xf numFmtId="167" fontId="0" fillId="0" borderId="42" xfId="24" applyFont="false" applyBorder="true" applyAlignment="false" applyProtection="false">
      <alignment horizontal="general" vertical="bottom" textRotation="0" wrapText="false" indent="0" shrinkToFit="false"/>
      <protection locked="true" hidden="false"/>
    </xf>
    <xf numFmtId="164" fontId="0" fillId="0" borderId="43" xfId="25" applyFont="false" applyBorder="true" applyAlignment="false" applyProtection="false">
      <alignment horizontal="left" vertical="bottom" textRotation="0" wrapText="false" indent="0" shrinkToFit="false"/>
      <protection locked="true" hidden="false"/>
    </xf>
    <xf numFmtId="164" fontId="6" fillId="0" borderId="44" xfId="26" applyFont="true" applyBorder="true" applyAlignment="false" applyProtection="false">
      <alignment horizontal="left" vertical="bottom" textRotation="0" wrapText="false" indent="0" shrinkToFit="false"/>
      <protection locked="true" hidden="false"/>
    </xf>
    <xf numFmtId="164" fontId="6" fillId="0" borderId="41" xfId="26" applyFont="false" applyBorder="true" applyAlignment="false" applyProtection="false">
      <alignment horizontal="left" vertical="bottom" textRotation="0" wrapText="false" indent="0" shrinkToFit="false"/>
      <protection locked="true" hidden="false"/>
    </xf>
    <xf numFmtId="164" fontId="6" fillId="0" borderId="45" xfId="26" applyFont="true" applyBorder="true" applyAlignment="false" applyProtection="false">
      <alignment horizontal="left" vertical="bottom" textRotation="0" wrapText="false" indent="0" shrinkToFit="false"/>
      <protection locked="true" hidden="false"/>
    </xf>
    <xf numFmtId="164" fontId="6" fillId="0" borderId="46" xfId="26" applyFont="false" applyBorder="true" applyAlignment="false" applyProtection="false">
      <alignment horizontal="left" vertical="bottom" textRotation="0" wrapText="false" indent="0" shrinkToFit="false"/>
      <protection locked="true" hidden="false"/>
    </xf>
    <xf numFmtId="164" fontId="6" fillId="0" borderId="47" xfId="26" applyFont="false" applyBorder="true" applyAlignment="false" applyProtection="false">
      <alignment horizontal="left" vertical="bottom" textRotation="0" wrapText="false" indent="0" shrinkToFit="false"/>
      <protection locked="true" hidden="false"/>
    </xf>
    <xf numFmtId="167" fontId="6" fillId="0" borderId="48" xfId="27" applyFont="false" applyBorder="true" applyAlignment="false" applyProtection="false">
      <alignment horizontal="general" vertical="bottom" textRotation="0" wrapText="false" indent="0" shrinkToFit="false"/>
      <protection locked="true" hidden="false"/>
    </xf>
    <xf numFmtId="167" fontId="6" fillId="0" borderId="46" xfId="27" applyFont="false" applyBorder="true" applyAlignment="false" applyProtection="false">
      <alignment horizontal="general" vertical="bottom" textRotation="0" wrapText="false" indent="0" shrinkToFit="false"/>
      <protection locked="true" hidden="false"/>
    </xf>
    <xf numFmtId="167" fontId="6" fillId="0" borderId="49" xfId="27" applyFont="false" applyBorder="true" applyAlignment="false" applyProtection="false">
      <alignment horizontal="general" vertical="bottom" textRotation="0" wrapText="false" indent="0" shrinkToFit="false"/>
      <protection locked="true" hidden="false"/>
    </xf>
    <xf numFmtId="164" fontId="28" fillId="0" borderId="0"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true" applyAlignment="true" applyProtection="false">
      <alignment horizontal="general" vertical="center" textRotation="0" wrapText="false" indent="0" shrinkToFit="false"/>
      <protection locked="true" hidden="false"/>
    </xf>
    <xf numFmtId="167" fontId="29" fillId="0" borderId="0" xfId="0" applyFont="true" applyBorder="true" applyAlignment="true" applyProtection="false">
      <alignment horizontal="general" vertical="center" textRotation="0" wrapText="false" indent="0" shrinkToFit="false"/>
      <protection locked="true" hidden="false"/>
    </xf>
    <xf numFmtId="167" fontId="0" fillId="0" borderId="0" xfId="0" applyFont="false" applyBorder="true" applyAlignment="true" applyProtection="false">
      <alignment horizontal="general" vertical="center" textRotation="0" wrapText="false" indent="0" shrinkToFit="false"/>
      <protection locked="true" hidden="false"/>
    </xf>
    <xf numFmtId="164" fontId="28" fillId="0" borderId="0" xfId="0" applyFont="true" applyBorder="true" applyAlignment="true" applyProtection="false">
      <alignment horizontal="left" vertical="center" textRotation="0" wrapText="false" indent="0" shrinkToFit="false"/>
      <protection locked="true" hidden="false"/>
    </xf>
    <xf numFmtId="164" fontId="31" fillId="0" borderId="0" xfId="0" applyFont="true" applyBorder="false" applyAlignment="true" applyProtection="false">
      <alignment horizontal="right" vertical="center" textRotation="0" wrapText="false" indent="0" shrinkToFit="false"/>
      <protection locked="true" hidden="false"/>
    </xf>
    <xf numFmtId="164" fontId="0" fillId="0" borderId="32" xfId="24" applyFont="false" applyBorder="true" applyAlignment="false" applyProtection="false">
      <alignment horizontal="general" vertical="bottom" textRotation="0" wrapText="false" indent="0" shrinkToFit="false"/>
      <protection locked="true" hidden="false"/>
    </xf>
    <xf numFmtId="164" fontId="6" fillId="0" borderId="41" xfId="27"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15" applyFont="true" applyBorder="true" applyAlignment="true" applyProtection="true">
      <alignment horizontal="general" vertical="center" textRotation="0" wrapText="false" indent="0" shrinkToFit="false"/>
      <protection locked="true" hidden="false"/>
    </xf>
    <xf numFmtId="166" fontId="0" fillId="0" borderId="0" xfId="15" applyFont="true" applyBorder="true" applyAlignment="true" applyProtection="true">
      <alignment horizontal="center" vertical="center" textRotation="0" wrapText="true" indent="0" shrinkToFit="false"/>
      <protection locked="true" hidden="false"/>
    </xf>
    <xf numFmtId="164" fontId="0" fillId="0" borderId="36" xfId="24" applyFont="false" applyBorder="true" applyAlignment="false" applyProtection="false">
      <alignment horizontal="general" vertical="bottom" textRotation="0" wrapText="false" indent="0" shrinkToFit="false"/>
      <protection locked="true" hidden="false"/>
    </xf>
    <xf numFmtId="164" fontId="0" fillId="0" borderId="26" xfId="24" applyFont="false" applyBorder="true" applyAlignment="false" applyProtection="false">
      <alignment horizontal="general" vertical="bottom" textRotation="0" wrapText="false" indent="0" shrinkToFit="false"/>
      <protection locked="true" hidden="false"/>
    </xf>
    <xf numFmtId="164" fontId="0" fillId="0" borderId="37" xfId="24" applyFont="false" applyBorder="true" applyAlignment="false" applyProtection="false">
      <alignment horizontal="general" vertical="bottom" textRotation="0" wrapText="false" indent="0" shrinkToFit="false"/>
      <protection locked="true" hidden="false"/>
    </xf>
    <xf numFmtId="164" fontId="0" fillId="0" borderId="39" xfId="24" applyFont="false" applyBorder="true" applyAlignment="false" applyProtection="false">
      <alignment horizontal="general" vertical="bottom" textRotation="0" wrapText="false" indent="0" shrinkToFit="false"/>
      <protection locked="true" hidden="false"/>
    </xf>
    <xf numFmtId="164" fontId="0" fillId="0" borderId="41" xfId="24" applyFont="false" applyBorder="true" applyAlignment="false" applyProtection="false">
      <alignment horizontal="general" vertical="bottom" textRotation="0" wrapText="false" indent="0" shrinkToFit="false"/>
      <protection locked="true" hidden="false"/>
    </xf>
    <xf numFmtId="164" fontId="6" fillId="0" borderId="39" xfId="27" applyFont="false" applyBorder="true" applyAlignment="false" applyProtection="false">
      <alignment horizontal="general" vertical="bottom" textRotation="0" wrapText="false" indent="0" shrinkToFit="false"/>
      <protection locked="true" hidden="false"/>
    </xf>
    <xf numFmtId="164" fontId="0" fillId="0" borderId="35" xfId="25"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12"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false" indent="0" shrinkToFit="false"/>
      <protection locked="true" hidden="false"/>
    </xf>
    <xf numFmtId="164" fontId="6" fillId="13" borderId="7" xfId="0" applyFont="true" applyBorder="true" applyAlignment="true" applyProtection="false">
      <alignment horizontal="center" vertical="center" textRotation="0" wrapText="true" indent="0" shrinkToFit="false"/>
      <protection locked="true" hidden="false"/>
    </xf>
    <xf numFmtId="164" fontId="6" fillId="13" borderId="7" xfId="0" applyFont="true" applyBorder="true" applyAlignment="true" applyProtection="false">
      <alignment horizontal="center" vertical="center" textRotation="0" wrapText="true" indent="0" shrinkToFit="false"/>
      <protection locked="true" hidden="false"/>
    </xf>
    <xf numFmtId="164" fontId="6" fillId="12" borderId="7" xfId="0" applyFont="true" applyBorder="true" applyAlignment="true" applyProtection="false">
      <alignment horizontal="center" vertical="center" textRotation="90" wrapText="false" indent="0" shrinkToFit="false"/>
      <protection locked="true" hidden="false"/>
    </xf>
    <xf numFmtId="164" fontId="6" fillId="0" borderId="7" xfId="0" applyFont="true" applyBorder="true" applyAlignment="true" applyProtection="false">
      <alignment horizontal="center" vertical="center" textRotation="0" wrapText="true" indent="0" shrinkToFit="false"/>
      <protection locked="true" hidden="false"/>
    </xf>
    <xf numFmtId="164" fontId="6" fillId="0" borderId="7" xfId="0" applyFont="true" applyBorder="true" applyAlignment="true" applyProtection="false">
      <alignment horizontal="center" vertical="center" textRotation="0" wrapText="false" indent="0" shrinkToFit="false"/>
      <protection locked="true" hidden="false"/>
    </xf>
    <xf numFmtId="164" fontId="6" fillId="0" borderId="7" xfId="0" applyFont="true" applyBorder="true" applyAlignment="true" applyProtection="false">
      <alignment horizontal="center" vertical="center" textRotation="9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6" fillId="0" borderId="7" xfId="0" applyFont="true" applyBorder="true" applyAlignment="true" applyProtection="false">
      <alignment horizontal="center" vertical="center" textRotation="0" wrapText="false" indent="0" shrinkToFit="false"/>
      <protection locked="true" hidden="false"/>
    </xf>
    <xf numFmtId="164" fontId="6" fillId="14" borderId="7" xfId="0" applyFont="true" applyBorder="true" applyAlignment="true" applyProtection="false">
      <alignment horizontal="center" vertical="center" textRotation="0" wrapText="true" indent="0" shrinkToFit="false"/>
      <protection locked="true" hidden="false"/>
    </xf>
    <xf numFmtId="164" fontId="6" fillId="15" borderId="7" xfId="0" applyFont="true" applyBorder="true" applyAlignment="true" applyProtection="false">
      <alignment horizontal="center" vertical="center" textRotation="0" wrapText="true" indent="0" shrinkToFit="false"/>
      <protection locked="true" hidden="false"/>
    </xf>
    <xf numFmtId="164" fontId="6" fillId="16" borderId="7" xfId="0" applyFont="true" applyBorder="true" applyAlignment="true" applyProtection="false">
      <alignment horizontal="center" vertical="center" textRotation="0" wrapText="true" indent="0" shrinkToFit="false"/>
      <protection locked="true" hidden="false"/>
    </xf>
    <xf numFmtId="167" fontId="28" fillId="17" borderId="7" xfId="28" applyFont="true" applyBorder="true" applyAlignment="true" applyProtection="false">
      <alignment horizontal="center" vertical="center" textRotation="0" wrapText="true" indent="0" shrinkToFit="false"/>
      <protection locked="true" hidden="false"/>
    </xf>
    <xf numFmtId="167" fontId="28" fillId="18" borderId="7" xfId="28" applyFont="true" applyBorder="true" applyAlignment="true" applyProtection="false">
      <alignment horizontal="center" vertical="center" textRotation="0" wrapText="true" indent="0" shrinkToFit="false"/>
      <protection locked="true" hidden="false"/>
    </xf>
    <xf numFmtId="167" fontId="28" fillId="19" borderId="7" xfId="28" applyFont="true" applyBorder="true" applyAlignment="true" applyProtection="false">
      <alignment horizontal="center" vertical="center" textRotation="0" wrapText="true" indent="0" shrinkToFit="false"/>
      <protection locked="true" hidden="false"/>
    </xf>
    <xf numFmtId="164" fontId="6" fillId="20" borderId="7" xfId="0" applyFont="true" applyBorder="true" applyAlignment="true" applyProtection="false">
      <alignment horizontal="center" vertical="center" textRotation="0" wrapText="false" indent="0" shrinkToFit="false"/>
      <protection locked="true" hidden="false"/>
    </xf>
    <xf numFmtId="164" fontId="6" fillId="12" borderId="7" xfId="0" applyFont="true" applyBorder="true" applyAlignment="true" applyProtection="false">
      <alignment horizontal="center" vertical="center" textRotation="0" wrapText="false" indent="0" shrinkToFit="false"/>
      <protection locked="true" hidden="false"/>
    </xf>
    <xf numFmtId="164" fontId="6" fillId="21" borderId="7" xfId="0" applyFont="true" applyBorder="true" applyAlignment="true" applyProtection="false">
      <alignment horizontal="center" vertical="center" textRotation="0" wrapText="false" indent="0" shrinkToFit="false"/>
      <protection locked="true" hidden="false"/>
    </xf>
    <xf numFmtId="164" fontId="6" fillId="12" borderId="7" xfId="0" applyFont="true" applyBorder="true" applyAlignment="true" applyProtection="false">
      <alignment horizontal="center" vertical="center" textRotation="0" wrapText="true" indent="0" shrinkToFit="false"/>
      <protection locked="true" hidden="false"/>
    </xf>
    <xf numFmtId="164" fontId="6" fillId="21" borderId="7" xfId="0" applyFont="true" applyBorder="true" applyAlignment="true" applyProtection="false">
      <alignment horizontal="center" vertical="center" textRotation="0" wrapText="true" indent="0" shrinkToFit="false"/>
      <protection locked="true" hidden="false"/>
    </xf>
    <xf numFmtId="164" fontId="33" fillId="0" borderId="7"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center" vertical="center" textRotation="90" wrapText="false" indent="0" shrinkToFit="false"/>
      <protection locked="true" hidden="false"/>
    </xf>
    <xf numFmtId="164" fontId="9" fillId="13" borderId="7" xfId="28" applyFont="true" applyBorder="true" applyAlignment="true" applyProtection="false">
      <alignment horizontal="general" vertical="center" textRotation="0" wrapText="false" indent="0" shrinkToFit="false"/>
      <protection locked="true" hidden="false"/>
    </xf>
    <xf numFmtId="164" fontId="9" fillId="13" borderId="7" xfId="28" applyFont="true" applyBorder="true" applyAlignment="true" applyProtection="false">
      <alignment horizontal="general" vertical="center" textRotation="0" wrapText="false" indent="0" shrinkToFit="false"/>
      <protection locked="true" hidden="false"/>
    </xf>
    <xf numFmtId="164" fontId="9" fillId="12" borderId="7" xfId="28" applyFont="true" applyBorder="true" applyAlignment="true" applyProtection="false">
      <alignment horizontal="general" vertical="center" textRotation="0" wrapText="false" indent="0" shrinkToFit="false"/>
      <protection locked="true" hidden="false"/>
    </xf>
    <xf numFmtId="164" fontId="9" fillId="0" borderId="7" xfId="28"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4" fontId="0" fillId="22" borderId="7"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7" fontId="0" fillId="14" borderId="7" xfId="0" applyFont="true" applyBorder="true" applyAlignment="true" applyProtection="false">
      <alignment horizontal="general" vertical="center" textRotation="0" wrapText="false" indent="0" shrinkToFit="false"/>
      <protection locked="true" hidden="false"/>
    </xf>
    <xf numFmtId="167" fontId="0" fillId="15" borderId="7" xfId="0" applyFont="true" applyBorder="true" applyAlignment="true" applyProtection="false">
      <alignment horizontal="general" vertical="center" textRotation="0" wrapText="false" indent="0" shrinkToFit="false"/>
      <protection locked="true" hidden="false"/>
    </xf>
    <xf numFmtId="167" fontId="0" fillId="16" borderId="7" xfId="0" applyFont="true" applyBorder="true" applyAlignment="true" applyProtection="false">
      <alignment horizontal="general" vertical="center" textRotation="0" wrapText="false" indent="0" shrinkToFit="false"/>
      <protection locked="true" hidden="false"/>
    </xf>
    <xf numFmtId="167" fontId="0" fillId="17" borderId="7" xfId="0" applyFont="true" applyBorder="true" applyAlignment="true" applyProtection="false">
      <alignment horizontal="general" vertical="center" textRotation="0" wrapText="false" indent="0" shrinkToFit="false"/>
      <protection locked="true" hidden="false"/>
    </xf>
    <xf numFmtId="167" fontId="0" fillId="18" borderId="7" xfId="0" applyFont="true" applyBorder="true" applyAlignment="true" applyProtection="false">
      <alignment horizontal="general" vertical="center" textRotation="0" wrapText="false" indent="0" shrinkToFit="false"/>
      <protection locked="true" hidden="false"/>
    </xf>
    <xf numFmtId="167" fontId="0" fillId="19" borderId="7" xfId="0" applyFont="true" applyBorder="true" applyAlignment="true" applyProtection="false">
      <alignment horizontal="general" vertical="center" textRotation="0" wrapText="false" indent="0" shrinkToFit="false"/>
      <protection locked="true" hidden="false"/>
    </xf>
    <xf numFmtId="167" fontId="0" fillId="20" borderId="7" xfId="0" applyFont="true" applyBorder="true" applyAlignment="true" applyProtection="false">
      <alignment horizontal="general" vertical="center" textRotation="0" wrapText="false" indent="0" shrinkToFit="false"/>
      <protection locked="true" hidden="false"/>
    </xf>
    <xf numFmtId="167" fontId="0" fillId="12" borderId="7" xfId="0" applyFont="true" applyBorder="true" applyAlignment="true" applyProtection="false">
      <alignment horizontal="general" vertical="center" textRotation="0" wrapText="false" indent="0" shrinkToFit="false"/>
      <protection locked="true" hidden="false"/>
    </xf>
    <xf numFmtId="167" fontId="0" fillId="21" borderId="7" xfId="0" applyFont="true" applyBorder="true" applyAlignment="true" applyProtection="false">
      <alignment horizontal="general" vertical="center" textRotation="0" wrapText="false" indent="0" shrinkToFit="false"/>
      <protection locked="true" hidden="false"/>
    </xf>
    <xf numFmtId="164" fontId="32" fillId="0" borderId="7" xfId="0" applyFont="true" applyBorder="true" applyAlignment="true" applyProtection="false">
      <alignment horizontal="left" vertical="center" textRotation="0" wrapText="true" indent="0" shrinkToFit="false"/>
      <protection locked="true" hidden="false"/>
    </xf>
    <xf numFmtId="164" fontId="0" fillId="20" borderId="7" xfId="0" applyFont="true" applyBorder="true" applyAlignment="true" applyProtection="false">
      <alignment horizontal="general" vertical="center" textRotation="0" wrapText="false" indent="0" shrinkToFit="false"/>
      <protection locked="true" hidden="false"/>
    </xf>
    <xf numFmtId="164" fontId="0" fillId="23" borderId="7"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34" fillId="0" borderId="0" xfId="0" applyFont="true" applyBorder="false" applyAlignment="true" applyProtection="false">
      <alignment horizontal="left" vertical="center" textRotation="0" wrapText="false" indent="0" shrinkToFit="false"/>
      <protection locked="true" hidden="false"/>
    </xf>
    <xf numFmtId="164" fontId="6" fillId="22" borderId="0" xfId="0" applyFont="true" applyBorder="false" applyAlignment="true" applyProtection="false">
      <alignment horizontal="general" vertical="center" textRotation="0" wrapText="false" indent="0" shrinkToFit="false"/>
      <protection locked="true" hidden="false"/>
    </xf>
    <xf numFmtId="164" fontId="9" fillId="0" borderId="7" xfId="28" applyFont="true" applyBorder="true" applyAlignment="true" applyProtection="false">
      <alignment horizontal="left" vertical="center" textRotation="0" wrapText="false" indent="0" shrinkToFit="false"/>
      <protection locked="true" hidden="false"/>
    </xf>
    <xf numFmtId="164" fontId="9" fillId="23" borderId="7" xfId="28" applyFont="true" applyBorder="true" applyAlignment="true" applyProtection="false">
      <alignment horizontal="left" vertical="center" textRotation="0" wrapText="false" indent="0" shrinkToFit="false"/>
      <protection locked="true" hidden="false"/>
    </xf>
    <xf numFmtId="167" fontId="35" fillId="21" borderId="7" xfId="0" applyFont="true" applyBorder="true" applyAlignment="true" applyProtection="false">
      <alignment horizontal="general" vertical="center" textRotation="0" wrapText="false" indent="0" shrinkToFit="false"/>
      <protection locked="true" hidden="false"/>
    </xf>
    <xf numFmtId="164" fontId="36" fillId="0" borderId="7" xfId="0" applyFont="true" applyBorder="true" applyAlignment="true" applyProtection="false">
      <alignment horizontal="left" vertical="center" textRotation="0" wrapText="false" indent="0" shrinkToFit="false"/>
      <protection locked="true" hidden="false"/>
    </xf>
    <xf numFmtId="164" fontId="9" fillId="24" borderId="7" xfId="28" applyFont="true" applyBorder="true" applyAlignment="true" applyProtection="false">
      <alignment horizontal="general" vertical="center" textRotation="0" wrapText="false" indent="0" shrinkToFit="false"/>
      <protection locked="true" hidden="false"/>
    </xf>
    <xf numFmtId="164" fontId="0" fillId="23" borderId="7" xfId="0" applyFont="true" applyBorder="tru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left" vertical="center" textRotation="0" wrapText="false" indent="0" shrinkToFit="false"/>
      <protection locked="true" hidden="false"/>
    </xf>
    <xf numFmtId="164" fontId="0" fillId="24" borderId="7" xfId="0" applyFont="true" applyBorder="true" applyAlignment="true" applyProtection="false">
      <alignment horizontal="general" vertical="center" textRotation="0" wrapText="false" indent="0" shrinkToFit="false"/>
      <protection locked="true" hidden="false"/>
    </xf>
    <xf numFmtId="164" fontId="0" fillId="12" borderId="7" xfId="0" applyFont="true" applyBorder="true" applyAlignment="true" applyProtection="false">
      <alignment horizontal="general" vertical="center" textRotation="0" wrapText="false" indent="0" shrinkToFit="false"/>
      <protection locked="true" hidden="false"/>
    </xf>
    <xf numFmtId="164" fontId="9" fillId="20" borderId="7" xfId="28" applyFont="true" applyBorder="true" applyAlignment="true" applyProtection="false">
      <alignment horizontal="left" vertical="center" textRotation="0" wrapText="false" indent="0" shrinkToFit="false"/>
      <protection locked="true" hidden="false"/>
    </xf>
    <xf numFmtId="170" fontId="0" fillId="0" borderId="7" xfId="0" applyFont="true" applyBorder="true" applyAlignment="true" applyProtection="false">
      <alignment horizontal="general" vertical="center" textRotation="0" wrapText="false" indent="0" shrinkToFit="false"/>
      <protection locked="true" hidden="false"/>
    </xf>
    <xf numFmtId="170" fontId="0" fillId="0" borderId="7" xfId="0" applyFont="true" applyBorder="true" applyAlignment="true" applyProtection="false">
      <alignment horizontal="general" vertical="center" textRotation="0" wrapText="false" indent="0" shrinkToFit="false"/>
      <protection locked="true" hidden="false"/>
    </xf>
    <xf numFmtId="164" fontId="9" fillId="0" borderId="7" xfId="28" applyFont="true" applyBorder="true" applyAlignment="true" applyProtection="false">
      <alignment horizontal="left" vertical="center" textRotation="0" wrapText="tru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0" fillId="25" borderId="7" xfId="0" applyFont="true" applyBorder="true" applyAlignment="true" applyProtection="false">
      <alignment horizontal="general" vertical="center" textRotation="0" wrapText="false" indent="0" shrinkToFit="false"/>
      <protection locked="true" hidden="false"/>
    </xf>
    <xf numFmtId="167" fontId="35" fillId="20" borderId="7"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12"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7" fontId="6" fillId="0" borderId="0" xfId="0" applyFont="true" applyBorder="false" applyAlignment="true" applyProtection="false">
      <alignment horizontal="general" vertical="center" textRotation="0" wrapText="false" indent="0" shrinkToFit="false"/>
      <protection locked="true" hidden="false"/>
    </xf>
    <xf numFmtId="164" fontId="33" fillId="0" borderId="0" xfId="0" applyFont="true" applyBorder="false" applyAlignment="true" applyProtection="false">
      <alignment horizontal="left" vertical="center" textRotation="0" wrapText="false" indent="0" shrinkToFit="false"/>
      <protection locked="true" hidden="false"/>
    </xf>
    <xf numFmtId="164" fontId="6" fillId="20" borderId="0" xfId="0" applyFont="true" applyBorder="false" applyAlignment="true" applyProtection="false">
      <alignment horizontal="general" vertical="center" textRotation="0" wrapText="false" indent="0" shrinkToFit="false"/>
      <protection locked="true" hidden="false"/>
    </xf>
    <xf numFmtId="167" fontId="6" fillId="12" borderId="0" xfId="0" applyFont="true" applyBorder="false" applyAlignment="true" applyProtection="false">
      <alignment horizontal="general" vertical="center" textRotation="0" wrapText="false" indent="0" shrinkToFit="false"/>
      <protection locked="true" hidden="false"/>
    </xf>
    <xf numFmtId="167" fontId="6" fillId="0" borderId="0" xfId="0" applyFont="true" applyBorder="false" applyAlignment="true" applyProtection="false">
      <alignment horizontal="general" vertical="center" textRotation="0" wrapText="false" indent="0" shrinkToFit="false"/>
      <protection locked="true" hidden="false"/>
    </xf>
    <xf numFmtId="167" fontId="6" fillId="23" borderId="0" xfId="0" applyFont="true" applyBorder="false" applyAlignment="true" applyProtection="false">
      <alignment horizontal="general" vertical="center" textRotation="0" wrapText="false" indent="0" shrinkToFit="false"/>
      <protection locked="true" hidden="false"/>
    </xf>
    <xf numFmtId="167" fontId="0" fillId="0" borderId="0" xfId="0" applyFont="true" applyBorder="false" applyAlignment="true" applyProtection="false">
      <alignment horizontal="general" vertical="center" textRotation="0" wrapText="false" indent="0" shrinkToFit="false"/>
      <protection locked="true" hidden="false"/>
    </xf>
    <xf numFmtId="167" fontId="6" fillId="0" borderId="0" xfId="0" applyFont="true" applyBorder="false" applyAlignment="true" applyProtection="false">
      <alignment horizontal="right" vertical="center" textRotation="0" wrapText="false" indent="0" shrinkToFit="false"/>
      <protection locked="true" hidden="false"/>
    </xf>
    <xf numFmtId="167" fontId="33" fillId="0" borderId="0" xfId="0" applyFont="true" applyBorder="false" applyAlignment="true" applyProtection="false">
      <alignment horizontal="left" vertical="center" textRotation="0" wrapText="false" indent="0" shrinkToFit="false"/>
      <protection locked="true" hidden="false"/>
    </xf>
    <xf numFmtId="167" fontId="0" fillId="0" borderId="0" xfId="0" applyFont="true" applyBorder="false" applyAlignment="tru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7" fontId="11" fillId="0" borderId="0" xfId="0" applyFont="true" applyBorder="false" applyAlignment="true" applyProtection="false">
      <alignment horizontal="general" vertical="center" textRotation="0" wrapText="false" indent="0" shrinkToFit="false"/>
      <protection locked="true" hidden="false"/>
    </xf>
    <xf numFmtId="167" fontId="7"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7" fontId="11" fillId="0" borderId="0" xfId="0" applyFont="true" applyBorder="false" applyAlignment="true" applyProtection="false">
      <alignment horizontal="general" vertical="center" textRotation="0" wrapText="false" indent="0" shrinkToFit="false"/>
      <protection locked="true" hidden="false"/>
    </xf>
    <xf numFmtId="167" fontId="7" fillId="0" borderId="0" xfId="0" applyFont="true" applyBorder="false" applyAlignment="true" applyProtection="false">
      <alignment horizontal="general" vertical="center" textRotation="0" wrapText="false" indent="0" shrinkToFit="false"/>
      <protection locked="true" hidden="false"/>
    </xf>
    <xf numFmtId="164" fontId="11" fillId="26" borderId="2"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7" fontId="11" fillId="27" borderId="2" xfId="0" applyFont="true" applyBorder="true" applyAlignment="true" applyProtection="false">
      <alignment horizontal="general" vertical="center" textRotation="0" wrapText="false" indent="0" shrinkToFit="false"/>
      <protection locked="true" hidden="false"/>
    </xf>
    <xf numFmtId="164" fontId="0" fillId="0" borderId="32" xfId="25" applyFont="false" applyBorder="true" applyAlignment="false" applyProtection="false">
      <alignment horizontal="left" vertical="bottom" textRotation="0" wrapText="false" indent="0" shrinkToFit="false"/>
      <protection locked="true" hidden="false"/>
    </xf>
    <xf numFmtId="164" fontId="0" fillId="0" borderId="50" xfId="25" applyFont="false" applyBorder="true" applyAlignment="false" applyProtection="false">
      <alignment horizontal="left" vertical="bottom" textRotation="0" wrapText="false" indent="0" shrinkToFit="false"/>
      <protection locked="true" hidden="false"/>
    </xf>
    <xf numFmtId="164" fontId="0" fillId="0" borderId="42" xfId="24" applyFont="false" applyBorder="true" applyAlignment="false" applyProtection="false">
      <alignment horizontal="general" vertical="bottom" textRotation="0" wrapText="false" indent="0" shrinkToFit="false"/>
      <protection locked="true" hidden="false"/>
    </xf>
    <xf numFmtId="164" fontId="40" fillId="0" borderId="2" xfId="0" applyFont="true" applyBorder="true" applyAlignment="true" applyProtection="false">
      <alignment horizontal="left" vertical="center" textRotation="0" wrapText="false" indent="0" shrinkToFit="false"/>
      <protection locked="true" hidden="false"/>
    </xf>
    <xf numFmtId="164" fontId="0" fillId="0" borderId="31" xfId="24" applyFont="false" applyBorder="true" applyAlignment="false" applyProtection="false">
      <alignment horizontal="general" vertical="bottom" textRotation="0" wrapText="false" indent="0" shrinkToFit="false"/>
      <protection locked="true" hidden="false"/>
    </xf>
    <xf numFmtId="164" fontId="0" fillId="0" borderId="33" xfId="24" applyFont="fals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7" fontId="7" fillId="0" borderId="2" xfId="0" applyFont="true" applyBorder="true" applyAlignment="true" applyProtection="false">
      <alignment horizontal="general" vertical="center" textRotation="0" wrapText="false" indent="0" shrinkToFit="false"/>
      <protection locked="true" hidden="false"/>
    </xf>
    <xf numFmtId="167" fontId="11" fillId="0" borderId="2" xfId="0" applyFont="true" applyBorder="true" applyAlignment="true" applyProtection="false">
      <alignment horizontal="general" vertical="center" textRotation="0" wrapText="false" indent="0" shrinkToFit="false"/>
      <protection locked="true" hidden="false"/>
    </xf>
    <xf numFmtId="164" fontId="41" fillId="0" borderId="2" xfId="0" applyFont="true" applyBorder="true" applyAlignment="true" applyProtection="false">
      <alignment horizontal="left" vertical="center" textRotation="0" wrapText="true" indent="0" shrinkToFit="false"/>
      <protection locked="true" hidden="false"/>
    </xf>
    <xf numFmtId="167" fontId="42" fillId="0" borderId="2" xfId="0" applyFont="true" applyBorder="true" applyAlignment="true" applyProtection="false">
      <alignment horizontal="general" vertical="center" textRotation="0" wrapText="false" indent="0" shrinkToFit="false"/>
      <protection locked="true" hidden="false"/>
    </xf>
    <xf numFmtId="167" fontId="41" fillId="0" borderId="2" xfId="0" applyFont="true" applyBorder="true" applyAlignment="true" applyProtection="false">
      <alignment horizontal="general" vertical="center"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center" textRotation="0" wrapText="false" indent="0" shrinkToFit="false"/>
      <protection locked="true" hidden="false"/>
    </xf>
    <xf numFmtId="164" fontId="11" fillId="0" borderId="2" xfId="0" applyFont="true" applyBorder="true" applyAlignment="true" applyProtection="false">
      <alignment horizontal="left" vertical="center" textRotation="0" wrapText="false" indent="0" shrinkToFit="false"/>
      <protection locked="true" hidden="false"/>
    </xf>
    <xf numFmtId="164" fontId="43" fillId="0" borderId="2" xfId="0" applyFont="true" applyBorder="true" applyAlignment="true" applyProtection="false">
      <alignment horizontal="left" vertical="center" textRotation="0" wrapText="true" indent="0" shrinkToFit="false"/>
      <protection locked="true" hidden="false"/>
    </xf>
    <xf numFmtId="164" fontId="43"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4" fillId="0" borderId="2" xfId="0" applyFont="true" applyBorder="true" applyAlignment="true" applyProtection="false">
      <alignment horizontal="left" vertical="center" textRotation="0" wrapText="true" indent="0" shrinkToFit="false"/>
      <protection locked="true" hidden="false"/>
    </xf>
    <xf numFmtId="164" fontId="27" fillId="0" borderId="51" xfId="0" applyFont="true" applyBorder="true" applyAlignment="true" applyProtection="false">
      <alignment horizontal="left" vertical="center" textRotation="0" wrapText="true" indent="0" shrinkToFit="false"/>
      <protection locked="true" hidden="false"/>
    </xf>
    <xf numFmtId="167" fontId="45" fillId="0" borderId="2" xfId="0" applyFont="true" applyBorder="true" applyAlignment="true" applyProtection="false">
      <alignment horizontal="general" vertical="center" textRotation="0" wrapText="false" indent="0" shrinkToFit="false"/>
      <protection locked="true" hidden="false"/>
    </xf>
    <xf numFmtId="167" fontId="46" fillId="0" borderId="2" xfId="0" applyFont="true" applyBorder="true" applyAlignment="true" applyProtection="false">
      <alignment horizontal="general" vertical="center" textRotation="0" wrapText="false" indent="0" shrinkToFit="false"/>
      <protection locked="true" hidden="false"/>
    </xf>
    <xf numFmtId="164" fontId="47" fillId="0" borderId="0" xfId="0" applyFont="true" applyBorder="false" applyAlignment="tru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48" fillId="0" borderId="0" xfId="0" applyFont="true" applyBorder="false" applyAlignment="true" applyProtection="false">
      <alignment horizontal="general" vertical="center" textRotation="0" wrapText="false" indent="0" shrinkToFit="false"/>
      <protection locked="true" hidden="false"/>
    </xf>
    <xf numFmtId="167" fontId="11" fillId="0" borderId="51" xfId="0" applyFont="true" applyBorder="true" applyAlignment="true" applyProtection="false">
      <alignment horizontal="general" vertical="center" textRotation="0" wrapText="false" indent="0" shrinkToFit="false"/>
      <protection locked="true" hidden="false"/>
    </xf>
    <xf numFmtId="167" fontId="7" fillId="0" borderId="51" xfId="0" applyFont="true" applyBorder="true" applyAlignment="true" applyProtection="false">
      <alignment horizontal="general" vertical="center" textRotation="0" wrapText="false" indent="0" shrinkToFit="false"/>
      <protection locked="true" hidden="false"/>
    </xf>
    <xf numFmtId="166" fontId="9" fillId="0" borderId="0" xfId="15" applyFont="true" applyBorder="true" applyAlignment="true" applyProtection="true">
      <alignment horizontal="general" vertical="bottom" textRotation="0" wrapText="true" indent="0" shrinkToFit="false"/>
      <protection locked="true" hidden="false"/>
    </xf>
    <xf numFmtId="166" fontId="28" fillId="0" borderId="0" xfId="15" applyFont="true" applyBorder="true" applyAlignment="true" applyProtection="true">
      <alignment horizontal="general" vertical="bottom" textRotation="0" wrapText="false" indent="0" shrinkToFit="false"/>
      <protection locked="true" hidden="false"/>
    </xf>
    <xf numFmtId="166" fontId="9" fillId="0" borderId="0" xfId="15" applyFont="true" applyBorder="true" applyAlignment="true" applyProtection="true">
      <alignment horizontal="general" vertical="bottom" textRotation="0" wrapText="false" indent="0" shrinkToFit="false"/>
      <protection locked="true" hidden="false"/>
    </xf>
    <xf numFmtId="166" fontId="9" fillId="0" borderId="0" xfId="15" applyFont="true" applyBorder="true" applyAlignment="true" applyProtection="true">
      <alignment horizontal="general" vertical="center" textRotation="0" wrapText="false" indent="0" shrinkToFit="false"/>
      <protection locked="true" hidden="false"/>
    </xf>
    <xf numFmtId="166" fontId="11" fillId="0" borderId="0" xfId="15" applyFont="true" applyBorder="tru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7" fontId="9" fillId="0" borderId="0" xfId="0" applyFont="tru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7" xfId="25" applyFont="true" applyBorder="true" applyAlignment="true" applyProtection="false">
      <alignment horizontal="left" vertical="bottom" textRotation="0" wrapText="true" indent="0" shrinkToFit="false"/>
      <protection locked="true" hidden="false"/>
    </xf>
    <xf numFmtId="167" fontId="11" fillId="0" borderId="0" xfId="0" applyFont="true" applyBorder="true" applyAlignment="true" applyProtection="false">
      <alignment horizontal="general" vertical="center" textRotation="0" wrapText="false" indent="0" shrinkToFit="false"/>
      <protection locked="true" hidden="false"/>
    </xf>
    <xf numFmtId="164" fontId="49" fillId="0" borderId="0" xfId="0" applyFont="true" applyBorder="false" applyAlignment="true" applyProtection="false">
      <alignment horizontal="left" vertical="center" textRotation="0" wrapText="true" indent="0" shrinkToFit="false"/>
      <protection locked="true" hidden="false"/>
    </xf>
    <xf numFmtId="167" fontId="50" fillId="0" borderId="0" xfId="0" applyFont="true" applyBorder="false" applyAlignment="true" applyProtection="false">
      <alignment horizontal="general" vertical="center" textRotation="0" wrapText="false" indent="0" shrinkToFit="false"/>
      <protection locked="true" hidden="false"/>
    </xf>
    <xf numFmtId="167" fontId="50" fillId="0" borderId="0" xfId="0" applyFont="true" applyBorder="false" applyAlignment="true" applyProtection="false">
      <alignment horizontal="left" vertical="center" textRotation="0" wrapText="true" indent="0" shrinkToFit="false"/>
      <protection locked="true" hidden="false"/>
    </xf>
    <xf numFmtId="167" fontId="51" fillId="0" borderId="0" xfId="0" applyFont="true" applyBorder="false" applyAlignment="true" applyProtection="false">
      <alignment horizontal="general" vertical="center" textRotation="0" wrapText="false" indent="0" shrinkToFit="false"/>
      <protection locked="true" hidden="false"/>
    </xf>
    <xf numFmtId="167" fontId="52" fillId="0" borderId="0" xfId="0" applyFont="true" applyBorder="false" applyAlignment="true" applyProtection="false">
      <alignment horizontal="general" vertical="center" textRotation="0" wrapText="false" indent="0" shrinkToFit="false"/>
      <protection locked="true" hidden="false"/>
    </xf>
    <xf numFmtId="167" fontId="51" fillId="0" borderId="0" xfId="0" applyFont="true" applyBorder="false" applyAlignment="true" applyProtection="false">
      <alignment horizontal="general" vertical="center" textRotation="0" wrapText="true" indent="0" shrinkToFit="false"/>
      <protection locked="true" hidden="false"/>
    </xf>
    <xf numFmtId="167" fontId="53" fillId="0" borderId="0" xfId="0" applyFont="true" applyBorder="false" applyAlignment="true" applyProtection="false">
      <alignment horizontal="general" vertical="center" textRotation="0" wrapText="false" indent="0" shrinkToFit="false"/>
      <protection locked="true" hidden="false"/>
    </xf>
    <xf numFmtId="164" fontId="5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54" fillId="0" borderId="0" xfId="0" applyFont="true" applyBorder="false" applyAlignment="false" applyProtection="false">
      <alignment horizontal="general" vertical="bottom" textRotation="0" wrapText="false" indent="0" shrinkToFit="false"/>
      <protection locked="true" hidden="false"/>
    </xf>
    <xf numFmtId="164" fontId="54"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50" fillId="0" borderId="2" xfId="0" applyFont="true" applyBorder="true" applyAlignment="true" applyProtection="false">
      <alignment horizontal="general" vertical="center" textRotation="0" wrapText="true" indent="0" shrinkToFit="false"/>
      <protection locked="true" hidden="false"/>
    </xf>
    <xf numFmtId="164" fontId="50" fillId="0" borderId="2"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55" fillId="0" borderId="0" xfId="0" applyFont="true" applyBorder="false" applyAlignment="true" applyProtection="false">
      <alignment horizontal="general" vertical="center" textRotation="0" wrapText="false" indent="0" shrinkToFit="false"/>
      <protection locked="true" hidden="false"/>
    </xf>
    <xf numFmtId="164" fontId="54" fillId="0" borderId="0" xfId="0" applyFont="true" applyBorder="false" applyAlignment="true" applyProtection="false">
      <alignment horizontal="general" vertical="center" textRotation="0" wrapText="false" indent="0" shrinkToFit="false"/>
      <protection locked="true" hidden="false"/>
    </xf>
    <xf numFmtId="164" fontId="50" fillId="0" borderId="2" xfId="0" applyFont="true" applyBorder="true" applyAlignment="true" applyProtection="false">
      <alignment horizontal="center" vertical="center" textRotation="0" wrapText="true" indent="0" shrinkToFit="false"/>
      <protection locked="true" hidden="false"/>
    </xf>
    <xf numFmtId="164" fontId="50" fillId="0" borderId="2" xfId="0" applyFont="true" applyBorder="true" applyAlignment="true" applyProtection="false">
      <alignment horizontal="left" vertical="center" textRotation="0" wrapText="true" indent="0" shrinkToFit="false"/>
      <protection locked="true" hidden="false"/>
    </xf>
    <xf numFmtId="167" fontId="53" fillId="0" borderId="2"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50" fillId="0" borderId="0" xfId="0" applyFont="true" applyBorder="false" applyAlignment="true" applyProtection="false">
      <alignment horizontal="general" vertical="center" textRotation="0" wrapText="true" indent="0" shrinkToFit="false"/>
      <protection locked="true" hidden="false"/>
    </xf>
    <xf numFmtId="167" fontId="52" fillId="0" borderId="2" xfId="0" applyFont="true" applyBorder="true" applyAlignment="true" applyProtection="false">
      <alignment horizontal="general" vertical="center" textRotation="0" wrapText="false" indent="0" shrinkToFit="false"/>
      <protection locked="true" hidden="false"/>
    </xf>
    <xf numFmtId="167" fontId="51" fillId="0" borderId="2"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56" fillId="0" borderId="0" xfId="0" applyFont="true" applyBorder="false" applyAlignment="true" applyProtection="false">
      <alignment horizontal="general" vertical="center"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5"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8" fontId="50" fillId="0" borderId="0" xfId="0" applyFont="true" applyBorder="false" applyAlignment="true" applyProtection="false">
      <alignment horizontal="general" vertical="center" textRotation="0" wrapText="false" indent="0" shrinkToFit="false"/>
      <protection locked="true" hidden="false"/>
    </xf>
    <xf numFmtId="164" fontId="50" fillId="0" borderId="0" xfId="0" applyFont="true" applyBorder="true" applyAlignment="true" applyProtection="false">
      <alignment horizontal="center" vertical="center" textRotation="0" wrapText="true" indent="0" shrinkToFit="false"/>
      <protection locked="true" hidden="false"/>
    </xf>
    <xf numFmtId="164" fontId="50" fillId="0" borderId="0" xfId="0" applyFont="true" applyBorder="true" applyAlignment="true" applyProtection="false">
      <alignment horizontal="general" vertical="center" textRotation="0" wrapText="true" indent="0" shrinkToFit="false"/>
      <protection locked="true" hidden="false"/>
    </xf>
    <xf numFmtId="164" fontId="50" fillId="0" borderId="0" xfId="0" applyFont="true" applyBorder="true" applyAlignment="true" applyProtection="false">
      <alignment horizontal="left" vertical="center" textRotation="0" wrapText="true" indent="0" shrinkToFit="false"/>
      <protection locked="true" hidden="false"/>
    </xf>
    <xf numFmtId="167" fontId="52" fillId="0" borderId="0" xfId="0" applyFont="true" applyBorder="true" applyAlignment="true" applyProtection="false">
      <alignment horizontal="general" vertical="center" textRotation="0" wrapText="false" indent="0" shrinkToFit="false"/>
      <protection locked="true" hidden="false"/>
    </xf>
    <xf numFmtId="167" fontId="51" fillId="0" borderId="0" xfId="0" applyFont="true" applyBorder="true" applyAlignment="true" applyProtection="false">
      <alignment horizontal="general" vertical="center" textRotation="0" wrapText="false" indent="0" shrinkToFit="false"/>
      <protection locked="true" hidden="false"/>
    </xf>
    <xf numFmtId="167" fontId="52" fillId="0" borderId="0" xfId="0" applyFont="true" applyBorder="true" applyAlignment="true" applyProtection="false">
      <alignment horizontal="general" vertical="center" textRotation="0" wrapText="true" indent="0" shrinkToFit="false"/>
      <protection locked="true" hidden="false"/>
    </xf>
    <xf numFmtId="164" fontId="49" fillId="0"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7" fillId="0" borderId="0" xfId="0" applyFont="true" applyBorder="false" applyAlignment="true" applyProtection="false">
      <alignment horizontal="left" vertical="center" textRotation="0" wrapText="true" indent="0" shrinkToFit="false"/>
      <protection locked="true" hidden="false"/>
    </xf>
    <xf numFmtId="167" fontId="43" fillId="0" borderId="0" xfId="0" applyFont="true" applyBorder="false" applyAlignment="true" applyProtection="false">
      <alignment horizontal="general" vertical="center" textRotation="0" wrapText="false" indent="0" shrinkToFit="false"/>
      <protection locked="true" hidden="false"/>
    </xf>
    <xf numFmtId="167" fontId="58" fillId="0" borderId="0" xfId="0" applyFont="true" applyBorder="false" applyAlignment="true" applyProtection="false">
      <alignment horizontal="general" vertical="center" textRotation="0" wrapText="false" indent="0" shrinkToFit="false"/>
      <protection locked="true" hidden="false"/>
    </xf>
    <xf numFmtId="164" fontId="43" fillId="0" borderId="0" xfId="0" applyFont="true" applyBorder="false" applyAlignment="true" applyProtection="false">
      <alignment horizontal="general" vertical="center" textRotation="0" wrapText="false" indent="0" shrinkToFit="false"/>
      <protection locked="true" hidden="false"/>
    </xf>
    <xf numFmtId="164" fontId="43" fillId="0" borderId="2" xfId="0" applyFont="true" applyBorder="true" applyAlignment="true" applyProtection="false">
      <alignment horizontal="general" vertical="center" textRotation="0" wrapText="true" indent="0" shrinkToFit="false"/>
      <protection locked="true" hidden="false"/>
    </xf>
    <xf numFmtId="164" fontId="43" fillId="0" borderId="2" xfId="0" applyFont="true" applyBorder="true" applyAlignment="true" applyProtection="false">
      <alignment horizontal="left" vertical="center" textRotation="0" wrapText="false" indent="0" shrinkToFit="false"/>
      <protection locked="true" hidden="false"/>
    </xf>
    <xf numFmtId="164" fontId="59"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43" fillId="0" borderId="2" xfId="0" applyFont="true" applyBorder="true" applyAlignment="true" applyProtection="false">
      <alignment horizontal="center" vertical="center" textRotation="0" wrapText="true" indent="0" shrinkToFit="false"/>
      <protection locked="true" hidden="false"/>
    </xf>
    <xf numFmtId="167" fontId="43" fillId="0" borderId="2" xfId="0" applyFont="true" applyBorder="true" applyAlignment="true" applyProtection="false">
      <alignment horizontal="center" vertical="center" textRotation="0" wrapText="true" indent="0" shrinkToFit="false"/>
      <protection locked="true" hidden="false"/>
    </xf>
    <xf numFmtId="167" fontId="58" fillId="0" borderId="2"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43" fillId="0" borderId="0" xfId="0" applyFont="true" applyBorder="false" applyAlignment="true" applyProtection="false">
      <alignment horizontal="center" vertical="center" textRotation="0" wrapText="true" indent="0" shrinkToFit="false"/>
      <protection locked="true" hidden="false"/>
    </xf>
    <xf numFmtId="167" fontId="43" fillId="0" borderId="2" xfId="0" applyFont="true" applyBorder="true" applyAlignment="true" applyProtection="false">
      <alignment horizontal="general" vertical="center" textRotation="0" wrapText="false" indent="0" shrinkToFit="false"/>
      <protection locked="true" hidden="false"/>
    </xf>
    <xf numFmtId="167" fontId="58" fillId="0" borderId="2" xfId="0" applyFont="true" applyBorder="true" applyAlignment="true" applyProtection="false">
      <alignment horizontal="general" vertical="center" textRotation="0" wrapText="false" indent="0" shrinkToFit="false"/>
      <protection locked="true" hidden="false"/>
    </xf>
    <xf numFmtId="168" fontId="43" fillId="0" borderId="0" xfId="0" applyFont="true" applyBorder="false" applyAlignment="true" applyProtection="false">
      <alignment horizontal="general" vertical="center" textRotation="0" wrapText="false" indent="0" shrinkToFit="false"/>
      <protection locked="true" hidden="false"/>
    </xf>
    <xf numFmtId="164" fontId="57" fillId="0"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7" fontId="11" fillId="0" borderId="52"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43" fillId="0" borderId="2"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15" applyFont="true" applyBorder="true" applyAlignment="true" applyProtection="true">
      <alignment horizontal="general" vertical="bottom" textRotation="0" wrapText="false" indent="0" shrinkToFit="false"/>
      <protection locked="true" hidden="false"/>
    </xf>
    <xf numFmtId="166" fontId="60" fillId="0" borderId="0" xfId="15" applyFont="true" applyBorder="true" applyAlignment="true" applyProtection="true">
      <alignment horizontal="general" vertical="bottom" textRotation="0" wrapText="false" indent="0" shrinkToFit="false"/>
      <protection locked="true" hidden="false"/>
    </xf>
    <xf numFmtId="166" fontId="43" fillId="0" borderId="0" xfId="15" applyFont="true" applyBorder="true" applyAlignment="true" applyProtection="true">
      <alignment horizontal="general" vertical="center" textRotation="0" wrapText="false" indent="0" shrinkToFit="false"/>
      <protection locked="true" hidden="false"/>
    </xf>
    <xf numFmtId="164" fontId="61" fillId="0" borderId="0" xfId="0" applyFont="true" applyBorder="false" applyAlignment="false" applyProtection="false">
      <alignment horizontal="general" vertical="bottom" textRotation="0" wrapText="false" indent="0" shrinkToFit="false"/>
      <protection locked="true" hidden="false"/>
    </xf>
    <xf numFmtId="164" fontId="0" fillId="0" borderId="38" xfId="25"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28" fillId="0" borderId="53" xfId="0" applyFont="true" applyBorder="true" applyAlignment="false" applyProtection="false">
      <alignment horizontal="general" vertical="bottom" textRotation="0" wrapText="false" indent="0" shrinkToFit="false"/>
      <protection locked="true" hidden="false"/>
    </xf>
    <xf numFmtId="166" fontId="28" fillId="0" borderId="53" xfId="15" applyFont="true" applyBorder="true" applyAlignment="true" applyProtection="true">
      <alignment horizontal="general" vertical="bottom" textRotation="0" wrapText="false" indent="0" shrinkToFit="false"/>
      <protection locked="true" hidden="false"/>
    </xf>
    <xf numFmtId="164" fontId="60" fillId="0" borderId="53" xfId="0" applyFont="true" applyBorder="true" applyAlignment="false" applyProtection="false">
      <alignment horizontal="general" vertical="bottom" textRotation="0" wrapText="false" indent="0" shrinkToFit="false"/>
      <protection locked="true" hidden="false"/>
    </xf>
    <xf numFmtId="166" fontId="62" fillId="0" borderId="53" xfId="0" applyFont="true" applyBorder="true" applyAlignment="false" applyProtection="false">
      <alignment horizontal="general" vertical="bottom" textRotation="0" wrapText="false" indent="0" shrinkToFit="false"/>
      <protection locked="true" hidden="false"/>
    </xf>
    <xf numFmtId="164" fontId="63" fillId="0" borderId="0" xfId="0" applyFont="true" applyBorder="false" applyAlignment="true" applyProtection="false">
      <alignment horizontal="general" vertical="center" textRotation="0" wrapText="false" indent="0" shrinkToFit="false"/>
      <protection locked="true" hidden="false"/>
    </xf>
    <xf numFmtId="167" fontId="41"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left" vertical="center" textRotation="0" wrapText="tru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Pivot Table Field" xfId="22"/>
    <cellStyle name="Pivot Table Corner" xfId="23"/>
    <cellStyle name="Pivot Table Value" xfId="24"/>
    <cellStyle name="Pivot Table Category" xfId="25"/>
    <cellStyle name="Pivot Table Title" xfId="26"/>
    <cellStyle name="Pivot Table Result" xfId="27"/>
    <cellStyle name="Excel Built-in Normal" xfId="28"/>
  </cellStyles>
  <colors>
    <indexedColors>
      <rgbColor rgb="FF000000"/>
      <rgbColor rgb="FFFFFFFF"/>
      <rgbColor rgb="FFFF0000"/>
      <rgbColor rgb="FF00FF00"/>
      <rgbColor rgb="FF0000FF"/>
      <rgbColor rgb="FFFFFF00"/>
      <rgbColor rgb="FFF50B6F"/>
      <rgbColor rgb="FFD7E4BD"/>
      <rgbColor rgb="FF800000"/>
      <rgbColor rgb="FF008000"/>
      <rgbColor rgb="FF000080"/>
      <rgbColor rgb="FFCCC1DA"/>
      <rgbColor rgb="FF800080"/>
      <rgbColor rgb="FF008080"/>
      <rgbColor rgb="FFBFBFBF"/>
      <rgbColor rgb="FF808080"/>
      <rgbColor rgb="FF558ED5"/>
      <rgbColor rgb="FF993366"/>
      <rgbColor rgb="FFFFFFCC"/>
      <rgbColor rgb="FFDBEEF4"/>
      <rgbColor rgb="FF660066"/>
      <rgbColor rgb="FFD99694"/>
      <rgbColor rgb="FF0070C0"/>
      <rgbColor rgb="FFD0D8E8"/>
      <rgbColor rgb="FF000080"/>
      <rgbColor rgb="FFFF00FF"/>
      <rgbColor rgb="FFC3D69B"/>
      <rgbColor rgb="FFF2F2F2"/>
      <rgbColor rgb="FF800080"/>
      <rgbColor rgb="FF800000"/>
      <rgbColor rgb="FF008080"/>
      <rgbColor rgb="FF0000FF"/>
      <rgbColor rgb="FFB7DEE8"/>
      <rgbColor rgb="FFE9EDF4"/>
      <rgbColor rgb="FFD4F4D4"/>
      <rgbColor rgb="FFF0F0EF"/>
      <rgbColor rgb="FF93CDDD"/>
      <rgbColor rgb="FFE6B9B8"/>
      <rgbColor rgb="FFB3A2C7"/>
      <rgbColor rgb="FFFAC090"/>
      <rgbColor rgb="FF4F81BD"/>
      <rgbColor rgb="FF4BACC6"/>
      <rgbColor rgb="FF92D050"/>
      <rgbColor rgb="FFFCD5B5"/>
      <rgbColor rgb="FFFFCCCC"/>
      <rgbColor rgb="FFD9D9D9"/>
      <rgbColor rgb="FF666666"/>
      <rgbColor rgb="FFA6A6A6"/>
      <rgbColor rgb="FF003366"/>
      <rgbColor rgb="FF31859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Relationship Id="rId19" Type="http://schemas.openxmlformats.org/officeDocument/2006/relationships/pivotCacheDefinition" Target="pivotCache/pivotCacheDefinition1.xml"/><Relationship Id="rId20" Type="http://schemas.openxmlformats.org/officeDocument/2006/relationships/pivotCacheDefinition" Target="pivotCache/pivotCacheDefinition2.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2000" spc="-1" strike="noStrike">
                <a:solidFill>
                  <a:srgbClr val="f50b6f"/>
                </a:solidFill>
                <a:latin typeface="Calibri"/>
              </a:defRPr>
            </a:pPr>
            <a:r>
              <a:rPr b="1" sz="2000" spc="-1" strike="noStrike">
                <a:solidFill>
                  <a:srgbClr val="f50b6f"/>
                </a:solidFill>
                <a:latin typeface="Calibri"/>
              </a:rPr>
              <a:t>Synthèse du PPI 2018 - 2021</a:t>
            </a:r>
          </a:p>
        </c:rich>
      </c:tx>
      <c:layout>
        <c:manualLayout>
          <c:xMode val="edge"/>
          <c:yMode val="edge"/>
          <c:x val="0.330584496560602"/>
          <c:y val="0.0981858163826278"/>
        </c:manualLayout>
      </c:layout>
      <c:overlay val="0"/>
      <c:spPr>
        <a:noFill/>
        <a:ln>
          <a:noFill/>
        </a:ln>
      </c:spPr>
    </c:title>
    <c:autoTitleDeleted val="0"/>
    <c:plotArea>
      <c:layout>
        <c:manualLayout>
          <c:layoutTarget val="inner"/>
          <c:xMode val="edge"/>
          <c:yMode val="edge"/>
          <c:x val="0.100325837724768"/>
          <c:y val="0.126223199560198"/>
          <c:w val="0.819381310591737"/>
          <c:h val="0.670038482682793"/>
        </c:manualLayout>
      </c:layout>
      <c:barChart>
        <c:barDir val="col"/>
        <c:grouping val="clustered"/>
        <c:varyColors val="0"/>
        <c:ser>
          <c:idx val="0"/>
          <c:order val="0"/>
          <c:tx>
            <c:strRef>
              <c:f>'synthèse années'!$A$12</c:f>
              <c:strCache>
                <c:ptCount val="1"/>
                <c:pt idx="0">
                  <c:v>Projets retenus, à réaliser dans le mandats</c:v>
                </c:pt>
              </c:strCache>
            </c:strRef>
          </c:tx>
          <c:spPr>
            <a:solidFill>
              <a:srgbClr val="4f81bd"/>
            </a:solidFill>
            <a:ln>
              <a:noFill/>
            </a:ln>
          </c:spPr>
          <c:invertIfNegative val="0"/>
          <c:dLbls>
            <c:numFmt formatCode="#,##0" sourceLinked="1"/>
            <c:txPr>
              <a:bodyPr/>
              <a:lstStyle/>
              <a:p>
                <a:pPr>
                  <a:defRPr b="1" sz="1050" spc="-1" strike="noStrike">
                    <a:solidFill>
                      <a:srgbClr val="0070c0"/>
                    </a:solidFill>
                    <a:latin typeface="Calibri"/>
                  </a:defRPr>
                </a:pPr>
              </a:p>
            </c:txPr>
            <c:dLblPos val="outEnd"/>
            <c:showLegendKey val="0"/>
            <c:showVal val="1"/>
            <c:showCatName val="0"/>
            <c:showSerName val="0"/>
            <c:showPercent val="0"/>
            <c:showLeaderLines val="0"/>
          </c:dLbls>
          <c:cat>
            <c:strRef>
              <c:f>'synthèse années'!$B$11:$F$11</c:f>
              <c:strCache>
                <c:ptCount val="5"/>
                <c:pt idx="0">
                  <c:v>2018</c:v>
                </c:pt>
                <c:pt idx="1">
                  <c:v>2019</c:v>
                </c:pt>
                <c:pt idx="2">
                  <c:v>2020</c:v>
                </c:pt>
                <c:pt idx="3">
                  <c:v>2021</c:v>
                </c:pt>
                <c:pt idx="4">
                  <c:v>Total 2018 à 2021</c:v>
                </c:pt>
              </c:strCache>
            </c:strRef>
          </c:cat>
          <c:val>
            <c:numRef>
              <c:f>'synthèse années'!$B$12:$F$12</c:f>
              <c:numCache>
                <c:formatCode>General</c:formatCode>
                <c:ptCount val="5"/>
                <c:pt idx="0">
                  <c:v>20930</c:v>
                </c:pt>
                <c:pt idx="1">
                  <c:v>32397</c:v>
                </c:pt>
                <c:pt idx="2">
                  <c:v>35264</c:v>
                </c:pt>
                <c:pt idx="3">
                  <c:v>44190</c:v>
                </c:pt>
                <c:pt idx="4">
                  <c:v>132781</c:v>
                </c:pt>
              </c:numCache>
            </c:numRef>
          </c:val>
        </c:ser>
        <c:ser>
          <c:idx val="1"/>
          <c:order val="1"/>
          <c:tx>
            <c:strRef>
              <c:f>'synthèse années'!$A$13</c:f>
              <c:strCache>
                <c:ptCount val="1"/>
                <c:pt idx="0">
                  <c:v>Objectif actualisé – prospective BP 2019</c:v>
                </c:pt>
              </c:strCache>
            </c:strRef>
          </c:tx>
          <c:spPr>
            <a:solidFill>
              <a:srgbClr val="92d050"/>
            </a:solidFill>
            <a:ln>
              <a:noFill/>
            </a:ln>
          </c:spPr>
          <c:invertIfNegative val="0"/>
          <c:dLbls>
            <c:numFmt formatCode="#,##0" sourceLinked="1"/>
            <c:txPr>
              <a:bodyPr/>
              <a:lstStyle/>
              <a:p>
                <a:pPr>
                  <a:defRPr b="0" sz="1000" spc="-1" strike="noStrike">
                    <a:solidFill>
                      <a:srgbClr val="000000"/>
                    </a:solidFill>
                    <a:latin typeface="Calibri"/>
                  </a:defRPr>
                </a:pPr>
              </a:p>
            </c:txPr>
            <c:dLblPos val="outEnd"/>
            <c:showLegendKey val="0"/>
            <c:showVal val="0"/>
            <c:showCatName val="0"/>
            <c:showSerName val="0"/>
            <c:showPercent val="0"/>
            <c:showLeaderLines val="0"/>
          </c:dLbls>
          <c:cat>
            <c:strRef>
              <c:f>'synthèse années'!$B$11:$F$11</c:f>
              <c:strCache>
                <c:ptCount val="5"/>
                <c:pt idx="0">
                  <c:v>2018</c:v>
                </c:pt>
                <c:pt idx="1">
                  <c:v>2019</c:v>
                </c:pt>
                <c:pt idx="2">
                  <c:v>2020</c:v>
                </c:pt>
                <c:pt idx="3">
                  <c:v>2021</c:v>
                </c:pt>
                <c:pt idx="4">
                  <c:v>Total 2018 à 2021</c:v>
                </c:pt>
              </c:strCache>
            </c:strRef>
          </c:cat>
          <c:val>
            <c:numRef>
              <c:f>'synthèse années'!$B$13:$F$13</c:f>
              <c:numCache>
                <c:formatCode>General</c:formatCode>
                <c:ptCount val="5"/>
                <c:pt idx="0">
                  <c:v>20930</c:v>
                </c:pt>
                <c:pt idx="1">
                  <c:v>24997</c:v>
                </c:pt>
                <c:pt idx="2">
                  <c:v>20667</c:v>
                </c:pt>
                <c:pt idx="3">
                  <c:v>18004</c:v>
                </c:pt>
                <c:pt idx="4">
                  <c:v>84598</c:v>
                </c:pt>
              </c:numCache>
            </c:numRef>
          </c:val>
        </c:ser>
        <c:ser>
          <c:idx val="2"/>
          <c:order val="2"/>
          <c:tx>
            <c:strRef>
              <c:f>'synthèse années'!$A$14</c:f>
              <c:strCache>
                <c:ptCount val="1"/>
                <c:pt idx="0">
                  <c:v>Montants restants à arbitrer</c:v>
                </c:pt>
              </c:strCache>
            </c:strRef>
          </c:tx>
          <c:spPr>
            <a:solidFill>
              <a:srgbClr val="ff0000"/>
            </a:solidFill>
            <a:ln>
              <a:noFill/>
            </a:ln>
          </c:spPr>
          <c:invertIfNegative val="0"/>
          <c:dPt>
            <c:idx val="1"/>
            <c:invertIfNegative val="0"/>
            <c:spPr>
              <a:solidFill>
                <a:srgbClr val="ff0000"/>
              </a:solidFill>
              <a:ln>
                <a:noFill/>
              </a:ln>
            </c:spPr>
          </c:dPt>
          <c:dPt>
            <c:idx val="2"/>
            <c:invertIfNegative val="0"/>
            <c:spPr>
              <a:solidFill>
                <a:srgbClr val="ff0000"/>
              </a:solidFill>
              <a:ln>
                <a:noFill/>
              </a:ln>
            </c:spPr>
          </c:dPt>
          <c:dPt>
            <c:idx val="3"/>
            <c:invertIfNegative val="0"/>
            <c:spPr>
              <a:solidFill>
                <a:srgbClr val="ff0000"/>
              </a:solidFill>
              <a:ln>
                <a:noFill/>
              </a:ln>
            </c:spPr>
          </c:dPt>
          <c:dLbls>
            <c:numFmt formatCode="#,##0" sourceLinked="1"/>
            <c:dLbl>
              <c:idx val="1"/>
              <c:txPr>
                <a:bodyPr/>
                <a:lstStyle/>
                <a:p>
                  <a:pPr>
                    <a:defRPr b="0" sz="1600" spc="-1" strike="noStrike">
                      <a:solidFill>
                        <a:srgbClr val="ff0000"/>
                      </a:solidFill>
                      <a:latin typeface="Calibri"/>
                    </a:defRPr>
                  </a:pPr>
                </a:p>
              </c:txPr>
              <c:dLblPos val="outEnd"/>
              <c:showLegendKey val="0"/>
              <c:showVal val="1"/>
              <c:showCatName val="0"/>
              <c:showSerName val="0"/>
              <c:showPercent val="0"/>
            </c:dLbl>
            <c:dLbl>
              <c:idx val="2"/>
              <c:txPr>
                <a:bodyPr/>
                <a:lstStyle/>
                <a:p>
                  <a:pPr>
                    <a:defRPr b="0" sz="1600" spc="-1" strike="noStrike">
                      <a:solidFill>
                        <a:srgbClr val="ff0000"/>
                      </a:solidFill>
                      <a:latin typeface="Calibri"/>
                    </a:defRPr>
                  </a:pPr>
                </a:p>
              </c:txPr>
              <c:dLblPos val="outEnd"/>
              <c:showLegendKey val="0"/>
              <c:showVal val="1"/>
              <c:showCatName val="0"/>
              <c:showSerName val="0"/>
              <c:showPercent val="0"/>
            </c:dLbl>
            <c:dLbl>
              <c:idx val="3"/>
              <c:txPr>
                <a:bodyPr/>
                <a:lstStyle/>
                <a:p>
                  <a:pPr>
                    <a:defRPr b="0" sz="1600" spc="-1" strike="noStrike">
                      <a:solidFill>
                        <a:srgbClr val="ff0000"/>
                      </a:solidFill>
                      <a:latin typeface="Calibri"/>
                    </a:defRPr>
                  </a:pPr>
                </a:p>
              </c:txPr>
              <c:dLblPos val="outEnd"/>
              <c:showLegendKey val="0"/>
              <c:showVal val="1"/>
              <c:showCatName val="0"/>
              <c:showSerName val="0"/>
              <c:showPercent val="0"/>
            </c:dLbl>
            <c:txPr>
              <a:bodyPr/>
              <a:lstStyle/>
              <a:p>
                <a:pPr>
                  <a:defRPr b="0" sz="1600" spc="-1" strike="noStrike">
                    <a:solidFill>
                      <a:srgbClr val="ff0000"/>
                    </a:solidFill>
                    <a:latin typeface="Calibri"/>
                  </a:defRPr>
                </a:pPr>
              </a:p>
            </c:txPr>
            <c:dLblPos val="outEnd"/>
            <c:showLegendKey val="0"/>
            <c:showVal val="1"/>
            <c:showCatName val="0"/>
            <c:showSerName val="0"/>
            <c:showPercent val="0"/>
            <c:showLeaderLines val="0"/>
          </c:dLbls>
          <c:cat>
            <c:strRef>
              <c:f>'synthèse années'!$B$11:$F$11</c:f>
              <c:strCache>
                <c:ptCount val="5"/>
                <c:pt idx="0">
                  <c:v>2018</c:v>
                </c:pt>
                <c:pt idx="1">
                  <c:v>2019</c:v>
                </c:pt>
                <c:pt idx="2">
                  <c:v>2020</c:v>
                </c:pt>
                <c:pt idx="3">
                  <c:v>2021</c:v>
                </c:pt>
                <c:pt idx="4">
                  <c:v>Total 2018 à 2021</c:v>
                </c:pt>
              </c:strCache>
            </c:strRef>
          </c:cat>
          <c:val>
            <c:numRef>
              <c:f>'synthèse années'!$B$14:$F$14</c:f>
              <c:numCache>
                <c:formatCode>General</c:formatCode>
                <c:ptCount val="5"/>
                <c:pt idx="0">
                  <c:v>0</c:v>
                </c:pt>
                <c:pt idx="1">
                  <c:v>-7400</c:v>
                </c:pt>
                <c:pt idx="2">
                  <c:v>-14597</c:v>
                </c:pt>
                <c:pt idx="3">
                  <c:v>-26186</c:v>
                </c:pt>
                <c:pt idx="4">
                  <c:v>-48183</c:v>
                </c:pt>
              </c:numCache>
            </c:numRef>
          </c:val>
        </c:ser>
        <c:gapWidth val="219"/>
        <c:overlap val="-27"/>
        <c:axId val="28993760"/>
        <c:axId val="25680952"/>
      </c:barChart>
      <c:catAx>
        <c:axId val="2899376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1200" spc="-1" strike="noStrike">
                <a:solidFill>
                  <a:srgbClr val="000000"/>
                </a:solidFill>
                <a:latin typeface="Calibri"/>
              </a:defRPr>
            </a:pPr>
          </a:p>
        </c:txPr>
        <c:crossAx val="25680952"/>
        <c:crosses val="autoZero"/>
        <c:auto val="1"/>
        <c:lblAlgn val="ctr"/>
        <c:lblOffset val="100"/>
      </c:catAx>
      <c:valAx>
        <c:axId val="25680952"/>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noFill/>
          </a:ln>
        </c:spPr>
        <c:txPr>
          <a:bodyPr/>
          <a:lstStyle/>
          <a:p>
            <a:pPr>
              <a:defRPr b="1" sz="1100" spc="-1" strike="noStrike">
                <a:solidFill>
                  <a:srgbClr val="000000"/>
                </a:solidFill>
                <a:latin typeface="Calibri"/>
              </a:defRPr>
            </a:pPr>
          </a:p>
        </c:txPr>
        <c:crossAx val="28993760"/>
        <c:crosses val="autoZero"/>
      </c:valAx>
      <c:spPr>
        <a:noFill/>
        <a:ln>
          <a:noFill/>
        </a:ln>
      </c:spPr>
    </c:plotArea>
    <c:legend>
      <c:legendPos val="b"/>
      <c:overlay val="0"/>
      <c:spPr>
        <a:noFill/>
        <a:ln>
          <a:noFill/>
        </a:ln>
      </c:spPr>
      <c:txPr>
        <a:bodyPr/>
        <a:lstStyle/>
        <a:p>
          <a:pPr>
            <a:defRPr b="0" sz="1100" spc="-1" strike="noStrike">
              <a:solidFill>
                <a:srgbClr val="000000"/>
              </a:solidFill>
              <a:latin typeface="Calibri"/>
            </a:defRPr>
          </a:pPr>
        </a:p>
      </c:txPr>
    </c:legend>
    <c:plotVisOnly val="1"/>
    <c:dispBlanksAs val="gap"/>
  </c:chart>
  <c:spPr>
    <a:solidFill>
      <a:srgbClr val="ffffff"/>
    </a:solidFill>
    <a:ln w="9360">
      <a:solidFill>
        <a:srgbClr val="558ed5"/>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204120</xdr:colOff>
      <xdr:row>12</xdr:row>
      <xdr:rowOff>272880</xdr:rowOff>
    </xdr:from>
    <xdr:to>
      <xdr:col>17</xdr:col>
      <xdr:colOff>515160</xdr:colOff>
      <xdr:row>25</xdr:row>
      <xdr:rowOff>89280</xdr:rowOff>
    </xdr:to>
    <xdr:graphicFrame>
      <xdr:nvGraphicFramePr>
        <xdr:cNvPr id="0" name="Graphique 1"/>
        <xdr:cNvGraphicFramePr/>
      </xdr:nvGraphicFramePr>
      <xdr:xfrm>
        <a:off x="10576080" y="3578040"/>
        <a:ext cx="8948880" cy="327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457200</xdr:colOff>
      <xdr:row>173</xdr:row>
      <xdr:rowOff>47520</xdr:rowOff>
    </xdr:from>
    <xdr:to>
      <xdr:col>5</xdr:col>
      <xdr:colOff>323640</xdr:colOff>
      <xdr:row>173</xdr:row>
      <xdr:rowOff>218520</xdr:rowOff>
    </xdr:to>
    <xdr:sp>
      <xdr:nvSpPr>
        <xdr:cNvPr id="1" name="CustomShape 1"/>
        <xdr:cNvSpPr/>
      </xdr:nvSpPr>
      <xdr:spPr>
        <a:xfrm>
          <a:off x="6764400" y="26183880"/>
          <a:ext cx="843840" cy="171000"/>
        </a:xfrm>
        <a:prstGeom prst="rightArrow">
          <a:avLst>
            <a:gd name="adj1" fmla="val 50000"/>
            <a:gd name="adj2" fmla="val 50000"/>
          </a:avLst>
        </a:prstGeom>
        <a:ln>
          <a:round/>
        </a:ln>
      </xdr:spPr>
      <xdr:style>
        <a:lnRef idx="2">
          <a:schemeClr val="accent1">
            <a:shade val="50000"/>
          </a:schemeClr>
        </a:lnRef>
        <a:fillRef idx="1">
          <a:schemeClr val="accent1"/>
        </a:fillRef>
        <a:effectRef idx="0">
          <a:schemeClr val="accent1"/>
        </a:effectRef>
        <a:fontRef idx="minor"/>
      </xdr:style>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Users/jimmy/DOCUME~1/pantin/Arbitrages%20PPI%202015-2020%20v2.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ommaire"/>
      <sheetName val="1 - Analyse du stock"/>
      <sheetName val="2 - Analyse du stock"/>
      <sheetName val="3 - Analyse du stock"/>
      <sheetName val="4 - Analyse période"/>
      <sheetName val="5 - Analyse par quartier gpmt"/>
      <sheetName val="6 - Analyse par quartier détail"/>
      <sheetName val="7 - Analyse politique opé"/>
      <sheetName val="8 - Analyse  Dpt Dir opé CN"/>
      <sheetName val="9 - Analyse  Dpt Dir opé"/>
      <sheetName val="Plan 2015-2020 ARBITRAGE"/>
      <sheetName val="Plan 2015-2020 (à modifier)"/>
      <sheetName val="code"/>
      <sheetName val="PPF nouvel équipement"/>
      <sheetName val="dpt-di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21" createdVersion="3">
  <cacheSource type="worksheet">
    <worksheetSource ref="A1:AT122" sheet="PPI A MODIFIER"/>
  </cacheSource>
  <cacheFields count="47">
    <cacheField name="Ctrl après 2019" numFmtId="0">
      <sharedItems containsSemiMixedTypes="0" containsString="0" containsNumber="1" containsInteger="1" minValue="0" maxValue="1" count="2">
        <n v="0"/>
        <n v="1"/>
      </sharedItems>
    </cacheField>
    <cacheField name="Ctrl 2018" numFmtId="0">
      <sharedItems containsSemiMixedTypes="0" containsString="0" containsNumber="1" containsInteger="1" minValue="0" maxValue="1" count="2">
        <n v="0"/>
        <n v="1"/>
      </sharedItems>
    </cacheField>
    <cacheField name="DOB ?" numFmtId="0">
      <sharedItems containsSemiMixedTypes="0" containsString="0" containsNumber="1" containsInteger="1" minValue="0" maxValue="1" count="2">
        <n v="0"/>
        <n v="1"/>
      </sharedItems>
    </cacheField>
    <cacheField name="Elu prioritaire concerné" numFmtId="0">
      <sharedItems containsBlank="1" count="14">
        <s v="Abel Badji"/>
        <s v="Alain Périès"/>
        <s v="Alain Périès / Charline Nicolas"/>
        <s v="Alain Périès / Julie Rosenczweig"/>
        <s v="Bertrand Kern"/>
        <s v="Charline Nicolas"/>
        <s v="Françoise Kern"/>
        <s v="Hervé Zantman"/>
        <s v="Jean Chrétien"/>
        <s v="Mathieu Monot"/>
        <s v="Nadine Castillou"/>
        <s v="Nathalie Berlu"/>
        <s v="Sonia Ghazouani-Ettih"/>
        <m/>
      </sharedItems>
    </cacheField>
    <cacheField name="Présentation" numFmtId="0">
      <sharedItems count="5">
        <s v="Développement Durable"/>
        <s v="Direction"/>
        <s v="Education - Petite Enfance hors Quatre-chemins"/>
        <s v="Equipements sportifs"/>
        <s v="PPI des Grands Quatre-chemins"/>
      </sharedItems>
    </cacheField>
    <cacheField name="Département" numFmtId="0">
      <sharedItems count="6">
        <s v="Département Cadre de vie et Démocratie Locale"/>
        <s v="Département Citoyenneté et Développement de la personne"/>
        <s v="Département Communication"/>
        <s v="Département Développement urbain durable "/>
        <s v="Département Ressources"/>
        <s v="Mission Environnement et développement durable"/>
      </sharedItems>
    </cacheField>
    <cacheField name="code DPT" numFmtId="0">
      <sharedItems containsSemiMixedTypes="0" containsString="0" containsNumber="1" containsInteger="1" minValue="0" maxValue="6" count="5">
        <n v="0"/>
        <n v="3"/>
        <n v="4"/>
        <n v="5"/>
        <n v="6"/>
      </sharedItems>
    </cacheField>
    <cacheField name="Direction" numFmtId="0">
      <sharedItems count="13">
        <s v="Dir. de l' Habitat et du Logement"/>
        <s v="Dir. de l' Urbanisme"/>
        <s v="Dir. De la Communication"/>
        <s v="Dir. des Bâtiments"/>
        <s v="Dir. des Espaces Publics"/>
        <s v="Dir. des Sytemes d' Information et du Patrimoine"/>
        <s v="Dir. du Développement local"/>
        <s v="Dir. Du Développement socio-culturel"/>
        <s v="Dir. Ressources Juridiques et Administratives"/>
        <s v="Dir. Voirie et Déplacements"/>
        <s v="Mission Environnement et développement durable"/>
        <s v="Mission Grands Quatre-Chemins"/>
        <s v="Mission transition numérique"/>
      </sharedItems>
    </cacheField>
    <cacheField name="code opé  CIRIL" numFmtId="0">
      <sharedItems containsBlank="1" count="94">
        <s v="0_VIDEOPRO"/>
        <s v="1_001000"/>
        <s v="2_4065000"/>
        <s v="3_203900"/>
        <s v="4_001001"/>
        <s v="4_001002"/>
        <s v="4_001003"/>
        <s v="4_001004"/>
        <s v="4_001007"/>
        <s v="4_001008"/>
        <s v="4_00100x"/>
        <s v="4_002001"/>
        <s v="4_002002"/>
        <s v="4_002003"/>
        <s v="4_002004"/>
        <s v="4_002005"/>
        <s v="4_002006"/>
        <s v="4_002007"/>
        <s v="4_002008"/>
        <s v="4_00200xx"/>
        <s v="4_002010"/>
        <s v="4_002011"/>
        <s v="4_002012"/>
        <s v="4_003001"/>
        <s v="4_COQCOM"/>
        <s v="4_MEHUL"/>
        <s v="4_ZACCV"/>
        <s v="4_ZACCV01"/>
        <s v="4_ZACGM"/>
        <s v="4_ZACPORT"/>
        <s v="5_016000"/>
        <s v="5_016024"/>
        <s v="5_017000&#10;5_016000"/>
        <s v="5_018000"/>
        <s v="5_022000"/>
        <s v="5_022001"/>
        <s v="5_035000"/>
        <s v="5_036000"/>
        <s v="5_037000"/>
        <s v="5_042000"/>
        <s v="5_043000"/>
        <s v="5_044000"/>
        <s v="5_046000"/>
        <s v="5_047000"/>
        <s v="5_060000"/>
        <s v="5_061000"/>
        <s v="5_063017"/>
        <s v="5_066000"/>
        <s v="5_067000"/>
        <s v="5_069000"/>
        <s v="5_070000"/>
        <s v="5_071000"/>
        <s v="5_080000"/>
        <s v="5_081000"/>
        <s v="5_082000"/>
        <s v="5_083000"/>
        <s v="5_084000"/>
        <s v="5_085000"/>
        <s v="5_092000"/>
        <s v="5_093000"/>
        <s v="5_094000"/>
        <s v="5_095000"/>
        <s v="5_096000"/>
        <s v="5_101000"/>
        <s v="5_104000"/>
        <s v="5_10400xx"/>
        <s v="5_106000"/>
        <s v="5_109000"/>
        <s v="5_110000"/>
        <s v="5_113000"/>
        <s v="5_114000"/>
        <s v="5_115000"/>
        <s v="5_116000"/>
        <s v="5_117000"/>
        <s v="5_118000"/>
        <s v="5_119000"/>
        <s v="5_123000"/>
        <s v="5_126000"/>
        <s v="5_128000"/>
        <s v="5_129000"/>
        <s v="5_130000"/>
        <s v="5_131000"/>
        <s v="5_136000"/>
        <s v="5_137000"/>
        <s v="5_138000"/>
        <s v="5_412500"/>
        <s v="6_0082000"/>
        <s v="6_0083000"/>
        <s v="6_0122000"/>
        <s v="6_4118000"/>
        <s v="6_4119000"/>
        <s v="à créer"/>
        <s v="xxxxxx"/>
        <m/>
      </sharedItems>
    </cacheField>
    <cacheField name="Nom de l'opération" numFmtId="0">
      <sharedItems count="121">
        <s v="13-22 serpentin"/>
        <s v="2 rue Lesault – Acquisition – Procédure d'expropriation"/>
        <s v="6-10 rue Marie Thérèse - cession foncière"/>
        <s v="Abord ZRU"/>
        <s v="Abords Bibliothèque Ludothèque"/>
        <s v="Accessibilité"/>
        <s v="Achat maison flottante"/>
        <s v="Acquisition / Cession speedy"/>
        <s v="Acquisition 10 rue Vaucanson"/>
        <s v="Acquisition mobilier et matériel"/>
        <s v="Acquisition Petit Pouchard"/>
        <s v="Acquisitions et revente de coques commerciales"/>
        <s v="Acquisitions véhicules"/>
        <s v="Aménagement antenne Jeunesse Quatre-Chemins / microfolie 40 rue D. Papin"/>
        <s v="Aménagement du Bassin de Pantin / Raymond Queneau  (emprises hors ZAC du Port)"/>
        <s v="Aménagement voie courtillières"/>
        <s v="Bibliothèque - Ludothèque - Salle de diffusion"/>
        <s v="Bornes de recharge /ex autolib"/>
        <s v="Budget participatif"/>
        <s v="Cession  87-89 E Vaillant"/>
        <s v="Cession 15 Cartier Bresson"/>
        <s v="Cession 46 Jean Jaurès (4 lots)"/>
        <s v="Cession 5 G Josserand"/>
        <s v="Cession à Métropolitan de l'ex cinéma METEORE en vue de sa revitalisation"/>
        <s v="Cession à Villogia 70 rue Charles Nodier"/>
        <s v="Cession à Villogia 8 rue Laperouse"/>
        <s v="Cession de locaux 16-18 rue Eugène et Marie-Louise Cornet / 46-48 rue Victor Hugo"/>
        <s v="Cession GIRARD (lot A)"/>
        <s v="Cession Macloma"/>
        <s v="Cession5/7 Josserand"/>
        <s v="Cimetière"/>
        <s v="Club house FOOT"/>
        <s v="Club house RUGBY"/>
        <s v="Construction d'une halle sportive"/>
        <s v="Construction groupe scolaire ZAC du Port"/>
        <s v="Couverture des terrains de tennis "/>
        <s v="Création d'une Maison des Assistantes Maternelles (MAM)"/>
        <s v="Crèche parentale des Quatre-Chemins"/>
        <s v="Démolition et reconstruction Marché Magenta"/>
        <s v="Divers récurrents - Espaces publics"/>
        <s v="Divers récurrents, gros entretien bâtiments"/>
        <s v="Ecoquartier -  voie nouvelle nord-sud ZAE Cartier Bresson"/>
        <s v="Ecoquartier - Acquisition CMS/Pôle Autonomie aménagés"/>
        <s v="Ecoquartier - Aménagement de la voie d'accès au collège de l'écoquartier"/>
        <s v="Ecoquartier - collège - Acquisition et aménagement du terrain (lots A et A1 bande nord)"/>
        <s v="Ecoquartier - passerelle"/>
        <s v="Ecoquartier – Bande nord. Acquisition lot C et aménagement du quai de la mémoire (lot B)"/>
        <s v="Ecosystème numérique d'information et de communication&#10;(refonte du site internet et applications)"/>
        <s v="Equipements publics"/>
        <s v="Est Ensemble - Piscine"/>
        <s v="Est Ensemble- Conservatoire à Rayonnement Départemental (CRD)"/>
        <s v="Etude fontis secteur dissolution de gypse"/>
        <s v="Etude urbaine Méhul"/>
        <s v="Extension école Brassens"/>
        <s v="Extension école Quatremaire"/>
        <s v="Extérieur  Hôtel de Ville"/>
        <s v="Fontis Saint Martin d'Ecublei"/>
        <s v="Grands Quatre-Chemins - Etude Urbaine"/>
        <s v="Groupe scolaire Diderot "/>
        <s v="HI Soreqa"/>
        <s v="Informatique"/>
        <s v="Magenta provisoire"/>
        <s v="Mail Charles de Gaulle"/>
        <s v="Œuvre d'art"/>
        <s v="Oued Ouest"/>
        <s v="Parc des Courtillières"/>
        <s v="Parc Diderot Dépolution"/>
        <s v="Parc Diderot Requalification"/>
        <s v="Parcelle Efferis"/>
        <s v="Participation HI Est Ensemble Dilhi"/>
        <s v="Parvis crèche"/>
        <s v="Percement rue Cartier Bresson"/>
        <s v="Pietonisation du quai de l'Ourcq"/>
        <s v="Plan canicule"/>
        <s v="Plan Climat-Energie Territorial (PCAET)"/>
        <s v="Pont de Pierre Est"/>
        <s v="Pont de pierre Ouest"/>
        <s v="Protocole / études"/>
        <s v="PRU 1 des Quatre-Chemins : résorption de l'habitat indigne"/>
        <s v="PRU 2 intercommunal des Quatre-Chemins"/>
        <s v="PRU 2 Sept-Arpents –  Ilots 27 - Grilles"/>
        <s v="PRU 2 Sept-Arpents –  Ilots 27 - Mail"/>
        <s v="PRU 2 Sept-Arpents –  Ilots 27 - Petit bois"/>
        <s v="PRU 2 Sept-Arpents – Ilots 27 -  Maîtrise d'ouvrage"/>
        <s v="PRU 2 Sept-Arpents – Ilots 27 - Grille écoles Cotton"/>
        <s v="PRU 2 Sept-Arpents – Stalingrad (hors volet habitat privé) études et travaux"/>
        <s v="Réhabilitation de l'Hôtel de Ville"/>
        <s v="Réhabilitation de la rue Charles Auray et Candale bas"/>
        <s v="Réhabilitation des locaux espaces verts"/>
        <s v="Réhabilitation des sheds existants (intégré dans parc diderot)"/>
        <s v="Réhabilitation du bâtiment «Goutte de Lait» - 25 rue Berthier"/>
        <s v="Réhabilitation impasse rue des Sept-Arpents"/>
        <s v="Réhabilitation rue Candale (haut)"/>
        <s v="Réhabilitation rue Cécile Faguet"/>
        <s v="Réhabilitation rue Denis Papin"/>
        <s v="Réhabilitation rue Edouard Renard"/>
        <s v="Réhabilitation rue Jacquart"/>
        <s v="Réhabilitation rue Lepine"/>
        <s v="Réhabilitation rue Liberté"/>
        <s v="Réhabilitation voirie secteur Hoche / Saint Gervais "/>
        <s v="Rénovation de l'Eglise Saint Germain"/>
        <s v="Requalification de la piste d'athlétisme Charles Auray"/>
        <s v="Requalification ex RN2 Jean Jaurès"/>
        <s v="Rue Gobault"/>
        <s v="Rue weber Lesieur"/>
        <s v="Solde des opérations de RHI 27/29/36 rue des 7 arpents et 4 C 94/96Jaurès en 2021 subv HI"/>
        <s v="Square Anne Franck"/>
        <s v="Sureté (vidéoprotection et CSU)"/>
        <s v="Synthétisation du terrain Charles Auray"/>
        <s v="Taxe d'Aménagement"/>
        <s v="Transformation du secteur Porte de l’Ourcq"/>
        <s v="Transition numérique"/>
        <s v="Travaux d'entretien du pâtrimoine privé de la ville"/>
        <s v="Travaux de requalification de voirie Quartier Méhul "/>
        <s v="Travaux pour compte de tiers"/>
        <s v="TZEN 3 - Ex RN3"/>
        <s v="ZAC Centre Ville - Parking Public (coque)"/>
        <s v="ZAC Centre Ville - Participation à l'opération d'aménagement"/>
        <s v="ZAC du Port - Participation à l'opération d'aménagement"/>
        <s v="ZAC Grands Moulins - Participation à l'opération d'aménagement"/>
        <s v="Zone 30 - plan vélos - plan piétons"/>
      </sharedItems>
    </cacheField>
    <cacheField name="Regroupement  Opération" numFmtId="0">
      <sharedItems count="75">
        <s v="13-22 serpentin"/>
        <s v="Abord ZRU"/>
        <s v="Abords Bibliothèque Ludothèque"/>
        <s v="Accessibilité"/>
        <s v="Achat maison flottante"/>
        <s v="Acquisitions"/>
        <s v="Acquisitions véhicules"/>
        <s v="Aménagement du Bassin de Pantin / Raymond Queneau  (emprises hors ZAC du Port)"/>
        <s v="Aménagement voie courtillières"/>
        <s v="Bibliothèque - Ludothèque - Salle de diffusion"/>
        <s v="Bornes de recharge /ex autolib"/>
        <s v="Budget participatif"/>
        <s v="Cession 14 rue Cornet"/>
        <s v="Cessions"/>
        <s v="Cimetière"/>
        <s v="Club house"/>
        <s v="Création d'une Maison des Assistantes Maternelles (MAM)"/>
        <s v="Déconsignation 2 Lesault"/>
        <s v="Diffus"/>
        <s v="Divers récurrents - Espaces publics"/>
        <s v="Divers récurrents, gros entretien bâtiments"/>
        <s v="Ecoquartier"/>
        <s v="Ecosystème numérique d'information et de communication&#10;(refonte du site internet et applications)"/>
        <s v="Education"/>
        <s v="ERDF + Tvx d'entretien"/>
        <s v="Est Ensemble - Piscine"/>
        <s v="Est Ensemble- Conservatoire à Rayonnement Départemental (CRD)"/>
        <s v="Etude fontis secteur dissolution de gypse"/>
        <s v="Etude Méhul"/>
        <s v="Hôtel de Ville"/>
        <s v="Mail Charles de Gaulle"/>
        <s v="Œuvre d'art"/>
        <s v="Oued Ouest"/>
        <s v="Parc des Courtillières"/>
        <s v="Participation HI Est Ensemble Dilhi"/>
        <s v="Parvis crèche"/>
        <s v="Pietonisation du quai de l'Ourcq"/>
        <s v="Plan canicule"/>
        <s v="Plan Climat-Energie Territorial (PCAET)"/>
        <s v="Pont de Pierre Est"/>
        <s v="Pont de pierre Ouest"/>
        <s v="PRU 1 des Quatre-Chemins"/>
        <s v="PRU 2 des Quatre-Chemins"/>
        <s v="PRU 2 Sept-Arpents –  Ilots 27 - Grilles"/>
        <s v="PRU 2 Sept-Arpents –  Ilots 27 - Mail"/>
        <s v="PRU 2 Sept-Arpents –  Ilots 27 - Petit bois"/>
        <s v="PRU 2 Sept-Arpents – Ilots 27 -  Maîtrise d'ouvrage"/>
        <s v="PRU 2 Sept-Arpents – Ilots 27 - Grille écoles Cotton"/>
        <s v="PRU 2 Sept-Arpents – Stalingrad (hors volet habitat privé) études et travaux"/>
        <s v="Quatre-Chemins"/>
        <s v="Réhabilitation de la rue Charles Auray et Candale bas"/>
        <s v="Réhabilitation des locaux espaces verts"/>
        <s v="Réhabilitation impasse rue des Sept-Arpents"/>
        <s v="Réhabilitation rue Candale (haut)"/>
        <s v="Réhabilitation rue Cécile Faguet"/>
        <s v="Réhabilitation rue Edouard Renard"/>
        <s v="Réhabilitation rue Jacquart"/>
        <s v="Réhabilitation rue Lepine"/>
        <s v="Réhabilitation rue Liberté"/>
        <s v="Réhabilitation voirie secteur Hoche / Saint Gervais "/>
        <s v="Rénovation église St Germain"/>
        <s v="Requalification du parc Charles Auray"/>
        <s v="Rue Gobault"/>
        <s v="Rue weber Lesieur"/>
        <s v="Solde des opérations de RHI 27/29/36 rue des 7 arpents et 4 C 94/96Jaurès en 2021 subv HI"/>
        <s v="Taxe d'Aménagement"/>
        <s v="Transformation du secteur Porte de l’Ourcq"/>
        <s v="Travaux de requalification de voirie Quartier Méhul "/>
        <s v="Travaux Efferis"/>
        <s v="TZEN 3"/>
        <s v="Zac Centre Ville"/>
        <s v="ZAC Centre Ville - Participation à l'opération d'aménagement"/>
        <s v="ZAC du Port"/>
        <s v="ZAC Grands Moulins"/>
        <s v="Zone 30 - plan vélos - plan piétons"/>
      </sharedItems>
    </cacheField>
    <cacheField name="Nature" numFmtId="0">
      <sharedItems containsBlank="1" count="4">
        <s v="Aménagement"/>
        <s v="Equipement"/>
        <s v="Voirie"/>
        <m/>
      </sharedItems>
    </cacheField>
    <cacheField name="Libellé Quartier" numFmtId="0">
      <sharedItems count="6">
        <s v="Courtillières"/>
        <s v="Diffus"/>
        <s v="Eglise"/>
        <s v="Mairie Hoche"/>
        <s v="Petit Pantin / Les Limites"/>
        <s v="Quatre-Chemins"/>
      </sharedItems>
    </cacheField>
    <cacheField name="Libellé Politique Publique" numFmtId="0">
      <sharedItems count="11">
        <s v="Aménagement, Logement et Urbanisme"/>
        <s v="Commerces - Développement économique"/>
        <s v="Culture - Patrimoine"/>
        <s v="Enfance - Education"/>
        <s v="Environnement"/>
        <s v="Espaces verts"/>
        <s v="Gros travaux de voirie"/>
        <s v="Récurrent"/>
        <s v="Solidarité - Santé - Petite Enfance - Emploi - Sénior "/>
        <s v="Sports - Jeunesse - Vie des quartiers"/>
        <s v="Tranquilité Publique"/>
      </sharedItems>
    </cacheField>
    <cacheField name="Libéllés&#10; Codes Maire" numFmtId="0">
      <sharedItems count="3">
        <s v="A intégrer au PPI mais pas au recueil"/>
        <s v="A intégrer au recueil et au PPI"/>
        <s v="A intégrer au recueil mais pas au PPI"/>
      </sharedItems>
    </cacheField>
    <cacheField name="Dépenses&#10; actualisées (mandatées + reports + prévision)" numFmtId="0">
      <sharedItems containsString="0" containsBlank="1" containsNumber="1" minValue="0" maxValue="33702229" count="99">
        <n v="0"/>
        <n v="1E-007"/>
        <n v="1E-006"/>
        <n v="18370"/>
        <n v="20000.00000001"/>
        <n v="30000"/>
        <n v="74961"/>
        <n v="109778"/>
        <n v="123000"/>
        <n v="150000"/>
        <n v="163390.47"/>
        <n v="170000.000001"/>
        <n v="200000"/>
        <n v="266466.78"/>
        <n v="289230.00001"/>
        <n v="300000"/>
        <n v="300000.000001"/>
        <n v="328728.92"/>
        <n v="340000"/>
        <n v="360000"/>
        <n v="417000"/>
        <n v="437095.95"/>
        <n v="480500"/>
        <n v="550000"/>
        <n v="600000"/>
        <n v="621966.38"/>
        <n v="625000"/>
        <n v="800000"/>
        <n v="800000.0000001"/>
        <n v="800000.000001"/>
        <n v="1000000.00000001"/>
        <n v="1021000"/>
        <n v="1060000.1"/>
        <n v="1090000"/>
        <n v="1157256.77"/>
        <n v="1182000"/>
        <n v="1187506"/>
        <n v="1200000"/>
        <n v="1215000.00000001"/>
        <n v="1252535"/>
        <n v="1277487.36"/>
        <n v="1300000.00000001"/>
        <n v="1300000.0000001"/>
        <n v="1433000"/>
        <n v="1435000"/>
        <n v="1452009.08"/>
        <n v="1500000"/>
        <n v="1560000.00000001"/>
        <n v="1770000"/>
        <n v="1900000.0000001"/>
        <n v="1915000"/>
        <n v="1916000"/>
        <n v="2000000"/>
        <n v="2200000"/>
        <n v="2229734.001"/>
        <n v="2250000"/>
        <n v="2388100"/>
        <n v="2442000"/>
        <n v="2470000"/>
        <n v="2500000"/>
        <n v="2700000"/>
        <n v="2765320"/>
        <n v="2790000"/>
        <n v="2800000"/>
        <n v="2900000.00000001"/>
        <n v="2900000.00001"/>
        <n v="3000000.01"/>
        <n v="3100000"/>
        <n v="3318000"/>
        <n v="3420000"/>
        <n v="3541225"/>
        <n v="3700000"/>
        <n v="3750000"/>
        <n v="4288500"/>
        <n v="4482245.47"/>
        <n v="4577000"/>
        <n v="4630000"/>
        <n v="4650000"/>
        <n v="4729417"/>
        <n v="4910130"/>
        <n v="5950816.42"/>
        <n v="6550713"/>
        <n v="6862000"/>
        <n v="6870000"/>
        <n v="7302000"/>
        <n v="7890850"/>
        <n v="8200000"/>
        <n v="9288000"/>
        <n v="9567000"/>
        <n v="9600000"/>
        <n v="10170000"/>
        <n v="10493000"/>
        <n v="12000000"/>
        <n v="16950000"/>
        <n v="19500000"/>
        <n v="23870000"/>
        <n v="26570000"/>
        <n v="33702229"/>
        <m/>
      </sharedItems>
    </cacheField>
    <cacheField name=" Recettes &#10;actualisées  (mandatées + reports + prévision)" numFmtId="0">
      <sharedItems containsString="0" containsBlank="1" containsNumber="1" minValue="0" maxValue="21467631" count="66">
        <n v="0"/>
        <n v="1E-007"/>
        <n v="0.0001"/>
        <n v="4800"/>
        <n v="5928"/>
        <n v="8835.45"/>
        <n v="23000"/>
        <n v="23400"/>
        <n v="46635"/>
        <n v="80000"/>
        <n v="109000"/>
        <n v="130739.31"/>
        <n v="200000"/>
        <n v="226030.71"/>
        <n v="231293.59"/>
        <n v="250000"/>
        <n v="284000"/>
        <n v="300000"/>
        <n v="305000"/>
        <n v="305928"/>
        <n v="310000.00001"/>
        <n v="337500"/>
        <n v="350000.00001"/>
        <n v="445031.45"/>
        <n v="454840.45"/>
        <n v="462000"/>
        <n v="574862.07"/>
        <n v="579119.72"/>
        <n v="615950.62"/>
        <n v="618241.59"/>
        <n v="653899.91"/>
        <n v="688858.84"/>
        <n v="732588.8"/>
        <n v="750000"/>
        <n v="800000"/>
        <n v="832377.43"/>
        <n v="1100000"/>
        <n v="1110000"/>
        <n v="1119039.71"/>
        <n v="1200000"/>
        <n v="1218482.08"/>
        <n v="1228000"/>
        <n v="1250000"/>
        <n v="1398169.22"/>
        <n v="1433000"/>
        <n v="1500000"/>
        <n v="1715998.32"/>
        <n v="1734000"/>
        <n v="1840319"/>
        <n v="2045000"/>
        <n v="2253500"/>
        <n v="2350841.47"/>
        <n v="2375700.48"/>
        <n v="2470817.85"/>
        <n v="2474034"/>
        <n v="2899578.4"/>
        <n v="2900000"/>
        <n v="2955158.65"/>
        <n v="3334504.43"/>
        <n v="4269411.76"/>
        <n v="4500000"/>
        <n v="5624600"/>
        <n v="5922500"/>
        <n v="7491062.62"/>
        <n v="21467631"/>
        <m/>
      </sharedItems>
    </cacheField>
    <cacheField name="Charge nette&#10; actualisée" numFmtId="0">
      <sharedItems containsSemiMixedTypes="0" containsString="0" containsNumber="1" minValue="-3008817.15" maxValue="23870000" count="110">
        <n v="-3008817.15"/>
        <n v="-2900000"/>
        <n v="-2791768.18"/>
        <n v="-2474034"/>
        <n v="-1606220.32"/>
        <n v="-1110000"/>
        <n v="-1098213.12"/>
        <n v="-800000"/>
        <n v="-350000.00001"/>
        <n v="-337500"/>
        <n v="-310000.00001"/>
        <n v="-300000"/>
        <n v="-284000"/>
        <n v="-246133.15"/>
        <n v="-231293.59"/>
        <n v="-200000"/>
        <n v="-181145.64"/>
        <n v="-178564.67"/>
        <n v="-109000"/>
        <n v="-66892.46"/>
        <n v="-61225.3100000001"/>
        <n v="-9.99E-005"/>
        <n v="-1E-007"/>
        <n v="0"/>
        <n v="1E-006"/>
        <n v="18370"/>
        <n v="20000.00000001"/>
        <n v="28326"/>
        <n v="30000"/>
        <n v="50000"/>
        <n v="123000"/>
        <n v="150000"/>
        <n v="170000.000001"/>
        <n v="200000"/>
        <n v="289230.00001"/>
        <n v="295200.000001"/>
        <n v="300000"/>
        <n v="337000"/>
        <n v="340000"/>
        <n v="398969.29"/>
        <n v="417000"/>
        <n v="480500"/>
        <n v="547781"/>
        <n v="550000"/>
        <n v="600000"/>
        <n v="619631.65"/>
        <n v="673415.28"/>
        <n v="800000.0000001"/>
        <n v="800000.000001"/>
        <n v="910000.00000001"/>
        <n v="1000000.00000001"/>
        <n v="1021000"/>
        <n v="1054072.1"/>
        <n v="1090000"/>
        <n v="1100000"/>
        <n v="1102000"/>
        <n v="1187506"/>
        <n v="1200000"/>
        <n v="1220000"/>
        <n v="1299049.38"/>
        <n v="1300000.00000001"/>
        <n v="1300000.0000001"/>
        <n v="1301830.78"/>
        <n v="1315159.55"/>
        <n v="1400000.00001"/>
        <n v="1435000"/>
        <n v="1500000"/>
        <n v="1537320"/>
        <n v="1560000.00000001"/>
        <n v="1600000"/>
        <n v="1900000.0000001"/>
        <n v="1907164.55"/>
        <n v="2000000"/>
        <n v="2035000"/>
        <n v="2229734.001"/>
        <n v="2250000"/>
        <n v="2442000"/>
        <n v="2500000"/>
        <n v="2605000"/>
        <n v="2650000.00000001"/>
        <n v="2659260.69"/>
        <n v="2664100.09"/>
        <n v="2800000"/>
        <n v="2802000"/>
        <n v="2808636.2"/>
        <n v="2995417"/>
        <n v="3000000.01"/>
        <n v="3288000"/>
        <n v="3420000"/>
        <n v="3479998.57"/>
        <n v="3700000"/>
        <n v="3942400"/>
        <n v="3970421.6"/>
        <n v="4324072"/>
        <n v="4511158.53"/>
        <n v="4577000"/>
        <n v="4910130"/>
        <n v="5953495.57"/>
        <n v="6250713"/>
        <n v="7890850"/>
        <n v="8200000"/>
        <n v="8970000"/>
        <n v="9600000"/>
        <n v="10493000"/>
        <n v="11976600"/>
        <n v="12234598"/>
        <n v="15230588.24"/>
        <n v="15830960.29"/>
        <n v="20647500"/>
        <n v="23870000"/>
      </sharedItems>
    </cacheField>
    <cacheField name="Dép mandatées avant 2017 " numFmtId="0">
      <sharedItems containsString="0" containsBlank="1" containsNumber="1" containsInteger="1" minValue="0" maxValue="26747932" count="12">
        <n v="0"/>
        <n v="35130"/>
        <n v="64770"/>
        <n v="233000"/>
        <n v="652535"/>
        <n v="1187506"/>
        <n v="1757500"/>
        <n v="2179734"/>
        <n v="2253500"/>
        <n v="3567000"/>
        <n v="26747932"/>
        <m/>
      </sharedItems>
    </cacheField>
    <cacheField name="Recettes titrées avant 2017" numFmtId="0">
      <sharedItems containsString="0" containsBlank="1" containsNumber="1" minValue="0" maxValue="15597201" count="39">
        <n v="0"/>
        <n v="4800"/>
        <n v="4840.45"/>
        <n v="5928"/>
        <n v="7588.8"/>
        <n v="8835.45"/>
        <n v="15950.62"/>
        <n v="20739.31"/>
        <n v="23400"/>
        <n v="46635"/>
        <n v="49030.71"/>
        <n v="88899.91"/>
        <n v="150000"/>
        <n v="188858.84"/>
        <n v="231293.59"/>
        <n v="233000"/>
        <n v="350841.47"/>
        <n v="432241.59"/>
        <n v="439578.4"/>
        <n v="445031.45"/>
        <n v="474034"/>
        <n v="574862.07"/>
        <n v="579119.72"/>
        <n v="832377.43"/>
        <n v="905039.71"/>
        <n v="954482.08"/>
        <n v="1025109.43"/>
        <n v="1036411.76"/>
        <n v="1259600"/>
        <n v="1298319"/>
        <n v="1398169.22"/>
        <n v="1620700.48"/>
        <n v="1715998.32"/>
        <n v="1892000"/>
        <n v="2470817.85"/>
        <n v="2955158.65"/>
        <n v="3995640.62"/>
        <n v="15597201"/>
        <m/>
      </sharedItems>
    </cacheField>
    <cacheField name="CN avant 2017" numFmtId="0">
      <sharedItems containsString="0" containsBlank="1" containsNumber="1" minValue="-3995640.62" maxValue="11150731" count="42">
        <n v="-3995640.62"/>
        <n v="-2955158.65"/>
        <n v="-2470817.85"/>
        <n v="-1715998.32"/>
        <n v="-1620700.48"/>
        <n v="-1398169.22"/>
        <n v="-1036411.76"/>
        <n v="-1025109.43"/>
        <n v="-954482.08"/>
        <n v="-905039.71"/>
        <n v="-832377.43"/>
        <n v="-574862.07"/>
        <n v="-474034"/>
        <n v="-445031.45"/>
        <n v="-439578.4"/>
        <n v="-432241.59"/>
        <n v="-350841.47"/>
        <n v="-231293.59"/>
        <n v="-188858.84"/>
        <n v="-150000"/>
        <n v="-88899.91"/>
        <n v="-49030.71"/>
        <n v="-46635"/>
        <n v="-23400"/>
        <n v="-20739.31"/>
        <n v="-15950.62"/>
        <n v="-8835.45"/>
        <n v="-7588.8"/>
        <n v="-5928"/>
        <n v="-4840.45"/>
        <n v="-4800"/>
        <n v="0"/>
        <n v="35130"/>
        <n v="64770"/>
        <n v="73415.28"/>
        <n v="361500"/>
        <n v="459181"/>
        <n v="1187506"/>
        <n v="2179734"/>
        <n v="2307400"/>
        <n v="11150731"/>
        <m/>
      </sharedItems>
    </cacheField>
    <cacheField name="Reports Dép 2017" numFmtId="0">
      <sharedItems containsString="0" containsBlank="1" containsNumber="1" minValue="0" maxValue="1579245.47" count="25">
        <n v="0"/>
        <n v="1966.38"/>
        <n v="2009.08"/>
        <n v="17616"/>
        <n v="18900"/>
        <n v="21778"/>
        <n v="27890"/>
        <n v="37256.77"/>
        <n v="50816.42"/>
        <n v="58230"/>
        <n v="59961"/>
        <n v="87948.24"/>
        <n v="97545.88"/>
        <n v="124766.47"/>
        <n v="163390.47"/>
        <n v="175095.95"/>
        <n v="191974.19"/>
        <n v="200000"/>
        <n v="234273.53"/>
        <n v="260496.94"/>
        <n v="266466.78"/>
        <n v="328728.92"/>
        <n v="544487.36"/>
        <n v="1579245.47"/>
        <m/>
      </sharedItems>
    </cacheField>
    <cacheField name="Reports Rec 2017" numFmtId="0">
      <sharedItems containsString="0" containsBlank="1" containsNumber="1" containsInteger="1" minValue="0" maxValue="0" count="2">
        <n v="0"/>
        <m/>
      </sharedItems>
    </cacheField>
    <cacheField name="Dép 2017 + report (pour recueil)" numFmtId="0">
      <sharedItems containsString="0" containsBlank="1" containsNumber="1" minValue="0" maxValue="3900000" count="41">
        <n v="0"/>
        <n v="1966.38"/>
        <n v="6000"/>
        <n v="18370"/>
        <n v="25000"/>
        <n v="30000"/>
        <n v="43778"/>
        <n v="50000"/>
        <n v="58230"/>
        <n v="60000"/>
        <n v="70000"/>
        <n v="74961"/>
        <n v="100000"/>
        <n v="115000"/>
        <n v="120000"/>
        <n v="128225"/>
        <n v="150000"/>
        <n v="163390.47"/>
        <n v="175095.95"/>
        <n v="200000"/>
        <n v="207500"/>
        <n v="224460"/>
        <n v="252009.08"/>
        <n v="266466.78"/>
        <n v="328728.92"/>
        <n v="337256.77"/>
        <n v="340000"/>
        <n v="383500"/>
        <n v="400000"/>
        <n v="544487.36"/>
        <n v="1021000"/>
        <n v="1060882"/>
        <n v="1150816.42"/>
        <n v="1230000"/>
        <n v="1260000"/>
        <n v="1500000"/>
        <n v="2000000"/>
        <n v="3279245.47"/>
        <n v="3390850"/>
        <n v="3900000"/>
        <m/>
      </sharedItems>
    </cacheField>
    <cacheField name="Rec 2017 + report (pour recueil)" numFmtId="0">
      <sharedItems containsString="0" containsBlank="1" containsNumber="1" containsInteger="1" minValue="0" maxValue="1145422" count="15">
        <n v="0"/>
        <n v="29000"/>
        <n v="30000"/>
        <n v="54000"/>
        <n v="200000"/>
        <n v="207500"/>
        <n v="250000"/>
        <n v="284000"/>
        <n v="334395"/>
        <n v="350000"/>
        <n v="361500"/>
        <n v="410000"/>
        <n v="1060882"/>
        <n v="1145422"/>
        <m/>
      </sharedItems>
    </cacheField>
    <cacheField name="CN 2017 + report" numFmtId="0">
      <sharedItems containsString="0" containsBlank="1" containsNumber="1" minValue="-410000" maxValue="3900000" count="44">
        <n v="-410000"/>
        <n v="-350000"/>
        <n v="-284000"/>
        <n v="-250000"/>
        <n v="-29000"/>
        <n v="0"/>
        <n v="1966.38"/>
        <n v="6000"/>
        <n v="18370"/>
        <n v="22000"/>
        <n v="25000"/>
        <n v="30000"/>
        <n v="40000"/>
        <n v="43778"/>
        <n v="50000"/>
        <n v="58230"/>
        <n v="60000"/>
        <n v="70000"/>
        <n v="74961"/>
        <n v="100000"/>
        <n v="115000"/>
        <n v="120000"/>
        <n v="128225"/>
        <n v="150000"/>
        <n v="163390.47"/>
        <n v="175095.95"/>
        <n v="200000"/>
        <n v="224460"/>
        <n v="252009.08"/>
        <n v="266466.78"/>
        <n v="283256.77"/>
        <n v="328728.92"/>
        <n v="400000"/>
        <n v="544487.36"/>
        <n v="895605"/>
        <n v="1021000"/>
        <n v="1150816.42"/>
        <n v="1260000"/>
        <n v="1500000"/>
        <n v="2000000"/>
        <n v="2133823.47"/>
        <n v="3390850"/>
        <n v="3900000"/>
        <m/>
      </sharedItems>
    </cacheField>
    <cacheField name="Dép. 2017" numFmtId="0">
      <sharedItems containsString="0" containsBlank="1" containsNumber="1" containsInteger="1" minValue="0" maxValue="3900000" count="28">
        <n v="0"/>
        <n v="6000"/>
        <n v="15000"/>
        <n v="18370"/>
        <n v="22000"/>
        <n v="25000"/>
        <n v="30000"/>
        <n v="40000"/>
        <n v="50000"/>
        <n v="60000"/>
        <n v="70000"/>
        <n v="100000"/>
        <n v="108000"/>
        <n v="115000"/>
        <n v="150000"/>
        <n v="200000"/>
        <n v="207500"/>
        <n v="250000"/>
        <n v="300000"/>
        <n v="383500"/>
        <n v="400000"/>
        <n v="1100000"/>
        <n v="1700000"/>
        <n v="2000000"/>
        <n v="2500000"/>
        <n v="3390850"/>
        <n v="3900000"/>
        <m/>
      </sharedItems>
    </cacheField>
    <cacheField name="Rec. 2017" numFmtId="0">
      <sharedItems containsString="0" containsBlank="1" containsNumber="1" containsInteger="1" minValue="0" maxValue="2090000" count="11">
        <n v="0"/>
        <n v="29000"/>
        <n v="54000"/>
        <n v="200000"/>
        <n v="207500"/>
        <n v="250000"/>
        <n v="284000"/>
        <n v="361500"/>
        <n v="410000"/>
        <n v="2090000"/>
        <m/>
      </sharedItems>
    </cacheField>
    <cacheField name="CN 2017" numFmtId="0">
      <sharedItems containsString="0" containsBlank="1" containsNumber="1" containsInteger="1" minValue="-410000" maxValue="3900000" count="30">
        <n v="-410000"/>
        <n v="-390000"/>
        <n v="-284000"/>
        <n v="-250000"/>
        <n v="-29000"/>
        <n v="0"/>
        <n v="6000"/>
        <n v="15000"/>
        <n v="18370"/>
        <n v="22000"/>
        <n v="25000"/>
        <n v="30000"/>
        <n v="40000"/>
        <n v="50000"/>
        <n v="60000"/>
        <n v="70000"/>
        <n v="100000"/>
        <n v="108000"/>
        <n v="115000"/>
        <n v="150000"/>
        <n v="200000"/>
        <n v="246000"/>
        <n v="250000"/>
        <n v="400000"/>
        <n v="1100000"/>
        <n v="2000000"/>
        <n v="2500000"/>
        <n v="3390850"/>
        <n v="3900000"/>
        <m/>
      </sharedItems>
    </cacheField>
    <cacheField name="Dép. 2018 " numFmtId="0">
      <sharedItems containsString="0" containsBlank="1" containsNumber="1" containsInteger="1" minValue="0" maxValue="5600000" count="39">
        <n v="0"/>
        <n v="6000"/>
        <n v="15000"/>
        <n v="22000"/>
        <n v="25000"/>
        <n v="45000"/>
        <n v="50000"/>
        <n v="63000"/>
        <n v="70000"/>
        <n v="100000"/>
        <n v="150000"/>
        <n v="200000"/>
        <n v="212000"/>
        <n v="250000"/>
        <n v="262000"/>
        <n v="300000"/>
        <n v="308000"/>
        <n v="383500"/>
        <n v="400000"/>
        <n v="456495"/>
        <n v="465000"/>
        <n v="500000"/>
        <n v="575000"/>
        <n v="620000"/>
        <n v="733000"/>
        <n v="770000"/>
        <n v="820000"/>
        <n v="882000"/>
        <n v="1000000"/>
        <n v="1105920"/>
        <n v="1203000"/>
        <n v="1212000"/>
        <n v="2000000"/>
        <n v="2900000"/>
        <n v="3858000"/>
        <n v="4000000"/>
        <n v="5400000"/>
        <n v="5600000"/>
        <m/>
      </sharedItems>
    </cacheField>
    <cacheField name="Rec. 2018" numFmtId="0">
      <sharedItems containsString="0" containsBlank="1" containsNumber="1" minValue="0" maxValue="2900000" count="16">
        <n v="0"/>
        <n v="0.0001"/>
        <n v="10000"/>
        <n v="186000"/>
        <n v="200000"/>
        <n v="207500"/>
        <n v="210000"/>
        <n v="255000"/>
        <n v="337500"/>
        <n v="456495"/>
        <n v="500000"/>
        <n v="540000"/>
        <n v="800000"/>
        <n v="1350000"/>
        <n v="2900000"/>
        <m/>
      </sharedItems>
    </cacheField>
    <cacheField name="CN 2018 " numFmtId="0">
      <sharedItems containsSemiMixedTypes="0" containsString="0" containsNumber="1" minValue="-2900000" maxValue="5600000" count="43">
        <n v="-2900000"/>
        <n v="-800000"/>
        <n v="-500000"/>
        <n v="-337500"/>
        <n v="-147000"/>
        <n v="-0.0001"/>
        <n v="0"/>
        <n v="4500"/>
        <n v="6000"/>
        <n v="15000"/>
        <n v="22000"/>
        <n v="25000"/>
        <n v="45000"/>
        <n v="50000"/>
        <n v="63000"/>
        <n v="70000"/>
        <n v="76000"/>
        <n v="90000"/>
        <n v="100000"/>
        <n v="120000"/>
        <n v="150000"/>
        <n v="200000"/>
        <n v="250000"/>
        <n v="280000"/>
        <n v="300000"/>
        <n v="308000"/>
        <n v="383500"/>
        <n v="400000"/>
        <n v="465000"/>
        <n v="478000"/>
        <n v="500000"/>
        <n v="575000"/>
        <n v="760000"/>
        <n v="882000"/>
        <n v="1000000"/>
        <n v="1105920"/>
        <n v="1212000"/>
        <n v="2000000"/>
        <n v="2900000"/>
        <n v="3858000"/>
        <n v="4000000"/>
        <n v="5400000"/>
        <n v="5600000"/>
      </sharedItems>
    </cacheField>
    <cacheField name="Dép. 2019" numFmtId="0">
      <sharedItems containsString="0" containsBlank="1" containsNumber="1" minValue="0" maxValue="5436920" count="50">
        <n v="0"/>
        <n v="1E-006"/>
        <n v="1E-005"/>
        <n v="0.1"/>
        <n v="6000"/>
        <n v="20000"/>
        <n v="22000"/>
        <n v="25000"/>
        <n v="50000"/>
        <n v="55000"/>
        <n v="70000"/>
        <n v="75000"/>
        <n v="100000"/>
        <n v="120000"/>
        <n v="125000"/>
        <n v="150000"/>
        <n v="200000"/>
        <n v="211100"/>
        <n v="240000"/>
        <n v="242000"/>
        <n v="250000"/>
        <n v="300000"/>
        <n v="317000"/>
        <n v="390000"/>
        <n v="400000"/>
        <n v="417000"/>
        <n v="500000"/>
        <n v="520000"/>
        <n v="600000"/>
        <n v="655000"/>
        <n v="730000"/>
        <n v="763000"/>
        <n v="800000"/>
        <n v="829400"/>
        <n v="1000000"/>
        <n v="1100000"/>
        <n v="1200000"/>
        <n v="1300000"/>
        <n v="1500000"/>
        <n v="1560000"/>
        <n v="1900000"/>
        <n v="2000000"/>
        <n v="2200000"/>
        <n v="2561500"/>
        <n v="2600000"/>
        <n v="2800000"/>
        <n v="2900000"/>
        <n v="3970000"/>
        <n v="5436920"/>
        <m/>
      </sharedItems>
    </cacheField>
    <cacheField name="Rec. 2019" numFmtId="0">
      <sharedItems containsString="0" containsBlank="1" containsNumber="1" containsInteger="1" minValue="0" maxValue="4353053" count="22">
        <n v="0"/>
        <n v="15000"/>
        <n v="23000"/>
        <n v="80000"/>
        <n v="115000"/>
        <n v="127000"/>
        <n v="200000"/>
        <n v="250000"/>
        <n v="300000"/>
        <n v="310000"/>
        <n v="350000"/>
        <n v="500000"/>
        <n v="580000"/>
        <n v="700000"/>
        <n v="705000"/>
        <n v="859600"/>
        <n v="1000000"/>
        <n v="1050000"/>
        <n v="1100000"/>
        <n v="1284000"/>
        <n v="4353053"/>
        <m/>
      </sharedItems>
    </cacheField>
    <cacheField name="CN 2019" numFmtId="0">
      <sharedItems containsSemiMixedTypes="0" containsString="0" containsNumber="1" minValue="-1000000" maxValue="3970000" count="61">
        <n v="-1000000"/>
        <n v="-705000"/>
        <n v="-700000"/>
        <n v="-500000"/>
        <n v="-350000"/>
        <n v="-310000"/>
        <n v="-300000"/>
        <n v="-250000"/>
        <n v="-200000"/>
        <n v="-100000"/>
        <n v="-80000"/>
        <n v="-30200"/>
        <n v="-15000"/>
        <n v="0"/>
        <n v="1E-006"/>
        <n v="1E-005"/>
        <n v="0.1"/>
        <n v="6000"/>
        <n v="10000"/>
        <n v="20000"/>
        <n v="22000"/>
        <n v="25000"/>
        <n v="50000"/>
        <n v="52000"/>
        <n v="55000"/>
        <n v="70000"/>
        <n v="84100"/>
        <n v="100000"/>
        <n v="120000"/>
        <n v="150000"/>
        <n v="200000"/>
        <n v="240000"/>
        <n v="242000"/>
        <n v="250000"/>
        <n v="300000"/>
        <n v="317000"/>
        <n v="320000"/>
        <n v="390000"/>
        <n v="400000"/>
        <n v="417000"/>
        <n v="500000"/>
        <n v="530000"/>
        <n v="600000"/>
        <n v="655000"/>
        <n v="763000"/>
        <n v="800000"/>
        <n v="950000"/>
        <n v="1000000"/>
        <n v="1083867"/>
        <n v="1100000"/>
        <n v="1200000"/>
        <n v="1250000"/>
        <n v="1277500"/>
        <n v="1300000"/>
        <n v="1560000"/>
        <n v="1900000"/>
        <n v="2000000"/>
        <n v="2020000"/>
        <n v="2800000"/>
        <n v="2900000"/>
        <n v="3970000"/>
      </sharedItems>
    </cacheField>
    <cacheField name="Dép. 2020" numFmtId="0">
      <sharedItems containsString="0" containsBlank="1" containsNumber="1" containsInteger="1" minValue="0" maxValue="10000000" count="45">
        <n v="0"/>
        <n v="6000"/>
        <n v="20000"/>
        <n v="22000"/>
        <n v="25000"/>
        <n v="30000"/>
        <n v="50000"/>
        <n v="70000"/>
        <n v="75000"/>
        <n v="80000"/>
        <n v="100000"/>
        <n v="131000"/>
        <n v="145000"/>
        <n v="150000"/>
        <n v="200000"/>
        <n v="240500"/>
        <n v="250000"/>
        <n v="300000"/>
        <n v="317000"/>
        <n v="335000"/>
        <n v="500000"/>
        <n v="550000"/>
        <n v="600000"/>
        <n v="700000"/>
        <n v="764000"/>
        <n v="800000"/>
        <n v="830000"/>
        <n v="833000"/>
        <n v="900000"/>
        <n v="1000000"/>
        <n v="1045000"/>
        <n v="1200000"/>
        <n v="1300000"/>
        <n v="1400000"/>
        <n v="1500000"/>
        <n v="1800000"/>
        <n v="1850000"/>
        <n v="2000000"/>
        <n v="2100000"/>
        <n v="2900000"/>
        <n v="3400000"/>
        <n v="4000000"/>
        <n v="6250000"/>
        <n v="10000000"/>
        <m/>
      </sharedItems>
    </cacheField>
    <cacheField name="Rec. 2020" numFmtId="0">
      <sharedItems containsString="0" containsBlank="1" containsNumber="1" minValue="0" maxValue="1340000" count="20">
        <n v="0"/>
        <n v="1E-005"/>
        <n v="62000"/>
        <n v="80000"/>
        <n v="90000"/>
        <n v="110000"/>
        <n v="150000"/>
        <n v="200000"/>
        <n v="214000"/>
        <n v="250000"/>
        <n v="300000"/>
        <n v="310000"/>
        <n v="355000"/>
        <n v="368400"/>
        <n v="475000"/>
        <n v="600000"/>
        <n v="875000"/>
        <n v="1170000"/>
        <n v="1340000"/>
        <m/>
      </sharedItems>
    </cacheField>
    <cacheField name="CN 2020" numFmtId="0">
      <sharedItems containsSemiMixedTypes="0" containsString="0" containsNumber="1" minValue="-310000" maxValue="8830000" count="49">
        <n v="-310000"/>
        <n v="-250000"/>
        <n v="-12000"/>
        <n v="-1E-005"/>
        <n v="0"/>
        <n v="6000"/>
        <n v="20000"/>
        <n v="22000"/>
        <n v="25000"/>
        <n v="30000"/>
        <n v="70000"/>
        <n v="75000"/>
        <n v="80000"/>
        <n v="100000"/>
        <n v="131000"/>
        <n v="145000"/>
        <n v="150000"/>
        <n v="200000"/>
        <n v="240500"/>
        <n v="250000"/>
        <n v="300000"/>
        <n v="317000"/>
        <n v="335000"/>
        <n v="460000"/>
        <n v="461600"/>
        <n v="500000"/>
        <n v="600000"/>
        <n v="700000"/>
        <n v="764000"/>
        <n v="800000"/>
        <n v="833000"/>
        <n v="900000"/>
        <n v="945000"/>
        <n v="1000000"/>
        <n v="1045000"/>
        <n v="1050000"/>
        <n v="1125000"/>
        <n v="1375000"/>
        <n v="1390000"/>
        <n v="1400000"/>
        <n v="1500000"/>
        <n v="1560000"/>
        <n v="1800000"/>
        <n v="2000000"/>
        <n v="2100000"/>
        <n v="3100000"/>
        <n v="4000000"/>
        <n v="6036000"/>
        <n v="8830000"/>
      </sharedItems>
    </cacheField>
    <cacheField name="Dép. 2021" numFmtId="0">
      <sharedItems containsString="0" containsBlank="1" containsNumber="1" minValue="0" maxValue="7102000" count="40">
        <n v="0"/>
        <n v="1E-007"/>
        <n v="1E-005"/>
        <n v="6000"/>
        <n v="25000"/>
        <n v="30000"/>
        <n v="36000"/>
        <n v="50000"/>
        <n v="65000"/>
        <n v="80000"/>
        <n v="95000"/>
        <n v="100000"/>
        <n v="118000"/>
        <n v="150000"/>
        <n v="200000"/>
        <n v="250000"/>
        <n v="317000"/>
        <n v="350000"/>
        <n v="362000"/>
        <n v="400000"/>
        <n v="450000"/>
        <n v="500000"/>
        <n v="600000"/>
        <n v="700000"/>
        <n v="840000"/>
        <n v="900000"/>
        <n v="1000000"/>
        <n v="1065000"/>
        <n v="1500000"/>
        <n v="1525000"/>
        <n v="1900000"/>
        <n v="1960000"/>
        <n v="2000000"/>
        <n v="2167917"/>
        <n v="2500000"/>
        <n v="2900000"/>
        <n v="4000000"/>
        <n v="4400000"/>
        <n v="7102000"/>
        <m/>
      </sharedItems>
    </cacheField>
    <cacheField name="Rec. 2021" numFmtId="0">
      <sharedItems containsString="0" containsBlank="1" containsNumber="1" minValue="0" maxValue="4500000" count="14">
        <n v="0"/>
        <n v="1E-007"/>
        <n v="82500"/>
        <n v="150000"/>
        <n v="200000"/>
        <n v="250000"/>
        <n v="305000"/>
        <n v="450000"/>
        <n v="550000"/>
        <n v="600000"/>
        <n v="1013000"/>
        <n v="1250000"/>
        <n v="4500000"/>
        <m/>
      </sharedItems>
    </cacheField>
    <cacheField name="CN 2021" numFmtId="0">
      <sharedItems containsString="0" containsBlank="1" containsNumber="1" minValue="-888000" maxValue="4400000" count="44">
        <n v="-888000"/>
        <n v="-305000"/>
        <n v="-250000"/>
        <n v="-185000"/>
        <n v="-173000"/>
        <n v="-1E-007"/>
        <n v="0"/>
        <n v="1E-007"/>
        <n v="1E-005"/>
        <n v="6000"/>
        <n v="25000"/>
        <n v="30000"/>
        <n v="36000"/>
        <n v="50000"/>
        <n v="80000"/>
        <n v="95000"/>
        <n v="100000"/>
        <n v="118000"/>
        <n v="150000"/>
        <n v="200000"/>
        <n v="250000"/>
        <n v="317000"/>
        <n v="350000"/>
        <n v="400000"/>
        <n v="450000"/>
        <n v="500000"/>
        <n v="515000"/>
        <n v="600000"/>
        <n v="700000"/>
        <n v="900000"/>
        <n v="1000000"/>
        <n v="1500000"/>
        <n v="1525000"/>
        <n v="1717917"/>
        <n v="1900000"/>
        <n v="1917500"/>
        <n v="1960000"/>
        <n v="2000000"/>
        <n v="2602000"/>
        <n v="2900000"/>
        <n v="3400000"/>
        <n v="4000000"/>
        <n v="4400000"/>
        <m/>
      </sharedItems>
    </cacheField>
    <cacheField name="Dép. Après 2021" numFmtId="0">
      <sharedItems containsString="0" containsBlank="1" containsNumber="1" minValue="0" maxValue="23000000" count="37">
        <n v="0"/>
        <n v="1E-008"/>
        <n v="1E-007"/>
        <n v="1E-006"/>
        <n v="0.001"/>
        <n v="0.01"/>
        <n v="6000"/>
        <n v="25000"/>
        <n v="80000"/>
        <n v="100000"/>
        <n v="150000"/>
        <n v="200000"/>
        <n v="250000"/>
        <n v="300000"/>
        <n v="317000"/>
        <n v="400000"/>
        <n v="500000"/>
        <n v="1000000"/>
        <n v="1065000"/>
        <n v="1300000"/>
        <n v="1400000"/>
        <n v="1500000"/>
        <n v="1525000"/>
        <n v="1880000"/>
        <n v="1950713"/>
        <n v="2000000"/>
        <n v="2600000"/>
        <n v="2900000"/>
        <n v="3100000"/>
        <n v="4000000"/>
        <n v="4200000"/>
        <n v="4500000"/>
        <n v="5000000"/>
        <n v="6000000"/>
        <n v="7000000"/>
        <n v="23000000"/>
        <m/>
      </sharedItems>
    </cacheField>
    <cacheField name="Rec. Après 2021" numFmtId="0">
      <sharedItems containsString="0" containsBlank="1" containsNumber="1" containsInteger="1" minValue="0" maxValue="5600000" count="12">
        <n v="0"/>
        <n v="200000"/>
        <n v="250000"/>
        <n v="300000"/>
        <n v="462000"/>
        <n v="550000"/>
        <n v="600000"/>
        <n v="1500000"/>
        <n v="2000000"/>
        <n v="3000000"/>
        <n v="5600000"/>
        <m/>
      </sharedItems>
    </cacheField>
    <cacheField name="CN Après 2021" numFmtId="0">
      <sharedItems containsSemiMixedTypes="0" containsString="0" containsNumber="1" minValue="-1000000" maxValue="17400000" count="37">
        <n v="-1000000"/>
        <n v="-450000"/>
        <n v="-250000"/>
        <n v="0"/>
        <n v="1E-008"/>
        <n v="1E-007"/>
        <n v="1E-006"/>
        <n v="0.001"/>
        <n v="0.01"/>
        <n v="6000"/>
        <n v="25000"/>
        <n v="80000"/>
        <n v="100000"/>
        <n v="150000"/>
        <n v="250000"/>
        <n v="300000"/>
        <n v="317000"/>
        <n v="400000"/>
        <n v="500000"/>
        <n v="515000"/>
        <n v="900000"/>
        <n v="1000000"/>
        <n v="1300000"/>
        <n v="1400000"/>
        <n v="1525000"/>
        <n v="1600000"/>
        <n v="1650713"/>
        <n v="1880000"/>
        <n v="2000000"/>
        <n v="2138000"/>
        <n v="2500000"/>
        <n v="4000000"/>
        <n v="4200000"/>
        <n v="4400000"/>
        <n v="6000000"/>
        <n v="7000000"/>
        <n v="17400000"/>
      </sharedItems>
    </cacheField>
    <cacheField name="Total Dép. 2019- après 2021" numFmtId="0">
      <sharedItems containsSemiMixedTypes="0" containsString="0" containsNumber="1" minValue="0" maxValue="26050000" count="84">
        <n v="0"/>
        <n v="1E-008"/>
        <n v="1E-007"/>
        <n v="1E-006"/>
        <n v="1E-005"/>
        <n v="18000"/>
        <n v="20000.00000001"/>
        <n v="44000"/>
        <n v="50000.001"/>
        <n v="100000"/>
        <n v="170000.000001"/>
        <n v="200000"/>
        <n v="211100"/>
        <n v="250000"/>
        <n v="287000"/>
        <n v="300000"/>
        <n v="300000.000001"/>
        <n v="315000"/>
        <n v="325000"/>
        <n v="350000"/>
        <n v="417000"/>
        <n v="450000"/>
        <n v="480500"/>
        <n v="500000"/>
        <n v="520000"/>
        <n v="550000"/>
        <n v="600000"/>
        <n v="800000"/>
        <n v="800000.0000001"/>
        <n v="800000.000001"/>
        <n v="830000"/>
        <n v="950000"/>
        <n v="1000000.00000001"/>
        <n v="1000000.1"/>
        <n v="1090000"/>
        <n v="1100000.0000001"/>
        <n v="1200000"/>
        <n v="1200000.00000001"/>
        <n v="1268000"/>
        <n v="1300000.00000001"/>
        <n v="1435000"/>
        <n v="1500000"/>
        <n v="1560000.00000001"/>
        <n v="1659400"/>
        <n v="1785000"/>
        <n v="1900000.0000001"/>
        <n v="1916000"/>
        <n v="2000000"/>
        <n v="2148000"/>
        <n v="2162000"/>
        <n v="2200000"/>
        <n v="2255000"/>
        <n v="2385000"/>
        <n v="2442000"/>
        <n v="2500000"/>
        <n v="2800000"/>
        <n v="2900000.00001"/>
        <n v="3000000.01"/>
        <n v="3100000"/>
        <n v="3350000"/>
        <n v="3420000"/>
        <n v="3700000"/>
        <n v="3800000"/>
        <n v="3995000"/>
        <n v="4200000"/>
        <n v="4550000"/>
        <n v="4577000"/>
        <n v="4580000"/>
        <n v="4729417"/>
        <n v="4875000"/>
        <n v="5436920"/>
        <n v="5500000"/>
        <n v="5850000"/>
        <n v="6000000"/>
        <n v="6550713"/>
        <n v="7302000"/>
        <n v="8000000"/>
        <n v="9600000"/>
        <n v="9850000"/>
        <n v="10043000"/>
        <n v="10100000"/>
        <n v="12840000"/>
        <n v="15970000"/>
        <n v="26050000"/>
      </sharedItems>
    </cacheField>
    <cacheField name="Total Rec. 2019- après 2021" numFmtId="0">
      <sharedItems containsSemiMixedTypes="0" containsString="0" containsNumber="1" minValue="0" maxValue="5772500" count="39">
        <n v="0"/>
        <n v="1E-007"/>
        <n v="23000"/>
        <n v="80000"/>
        <n v="110000"/>
        <n v="127000"/>
        <n v="177000"/>
        <n v="200000"/>
        <n v="214000"/>
        <n v="250000"/>
        <n v="300000"/>
        <n v="305000"/>
        <n v="310000.00001"/>
        <n v="350000.00001"/>
        <n v="450000"/>
        <n v="462000"/>
        <n v="500000"/>
        <n v="555000"/>
        <n v="600000"/>
        <n v="700000"/>
        <n v="725000"/>
        <n v="750000"/>
        <n v="800000"/>
        <n v="1000000"/>
        <n v="1100000"/>
        <n v="1200000"/>
        <n v="1228000"/>
        <n v="1250000"/>
        <n v="1500000"/>
        <n v="1734000"/>
        <n v="1920000"/>
        <n v="1975000"/>
        <n v="2000000"/>
        <n v="2015000"/>
        <n v="3233000"/>
        <n v="4015000"/>
        <n v="4353053"/>
        <n v="4500000"/>
        <n v="5772500"/>
      </sharedItems>
    </cacheField>
    <cacheField name="Total CN 2019- après 2021" numFmtId="0">
      <sharedItems containsSemiMixedTypes="0" containsString="0" containsNumber="1" minValue="-1250000" maxValue="20277500" count="94">
        <n v="-1250000"/>
        <n v="-1000000"/>
        <n v="-700000"/>
        <n v="-500000"/>
        <n v="-350000.00001"/>
        <n v="-310000.00001"/>
        <n v="-300000"/>
        <n v="-249999.99999999"/>
        <n v="-200000"/>
        <n v="-80000"/>
        <n v="-1E-007"/>
        <n v="0"/>
        <n v="1E-007"/>
        <n v="1E-006"/>
        <n v="1E-005"/>
        <n v="18000"/>
        <n v="20000.00000001"/>
        <n v="44000"/>
        <n v="50000.001"/>
        <n v="84100"/>
        <n v="100000"/>
        <n v="148000"/>
        <n v="170000"/>
        <n v="170000.000001"/>
        <n v="200000"/>
        <n v="287000"/>
        <n v="292000"/>
        <n v="300000"/>
        <n v="300000.000001"/>
        <n v="350000"/>
        <n v="417000"/>
        <n v="431400"/>
        <n v="480500"/>
        <n v="500000"/>
        <n v="520000"/>
        <n v="550000"/>
        <n v="600000"/>
        <n v="750000"/>
        <n v="800000.0000001"/>
        <n v="800000.000001"/>
        <n v="830000"/>
        <n v="895000.00000001"/>
        <n v="912000"/>
        <n v="950000"/>
        <n v="1000000.00000001"/>
        <n v="1000000.1"/>
        <n v="1083867"/>
        <n v="1090000"/>
        <n v="1100000"/>
        <n v="1100000.0000001"/>
        <n v="1185000"/>
        <n v="1200000"/>
        <n v="1268000"/>
        <n v="1300000.00000001"/>
        <n v="1400000.00001"/>
        <n v="1435000"/>
        <n v="1500000"/>
        <n v="1560000.00000001"/>
        <n v="1593000"/>
        <n v="1600000"/>
        <n v="1900000.0000001"/>
        <n v="1916000"/>
        <n v="1985000"/>
        <n v="2000000"/>
        <n v="2145000"/>
        <n v="2225000"/>
        <n v="2385000"/>
        <n v="2442000"/>
        <n v="2500000"/>
        <n v="2565000"/>
        <n v="2625000"/>
        <n v="2800000"/>
        <n v="2802000"/>
        <n v="2995417"/>
        <n v="3000000.01"/>
        <n v="3238000"/>
        <n v="3420000"/>
        <n v="3500000"/>
        <n v="3695000"/>
        <n v="3700000"/>
        <n v="3800000"/>
        <n v="3930000"/>
        <n v="4550000"/>
        <n v="4577000"/>
        <n v="4875000"/>
        <n v="6250713"/>
        <n v="8000000"/>
        <n v="8900000"/>
        <n v="9600000"/>
        <n v="9607000"/>
        <n v="9636000"/>
        <n v="10043000"/>
        <n v="15970000"/>
        <n v="20277500"/>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2" createdVersion="3">
  <cacheSource type="worksheet">
    <worksheetSource ref="A:AX" sheet="PPI A MODIFIER"/>
  </cacheSource>
  <cacheFields count="50">
    <cacheField name="Ctrl après 2019" numFmtId="0">
      <sharedItems containsString="0" containsBlank="1" containsNumber="1" containsInteger="1" minValue="0" maxValue="1" count="3">
        <n v="0"/>
        <n v="1"/>
        <m/>
      </sharedItems>
    </cacheField>
    <cacheField name="Ctrl 2018" numFmtId="0">
      <sharedItems containsString="0" containsBlank="1" containsNumber="1" containsInteger="1" minValue="0" maxValue="1" count="3">
        <n v="0"/>
        <n v="1"/>
        <m/>
      </sharedItems>
    </cacheField>
    <cacheField name="DOB ?" numFmtId="0">
      <sharedItems containsString="0" containsBlank="1" containsNumber="1" containsInteger="1" minValue="0" maxValue="1" count="3">
        <n v="0"/>
        <n v="1"/>
        <m/>
      </sharedItems>
    </cacheField>
    <cacheField name="Elu prioritaire concerné" numFmtId="0">
      <sharedItems containsBlank="1" count="14">
        <s v="Abel Badji"/>
        <s v="Alain Périès"/>
        <s v="Alain Périès / Charline Nicolas"/>
        <s v="Alain Périès / Julie Rosenczweig"/>
        <s v="Bertrand Kern"/>
        <s v="Charline Nicolas"/>
        <s v="Françoise Kern"/>
        <s v="Hervé Zantman"/>
        <s v="Jean Chrétien"/>
        <s v="Mathieu Monot"/>
        <s v="Nadine Castillou"/>
        <s v="Nathalie Berlu"/>
        <s v="Sonia Ghazouani-Ettih"/>
        <m/>
      </sharedItems>
    </cacheField>
    <cacheField name="Présentation" numFmtId="0">
      <sharedItems containsBlank="1" count="6">
        <s v="Développement Durable"/>
        <s v="Direction"/>
        <s v="Education - Petite Enfance hors Quatre-chemins"/>
        <s v="Equipements sportifs"/>
        <s v="PPI des Grands Quatre-chemins"/>
        <m/>
      </sharedItems>
    </cacheField>
    <cacheField name="Département" numFmtId="0">
      <sharedItems containsBlank="1" count="7">
        <s v="Département Cadre de vie et Démocratie Locale"/>
        <s v="Département Citoyenneté et Développement de la personne"/>
        <s v="Département Communication"/>
        <s v="Département Développement urbain durable "/>
        <s v="Département Ressources"/>
        <s v="Mission Environnement et développement durable"/>
        <m/>
      </sharedItems>
    </cacheField>
    <cacheField name="code DPT" numFmtId="0">
      <sharedItems containsString="0" containsBlank="1" containsNumber="1" containsInteger="1" minValue="0" maxValue="6" count="6">
        <n v="0"/>
        <n v="3"/>
        <n v="4"/>
        <n v="5"/>
        <n v="6"/>
        <m/>
      </sharedItems>
    </cacheField>
    <cacheField name="Direction" numFmtId="0">
      <sharedItems containsBlank="1" count="14">
        <s v="Dir. de l' Habitat et du Logement"/>
        <s v="Dir. de l' Urbanisme"/>
        <s v="Dir. De la Communication"/>
        <s v="Dir. des Bâtiments"/>
        <s v="Dir. des Espaces Publics"/>
        <s v="Dir. des Sytemes d' Information et du Patrimoine"/>
        <s v="Dir. du Développement local"/>
        <s v="Dir. Du Développement socio-culturel"/>
        <s v="Dir. Ressources Juridiques et Administratives"/>
        <s v="Dir. Voirie et Déplacements"/>
        <s v="Mission Environnement et développement durable"/>
        <s v="Mission Grands Quatre-Chemins"/>
        <s v="Mission transition numérique"/>
        <m/>
      </sharedItems>
    </cacheField>
    <cacheField name="code opé  CIRIL" numFmtId="0">
      <sharedItems containsBlank="1" count="96">
        <s v="0_VIDEOPRO"/>
        <s v="1_001000"/>
        <s v="2_4065000"/>
        <s v="3_203900"/>
        <s v="4_001001"/>
        <s v="4_001002"/>
        <s v="4_001003"/>
        <s v="4_001004"/>
        <s v="4_001007"/>
        <s v="4_001008"/>
        <s v="4_00100x"/>
        <s v="4_002001"/>
        <s v="4_002002"/>
        <s v="4_002003"/>
        <s v="4_002004"/>
        <s v="4_002005"/>
        <s v="4_002006"/>
        <s v="4_002007"/>
        <s v="4_002008"/>
        <s v="4_00200xx"/>
        <s v="4_002010"/>
        <s v="4_002011"/>
        <s v="4_002012"/>
        <s v="4_003001"/>
        <s v="4_COQCOM"/>
        <s v="4_MEHUL"/>
        <s v="4_ZACCV"/>
        <s v="4_ZACCV01"/>
        <s v="4_ZACGM"/>
        <s v="4_ZACPORT"/>
        <s v="5_016000"/>
        <s v="5_016024"/>
        <s v="5_017000&#10;5_016000"/>
        <s v="5_018000"/>
        <s v="5_022000"/>
        <s v="5_022001"/>
        <s v="5_035000"/>
        <s v="5_036000"/>
        <s v="5_037000"/>
        <s v="5_042000"/>
        <s v="5_043000"/>
        <s v="5_044000"/>
        <s v="5_046000"/>
        <s v="5_047000"/>
        <s v="5_060000"/>
        <s v="5_061000"/>
        <s v="5_063017"/>
        <s v="5_066000"/>
        <s v="5_067000"/>
        <s v="5_069000"/>
        <s v="5_070000"/>
        <s v="5_071000"/>
        <s v="5_080000"/>
        <s v="5_081000"/>
        <s v="5_082000"/>
        <s v="5_083000"/>
        <s v="5_084000"/>
        <s v="5_085000"/>
        <s v="5_092000"/>
        <s v="5_093000"/>
        <s v="5_094000"/>
        <s v="5_095000"/>
        <s v="5_096000"/>
        <s v="5_101000"/>
        <s v="5_104000"/>
        <s v="5_10400xx"/>
        <s v="5_106000"/>
        <s v="5_109000"/>
        <s v="5_110000"/>
        <s v="5_113000"/>
        <s v="5_114000"/>
        <s v="5_115000"/>
        <s v="5_116000"/>
        <s v="5_117000"/>
        <s v="5_118000"/>
        <s v="5_119000"/>
        <s v="5_123000"/>
        <s v="5_126000"/>
        <s v="5_128000"/>
        <s v="5_129000"/>
        <s v="5_130000"/>
        <s v="5_131000"/>
        <s v="5_136000"/>
        <s v="5_137000"/>
        <s v="5_138000"/>
        <s v="5_412500"/>
        <s v="6_0082000"/>
        <s v="6_0083000"/>
        <s v="6_0122000"/>
        <s v="6_4118000"/>
        <s v="6_4119000"/>
        <s v="à créer"/>
        <s v="ancienne"/>
        <s v="nouvelle"/>
        <s v="xxxxxx"/>
        <m/>
      </sharedItems>
    </cacheField>
    <cacheField name="Nom de l'opération" numFmtId="0">
      <sharedItems containsBlank="1" count="122">
        <s v="13-22 serpentin"/>
        <s v="2 rue Lesault – Acquisition – Procédure d'expropriation"/>
        <s v="6-10 rue Marie Thérèse - cession foncière"/>
        <s v="Abord ZRU"/>
        <s v="Abords Bibliothèque Ludothèque"/>
        <s v="Accessibilité"/>
        <s v="Achat maison flottante"/>
        <s v="Acquisition / Cession speedy"/>
        <s v="Acquisition 10 rue Vaucanson"/>
        <s v="Acquisition mobilier et matériel"/>
        <s v="Acquisition Petit Pouchard"/>
        <s v="Acquisitions et revente de coques commerciales"/>
        <s v="Acquisitions véhicules"/>
        <s v="Aménagement antenne Jeunesse Quatre-Chemins / microfolie 40 rue D. Papin"/>
        <s v="Aménagement du Bassin de Pantin / Raymond Queneau  (emprises hors ZAC du Port)"/>
        <s v="Aménagement voie courtillières"/>
        <s v="Bibliothèque - Ludothèque - Salle de diffusion"/>
        <s v="Bornes de recharge /ex autolib"/>
        <s v="Budget participatif"/>
        <s v="Cession  87-89 E Vaillant"/>
        <s v="Cession 15 Cartier Bresson"/>
        <s v="Cession 46 Jean Jaurès (4 lots)"/>
        <s v="Cession 5 G Josserand"/>
        <s v="Cession à Métropolitan de l'ex cinéma METEORE en vue de sa revitalisation"/>
        <s v="Cession à Villogia 70 rue Charles Nodier"/>
        <s v="Cession à Villogia 8 rue Laperouse"/>
        <s v="Cession de locaux 16-18 rue Eugène et Marie-Louise Cornet / 46-48 rue Victor Hugo"/>
        <s v="Cession GIRARD (lot A)"/>
        <s v="Cession Macloma"/>
        <s v="Cession5/7 Josserand"/>
        <s v="Cimetière"/>
        <s v="Club house FOOT"/>
        <s v="Club house RUGBY"/>
        <s v="Construction d'une halle sportive"/>
        <s v="Construction groupe scolaire ZAC du Port"/>
        <s v="Couverture des terrains de tennis "/>
        <s v="Création d'une Maison des Assistantes Maternelles (MAM)"/>
        <s v="Crèche parentale des Quatre-Chemins"/>
        <s v="Démolition et reconstruction Marché Magenta"/>
        <s v="Divers récurrents - Espaces publics"/>
        <s v="Divers récurrents, gros entretien bâtiments"/>
        <s v="Ecoquartier -  voie nouvelle nord-sud ZAE Cartier Bresson"/>
        <s v="Ecoquartier - Acquisition CMS/Pôle Autonomie aménagés"/>
        <s v="Ecoquartier - Aménagement de la voie d'accès au collège de l'écoquartier"/>
        <s v="Ecoquartier - collège - Acquisition et aménagement du terrain (lots A et A1 bande nord)"/>
        <s v="Ecoquartier - passerelle"/>
        <s v="Ecoquartier – Bande nord. Acquisition lot C et aménagement du quai de la mémoire (lot B)"/>
        <s v="Ecosystème numérique d'information et de communication&#10;(refonte du site internet et applications)"/>
        <s v="Equipements publics"/>
        <s v="Est Ensemble - Piscine"/>
        <s v="Est Ensemble- Conservatoire à Rayonnement Départemental (CRD)"/>
        <s v="Etude fontis secteur dissolution de gypse"/>
        <s v="Etude urbaine Méhul"/>
        <s v="Extension école Brassens"/>
        <s v="Extension école Quatremaire"/>
        <s v="Extérieur  Hôtel de Ville"/>
        <s v="Fontis Saint Martin d'Ecublei"/>
        <s v="Grands Quatre-Chemins - Etude Urbaine"/>
        <s v="Groupe scolaire Diderot "/>
        <s v="HI Soreqa"/>
        <s v="Informatique"/>
        <s v="Magenta provisoire"/>
        <s v="Mail Charles de Gaulle"/>
        <s v="Œuvre d'art"/>
        <s v="Oued Ouest"/>
        <s v="Parc des Courtillières"/>
        <s v="Parc Diderot Dépolution"/>
        <s v="Parc Diderot Requalification"/>
        <s v="Parcelle Efferis"/>
        <s v="Participation HI Est Ensemble Dilhi"/>
        <s v="Parvis crèche"/>
        <s v="Percement rue Cartier Bresson"/>
        <s v="Pietonisation du quai de l'Ourcq"/>
        <s v="Plan canicule"/>
        <s v="Plan Climat-Energie Territorial (PCAET)"/>
        <s v="Pont de Pierre Est"/>
        <s v="Pont de pierre Ouest"/>
        <s v="Protocole / études"/>
        <s v="PRU 1 des Quatre-Chemins : résorption de l'habitat indigne"/>
        <s v="PRU 2 intercommunal des Quatre-Chemins"/>
        <s v="PRU 2 Sept-Arpents –  Ilots 27 - Grilles"/>
        <s v="PRU 2 Sept-Arpents –  Ilots 27 - Mail"/>
        <s v="PRU 2 Sept-Arpents –  Ilots 27 - Petit bois"/>
        <s v="PRU 2 Sept-Arpents – Ilots 27 -  Maîtrise d'ouvrage"/>
        <s v="PRU 2 Sept-Arpents – Ilots 27 - Grille écoles Cotton"/>
        <s v="PRU 2 Sept-Arpents – Stalingrad (hors volet habitat privé) études et travaux"/>
        <s v="Réhabilitation de l'Hôtel de Ville"/>
        <s v="Réhabilitation de la rue Charles Auray et Candale bas"/>
        <s v="Réhabilitation des locaux espaces verts"/>
        <s v="Réhabilitation des sheds existants (intégré dans parc diderot)"/>
        <s v="Réhabilitation du bâtiment «Goutte de Lait» - 25 rue Berthier"/>
        <s v="Réhabilitation impasse rue des Sept-Arpents"/>
        <s v="Réhabilitation rue Candale (haut)"/>
        <s v="Réhabilitation rue Cécile Faguet"/>
        <s v="Réhabilitation rue Denis Papin"/>
        <s v="Réhabilitation rue Edouard Renard"/>
        <s v="Réhabilitation rue Jacquart"/>
        <s v="Réhabilitation rue Lepine"/>
        <s v="Réhabilitation rue Liberté"/>
        <s v="Réhabilitation voirie secteur Hoche / Saint Gervais "/>
        <s v="Rénovation de l'Eglise Saint Germain"/>
        <s v="Requalification de la piste d'athlétisme Charles Auray"/>
        <s v="Requalification ex RN2 Jean Jaurès"/>
        <s v="Rue Gobault"/>
        <s v="Rue weber Lesieur"/>
        <s v="Solde des opérations de RHI 27/29/36 rue des 7 arpents et 4 C 94/96Jaurès en 2021 subv HI"/>
        <s v="Square Anne Franck"/>
        <s v="Sureté (vidéoprotection et CSU)"/>
        <s v="Synthétisation du terrain Charles Auray"/>
        <s v="Taxe d'Aménagement"/>
        <s v="Transformation du secteur Porte de l’Ourcq"/>
        <s v="Transition numérique"/>
        <s v="Travaux d'entretien du pâtrimoine privé de la ville"/>
        <s v="Travaux de requalification de voirie Quartier Méhul "/>
        <s v="Travaux pour compte de tiers"/>
        <s v="TZEN 3 - Ex RN3"/>
        <s v="ZAC Centre Ville - Parking Public (coque)"/>
        <s v="ZAC Centre Ville - Participation à l'opération d'aménagement"/>
        <s v="ZAC du Port - Participation à l'opération d'aménagement"/>
        <s v="ZAC Grands Moulins - Participation à l'opération d'aménagement"/>
        <s v="Zone 30 - plan vélos - plan piétons"/>
        <m/>
      </sharedItems>
    </cacheField>
    <cacheField name="Regroupement  Opération" numFmtId="0">
      <sharedItems containsBlank="1" count="76">
        <s v="13-22 serpentin"/>
        <s v="Abord ZRU"/>
        <s v="Abords Bibliothèque Ludothèque"/>
        <s v="Accessibilité"/>
        <s v="Achat maison flottante"/>
        <s v="Acquisitions"/>
        <s v="Acquisitions véhicules"/>
        <s v="Aménagement du Bassin de Pantin / Raymond Queneau  (emprises hors ZAC du Port)"/>
        <s v="Aménagement voie courtillières"/>
        <s v="Bibliothèque - Ludothèque - Salle de diffusion"/>
        <s v="Bornes de recharge /ex autolib"/>
        <s v="Budget participatif"/>
        <s v="Cession 14 rue Cornet"/>
        <s v="Cessions"/>
        <s v="Cimetière"/>
        <s v="Club house"/>
        <s v="Création d'une Maison des Assistantes Maternelles (MAM)"/>
        <s v="Déconsignation 2 Lesault"/>
        <s v="Diffus"/>
        <s v="Divers récurrents - Espaces publics"/>
        <s v="Divers récurrents, gros entretien bâtiments"/>
        <s v="Ecoquartier"/>
        <s v="Ecosystème numérique d'information et de communication&#10;(refonte du site internet et applications)"/>
        <s v="Education"/>
        <s v="ERDF + Tvx d'entretien"/>
        <s v="Est Ensemble - Piscine"/>
        <s v="Est Ensemble- Conservatoire à Rayonnement Départemental (CRD)"/>
        <s v="Etude fontis secteur dissolution de gypse"/>
        <s v="Etude Méhul"/>
        <s v="Hôtel de Ville"/>
        <s v="Mail Charles de Gaulle"/>
        <s v="Œuvre d'art"/>
        <s v="Oued Ouest"/>
        <s v="Parc des Courtillières"/>
        <s v="Participation HI Est Ensemble Dilhi"/>
        <s v="Parvis crèche"/>
        <s v="Pietonisation du quai de l'Ourcq"/>
        <s v="Plan canicule"/>
        <s v="Plan Climat-Energie Territorial (PCAET)"/>
        <s v="Pont de Pierre Est"/>
        <s v="Pont de pierre Ouest"/>
        <s v="PRU 1 des Quatre-Chemins"/>
        <s v="PRU 2 des Quatre-Chemins"/>
        <s v="PRU 2 Sept-Arpents –  Ilots 27 - Grilles"/>
        <s v="PRU 2 Sept-Arpents –  Ilots 27 - Mail"/>
        <s v="PRU 2 Sept-Arpents –  Ilots 27 - Petit bois"/>
        <s v="PRU 2 Sept-Arpents – Ilots 27 -  Maîtrise d'ouvrage"/>
        <s v="PRU 2 Sept-Arpents – Ilots 27 - Grille écoles Cotton"/>
        <s v="PRU 2 Sept-Arpents – Stalingrad (hors volet habitat privé) études et travaux"/>
        <s v="Quatre-Chemins"/>
        <s v="Réhabilitation de la rue Charles Auray et Candale bas"/>
        <s v="Réhabilitation des locaux espaces verts"/>
        <s v="Réhabilitation impasse rue des Sept-Arpents"/>
        <s v="Réhabilitation rue Candale (haut)"/>
        <s v="Réhabilitation rue Cécile Faguet"/>
        <s v="Réhabilitation rue Edouard Renard"/>
        <s v="Réhabilitation rue Jacquart"/>
        <s v="Réhabilitation rue Lepine"/>
        <s v="Réhabilitation rue Liberté"/>
        <s v="Réhabilitation voirie secteur Hoche / Saint Gervais "/>
        <s v="Rénovation église St Germain"/>
        <s v="Requalification du parc Charles Auray"/>
        <s v="Rue Gobault"/>
        <s v="Rue weber Lesieur"/>
        <s v="Solde des opérations de RHI 27/29/36 rue des 7 arpents et 4 C 94/96Jaurès en 2021 subv HI"/>
        <s v="Taxe d'Aménagement"/>
        <s v="Transformation du secteur Porte de l’Ourcq"/>
        <s v="Travaux de requalification de voirie Quartier Méhul "/>
        <s v="Travaux Efferis"/>
        <s v="TZEN 3"/>
        <s v="Zac Centre Ville"/>
        <s v="ZAC Centre Ville - Participation à l'opération d'aménagement"/>
        <s v="ZAC du Port"/>
        <s v="ZAC Grands Moulins"/>
        <s v="Zone 30 - plan vélos - plan piétons"/>
        <m/>
      </sharedItems>
    </cacheField>
    <cacheField name="Nature" numFmtId="0">
      <sharedItems containsBlank="1" count="4">
        <s v="Aménagement"/>
        <s v="Equipement"/>
        <s v="Voirie"/>
        <m/>
      </sharedItems>
    </cacheField>
    <cacheField name="Libellé Quartier" numFmtId="0">
      <sharedItems containsBlank="1" count="7">
        <s v="Courtillières"/>
        <s v="Diffus"/>
        <s v="Eglise"/>
        <s v="Mairie Hoche"/>
        <s v="Petit Pantin / Les Limites"/>
        <s v="Quatre-Chemins"/>
        <m/>
      </sharedItems>
    </cacheField>
    <cacheField name="Libellé Politique Publique" numFmtId="0">
      <sharedItems containsBlank="1" count="12">
        <s v="Aménagement, Logement et Urbanisme"/>
        <s v="Commerces - Développement économique"/>
        <s v="Culture - Patrimoine"/>
        <s v="Enfance - Education"/>
        <s v="Environnement"/>
        <s v="Espaces verts"/>
        <s v="Gros travaux de voirie"/>
        <s v="Récurrent"/>
        <s v="Solidarité - Santé - Petite Enfance - Emploi - Sénior "/>
        <s v="Sports - Jeunesse - Vie des quartiers"/>
        <s v="Tranquilité Publique"/>
        <m/>
      </sharedItems>
    </cacheField>
    <cacheField name="Libéllés&#10; Codes Maire" numFmtId="0">
      <sharedItems containsBlank="1" count="6">
        <s v="A intégrer au PPI mais pas au recueil"/>
        <s v="A intégrer au recueil et au PPI"/>
        <s v="A intégrer au recueil mais pas au PPI"/>
        <s v="SOUS TOTAL DE LA SELECTION"/>
        <s v="TOTAL GENERAL"/>
        <m/>
      </sharedItems>
    </cacheField>
    <cacheField name="Dépenses&#10; actualisées (mandatées + reports + prévision)" numFmtId="0">
      <sharedItems containsString="0" containsBlank="1" containsNumber="1" minValue="0" maxValue="364567561.711025" count="102">
        <n v="0"/>
        <n v="1E-007"/>
        <n v="1E-006"/>
        <n v="18370"/>
        <n v="20000.00000001"/>
        <n v="30000"/>
        <n v="74961"/>
        <n v="109778"/>
        <n v="123000"/>
        <n v="150000"/>
        <n v="163390.47"/>
        <n v="170000.000001"/>
        <n v="200000"/>
        <n v="266466.78"/>
        <n v="289230.00001"/>
        <n v="300000"/>
        <n v="300000.000001"/>
        <n v="328728.92"/>
        <n v="340000"/>
        <n v="360000"/>
        <n v="417000"/>
        <n v="437095.95"/>
        <n v="480500"/>
        <n v="550000"/>
        <n v="600000"/>
        <n v="621966.38"/>
        <n v="625000"/>
        <n v="800000"/>
        <n v="800000.0000001"/>
        <n v="800000.000001"/>
        <n v="1000000.00000001"/>
        <n v="1021000"/>
        <n v="1060000.1"/>
        <n v="1090000"/>
        <n v="1157256.77"/>
        <n v="1182000"/>
        <n v="1187506"/>
        <n v="1200000"/>
        <n v="1215000.00000001"/>
        <n v="1252535"/>
        <n v="1277487.36"/>
        <n v="1300000.00000001"/>
        <n v="1300000.0000001"/>
        <n v="1433000"/>
        <n v="1435000"/>
        <n v="1452009.08"/>
        <n v="1500000"/>
        <n v="1560000.00000001"/>
        <n v="1770000"/>
        <n v="1900000.0000001"/>
        <n v="1915000"/>
        <n v="1916000"/>
        <n v="2000000"/>
        <n v="2200000"/>
        <n v="2229734.001"/>
        <n v="2250000"/>
        <n v="2388100"/>
        <n v="2442000"/>
        <n v="2470000"/>
        <n v="2500000"/>
        <n v="2700000"/>
        <n v="2765320"/>
        <n v="2790000"/>
        <n v="2800000"/>
        <n v="2900000.00000001"/>
        <n v="2900000.00001"/>
        <n v="3000000.01"/>
        <n v="3100000"/>
        <n v="3318000"/>
        <n v="3420000"/>
        <n v="3541225"/>
        <n v="3700000"/>
        <n v="3750000"/>
        <n v="4288500"/>
        <n v="4482245.47"/>
        <n v="4577000"/>
        <n v="4630000"/>
        <n v="4650000"/>
        <n v="4729417"/>
        <n v="4910130"/>
        <n v="5950816.42"/>
        <n v="6550713"/>
        <n v="6862000"/>
        <n v="6870000"/>
        <n v="7302000"/>
        <n v="7890850"/>
        <n v="8200000"/>
        <n v="9288000"/>
        <n v="9567000"/>
        <n v="9600000"/>
        <n v="10170000"/>
        <n v="10493000"/>
        <n v="12000000"/>
        <n v="16950000"/>
        <n v="19500000"/>
        <n v="23870000"/>
        <n v="26570000"/>
        <n v="33702229"/>
        <n v="43141713.0000014"/>
        <n v="68043319.3300014"/>
        <n v="364567561.711025"/>
        <m/>
      </sharedItems>
    </cacheField>
    <cacheField name=" Recettes &#10;actualisées  (mandatées + reports + prévision)" numFmtId="0">
      <sharedItems containsString="0" containsBlank="1" containsNumber="1" minValue="0" maxValue="106721209.93012" count="68">
        <n v="0"/>
        <n v="1E-007"/>
        <n v="0.0001"/>
        <n v="4800"/>
        <n v="5928"/>
        <n v="8835.45"/>
        <n v="23000"/>
        <n v="23400"/>
        <n v="46635"/>
        <n v="80000"/>
        <n v="109000"/>
        <n v="130739.31"/>
        <n v="200000"/>
        <n v="226030.71"/>
        <n v="231293.59"/>
        <n v="250000"/>
        <n v="284000"/>
        <n v="300000"/>
        <n v="305000"/>
        <n v="305928"/>
        <n v="310000.00001"/>
        <n v="337500"/>
        <n v="350000.00001"/>
        <n v="445031.45"/>
        <n v="454840.45"/>
        <n v="462000"/>
        <n v="574862.07"/>
        <n v="579119.72"/>
        <n v="615950.62"/>
        <n v="618241.59"/>
        <n v="653899.91"/>
        <n v="688858.84"/>
        <n v="732588.8"/>
        <n v="750000"/>
        <n v="800000"/>
        <n v="832377.43"/>
        <n v="1100000"/>
        <n v="1110000"/>
        <n v="1119039.71"/>
        <n v="1200000"/>
        <n v="1218482.08"/>
        <n v="1228000"/>
        <n v="1250000"/>
        <n v="1398169.22"/>
        <n v="1433000"/>
        <n v="1500000"/>
        <n v="1715998.32"/>
        <n v="1734000"/>
        <n v="1840319"/>
        <n v="2045000"/>
        <n v="2253500"/>
        <n v="2350841.47"/>
        <n v="2375700.48"/>
        <n v="2470817.85"/>
        <n v="2474034"/>
        <n v="2899578.4"/>
        <n v="2900000"/>
        <n v="2955158.65"/>
        <n v="3334504.43"/>
        <n v="4269411.76"/>
        <n v="4500000"/>
        <n v="5624600"/>
        <n v="5922500"/>
        <n v="7491062.62"/>
        <n v="21467631"/>
        <n v="22660168.68"/>
        <n v="106721209.93012"/>
        <m/>
      </sharedItems>
    </cacheField>
    <cacheField name="Charge nette&#10; actualisée" numFmtId="0">
      <sharedItems containsString="0" containsBlank="1" containsNumber="1" minValue="-3008817.15" maxValue="257846351.780905" count="113">
        <n v="-3008817.15"/>
        <n v="-2900000"/>
        <n v="-2791768.18"/>
        <n v="-2474034"/>
        <n v="-1606220.32"/>
        <n v="-1110000"/>
        <n v="-1098213.12"/>
        <n v="-800000"/>
        <n v="-350000.00001"/>
        <n v="-337500"/>
        <n v="-310000.00001"/>
        <n v="-300000"/>
        <n v="-284000"/>
        <n v="-246133.15"/>
        <n v="-231293.59"/>
        <n v="-200000"/>
        <n v="-181145.64"/>
        <n v="-178564.67"/>
        <n v="-109000"/>
        <n v="-66892.46"/>
        <n v="-61225.3100000001"/>
        <n v="-9.99E-005"/>
        <n v="-1E-007"/>
        <n v="0"/>
        <n v="1E-006"/>
        <n v="18370"/>
        <n v="20000.00000001"/>
        <n v="28326"/>
        <n v="30000"/>
        <n v="50000"/>
        <n v="123000"/>
        <n v="150000"/>
        <n v="170000.000001"/>
        <n v="200000"/>
        <n v="289230.00001"/>
        <n v="295200.000001"/>
        <n v="300000"/>
        <n v="337000"/>
        <n v="340000"/>
        <n v="398969.29"/>
        <n v="417000"/>
        <n v="480500"/>
        <n v="547781"/>
        <n v="550000"/>
        <n v="600000"/>
        <n v="619631.65"/>
        <n v="673415.28"/>
        <n v="800000.0000001"/>
        <n v="800000.000001"/>
        <n v="910000.00000001"/>
        <n v="1000000.00000001"/>
        <n v="1021000"/>
        <n v="1054072.1"/>
        <n v="1090000"/>
        <n v="1100000"/>
        <n v="1102000"/>
        <n v="1187506"/>
        <n v="1200000"/>
        <n v="1220000"/>
        <n v="1299049.38"/>
        <n v="1300000.00000001"/>
        <n v="1300000.0000001"/>
        <n v="1301830.78"/>
        <n v="1315159.55"/>
        <n v="1400000.00001"/>
        <n v="1435000"/>
        <n v="1500000"/>
        <n v="1537320"/>
        <n v="1560000.00000001"/>
        <n v="1600000"/>
        <n v="1900000.0000001"/>
        <n v="1907164.55"/>
        <n v="2000000"/>
        <n v="2035000"/>
        <n v="2229734.001"/>
        <n v="2250000"/>
        <n v="2442000"/>
        <n v="2500000"/>
        <n v="2605000"/>
        <n v="2650000.00000001"/>
        <n v="2659260.69"/>
        <n v="2664100.09"/>
        <n v="2800000"/>
        <n v="2802000"/>
        <n v="2808636.2"/>
        <n v="2995417"/>
        <n v="3000000.01"/>
        <n v="3288000"/>
        <n v="3420000"/>
        <n v="3479998.57"/>
        <n v="3700000"/>
        <n v="3942400"/>
        <n v="3970421.6"/>
        <n v="4324072"/>
        <n v="4511158.53"/>
        <n v="4577000"/>
        <n v="4910130"/>
        <n v="5953495.57"/>
        <n v="6250713"/>
        <n v="7890850"/>
        <n v="8200000"/>
        <n v="8970000"/>
        <n v="9600000"/>
        <n v="10493000"/>
        <n v="11976600"/>
        <n v="12234598"/>
        <n v="15230588.24"/>
        <n v="15830960.29"/>
        <n v="20647500"/>
        <n v="23870000"/>
        <n v="45383150.6500013"/>
        <n v="257846351.780905"/>
        <m/>
      </sharedItems>
    </cacheField>
    <cacheField name="Dép mandatées avant 2017 " numFmtId="0">
      <sharedItems containsString="0" containsBlank="1" containsNumber="1" containsInteger="1" minValue="0" maxValue="38743377" count="13">
        <n v="0"/>
        <n v="35130"/>
        <n v="64770"/>
        <n v="233000"/>
        <n v="652535"/>
        <n v="1187506"/>
        <n v="1757500"/>
        <n v="2179734"/>
        <n v="2253500"/>
        <n v="3567000"/>
        <n v="26747932"/>
        <n v="38743377"/>
        <m/>
      </sharedItems>
    </cacheField>
    <cacheField name="Recettes titrées avant 2017" numFmtId="0">
      <sharedItems containsString="0" containsBlank="1" containsNumber="1" minValue="0" maxValue="43332534.93" count="40">
        <n v="0"/>
        <n v="4800"/>
        <n v="4840.45"/>
        <n v="5928"/>
        <n v="7588.8"/>
        <n v="8835.45"/>
        <n v="15950.62"/>
        <n v="20739.31"/>
        <n v="23400"/>
        <n v="46635"/>
        <n v="49030.71"/>
        <n v="88899.91"/>
        <n v="150000"/>
        <n v="188858.84"/>
        <n v="231293.59"/>
        <n v="233000"/>
        <n v="350841.47"/>
        <n v="432241.59"/>
        <n v="439578.4"/>
        <n v="445031.45"/>
        <n v="474034"/>
        <n v="574862.07"/>
        <n v="579119.72"/>
        <n v="832377.43"/>
        <n v="905039.71"/>
        <n v="954482.08"/>
        <n v="1025109.43"/>
        <n v="1036411.76"/>
        <n v="1259600"/>
        <n v="1298319"/>
        <n v="1398169.22"/>
        <n v="1620700.48"/>
        <n v="1715998.32"/>
        <n v="1892000"/>
        <n v="2470817.85"/>
        <n v="2955158.65"/>
        <n v="3995640.62"/>
        <n v="15597201"/>
        <n v="43332534.93"/>
        <m/>
      </sharedItems>
    </cacheField>
    <cacheField name="CN avant 2017" numFmtId="0">
      <sharedItems containsString="0" containsBlank="1" containsNumber="1" minValue="-4589157.93" maxValue="11150731" count="43">
        <n v="-4589157.93"/>
        <n v="-3995640.62"/>
        <n v="-2955158.65"/>
        <n v="-2470817.85"/>
        <n v="-1715998.32"/>
        <n v="-1620700.48"/>
        <n v="-1398169.22"/>
        <n v="-1036411.76"/>
        <n v="-1025109.43"/>
        <n v="-954482.08"/>
        <n v="-905039.71"/>
        <n v="-832377.43"/>
        <n v="-574862.07"/>
        <n v="-474034"/>
        <n v="-445031.45"/>
        <n v="-439578.4"/>
        <n v="-432241.59"/>
        <n v="-350841.47"/>
        <n v="-231293.59"/>
        <n v="-188858.84"/>
        <n v="-150000"/>
        <n v="-88899.91"/>
        <n v="-49030.71"/>
        <n v="-46635"/>
        <n v="-23400"/>
        <n v="-20739.31"/>
        <n v="-15950.62"/>
        <n v="-8835.45"/>
        <n v="-7588.8"/>
        <n v="-5928"/>
        <n v="-4840.45"/>
        <n v="-4800"/>
        <n v="0"/>
        <n v="35130"/>
        <n v="64770"/>
        <n v="73415.28"/>
        <n v="361500"/>
        <n v="459181"/>
        <n v="1187506"/>
        <n v="2179734"/>
        <n v="2307400"/>
        <n v="11150731"/>
        <m/>
      </sharedItems>
    </cacheField>
    <cacheField name="Reports Dép 2017" numFmtId="0">
      <sharedItems containsString="0" containsBlank="1" containsNumber="1" minValue="0" maxValue="4550843.85" count="26">
        <n v="0"/>
        <n v="1966.38"/>
        <n v="2009.08"/>
        <n v="17616"/>
        <n v="18900"/>
        <n v="21778"/>
        <n v="27890"/>
        <n v="37256.77"/>
        <n v="50816.42"/>
        <n v="58230"/>
        <n v="59961"/>
        <n v="87948.24"/>
        <n v="97545.88"/>
        <n v="124766.47"/>
        <n v="163390.47"/>
        <n v="175095.95"/>
        <n v="191974.19"/>
        <n v="200000"/>
        <n v="234273.53"/>
        <n v="260496.94"/>
        <n v="266466.78"/>
        <n v="328728.92"/>
        <n v="544487.36"/>
        <n v="1579245.47"/>
        <n v="4550843.85"/>
        <m/>
      </sharedItems>
    </cacheField>
    <cacheField name="Reports Rec 2017" numFmtId="0">
      <sharedItems containsString="0" containsBlank="1" containsNumber="1" containsInteger="1" minValue="0" maxValue="0" count="2">
        <n v="0"/>
        <m/>
      </sharedItems>
    </cacheField>
    <cacheField name="Dép 2017 + report (pour recueil)" numFmtId="0">
      <sharedItems containsString="0" containsBlank="1" containsNumber="1" minValue="0" maxValue="25407219.6" count="42">
        <n v="0"/>
        <n v="1966.38"/>
        <n v="6000"/>
        <n v="18370"/>
        <n v="25000"/>
        <n v="30000"/>
        <n v="43778"/>
        <n v="50000"/>
        <n v="58230"/>
        <n v="60000"/>
        <n v="70000"/>
        <n v="74961"/>
        <n v="100000"/>
        <n v="115000"/>
        <n v="120000"/>
        <n v="128225"/>
        <n v="150000"/>
        <n v="163390.47"/>
        <n v="175095.95"/>
        <n v="200000"/>
        <n v="207500"/>
        <n v="224460"/>
        <n v="252009.08"/>
        <n v="266466.78"/>
        <n v="328728.92"/>
        <n v="337256.77"/>
        <n v="340000"/>
        <n v="383500"/>
        <n v="400000"/>
        <n v="544487.36"/>
        <n v="1021000"/>
        <n v="1060882"/>
        <n v="1150816.42"/>
        <n v="1230000"/>
        <n v="1260000"/>
        <n v="1500000"/>
        <n v="2000000"/>
        <n v="3279245.47"/>
        <n v="3390850"/>
        <n v="3900000"/>
        <n v="25407219.6"/>
        <m/>
      </sharedItems>
    </cacheField>
    <cacheField name="Rec 2017 + report (pour recueil)" numFmtId="0">
      <sharedItems containsString="0" containsBlank="1" containsNumber="1" containsInteger="1" minValue="0" maxValue="4716699" count="16">
        <n v="0"/>
        <n v="29000"/>
        <n v="30000"/>
        <n v="54000"/>
        <n v="200000"/>
        <n v="207500"/>
        <n v="250000"/>
        <n v="284000"/>
        <n v="334395"/>
        <n v="350000"/>
        <n v="361500"/>
        <n v="410000"/>
        <n v="1060882"/>
        <n v="1145422"/>
        <n v="4716699"/>
        <m/>
      </sharedItems>
    </cacheField>
    <cacheField name="CN 2017 + report" numFmtId="0">
      <sharedItems containsString="0" containsBlank="1" containsNumber="1" minValue="-410000" maxValue="20350520.6" count="45">
        <n v="-410000"/>
        <n v="-350000"/>
        <n v="-284000"/>
        <n v="-250000"/>
        <n v="-29000"/>
        <n v="0"/>
        <n v="1966.38"/>
        <n v="6000"/>
        <n v="18370"/>
        <n v="22000"/>
        <n v="25000"/>
        <n v="30000"/>
        <n v="40000"/>
        <n v="43778"/>
        <n v="50000"/>
        <n v="58230"/>
        <n v="60000"/>
        <n v="70000"/>
        <n v="74961"/>
        <n v="100000"/>
        <n v="115000"/>
        <n v="120000"/>
        <n v="128225"/>
        <n v="150000"/>
        <n v="163390.47"/>
        <n v="175095.95"/>
        <n v="200000"/>
        <n v="224460"/>
        <n v="252009.08"/>
        <n v="266466.78"/>
        <n v="283256.77"/>
        <n v="328728.92"/>
        <n v="400000"/>
        <n v="544487.36"/>
        <n v="895605"/>
        <n v="1021000"/>
        <n v="1150816.42"/>
        <n v="1260000"/>
        <n v="1500000"/>
        <n v="2000000"/>
        <n v="2133823.47"/>
        <n v="3390850"/>
        <n v="3900000"/>
        <n v="20350520.6"/>
        <m/>
      </sharedItems>
    </cacheField>
    <cacheField name="Dép. 2017" numFmtId="0">
      <sharedItems containsString="0" containsBlank="1" containsNumber="1" containsInteger="1" minValue="0" maxValue="19926220" count="29">
        <n v="0"/>
        <n v="6000"/>
        <n v="15000"/>
        <n v="18370"/>
        <n v="22000"/>
        <n v="25000"/>
        <n v="30000"/>
        <n v="40000"/>
        <n v="50000"/>
        <n v="60000"/>
        <n v="70000"/>
        <n v="100000"/>
        <n v="108000"/>
        <n v="115000"/>
        <n v="150000"/>
        <n v="200000"/>
        <n v="207500"/>
        <n v="250000"/>
        <n v="300000"/>
        <n v="383500"/>
        <n v="400000"/>
        <n v="1100000"/>
        <n v="1700000"/>
        <n v="2000000"/>
        <n v="2500000"/>
        <n v="3390850"/>
        <n v="3900000"/>
        <n v="19926220"/>
        <m/>
      </sharedItems>
    </cacheField>
    <cacheField name="Rec. 2017" numFmtId="0">
      <sharedItems containsString="0" containsBlank="1" containsNumber="1" containsInteger="1" minValue="0" maxValue="3886000" count="12">
        <n v="0"/>
        <n v="29000"/>
        <n v="54000"/>
        <n v="200000"/>
        <n v="207500"/>
        <n v="250000"/>
        <n v="284000"/>
        <n v="361500"/>
        <n v="410000"/>
        <n v="2090000"/>
        <n v="3886000"/>
        <m/>
      </sharedItems>
    </cacheField>
    <cacheField name="CN 2017" numFmtId="0">
      <sharedItems containsString="0" containsBlank="1" containsNumber="1" containsInteger="1" minValue="-410000" maxValue="16040220" count="31">
        <n v="-410000"/>
        <n v="-390000"/>
        <n v="-284000"/>
        <n v="-250000"/>
        <n v="-29000"/>
        <n v="0"/>
        <n v="6000"/>
        <n v="15000"/>
        <n v="18370"/>
        <n v="22000"/>
        <n v="25000"/>
        <n v="30000"/>
        <n v="40000"/>
        <n v="50000"/>
        <n v="60000"/>
        <n v="70000"/>
        <n v="100000"/>
        <n v="108000"/>
        <n v="115000"/>
        <n v="150000"/>
        <n v="200000"/>
        <n v="246000"/>
        <n v="250000"/>
        <n v="400000"/>
        <n v="1100000"/>
        <n v="2000000"/>
        <n v="2500000"/>
        <n v="3390850"/>
        <n v="3900000"/>
        <n v="16040220"/>
        <m/>
      </sharedItems>
    </cacheField>
    <cacheField name="Dép. 2018 " numFmtId="0">
      <sharedItems containsBlank="1" containsMixedTypes="1" containsNumber="1" containsInteger="1" minValue="0" maxValue="42511915" count="41">
        <n v="0"/>
        <n v="6000"/>
        <n v="15000"/>
        <n v="22000"/>
        <n v="25000"/>
        <n v="45000"/>
        <n v="50000"/>
        <n v="63000"/>
        <n v="70000"/>
        <n v="100000"/>
        <n v="150000"/>
        <n v="200000"/>
        <n v="212000"/>
        <n v="250000"/>
        <n v="262000"/>
        <n v="300000"/>
        <n v="308000"/>
        <n v="383500"/>
        <n v="400000"/>
        <n v="456495"/>
        <n v="465000"/>
        <n v="500000"/>
        <n v="575000"/>
        <n v="620000"/>
        <n v="733000"/>
        <n v="770000"/>
        <n v="820000"/>
        <n v="882000"/>
        <n v="1000000"/>
        <n v="1105920"/>
        <n v="1203000"/>
        <n v="1212000"/>
        <n v="2000000"/>
        <n v="2900000"/>
        <n v="3858000"/>
        <n v="4000000"/>
        <n v="5400000"/>
        <n v="5600000"/>
        <n v="42511915"/>
        <e v="#REF!"/>
        <m/>
      </sharedItems>
    </cacheField>
    <cacheField name="Rec. 2018" numFmtId="0">
      <sharedItems containsBlank="1" containsMixedTypes="1" containsNumber="1" minValue="0" maxValue="8452495.0001" count="19">
        <n v="0"/>
        <n v="0.0001"/>
        <n v="10000"/>
        <n v="186000"/>
        <n v="200000"/>
        <n v="207500"/>
        <n v="210000"/>
        <n v="255000"/>
        <n v="337500"/>
        <n v="456495"/>
        <n v="500000"/>
        <n v="540000"/>
        <n v="800000"/>
        <n v="1010000"/>
        <n v="1350000"/>
        <n v="2900000"/>
        <n v="8452495.0001"/>
        <e v="#REF!"/>
        <m/>
      </sharedItems>
    </cacheField>
    <cacheField name="CN 2018 " numFmtId="0">
      <sharedItems containsBlank="1" containsMixedTypes="1" containsNumber="1" minValue="-2900000" maxValue="34059419.9999" count="46">
        <n v="-2900000"/>
        <n v="-800000"/>
        <n v="-500000"/>
        <n v="-337500"/>
        <n v="-147000"/>
        <n v="-0.0001"/>
        <n v="0"/>
        <n v="4500"/>
        <n v="6000"/>
        <n v="15000"/>
        <n v="22000"/>
        <n v="25000"/>
        <n v="45000"/>
        <n v="50000"/>
        <n v="63000"/>
        <n v="70000"/>
        <n v="76000"/>
        <n v="90000"/>
        <n v="100000"/>
        <n v="120000"/>
        <n v="150000"/>
        <n v="200000"/>
        <n v="250000"/>
        <n v="280000"/>
        <n v="300000"/>
        <n v="308000"/>
        <n v="383500"/>
        <n v="400000"/>
        <n v="465000"/>
        <n v="478000"/>
        <n v="500000"/>
        <n v="575000"/>
        <n v="760000"/>
        <n v="882000"/>
        <n v="1000000"/>
        <n v="1105920"/>
        <n v="1212000"/>
        <n v="2000000"/>
        <n v="2900000"/>
        <n v="3858000"/>
        <n v="4000000"/>
        <n v="5400000"/>
        <n v="5600000"/>
        <n v="34059419.9999"/>
        <e v="#REF!"/>
        <m/>
      </sharedItems>
    </cacheField>
    <cacheField name="Dép. 2019" numFmtId="0">
      <sharedItems containsString="0" containsBlank="1" containsNumber="1" minValue="0" maxValue="52500920.100012" count="51">
        <n v="0"/>
        <n v="1E-006"/>
        <n v="1E-005"/>
        <n v="0.1"/>
        <n v="6000"/>
        <n v="20000"/>
        <n v="22000"/>
        <n v="25000"/>
        <n v="50000"/>
        <n v="55000"/>
        <n v="70000"/>
        <n v="75000"/>
        <n v="100000"/>
        <n v="120000"/>
        <n v="125000"/>
        <n v="150000"/>
        <n v="200000"/>
        <n v="211100"/>
        <n v="240000"/>
        <n v="242000"/>
        <n v="250000"/>
        <n v="300000"/>
        <n v="317000"/>
        <n v="390000"/>
        <n v="400000"/>
        <n v="417000"/>
        <n v="500000"/>
        <n v="520000"/>
        <n v="600000"/>
        <n v="655000"/>
        <n v="730000"/>
        <n v="763000"/>
        <n v="800000"/>
        <n v="829400"/>
        <n v="1000000"/>
        <n v="1100000"/>
        <n v="1200000"/>
        <n v="1300000"/>
        <n v="1500000"/>
        <n v="1560000"/>
        <n v="1900000"/>
        <n v="2000000"/>
        <n v="2200000"/>
        <n v="2561500"/>
        <n v="2600000"/>
        <n v="2800000"/>
        <n v="2900000"/>
        <n v="3970000"/>
        <n v="5436920"/>
        <n v="52500920.100012"/>
        <m/>
      </sharedItems>
    </cacheField>
    <cacheField name="Rec. 2019" numFmtId="0">
      <sharedItems containsString="0" containsBlank="1" containsNumber="1" containsInteger="1" minValue="0" maxValue="15651653" count="23">
        <n v="0"/>
        <n v="15000"/>
        <n v="23000"/>
        <n v="80000"/>
        <n v="115000"/>
        <n v="127000"/>
        <n v="200000"/>
        <n v="250000"/>
        <n v="300000"/>
        <n v="310000"/>
        <n v="350000"/>
        <n v="500000"/>
        <n v="580000"/>
        <n v="700000"/>
        <n v="705000"/>
        <n v="859600"/>
        <n v="1000000"/>
        <n v="1050000"/>
        <n v="1100000"/>
        <n v="1284000"/>
        <n v="4353053"/>
        <n v="15651653"/>
        <m/>
      </sharedItems>
    </cacheField>
    <cacheField name="CN 2019" numFmtId="0">
      <sharedItems containsString="0" containsBlank="1" containsNumber="1" minValue="-1000000" maxValue="36849267.100012" count="63">
        <n v="-1000000"/>
        <n v="-705000"/>
        <n v="-700000"/>
        <n v="-500000"/>
        <n v="-350000"/>
        <n v="-310000"/>
        <n v="-300000"/>
        <n v="-250000"/>
        <n v="-200000"/>
        <n v="-100000"/>
        <n v="-80000"/>
        <n v="-30200"/>
        <n v="-15000"/>
        <n v="0"/>
        <n v="1E-006"/>
        <n v="1E-005"/>
        <n v="0.1"/>
        <n v="6000"/>
        <n v="10000"/>
        <n v="20000"/>
        <n v="22000"/>
        <n v="25000"/>
        <n v="50000"/>
        <n v="52000"/>
        <n v="55000"/>
        <n v="70000"/>
        <n v="84100"/>
        <n v="100000"/>
        <n v="120000"/>
        <n v="150000"/>
        <n v="200000"/>
        <n v="240000"/>
        <n v="242000"/>
        <n v="250000"/>
        <n v="300000"/>
        <n v="317000"/>
        <n v="320000"/>
        <n v="390000"/>
        <n v="400000"/>
        <n v="417000"/>
        <n v="500000"/>
        <n v="530000"/>
        <n v="600000"/>
        <n v="655000"/>
        <n v="763000"/>
        <n v="800000"/>
        <n v="950000"/>
        <n v="1000000"/>
        <n v="1083867"/>
        <n v="1100000"/>
        <n v="1200000"/>
        <n v="1250000"/>
        <n v="1277500"/>
        <n v="1300000"/>
        <n v="1560000"/>
        <n v="1900000"/>
        <n v="2000000"/>
        <n v="2020000"/>
        <n v="2800000"/>
        <n v="2900000"/>
        <n v="3970000"/>
        <n v="36849267.100012"/>
        <m/>
      </sharedItems>
    </cacheField>
    <cacheField name="Dép. 2020" numFmtId="0">
      <sharedItems containsString="0" containsBlank="1" containsNumber="1" containsInteger="1" minValue="0" maxValue="64868500" count="46">
        <n v="0"/>
        <n v="6000"/>
        <n v="20000"/>
        <n v="22000"/>
        <n v="25000"/>
        <n v="30000"/>
        <n v="50000"/>
        <n v="70000"/>
        <n v="75000"/>
        <n v="80000"/>
        <n v="100000"/>
        <n v="131000"/>
        <n v="145000"/>
        <n v="150000"/>
        <n v="200000"/>
        <n v="240500"/>
        <n v="250000"/>
        <n v="300000"/>
        <n v="317000"/>
        <n v="335000"/>
        <n v="500000"/>
        <n v="550000"/>
        <n v="600000"/>
        <n v="700000"/>
        <n v="764000"/>
        <n v="800000"/>
        <n v="830000"/>
        <n v="833000"/>
        <n v="900000"/>
        <n v="1000000"/>
        <n v="1045000"/>
        <n v="1200000"/>
        <n v="1300000"/>
        <n v="1400000"/>
        <n v="1500000"/>
        <n v="1800000"/>
        <n v="1850000"/>
        <n v="2000000"/>
        <n v="2100000"/>
        <n v="2900000"/>
        <n v="3400000"/>
        <n v="4000000"/>
        <n v="6250000"/>
        <n v="10000000"/>
        <n v="64868500"/>
        <m/>
      </sharedItems>
    </cacheField>
    <cacheField name="Rec. 2020" numFmtId="0">
      <sharedItems containsString="0" containsBlank="1" containsNumber="1" minValue="0" maxValue="7199400.00002" count="21">
        <n v="0"/>
        <n v="1E-005"/>
        <n v="62000"/>
        <n v="80000"/>
        <n v="90000"/>
        <n v="110000"/>
        <n v="150000"/>
        <n v="200000"/>
        <n v="214000"/>
        <n v="250000"/>
        <n v="300000"/>
        <n v="310000"/>
        <n v="355000"/>
        <n v="368400"/>
        <n v="475000"/>
        <n v="600000"/>
        <n v="875000"/>
        <n v="1170000"/>
        <n v="1340000"/>
        <n v="7199400.00002"/>
        <m/>
      </sharedItems>
    </cacheField>
    <cacheField name="CN 2020" numFmtId="0">
      <sharedItems containsString="0" containsBlank="1" containsNumber="1" minValue="-310000" maxValue="57669099.99998" count="51">
        <n v="-310000"/>
        <n v="-250000"/>
        <n v="-12000"/>
        <n v="-1E-005"/>
        <n v="0"/>
        <n v="6000"/>
        <n v="20000"/>
        <n v="22000"/>
        <n v="25000"/>
        <n v="30000"/>
        <n v="70000"/>
        <n v="75000"/>
        <n v="80000"/>
        <n v="100000"/>
        <n v="131000"/>
        <n v="145000"/>
        <n v="150000"/>
        <n v="200000"/>
        <n v="240500"/>
        <n v="250000"/>
        <n v="300000"/>
        <n v="317000"/>
        <n v="335000"/>
        <n v="460000"/>
        <n v="461600"/>
        <n v="500000"/>
        <n v="600000"/>
        <n v="700000"/>
        <n v="764000"/>
        <n v="800000"/>
        <n v="833000"/>
        <n v="900000"/>
        <n v="945000"/>
        <n v="1000000"/>
        <n v="1045000"/>
        <n v="1050000"/>
        <n v="1125000"/>
        <n v="1375000"/>
        <n v="1390000"/>
        <n v="1400000"/>
        <n v="1500000"/>
        <n v="1560000"/>
        <n v="1800000"/>
        <n v="2000000"/>
        <n v="2100000"/>
        <n v="3100000"/>
        <n v="4000000"/>
        <n v="6036000"/>
        <n v="8830000"/>
        <n v="57669099.99998"/>
        <m/>
      </sharedItems>
    </cacheField>
    <cacheField name="Dép. 2021" numFmtId="0">
      <sharedItems containsString="0" containsBlank="1" containsNumber="1" minValue="0" maxValue="58493917.0000101" count="41">
        <n v="0"/>
        <n v="1E-007"/>
        <n v="1E-005"/>
        <n v="6000"/>
        <n v="25000"/>
        <n v="30000"/>
        <n v="36000"/>
        <n v="50000"/>
        <n v="65000"/>
        <n v="80000"/>
        <n v="95000"/>
        <n v="100000"/>
        <n v="118000"/>
        <n v="150000"/>
        <n v="200000"/>
        <n v="250000"/>
        <n v="317000"/>
        <n v="350000"/>
        <n v="362000"/>
        <n v="400000"/>
        <n v="450000"/>
        <n v="500000"/>
        <n v="600000"/>
        <n v="700000"/>
        <n v="840000"/>
        <n v="900000"/>
        <n v="1000000"/>
        <n v="1065000"/>
        <n v="1500000"/>
        <n v="1525000"/>
        <n v="1900000"/>
        <n v="1960000"/>
        <n v="2000000"/>
        <n v="2167917"/>
        <n v="2500000"/>
        <n v="2900000"/>
        <n v="4000000"/>
        <n v="4400000"/>
        <n v="7102000"/>
        <n v="58493917.0000101"/>
        <m/>
      </sharedItems>
    </cacheField>
    <cacheField name="Rec. 2021" numFmtId="0">
      <sharedItems containsString="0" containsBlank="1" containsNumber="1" minValue="0" maxValue="10200500.0000001" count="15">
        <n v="0"/>
        <n v="1E-007"/>
        <n v="82500"/>
        <n v="150000"/>
        <n v="200000"/>
        <n v="250000"/>
        <n v="305000"/>
        <n v="450000"/>
        <n v="550000"/>
        <n v="600000"/>
        <n v="1013000"/>
        <n v="1250000"/>
        <n v="4500000"/>
        <n v="10200500.0000001"/>
        <m/>
      </sharedItems>
    </cacheField>
    <cacheField name="CN 2021" numFmtId="0">
      <sharedItems containsString="0" containsBlank="1" containsNumber="1" minValue="-888000" maxValue="48293417.00001" count="45">
        <n v="-888000"/>
        <n v="-305000"/>
        <n v="-250000"/>
        <n v="-185000"/>
        <n v="-173000"/>
        <n v="-1E-007"/>
        <n v="0"/>
        <n v="1E-007"/>
        <n v="1E-005"/>
        <n v="6000"/>
        <n v="25000"/>
        <n v="30000"/>
        <n v="36000"/>
        <n v="50000"/>
        <n v="80000"/>
        <n v="95000"/>
        <n v="100000"/>
        <n v="118000"/>
        <n v="150000"/>
        <n v="200000"/>
        <n v="250000"/>
        <n v="317000"/>
        <n v="350000"/>
        <n v="400000"/>
        <n v="450000"/>
        <n v="500000"/>
        <n v="515000"/>
        <n v="600000"/>
        <n v="700000"/>
        <n v="900000"/>
        <n v="1000000"/>
        <n v="1500000"/>
        <n v="1525000"/>
        <n v="1717917"/>
        <n v="1900000"/>
        <n v="1917500"/>
        <n v="1960000"/>
        <n v="2000000"/>
        <n v="2602000"/>
        <n v="2900000"/>
        <n v="3400000"/>
        <n v="4000000"/>
        <n v="4400000"/>
        <n v="48293417.00001"/>
        <m/>
      </sharedItems>
    </cacheField>
    <cacheField name="Dép. Après 2021" numFmtId="0">
      <sharedItems containsString="0" containsBlank="1" containsNumber="1" minValue="0" maxValue="87748713.0110034" count="38">
        <n v="0"/>
        <n v="1E-008"/>
        <n v="1E-007"/>
        <n v="1E-006"/>
        <n v="0.001"/>
        <n v="0.01"/>
        <n v="6000"/>
        <n v="25000"/>
        <n v="80000"/>
        <n v="100000"/>
        <n v="150000"/>
        <n v="200000"/>
        <n v="250000"/>
        <n v="300000"/>
        <n v="317000"/>
        <n v="400000"/>
        <n v="500000"/>
        <n v="1000000"/>
        <n v="1065000"/>
        <n v="1300000"/>
        <n v="1400000"/>
        <n v="1500000"/>
        <n v="1525000"/>
        <n v="1880000"/>
        <n v="1950713"/>
        <n v="2000000"/>
        <n v="2600000"/>
        <n v="2900000"/>
        <n v="3100000"/>
        <n v="4000000"/>
        <n v="4200000"/>
        <n v="4500000"/>
        <n v="5000000"/>
        <n v="6000000"/>
        <n v="7000000"/>
        <n v="23000000"/>
        <n v="87748713.0110034"/>
        <m/>
      </sharedItems>
    </cacheField>
    <cacheField name="Rec. Après 2021" numFmtId="0">
      <sharedItems containsString="0" containsBlank="1" containsNumber="1" containsInteger="1" minValue="0" maxValue="17162000" count="13">
        <n v="0"/>
        <n v="200000"/>
        <n v="250000"/>
        <n v="300000"/>
        <n v="462000"/>
        <n v="550000"/>
        <n v="600000"/>
        <n v="1500000"/>
        <n v="2000000"/>
        <n v="3000000"/>
        <n v="5600000"/>
        <n v="17162000"/>
        <m/>
      </sharedItems>
    </cacheField>
    <cacheField name="CN Après 2021" numFmtId="0">
      <sharedItems containsString="0" containsBlank="1" containsNumber="1" minValue="-1000000" maxValue="70586713.0110033" count="39">
        <n v="-1000000"/>
        <n v="-450000"/>
        <n v="-250000"/>
        <n v="0"/>
        <n v="1E-008"/>
        <n v="1E-007"/>
        <n v="1E-006"/>
        <n v="0.001"/>
        <n v="0.01"/>
        <n v="6000"/>
        <n v="25000"/>
        <n v="80000"/>
        <n v="100000"/>
        <n v="150000"/>
        <n v="250000"/>
        <n v="300000"/>
        <n v="317000"/>
        <n v="400000"/>
        <n v="500000"/>
        <n v="515000"/>
        <n v="900000"/>
        <n v="1000000"/>
        <n v="1300000"/>
        <n v="1400000"/>
        <n v="1525000"/>
        <n v="1600000"/>
        <n v="1650713"/>
        <n v="1880000"/>
        <n v="2000000"/>
        <n v="2138000"/>
        <n v="2500000"/>
        <n v="4000000"/>
        <n v="4200000"/>
        <n v="4400000"/>
        <n v="6000000"/>
        <n v="7000000"/>
        <n v="17400000"/>
        <n v="70586713.0110033"/>
        <m/>
      </sharedItems>
    </cacheField>
    <cacheField name="Total Dép. 2019- après 2021" numFmtId="0">
      <sharedItems containsString="0" containsBlank="1" containsNumber="1" minValue="0" maxValue="263612050.111025" count="86">
        <n v="0"/>
        <n v="1E-008"/>
        <n v="1E-007"/>
        <n v="1E-006"/>
        <n v="1E-005"/>
        <n v="18000"/>
        <n v="20000.00000001"/>
        <n v="44000"/>
        <n v="50000.001"/>
        <n v="100000"/>
        <n v="170000.000001"/>
        <n v="200000"/>
        <n v="211100"/>
        <n v="250000"/>
        <n v="287000"/>
        <n v="300000"/>
        <n v="300000.000001"/>
        <n v="315000"/>
        <n v="325000"/>
        <n v="350000"/>
        <n v="417000"/>
        <n v="450000"/>
        <n v="480500"/>
        <n v="500000"/>
        <n v="520000"/>
        <n v="550000"/>
        <n v="600000"/>
        <n v="800000"/>
        <n v="800000.0000001"/>
        <n v="800000.000001"/>
        <n v="830000"/>
        <n v="950000"/>
        <n v="1000000.00000001"/>
        <n v="1000000.1"/>
        <n v="1090000"/>
        <n v="1100000.0000001"/>
        <n v="1200000"/>
        <n v="1200000.00000001"/>
        <n v="1268000"/>
        <n v="1300000.00000001"/>
        <n v="1435000"/>
        <n v="1500000"/>
        <n v="1560000.00000001"/>
        <n v="1659400"/>
        <n v="1785000"/>
        <n v="1900000.0000001"/>
        <n v="1916000"/>
        <n v="2000000"/>
        <n v="2148000"/>
        <n v="2162000"/>
        <n v="2200000"/>
        <n v="2255000"/>
        <n v="2385000"/>
        <n v="2442000"/>
        <n v="2500000"/>
        <n v="2800000"/>
        <n v="2900000.00001"/>
        <n v="3000000.01"/>
        <n v="3100000"/>
        <n v="3350000"/>
        <n v="3420000"/>
        <n v="3700000"/>
        <n v="3800000"/>
        <n v="3995000"/>
        <n v="4200000"/>
        <n v="4550000"/>
        <n v="4577000"/>
        <n v="4580000"/>
        <n v="4729417"/>
        <n v="4875000"/>
        <n v="5436920"/>
        <n v="5500000"/>
        <n v="5850000"/>
        <n v="6000000"/>
        <n v="6550713"/>
        <n v="7302000"/>
        <n v="8000000"/>
        <n v="9600000"/>
        <n v="9850000"/>
        <n v="10043000"/>
        <n v="10100000"/>
        <n v="12840000"/>
        <n v="15970000"/>
        <n v="26050000"/>
        <n v="263612050.111025"/>
        <m/>
      </sharedItems>
    </cacheField>
    <cacheField name="Total Rec. 2019- après 2021" numFmtId="0">
      <sharedItems containsString="0" containsBlank="1" containsNumber="1" minValue="0" maxValue="50213553.0000201" count="41">
        <n v="0"/>
        <n v="1E-007"/>
        <n v="23000"/>
        <n v="80000"/>
        <n v="110000"/>
        <n v="127000"/>
        <n v="177000"/>
        <n v="200000"/>
        <n v="214000"/>
        <n v="250000"/>
        <n v="300000"/>
        <n v="305000"/>
        <n v="310000.00001"/>
        <n v="350000.00001"/>
        <n v="450000"/>
        <n v="462000"/>
        <n v="500000"/>
        <n v="555000"/>
        <n v="600000"/>
        <n v="700000"/>
        <n v="725000"/>
        <n v="750000"/>
        <n v="800000"/>
        <n v="1000000"/>
        <n v="1100000"/>
        <n v="1200000"/>
        <n v="1228000"/>
        <n v="1250000"/>
        <n v="1500000"/>
        <n v="1734000"/>
        <n v="1920000"/>
        <n v="1975000"/>
        <n v="2000000"/>
        <n v="2015000"/>
        <n v="3233000"/>
        <n v="4015000"/>
        <n v="4353053"/>
        <n v="4500000"/>
        <n v="5772500"/>
        <n v="50213553.0000201"/>
        <m/>
      </sharedItems>
    </cacheField>
    <cacheField name="Total CN 2019- après 2021" numFmtId="0">
      <sharedItems containsString="0" containsBlank="1" containsNumber="1" minValue="-1250000" maxValue="213398497.111005" count="96">
        <n v="-1250000"/>
        <n v="-1000000"/>
        <n v="-700000"/>
        <n v="-500000"/>
        <n v="-350000.00001"/>
        <n v="-310000.00001"/>
        <n v="-300000"/>
        <n v="-249999.99999999"/>
        <n v="-200000"/>
        <n v="-80000"/>
        <n v="-1E-007"/>
        <n v="0"/>
        <n v="1E-007"/>
        <n v="1E-006"/>
        <n v="1E-005"/>
        <n v="18000"/>
        <n v="20000.00000001"/>
        <n v="44000"/>
        <n v="50000.001"/>
        <n v="84100"/>
        <n v="100000"/>
        <n v="148000"/>
        <n v="170000"/>
        <n v="170000.000001"/>
        <n v="200000"/>
        <n v="287000"/>
        <n v="292000"/>
        <n v="300000"/>
        <n v="300000.000001"/>
        <n v="350000"/>
        <n v="417000"/>
        <n v="431400"/>
        <n v="480500"/>
        <n v="500000"/>
        <n v="520000"/>
        <n v="550000"/>
        <n v="600000"/>
        <n v="750000"/>
        <n v="800000.0000001"/>
        <n v="800000.000001"/>
        <n v="830000"/>
        <n v="895000.00000001"/>
        <n v="912000"/>
        <n v="950000"/>
        <n v="1000000.00000001"/>
        <n v="1000000.1"/>
        <n v="1083867"/>
        <n v="1090000"/>
        <n v="1100000"/>
        <n v="1100000.0000001"/>
        <n v="1185000"/>
        <n v="1200000"/>
        <n v="1268000"/>
        <n v="1300000.00000001"/>
        <n v="1400000.00001"/>
        <n v="1435000"/>
        <n v="1500000"/>
        <n v="1560000.00000001"/>
        <n v="1593000"/>
        <n v="1600000"/>
        <n v="1900000.0000001"/>
        <n v="1916000"/>
        <n v="1985000"/>
        <n v="2000000"/>
        <n v="2145000"/>
        <n v="2225000"/>
        <n v="2385000"/>
        <n v="2442000"/>
        <n v="2500000"/>
        <n v="2565000"/>
        <n v="2625000"/>
        <n v="2800000"/>
        <n v="2802000"/>
        <n v="2995417"/>
        <n v="3000000.01"/>
        <n v="3238000"/>
        <n v="3420000"/>
        <n v="3500000"/>
        <n v="3695000"/>
        <n v="3700000"/>
        <n v="3800000"/>
        <n v="3930000"/>
        <n v="4550000"/>
        <n v="4577000"/>
        <n v="4875000"/>
        <n v="6250713"/>
        <n v="8000000"/>
        <n v="8900000"/>
        <n v="9600000"/>
        <n v="9607000"/>
        <n v="9636000"/>
        <n v="10043000"/>
        <n v="15970000"/>
        <n v="20277500"/>
        <n v="213398497.111005"/>
        <m/>
      </sharedItems>
    </cacheField>
    <cacheField name="Charges directes" numFmtId="0">
      <sharedItems containsString="0" containsBlank="1" containsNumber="1" containsInteger="1" minValue="0" maxValue="3643951" count="7">
        <n v="0"/>
        <n v="40000"/>
        <n v="148924"/>
        <n v="225027"/>
        <n v="3230000"/>
        <n v="3643951"/>
        <m/>
      </sharedItems>
    </cacheField>
    <cacheField name="Coûts RH" numFmtId="0">
      <sharedItems containsString="0" containsBlank="1" containsNumber="1" containsInteger="1" minValue="0" maxValue="1197617" count="7">
        <n v="0"/>
        <n v="35000"/>
        <n v="60000"/>
        <n v="254170"/>
        <n v="848447"/>
        <n v="1197617"/>
        <m/>
      </sharedItems>
    </cacheField>
    <cacheField name="Total Charges de Fonctionnement" numFmtId="0">
      <sharedItems containsString="0" containsBlank="1" containsNumber="1" containsInteger="1" minValue="0" maxValue="4841568" count="8">
        <n v="0"/>
        <n v="35000"/>
        <n v="100000"/>
        <n v="403094"/>
        <n v="1073474"/>
        <n v="3230000"/>
        <n v="4841568"/>
        <m/>
      </sharedItems>
    </cacheField>
  </cacheFields>
</pivotCacheDefinition>
</file>

<file path=xl/pivotCache/pivotCacheRecords1.xml><?xml version="1.0" encoding="utf-8"?>
<pivotCacheRecords xmlns="http://schemas.openxmlformats.org/spreadsheetml/2006/main" xmlns:r="http://schemas.openxmlformats.org/officeDocument/2006/relationships" count="121">
  <r>
    <x v="1"/>
    <x v="0"/>
    <x v="1"/>
    <x v="1"/>
    <x v="1"/>
    <x v="3"/>
    <x v="2"/>
    <x v="6"/>
    <x v="28"/>
    <x v="119"/>
    <x v="73"/>
    <x v="0"/>
    <x v="3"/>
    <x v="0"/>
    <x v="1"/>
    <x v="22"/>
    <x v="0"/>
    <x v="41"/>
    <x v="0"/>
    <x v="0"/>
    <x v="31"/>
    <x v="0"/>
    <x v="0"/>
    <x v="0"/>
    <x v="0"/>
    <x v="5"/>
    <x v="0"/>
    <x v="0"/>
    <x v="5"/>
    <x v="0"/>
    <x v="0"/>
    <x v="6"/>
    <x v="18"/>
    <x v="0"/>
    <x v="31"/>
    <x v="15"/>
    <x v="0"/>
    <x v="18"/>
    <x v="0"/>
    <x v="0"/>
    <x v="6"/>
    <x v="0"/>
    <x v="0"/>
    <x v="3"/>
    <x v="22"/>
    <x v="0"/>
    <x v="32"/>
  </r>
  <r>
    <x v="1"/>
    <x v="1"/>
    <x v="1"/>
    <x v="1"/>
    <x v="1"/>
    <x v="3"/>
    <x v="2"/>
    <x v="6"/>
    <x v="26"/>
    <x v="117"/>
    <x v="71"/>
    <x v="2"/>
    <x v="3"/>
    <x v="0"/>
    <x v="1"/>
    <x v="56"/>
    <x v="48"/>
    <x v="42"/>
    <x v="6"/>
    <x v="29"/>
    <x v="36"/>
    <x v="6"/>
    <x v="0"/>
    <x v="20"/>
    <x v="5"/>
    <x v="5"/>
    <x v="16"/>
    <x v="4"/>
    <x v="5"/>
    <x v="12"/>
    <x v="5"/>
    <x v="7"/>
    <x v="17"/>
    <x v="5"/>
    <x v="26"/>
    <x v="0"/>
    <x v="0"/>
    <x v="4"/>
    <x v="0"/>
    <x v="0"/>
    <x v="6"/>
    <x v="0"/>
    <x v="0"/>
    <x v="3"/>
    <x v="12"/>
    <x v="5"/>
    <x v="19"/>
  </r>
  <r>
    <x v="0"/>
    <x v="1"/>
    <x v="0"/>
    <x v="1"/>
    <x v="1"/>
    <x v="3"/>
    <x v="2"/>
    <x v="1"/>
    <x v="4"/>
    <x v="27"/>
    <x v="13"/>
    <x v="0"/>
    <x v="3"/>
    <x v="0"/>
    <x v="0"/>
    <x v="0"/>
    <x v="56"/>
    <x v="1"/>
    <x v="0"/>
    <x v="0"/>
    <x v="31"/>
    <x v="0"/>
    <x v="0"/>
    <x v="0"/>
    <x v="0"/>
    <x v="5"/>
    <x v="0"/>
    <x v="0"/>
    <x v="5"/>
    <x v="0"/>
    <x v="14"/>
    <x v="0"/>
    <x v="0"/>
    <x v="0"/>
    <x v="13"/>
    <x v="0"/>
    <x v="0"/>
    <x v="4"/>
    <x v="0"/>
    <x v="0"/>
    <x v="6"/>
    <x v="0"/>
    <x v="0"/>
    <x v="3"/>
    <x v="0"/>
    <x v="0"/>
    <x v="11"/>
  </r>
  <r>
    <x v="1"/>
    <x v="1"/>
    <x v="1"/>
    <x v="1"/>
    <x v="1"/>
    <x v="0"/>
    <x v="3"/>
    <x v="3"/>
    <x v="64"/>
    <x v="86"/>
    <x v="29"/>
    <x v="1"/>
    <x v="3"/>
    <x v="2"/>
    <x v="1"/>
    <x v="76"/>
    <x v="19"/>
    <x v="93"/>
    <x v="0"/>
    <x v="3"/>
    <x v="28"/>
    <x v="0"/>
    <x v="0"/>
    <x v="9"/>
    <x v="0"/>
    <x v="16"/>
    <x v="9"/>
    <x v="0"/>
    <x v="14"/>
    <x v="22"/>
    <x v="0"/>
    <x v="31"/>
    <x v="26"/>
    <x v="0"/>
    <x v="40"/>
    <x v="40"/>
    <x v="10"/>
    <x v="45"/>
    <x v="10"/>
    <x v="0"/>
    <x v="15"/>
    <x v="0"/>
    <x v="0"/>
    <x v="3"/>
    <x v="63"/>
    <x v="10"/>
    <x v="78"/>
  </r>
  <r>
    <x v="1"/>
    <x v="0"/>
    <x v="1"/>
    <x v="1"/>
    <x v="1"/>
    <x v="0"/>
    <x v="3"/>
    <x v="3"/>
    <x v="65"/>
    <x v="55"/>
    <x v="29"/>
    <x v="1"/>
    <x v="3"/>
    <x v="2"/>
    <x v="1"/>
    <x v="32"/>
    <x v="4"/>
    <x v="52"/>
    <x v="0"/>
    <x v="3"/>
    <x v="28"/>
    <x v="0"/>
    <x v="0"/>
    <x v="9"/>
    <x v="0"/>
    <x v="16"/>
    <x v="9"/>
    <x v="0"/>
    <x v="14"/>
    <x v="38"/>
    <x v="0"/>
    <x v="6"/>
    <x v="3"/>
    <x v="0"/>
    <x v="16"/>
    <x v="25"/>
    <x v="19"/>
    <x v="29"/>
    <x v="14"/>
    <x v="0"/>
    <x v="19"/>
    <x v="0"/>
    <x v="0"/>
    <x v="3"/>
    <x v="33"/>
    <x v="0"/>
    <x v="45"/>
  </r>
  <r>
    <x v="1"/>
    <x v="1"/>
    <x v="1"/>
    <x v="8"/>
    <x v="4"/>
    <x v="0"/>
    <x v="3"/>
    <x v="3"/>
    <x v="68"/>
    <x v="50"/>
    <x v="26"/>
    <x v="1"/>
    <x v="3"/>
    <x v="2"/>
    <x v="1"/>
    <x v="91"/>
    <x v="0"/>
    <x v="103"/>
    <x v="0"/>
    <x v="0"/>
    <x v="31"/>
    <x v="0"/>
    <x v="0"/>
    <x v="19"/>
    <x v="0"/>
    <x v="26"/>
    <x v="15"/>
    <x v="0"/>
    <x v="20"/>
    <x v="13"/>
    <x v="0"/>
    <x v="22"/>
    <x v="20"/>
    <x v="0"/>
    <x v="33"/>
    <x v="27"/>
    <x v="0"/>
    <x v="30"/>
    <x v="31"/>
    <x v="0"/>
    <x v="36"/>
    <x v="34"/>
    <x v="0"/>
    <x v="35"/>
    <x v="79"/>
    <x v="0"/>
    <x v="91"/>
  </r>
  <r>
    <x v="1"/>
    <x v="0"/>
    <x v="1"/>
    <x v="8"/>
    <x v="4"/>
    <x v="0"/>
    <x v="3"/>
    <x v="3"/>
    <x v="91"/>
    <x v="49"/>
    <x v="25"/>
    <x v="1"/>
    <x v="3"/>
    <x v="2"/>
    <x v="1"/>
    <x v="86"/>
    <x v="0"/>
    <x v="100"/>
    <x v="0"/>
    <x v="0"/>
    <x v="31"/>
    <x v="0"/>
    <x v="0"/>
    <x v="19"/>
    <x v="0"/>
    <x v="26"/>
    <x v="15"/>
    <x v="0"/>
    <x v="20"/>
    <x v="0"/>
    <x v="0"/>
    <x v="6"/>
    <x v="0"/>
    <x v="0"/>
    <x v="13"/>
    <x v="0"/>
    <x v="0"/>
    <x v="4"/>
    <x v="32"/>
    <x v="0"/>
    <x v="37"/>
    <x v="33"/>
    <x v="0"/>
    <x v="34"/>
    <x v="76"/>
    <x v="0"/>
    <x v="86"/>
  </r>
  <r>
    <x v="1"/>
    <x v="0"/>
    <x v="1"/>
    <x v="11"/>
    <x v="1"/>
    <x v="0"/>
    <x v="3"/>
    <x v="3"/>
    <x v="58"/>
    <x v="6"/>
    <x v="4"/>
    <x v="0"/>
    <x v="3"/>
    <x v="9"/>
    <x v="1"/>
    <x v="16"/>
    <x v="3"/>
    <x v="35"/>
    <x v="0"/>
    <x v="1"/>
    <x v="30"/>
    <x v="0"/>
    <x v="0"/>
    <x v="0"/>
    <x v="0"/>
    <x v="5"/>
    <x v="0"/>
    <x v="0"/>
    <x v="5"/>
    <x v="0"/>
    <x v="0"/>
    <x v="6"/>
    <x v="21"/>
    <x v="0"/>
    <x v="34"/>
    <x v="0"/>
    <x v="0"/>
    <x v="4"/>
    <x v="0"/>
    <x v="0"/>
    <x v="6"/>
    <x v="3"/>
    <x v="0"/>
    <x v="6"/>
    <x v="16"/>
    <x v="0"/>
    <x v="28"/>
  </r>
  <r>
    <x v="1"/>
    <x v="0"/>
    <x v="0"/>
    <x v="13"/>
    <x v="1"/>
    <x v="0"/>
    <x v="3"/>
    <x v="3"/>
    <x v="69"/>
    <x v="68"/>
    <x v="68"/>
    <x v="1"/>
    <x v="3"/>
    <x v="0"/>
    <x v="1"/>
    <x v="54"/>
    <x v="0"/>
    <x v="74"/>
    <x v="7"/>
    <x v="0"/>
    <x v="38"/>
    <x v="0"/>
    <x v="0"/>
    <x v="0"/>
    <x v="0"/>
    <x v="5"/>
    <x v="0"/>
    <x v="0"/>
    <x v="5"/>
    <x v="0"/>
    <x v="0"/>
    <x v="6"/>
    <x v="8"/>
    <x v="0"/>
    <x v="22"/>
    <x v="0"/>
    <x v="0"/>
    <x v="4"/>
    <x v="0"/>
    <x v="0"/>
    <x v="6"/>
    <x v="4"/>
    <x v="0"/>
    <x v="7"/>
    <x v="8"/>
    <x v="0"/>
    <x v="18"/>
  </r>
  <r>
    <x v="1"/>
    <x v="0"/>
    <x v="1"/>
    <x v="9"/>
    <x v="1"/>
    <x v="0"/>
    <x v="3"/>
    <x v="9"/>
    <x v="91"/>
    <x v="99"/>
    <x v="59"/>
    <x v="2"/>
    <x v="3"/>
    <x v="6"/>
    <x v="1"/>
    <x v="89"/>
    <x v="0"/>
    <x v="102"/>
    <x v="0"/>
    <x v="0"/>
    <x v="31"/>
    <x v="0"/>
    <x v="0"/>
    <x v="0"/>
    <x v="0"/>
    <x v="5"/>
    <x v="0"/>
    <x v="0"/>
    <x v="5"/>
    <x v="0"/>
    <x v="0"/>
    <x v="6"/>
    <x v="0"/>
    <x v="0"/>
    <x v="13"/>
    <x v="29"/>
    <x v="0"/>
    <x v="33"/>
    <x v="37"/>
    <x v="0"/>
    <x v="42"/>
    <x v="30"/>
    <x v="0"/>
    <x v="32"/>
    <x v="77"/>
    <x v="0"/>
    <x v="88"/>
  </r>
  <r>
    <x v="1"/>
    <x v="0"/>
    <x v="0"/>
    <x v="1"/>
    <x v="1"/>
    <x v="3"/>
    <x v="2"/>
    <x v="0"/>
    <x v="83"/>
    <x v="105"/>
    <x v="64"/>
    <x v="0"/>
    <x v="3"/>
    <x v="0"/>
    <x v="1"/>
    <x v="88"/>
    <x v="61"/>
    <x v="91"/>
    <x v="9"/>
    <x v="28"/>
    <x v="39"/>
    <x v="16"/>
    <x v="0"/>
    <x v="40"/>
    <x v="9"/>
    <x v="1"/>
    <x v="0"/>
    <x v="0"/>
    <x v="5"/>
    <x v="0"/>
    <x v="0"/>
    <x v="6"/>
    <x v="0"/>
    <x v="14"/>
    <x v="1"/>
    <x v="0"/>
    <x v="11"/>
    <x v="0"/>
    <x v="36"/>
    <x v="0"/>
    <x v="41"/>
    <x v="25"/>
    <x v="9"/>
    <x v="0"/>
    <x v="73"/>
    <x v="35"/>
    <x v="62"/>
  </r>
  <r>
    <x v="1"/>
    <x v="0"/>
    <x v="1"/>
    <x v="9"/>
    <x v="1"/>
    <x v="0"/>
    <x v="3"/>
    <x v="9"/>
    <x v="91"/>
    <x v="91"/>
    <x v="52"/>
    <x v="2"/>
    <x v="3"/>
    <x v="6"/>
    <x v="1"/>
    <x v="15"/>
    <x v="0"/>
    <x v="36"/>
    <x v="0"/>
    <x v="0"/>
    <x v="31"/>
    <x v="0"/>
    <x v="0"/>
    <x v="0"/>
    <x v="0"/>
    <x v="5"/>
    <x v="0"/>
    <x v="0"/>
    <x v="5"/>
    <x v="0"/>
    <x v="0"/>
    <x v="6"/>
    <x v="0"/>
    <x v="0"/>
    <x v="13"/>
    <x v="0"/>
    <x v="0"/>
    <x v="4"/>
    <x v="0"/>
    <x v="0"/>
    <x v="6"/>
    <x v="13"/>
    <x v="0"/>
    <x v="15"/>
    <x v="15"/>
    <x v="0"/>
    <x v="27"/>
  </r>
  <r>
    <x v="1"/>
    <x v="0"/>
    <x v="1"/>
    <x v="9"/>
    <x v="1"/>
    <x v="0"/>
    <x v="3"/>
    <x v="9"/>
    <x v="91"/>
    <x v="115"/>
    <x v="69"/>
    <x v="0"/>
    <x v="3"/>
    <x v="0"/>
    <x v="1"/>
    <x v="59"/>
    <x v="0"/>
    <x v="77"/>
    <x v="0"/>
    <x v="0"/>
    <x v="31"/>
    <x v="0"/>
    <x v="0"/>
    <x v="0"/>
    <x v="0"/>
    <x v="5"/>
    <x v="0"/>
    <x v="0"/>
    <x v="5"/>
    <x v="0"/>
    <x v="0"/>
    <x v="6"/>
    <x v="0"/>
    <x v="0"/>
    <x v="13"/>
    <x v="20"/>
    <x v="0"/>
    <x v="25"/>
    <x v="28"/>
    <x v="0"/>
    <x v="31"/>
    <x v="16"/>
    <x v="0"/>
    <x v="18"/>
    <x v="54"/>
    <x v="0"/>
    <x v="68"/>
  </r>
  <r>
    <x v="1"/>
    <x v="1"/>
    <x v="1"/>
    <x v="1"/>
    <x v="1"/>
    <x v="3"/>
    <x v="2"/>
    <x v="0"/>
    <x v="2"/>
    <x v="69"/>
    <x v="34"/>
    <x v="1"/>
    <x v="3"/>
    <x v="0"/>
    <x v="1"/>
    <x v="73"/>
    <x v="50"/>
    <x v="73"/>
    <x v="8"/>
    <x v="33"/>
    <x v="35"/>
    <x v="0"/>
    <x v="0"/>
    <x v="27"/>
    <x v="10"/>
    <x v="9"/>
    <x v="19"/>
    <x v="7"/>
    <x v="9"/>
    <x v="17"/>
    <x v="0"/>
    <x v="26"/>
    <x v="22"/>
    <x v="0"/>
    <x v="35"/>
    <x v="18"/>
    <x v="0"/>
    <x v="21"/>
    <x v="16"/>
    <x v="0"/>
    <x v="21"/>
    <x v="14"/>
    <x v="0"/>
    <x v="16"/>
    <x v="38"/>
    <x v="0"/>
    <x v="52"/>
  </r>
  <r>
    <x v="1"/>
    <x v="1"/>
    <x v="1"/>
    <x v="1"/>
    <x v="1"/>
    <x v="3"/>
    <x v="2"/>
    <x v="6"/>
    <x v="9"/>
    <x v="85"/>
    <x v="48"/>
    <x v="0"/>
    <x v="3"/>
    <x v="0"/>
    <x v="1"/>
    <x v="96"/>
    <x v="62"/>
    <x v="108"/>
    <x v="0"/>
    <x v="12"/>
    <x v="19"/>
    <x v="0"/>
    <x v="0"/>
    <x v="14"/>
    <x v="0"/>
    <x v="21"/>
    <x v="7"/>
    <x v="0"/>
    <x v="12"/>
    <x v="18"/>
    <x v="0"/>
    <x v="27"/>
    <x v="26"/>
    <x v="0"/>
    <x v="40"/>
    <x v="21"/>
    <x v="4"/>
    <x v="23"/>
    <x v="32"/>
    <x v="2"/>
    <x v="35"/>
    <x v="35"/>
    <x v="10"/>
    <x v="36"/>
    <x v="83"/>
    <x v="38"/>
    <x v="93"/>
  </r>
  <r>
    <x v="1"/>
    <x v="0"/>
    <x v="1"/>
    <x v="1"/>
    <x v="1"/>
    <x v="3"/>
    <x v="2"/>
    <x v="6"/>
    <x v="10"/>
    <x v="82"/>
    <x v="45"/>
    <x v="0"/>
    <x v="3"/>
    <x v="0"/>
    <x v="1"/>
    <x v="44"/>
    <x v="0"/>
    <x v="65"/>
    <x v="0"/>
    <x v="38"/>
    <x v="41"/>
    <x v="0"/>
    <x v="0"/>
    <x v="40"/>
    <x v="0"/>
    <x v="43"/>
    <x v="27"/>
    <x v="0"/>
    <x v="5"/>
    <x v="38"/>
    <x v="0"/>
    <x v="6"/>
    <x v="23"/>
    <x v="0"/>
    <x v="37"/>
    <x v="30"/>
    <x v="19"/>
    <x v="34"/>
    <x v="39"/>
    <x v="13"/>
    <x v="6"/>
    <x v="36"/>
    <x v="11"/>
    <x v="3"/>
    <x v="40"/>
    <x v="0"/>
    <x v="55"/>
  </r>
  <r>
    <x v="1"/>
    <x v="0"/>
    <x v="1"/>
    <x v="1"/>
    <x v="1"/>
    <x v="3"/>
    <x v="2"/>
    <x v="6"/>
    <x v="10"/>
    <x v="81"/>
    <x v="44"/>
    <x v="0"/>
    <x v="3"/>
    <x v="0"/>
    <x v="1"/>
    <x v="33"/>
    <x v="0"/>
    <x v="53"/>
    <x v="0"/>
    <x v="38"/>
    <x v="41"/>
    <x v="0"/>
    <x v="0"/>
    <x v="40"/>
    <x v="0"/>
    <x v="43"/>
    <x v="27"/>
    <x v="0"/>
    <x v="5"/>
    <x v="38"/>
    <x v="0"/>
    <x v="6"/>
    <x v="23"/>
    <x v="0"/>
    <x v="37"/>
    <x v="23"/>
    <x v="19"/>
    <x v="27"/>
    <x v="39"/>
    <x v="13"/>
    <x v="6"/>
    <x v="36"/>
    <x v="11"/>
    <x v="3"/>
    <x v="34"/>
    <x v="0"/>
    <x v="47"/>
  </r>
  <r>
    <x v="1"/>
    <x v="0"/>
    <x v="1"/>
    <x v="1"/>
    <x v="1"/>
    <x v="3"/>
    <x v="2"/>
    <x v="6"/>
    <x v="10"/>
    <x v="80"/>
    <x v="43"/>
    <x v="0"/>
    <x v="3"/>
    <x v="0"/>
    <x v="1"/>
    <x v="20"/>
    <x v="0"/>
    <x v="40"/>
    <x v="0"/>
    <x v="38"/>
    <x v="41"/>
    <x v="0"/>
    <x v="0"/>
    <x v="40"/>
    <x v="0"/>
    <x v="43"/>
    <x v="27"/>
    <x v="0"/>
    <x v="5"/>
    <x v="38"/>
    <x v="0"/>
    <x v="6"/>
    <x v="25"/>
    <x v="0"/>
    <x v="39"/>
    <x v="0"/>
    <x v="19"/>
    <x v="4"/>
    <x v="39"/>
    <x v="13"/>
    <x v="6"/>
    <x v="36"/>
    <x v="11"/>
    <x v="3"/>
    <x v="20"/>
    <x v="0"/>
    <x v="30"/>
  </r>
  <r>
    <x v="1"/>
    <x v="0"/>
    <x v="1"/>
    <x v="1"/>
    <x v="1"/>
    <x v="3"/>
    <x v="2"/>
    <x v="6"/>
    <x v="10"/>
    <x v="83"/>
    <x v="46"/>
    <x v="0"/>
    <x v="3"/>
    <x v="0"/>
    <x v="1"/>
    <x v="12"/>
    <x v="0"/>
    <x v="33"/>
    <x v="0"/>
    <x v="38"/>
    <x v="41"/>
    <x v="0"/>
    <x v="0"/>
    <x v="40"/>
    <x v="0"/>
    <x v="43"/>
    <x v="27"/>
    <x v="0"/>
    <x v="5"/>
    <x v="38"/>
    <x v="0"/>
    <x v="6"/>
    <x v="9"/>
    <x v="0"/>
    <x v="24"/>
    <x v="12"/>
    <x v="19"/>
    <x v="15"/>
    <x v="39"/>
    <x v="13"/>
    <x v="6"/>
    <x v="36"/>
    <x v="11"/>
    <x v="3"/>
    <x v="11"/>
    <x v="0"/>
    <x v="24"/>
  </r>
  <r>
    <x v="1"/>
    <x v="0"/>
    <x v="1"/>
    <x v="1"/>
    <x v="1"/>
    <x v="3"/>
    <x v="2"/>
    <x v="6"/>
    <x v="10"/>
    <x v="84"/>
    <x v="47"/>
    <x v="0"/>
    <x v="3"/>
    <x v="0"/>
    <x v="1"/>
    <x v="15"/>
    <x v="0"/>
    <x v="36"/>
    <x v="0"/>
    <x v="38"/>
    <x v="41"/>
    <x v="0"/>
    <x v="0"/>
    <x v="40"/>
    <x v="0"/>
    <x v="43"/>
    <x v="27"/>
    <x v="0"/>
    <x v="5"/>
    <x v="38"/>
    <x v="0"/>
    <x v="6"/>
    <x v="0"/>
    <x v="0"/>
    <x v="13"/>
    <x v="17"/>
    <x v="19"/>
    <x v="20"/>
    <x v="39"/>
    <x v="13"/>
    <x v="6"/>
    <x v="36"/>
    <x v="11"/>
    <x v="3"/>
    <x v="15"/>
    <x v="0"/>
    <x v="27"/>
  </r>
  <r>
    <x v="1"/>
    <x v="0"/>
    <x v="1"/>
    <x v="1"/>
    <x v="1"/>
    <x v="3"/>
    <x v="2"/>
    <x v="6"/>
    <x v="8"/>
    <x v="110"/>
    <x v="66"/>
    <x v="0"/>
    <x v="3"/>
    <x v="0"/>
    <x v="1"/>
    <x v="77"/>
    <x v="49"/>
    <x v="78"/>
    <x v="0"/>
    <x v="0"/>
    <x v="31"/>
    <x v="0"/>
    <x v="0"/>
    <x v="10"/>
    <x v="2"/>
    <x v="12"/>
    <x v="7"/>
    <x v="0"/>
    <x v="12"/>
    <x v="0"/>
    <x v="0"/>
    <x v="6"/>
    <x v="0"/>
    <x v="1"/>
    <x v="12"/>
    <x v="5"/>
    <x v="0"/>
    <x v="9"/>
    <x v="7"/>
    <x v="0"/>
    <x v="13"/>
    <x v="31"/>
    <x v="8"/>
    <x v="30"/>
    <x v="67"/>
    <x v="33"/>
    <x v="69"/>
  </r>
  <r>
    <x v="1"/>
    <x v="1"/>
    <x v="1"/>
    <x v="1"/>
    <x v="1"/>
    <x v="3"/>
    <x v="2"/>
    <x v="1"/>
    <x v="27"/>
    <x v="116"/>
    <x v="70"/>
    <x v="1"/>
    <x v="3"/>
    <x v="0"/>
    <x v="1"/>
    <x v="61"/>
    <x v="41"/>
    <x v="67"/>
    <x v="0"/>
    <x v="0"/>
    <x v="31"/>
    <x v="0"/>
    <x v="0"/>
    <x v="0"/>
    <x v="0"/>
    <x v="5"/>
    <x v="0"/>
    <x v="0"/>
    <x v="5"/>
    <x v="29"/>
    <x v="0"/>
    <x v="35"/>
    <x v="33"/>
    <x v="15"/>
    <x v="11"/>
    <x v="26"/>
    <x v="13"/>
    <x v="24"/>
    <x v="0"/>
    <x v="0"/>
    <x v="6"/>
    <x v="0"/>
    <x v="0"/>
    <x v="3"/>
    <x v="43"/>
    <x v="26"/>
    <x v="31"/>
  </r>
  <r>
    <x v="1"/>
    <x v="0"/>
    <x v="0"/>
    <x v="1"/>
    <x v="1"/>
    <x v="3"/>
    <x v="2"/>
    <x v="1"/>
    <x v="6"/>
    <x v="26"/>
    <x v="12"/>
    <x v="0"/>
    <x v="3"/>
    <x v="0"/>
    <x v="1"/>
    <x v="0"/>
    <x v="37"/>
    <x v="5"/>
    <x v="0"/>
    <x v="0"/>
    <x v="31"/>
    <x v="0"/>
    <x v="0"/>
    <x v="0"/>
    <x v="11"/>
    <x v="0"/>
    <x v="0"/>
    <x v="8"/>
    <x v="0"/>
    <x v="0"/>
    <x v="15"/>
    <x v="6"/>
    <x v="0"/>
    <x v="13"/>
    <x v="2"/>
    <x v="0"/>
    <x v="0"/>
    <x v="4"/>
    <x v="0"/>
    <x v="0"/>
    <x v="6"/>
    <x v="0"/>
    <x v="0"/>
    <x v="3"/>
    <x v="0"/>
    <x v="19"/>
    <x v="2"/>
  </r>
  <r>
    <x v="1"/>
    <x v="0"/>
    <x v="1"/>
    <x v="9"/>
    <x v="1"/>
    <x v="0"/>
    <x v="3"/>
    <x v="9"/>
    <x v="50"/>
    <x v="98"/>
    <x v="58"/>
    <x v="2"/>
    <x v="3"/>
    <x v="6"/>
    <x v="1"/>
    <x v="28"/>
    <x v="0"/>
    <x v="47"/>
    <x v="0"/>
    <x v="0"/>
    <x v="31"/>
    <x v="0"/>
    <x v="0"/>
    <x v="0"/>
    <x v="0"/>
    <x v="5"/>
    <x v="0"/>
    <x v="0"/>
    <x v="5"/>
    <x v="0"/>
    <x v="0"/>
    <x v="6"/>
    <x v="32"/>
    <x v="0"/>
    <x v="45"/>
    <x v="44"/>
    <x v="0"/>
    <x v="4"/>
    <x v="0"/>
    <x v="0"/>
    <x v="6"/>
    <x v="2"/>
    <x v="0"/>
    <x v="5"/>
    <x v="28"/>
    <x v="0"/>
    <x v="38"/>
  </r>
  <r>
    <x v="1"/>
    <x v="0"/>
    <x v="1"/>
    <x v="9"/>
    <x v="1"/>
    <x v="0"/>
    <x v="3"/>
    <x v="9"/>
    <x v="46"/>
    <x v="72"/>
    <x v="36"/>
    <x v="2"/>
    <x v="3"/>
    <x v="6"/>
    <x v="1"/>
    <x v="29"/>
    <x v="0"/>
    <x v="48"/>
    <x v="0"/>
    <x v="0"/>
    <x v="31"/>
    <x v="0"/>
    <x v="0"/>
    <x v="0"/>
    <x v="0"/>
    <x v="5"/>
    <x v="0"/>
    <x v="0"/>
    <x v="5"/>
    <x v="0"/>
    <x v="0"/>
    <x v="6"/>
    <x v="32"/>
    <x v="0"/>
    <x v="45"/>
    <x v="44"/>
    <x v="0"/>
    <x v="4"/>
    <x v="0"/>
    <x v="0"/>
    <x v="6"/>
    <x v="3"/>
    <x v="0"/>
    <x v="6"/>
    <x v="29"/>
    <x v="0"/>
    <x v="39"/>
  </r>
  <r>
    <x v="1"/>
    <x v="0"/>
    <x v="1"/>
    <x v="1"/>
    <x v="4"/>
    <x v="3"/>
    <x v="2"/>
    <x v="1"/>
    <x v="14"/>
    <x v="19"/>
    <x v="49"/>
    <x v="0"/>
    <x v="5"/>
    <x v="0"/>
    <x v="0"/>
    <x v="0"/>
    <x v="10"/>
    <x v="18"/>
    <x v="0"/>
    <x v="0"/>
    <x v="31"/>
    <x v="0"/>
    <x v="0"/>
    <x v="0"/>
    <x v="1"/>
    <x v="4"/>
    <x v="0"/>
    <x v="1"/>
    <x v="4"/>
    <x v="0"/>
    <x v="0"/>
    <x v="6"/>
    <x v="0"/>
    <x v="3"/>
    <x v="10"/>
    <x v="0"/>
    <x v="0"/>
    <x v="4"/>
    <x v="0"/>
    <x v="0"/>
    <x v="6"/>
    <x v="0"/>
    <x v="0"/>
    <x v="3"/>
    <x v="0"/>
    <x v="3"/>
    <x v="9"/>
  </r>
  <r>
    <x v="0"/>
    <x v="0"/>
    <x v="0"/>
    <x v="1"/>
    <x v="4"/>
    <x v="3"/>
    <x v="2"/>
    <x v="1"/>
    <x v="15"/>
    <x v="22"/>
    <x v="49"/>
    <x v="0"/>
    <x v="5"/>
    <x v="0"/>
    <x v="0"/>
    <x v="0"/>
    <x v="16"/>
    <x v="12"/>
    <x v="0"/>
    <x v="0"/>
    <x v="31"/>
    <x v="0"/>
    <x v="0"/>
    <x v="0"/>
    <x v="7"/>
    <x v="2"/>
    <x v="0"/>
    <x v="6"/>
    <x v="2"/>
    <x v="0"/>
    <x v="0"/>
    <x v="6"/>
    <x v="0"/>
    <x v="0"/>
    <x v="13"/>
    <x v="0"/>
    <x v="0"/>
    <x v="4"/>
    <x v="0"/>
    <x v="0"/>
    <x v="6"/>
    <x v="0"/>
    <x v="0"/>
    <x v="3"/>
    <x v="0"/>
    <x v="0"/>
    <x v="11"/>
  </r>
  <r>
    <x v="0"/>
    <x v="0"/>
    <x v="0"/>
    <x v="3"/>
    <x v="4"/>
    <x v="3"/>
    <x v="2"/>
    <x v="11"/>
    <x v="11"/>
    <x v="57"/>
    <x v="42"/>
    <x v="1"/>
    <x v="5"/>
    <x v="0"/>
    <x v="0"/>
    <x v="8"/>
    <x v="0"/>
    <x v="30"/>
    <x v="2"/>
    <x v="0"/>
    <x v="33"/>
    <x v="9"/>
    <x v="0"/>
    <x v="8"/>
    <x v="0"/>
    <x v="15"/>
    <x v="0"/>
    <x v="0"/>
    <x v="5"/>
    <x v="0"/>
    <x v="0"/>
    <x v="6"/>
    <x v="0"/>
    <x v="0"/>
    <x v="13"/>
    <x v="0"/>
    <x v="0"/>
    <x v="4"/>
    <x v="0"/>
    <x v="0"/>
    <x v="6"/>
    <x v="0"/>
    <x v="0"/>
    <x v="3"/>
    <x v="0"/>
    <x v="0"/>
    <x v="11"/>
  </r>
  <r>
    <x v="1"/>
    <x v="1"/>
    <x v="1"/>
    <x v="3"/>
    <x v="4"/>
    <x v="3"/>
    <x v="4"/>
    <x v="11"/>
    <x v="93"/>
    <x v="78"/>
    <x v="41"/>
    <x v="0"/>
    <x v="5"/>
    <x v="0"/>
    <x v="2"/>
    <x v="97"/>
    <x v="64"/>
    <x v="105"/>
    <x v="10"/>
    <x v="37"/>
    <x v="40"/>
    <x v="0"/>
    <x v="0"/>
    <x v="31"/>
    <x v="12"/>
    <x v="5"/>
    <x v="0"/>
    <x v="0"/>
    <x v="5"/>
    <x v="19"/>
    <x v="9"/>
    <x v="6"/>
    <x v="48"/>
    <x v="20"/>
    <x v="48"/>
    <x v="0"/>
    <x v="0"/>
    <x v="4"/>
    <x v="0"/>
    <x v="0"/>
    <x v="6"/>
    <x v="0"/>
    <x v="0"/>
    <x v="3"/>
    <x v="70"/>
    <x v="36"/>
    <x v="46"/>
  </r>
  <r>
    <x v="1"/>
    <x v="1"/>
    <x v="1"/>
    <x v="7"/>
    <x v="4"/>
    <x v="0"/>
    <x v="3"/>
    <x v="3"/>
    <x v="45"/>
    <x v="58"/>
    <x v="41"/>
    <x v="1"/>
    <x v="5"/>
    <x v="3"/>
    <x v="1"/>
    <x v="94"/>
    <x v="59"/>
    <x v="106"/>
    <x v="0"/>
    <x v="27"/>
    <x v="6"/>
    <x v="19"/>
    <x v="0"/>
    <x v="34"/>
    <x v="0"/>
    <x v="37"/>
    <x v="23"/>
    <x v="0"/>
    <x v="25"/>
    <x v="36"/>
    <x v="0"/>
    <x v="41"/>
    <x v="41"/>
    <x v="17"/>
    <x v="46"/>
    <x v="43"/>
    <x v="17"/>
    <x v="48"/>
    <x v="24"/>
    <x v="10"/>
    <x v="4"/>
    <x v="0"/>
    <x v="0"/>
    <x v="3"/>
    <x v="81"/>
    <x v="34"/>
    <x v="89"/>
  </r>
  <r>
    <x v="1"/>
    <x v="1"/>
    <x v="1"/>
    <x v="9"/>
    <x v="4"/>
    <x v="0"/>
    <x v="3"/>
    <x v="9"/>
    <x v="34"/>
    <x v="67"/>
    <x v="41"/>
    <x v="0"/>
    <x v="5"/>
    <x v="5"/>
    <x v="1"/>
    <x v="87"/>
    <x v="58"/>
    <x v="97"/>
    <x v="0"/>
    <x v="26"/>
    <x v="7"/>
    <x v="18"/>
    <x v="0"/>
    <x v="33"/>
    <x v="8"/>
    <x v="34"/>
    <x v="0"/>
    <x v="0"/>
    <x v="5"/>
    <x v="34"/>
    <x v="0"/>
    <x v="39"/>
    <x v="42"/>
    <x v="18"/>
    <x v="49"/>
    <x v="37"/>
    <x v="16"/>
    <x v="36"/>
    <x v="0"/>
    <x v="0"/>
    <x v="6"/>
    <x v="0"/>
    <x v="0"/>
    <x v="3"/>
    <x v="64"/>
    <x v="31"/>
    <x v="65"/>
  </r>
  <r>
    <x v="1"/>
    <x v="1"/>
    <x v="1"/>
    <x v="9"/>
    <x v="4"/>
    <x v="0"/>
    <x v="3"/>
    <x v="9"/>
    <x v="35"/>
    <x v="66"/>
    <x v="41"/>
    <x v="0"/>
    <x v="5"/>
    <x v="5"/>
    <x v="1"/>
    <x v="0"/>
    <x v="0"/>
    <x v="23"/>
    <x v="0"/>
    <x v="0"/>
    <x v="31"/>
    <x v="0"/>
    <x v="0"/>
    <x v="0"/>
    <x v="0"/>
    <x v="5"/>
    <x v="0"/>
    <x v="0"/>
    <x v="5"/>
    <x v="0"/>
    <x v="0"/>
    <x v="6"/>
    <x v="20"/>
    <x v="0"/>
    <x v="33"/>
    <x v="33"/>
    <x v="0"/>
    <x v="39"/>
    <x v="35"/>
    <x v="0"/>
    <x v="39"/>
    <x v="0"/>
    <x v="0"/>
    <x v="3"/>
    <x v="65"/>
    <x v="0"/>
    <x v="82"/>
  </r>
  <r>
    <x v="1"/>
    <x v="1"/>
    <x v="1"/>
    <x v="9"/>
    <x v="4"/>
    <x v="0"/>
    <x v="3"/>
    <x v="3"/>
    <x v="31"/>
    <x v="89"/>
    <x v="41"/>
    <x v="1"/>
    <x v="5"/>
    <x v="2"/>
    <x v="1"/>
    <x v="62"/>
    <x v="11"/>
    <x v="80"/>
    <x v="0"/>
    <x v="7"/>
    <x v="24"/>
    <x v="0"/>
    <x v="0"/>
    <x v="10"/>
    <x v="0"/>
    <x v="17"/>
    <x v="10"/>
    <x v="0"/>
    <x v="15"/>
    <x v="20"/>
    <x v="0"/>
    <x v="28"/>
    <x v="29"/>
    <x v="0"/>
    <x v="43"/>
    <x v="34"/>
    <x v="5"/>
    <x v="38"/>
    <x v="11"/>
    <x v="0"/>
    <x v="16"/>
    <x v="0"/>
    <x v="0"/>
    <x v="3"/>
    <x v="51"/>
    <x v="4"/>
    <x v="64"/>
  </r>
  <r>
    <x v="1"/>
    <x v="1"/>
    <x v="1"/>
    <x v="9"/>
    <x v="4"/>
    <x v="0"/>
    <x v="3"/>
    <x v="9"/>
    <x v="56"/>
    <x v="106"/>
    <x v="41"/>
    <x v="0"/>
    <x v="5"/>
    <x v="5"/>
    <x v="1"/>
    <x v="26"/>
    <x v="13"/>
    <x v="39"/>
    <x v="0"/>
    <x v="10"/>
    <x v="21"/>
    <x v="0"/>
    <x v="0"/>
    <x v="0"/>
    <x v="0"/>
    <x v="5"/>
    <x v="0"/>
    <x v="0"/>
    <x v="5"/>
    <x v="15"/>
    <x v="0"/>
    <x v="24"/>
    <x v="14"/>
    <x v="4"/>
    <x v="18"/>
    <x v="6"/>
    <x v="2"/>
    <x v="2"/>
    <x v="13"/>
    <x v="0"/>
    <x v="18"/>
    <x v="0"/>
    <x v="0"/>
    <x v="3"/>
    <x v="18"/>
    <x v="6"/>
    <x v="21"/>
  </r>
  <r>
    <x v="1"/>
    <x v="1"/>
    <x v="1"/>
    <x v="1"/>
    <x v="4"/>
    <x v="3"/>
    <x v="2"/>
    <x v="11"/>
    <x v="12"/>
    <x v="79"/>
    <x v="42"/>
    <x v="1"/>
    <x v="5"/>
    <x v="0"/>
    <x v="1"/>
    <x v="14"/>
    <x v="0"/>
    <x v="34"/>
    <x v="2"/>
    <x v="0"/>
    <x v="33"/>
    <x v="0"/>
    <x v="0"/>
    <x v="21"/>
    <x v="0"/>
    <x v="27"/>
    <x v="12"/>
    <x v="0"/>
    <x v="17"/>
    <x v="0"/>
    <x v="0"/>
    <x v="6"/>
    <x v="2"/>
    <x v="0"/>
    <x v="15"/>
    <x v="44"/>
    <x v="0"/>
    <x v="4"/>
    <x v="39"/>
    <x v="0"/>
    <x v="6"/>
    <x v="0"/>
    <x v="0"/>
    <x v="3"/>
    <x v="4"/>
    <x v="0"/>
    <x v="14"/>
  </r>
  <r>
    <x v="1"/>
    <x v="1"/>
    <x v="1"/>
    <x v="1"/>
    <x v="4"/>
    <x v="3"/>
    <x v="2"/>
    <x v="11"/>
    <x v="19"/>
    <x v="77"/>
    <x v="42"/>
    <x v="1"/>
    <x v="5"/>
    <x v="0"/>
    <x v="1"/>
    <x v="2"/>
    <x v="0"/>
    <x v="24"/>
    <x v="11"/>
    <x v="0"/>
    <x v="41"/>
    <x v="0"/>
    <x v="0"/>
    <x v="40"/>
    <x v="0"/>
    <x v="43"/>
    <x v="27"/>
    <x v="0"/>
    <x v="5"/>
    <x v="0"/>
    <x v="0"/>
    <x v="6"/>
    <x v="1"/>
    <x v="0"/>
    <x v="14"/>
    <x v="44"/>
    <x v="0"/>
    <x v="4"/>
    <x v="39"/>
    <x v="0"/>
    <x v="6"/>
    <x v="0"/>
    <x v="0"/>
    <x v="3"/>
    <x v="3"/>
    <x v="0"/>
    <x v="13"/>
  </r>
  <r>
    <x v="1"/>
    <x v="1"/>
    <x v="1"/>
    <x v="1"/>
    <x v="4"/>
    <x v="3"/>
    <x v="2"/>
    <x v="11"/>
    <x v="19"/>
    <x v="59"/>
    <x v="42"/>
    <x v="1"/>
    <x v="5"/>
    <x v="0"/>
    <x v="1"/>
    <x v="75"/>
    <x v="0"/>
    <x v="95"/>
    <x v="11"/>
    <x v="0"/>
    <x v="41"/>
    <x v="0"/>
    <x v="0"/>
    <x v="40"/>
    <x v="0"/>
    <x v="43"/>
    <x v="27"/>
    <x v="0"/>
    <x v="5"/>
    <x v="0"/>
    <x v="0"/>
    <x v="6"/>
    <x v="31"/>
    <x v="0"/>
    <x v="44"/>
    <x v="24"/>
    <x v="0"/>
    <x v="28"/>
    <x v="29"/>
    <x v="0"/>
    <x v="32"/>
    <x v="22"/>
    <x v="0"/>
    <x v="24"/>
    <x v="66"/>
    <x v="0"/>
    <x v="83"/>
  </r>
  <r>
    <x v="1"/>
    <x v="1"/>
    <x v="1"/>
    <x v="1"/>
    <x v="4"/>
    <x v="3"/>
    <x v="2"/>
    <x v="11"/>
    <x v="19"/>
    <x v="48"/>
    <x v="42"/>
    <x v="1"/>
    <x v="5"/>
    <x v="0"/>
    <x v="1"/>
    <x v="2"/>
    <x v="0"/>
    <x v="24"/>
    <x v="11"/>
    <x v="0"/>
    <x v="41"/>
    <x v="0"/>
    <x v="0"/>
    <x v="40"/>
    <x v="0"/>
    <x v="43"/>
    <x v="27"/>
    <x v="0"/>
    <x v="5"/>
    <x v="0"/>
    <x v="0"/>
    <x v="6"/>
    <x v="1"/>
    <x v="0"/>
    <x v="14"/>
    <x v="44"/>
    <x v="0"/>
    <x v="4"/>
    <x v="39"/>
    <x v="0"/>
    <x v="6"/>
    <x v="0"/>
    <x v="0"/>
    <x v="3"/>
    <x v="3"/>
    <x v="0"/>
    <x v="13"/>
  </r>
  <r>
    <x v="1"/>
    <x v="1"/>
    <x v="1"/>
    <x v="5"/>
    <x v="4"/>
    <x v="3"/>
    <x v="2"/>
    <x v="11"/>
    <x v="13"/>
    <x v="38"/>
    <x v="42"/>
    <x v="1"/>
    <x v="5"/>
    <x v="1"/>
    <x v="1"/>
    <x v="84"/>
    <x v="60"/>
    <x v="83"/>
    <x v="0"/>
    <x v="0"/>
    <x v="31"/>
    <x v="0"/>
    <x v="0"/>
    <x v="0"/>
    <x v="0"/>
    <x v="5"/>
    <x v="0"/>
    <x v="0"/>
    <x v="5"/>
    <x v="0"/>
    <x v="0"/>
    <x v="6"/>
    <x v="12"/>
    <x v="0"/>
    <x v="27"/>
    <x v="10"/>
    <x v="0"/>
    <x v="13"/>
    <x v="38"/>
    <x v="12"/>
    <x v="38"/>
    <x v="0"/>
    <x v="0"/>
    <x v="3"/>
    <x v="75"/>
    <x v="37"/>
    <x v="72"/>
  </r>
  <r>
    <x v="1"/>
    <x v="1"/>
    <x v="1"/>
    <x v="5"/>
    <x v="4"/>
    <x v="3"/>
    <x v="2"/>
    <x v="11"/>
    <x v="19"/>
    <x v="61"/>
    <x v="42"/>
    <x v="1"/>
    <x v="5"/>
    <x v="1"/>
    <x v="1"/>
    <x v="57"/>
    <x v="0"/>
    <x v="76"/>
    <x v="0"/>
    <x v="0"/>
    <x v="31"/>
    <x v="0"/>
    <x v="0"/>
    <x v="0"/>
    <x v="0"/>
    <x v="5"/>
    <x v="0"/>
    <x v="0"/>
    <x v="5"/>
    <x v="0"/>
    <x v="0"/>
    <x v="6"/>
    <x v="19"/>
    <x v="0"/>
    <x v="32"/>
    <x v="38"/>
    <x v="19"/>
    <x v="44"/>
    <x v="11"/>
    <x v="0"/>
    <x v="16"/>
    <x v="0"/>
    <x v="0"/>
    <x v="3"/>
    <x v="53"/>
    <x v="0"/>
    <x v="67"/>
  </r>
  <r>
    <x v="1"/>
    <x v="1"/>
    <x v="1"/>
    <x v="10"/>
    <x v="4"/>
    <x v="0"/>
    <x v="3"/>
    <x v="3"/>
    <x v="52"/>
    <x v="37"/>
    <x v="42"/>
    <x v="0"/>
    <x v="5"/>
    <x v="8"/>
    <x v="1"/>
    <x v="50"/>
    <x v="28"/>
    <x v="59"/>
    <x v="0"/>
    <x v="6"/>
    <x v="25"/>
    <x v="0"/>
    <x v="0"/>
    <x v="5"/>
    <x v="0"/>
    <x v="11"/>
    <x v="6"/>
    <x v="0"/>
    <x v="11"/>
    <x v="9"/>
    <x v="0"/>
    <x v="18"/>
    <x v="27"/>
    <x v="6"/>
    <x v="36"/>
    <x v="31"/>
    <x v="6"/>
    <x v="35"/>
    <x v="8"/>
    <x v="5"/>
    <x v="3"/>
    <x v="0"/>
    <x v="0"/>
    <x v="3"/>
    <x v="44"/>
    <x v="18"/>
    <x v="50"/>
  </r>
  <r>
    <x v="1"/>
    <x v="1"/>
    <x v="1"/>
    <x v="13"/>
    <x v="4"/>
    <x v="3"/>
    <x v="2"/>
    <x v="11"/>
    <x v="71"/>
    <x v="13"/>
    <x v="42"/>
    <x v="1"/>
    <x v="5"/>
    <x v="9"/>
    <x v="1"/>
    <x v="72"/>
    <x v="25"/>
    <x v="87"/>
    <x v="0"/>
    <x v="0"/>
    <x v="31"/>
    <x v="0"/>
    <x v="0"/>
    <x v="0"/>
    <x v="0"/>
    <x v="5"/>
    <x v="0"/>
    <x v="0"/>
    <x v="5"/>
    <x v="6"/>
    <x v="0"/>
    <x v="13"/>
    <x v="12"/>
    <x v="0"/>
    <x v="27"/>
    <x v="10"/>
    <x v="0"/>
    <x v="13"/>
    <x v="25"/>
    <x v="0"/>
    <x v="29"/>
    <x v="26"/>
    <x v="4"/>
    <x v="29"/>
    <x v="61"/>
    <x v="15"/>
    <x v="75"/>
  </r>
  <r>
    <x v="1"/>
    <x v="0"/>
    <x v="1"/>
    <x v="9"/>
    <x v="4"/>
    <x v="0"/>
    <x v="3"/>
    <x v="9"/>
    <x v="44"/>
    <x v="71"/>
    <x v="42"/>
    <x v="0"/>
    <x v="5"/>
    <x v="0"/>
    <x v="1"/>
    <x v="51"/>
    <x v="5"/>
    <x v="71"/>
    <x v="0"/>
    <x v="5"/>
    <x v="26"/>
    <x v="0"/>
    <x v="0"/>
    <x v="0"/>
    <x v="0"/>
    <x v="5"/>
    <x v="0"/>
    <x v="0"/>
    <x v="5"/>
    <x v="0"/>
    <x v="0"/>
    <x v="6"/>
    <x v="0"/>
    <x v="0"/>
    <x v="13"/>
    <x v="0"/>
    <x v="0"/>
    <x v="4"/>
    <x v="6"/>
    <x v="0"/>
    <x v="12"/>
    <x v="23"/>
    <x v="0"/>
    <x v="27"/>
    <x v="46"/>
    <x v="0"/>
    <x v="61"/>
  </r>
  <r>
    <x v="1"/>
    <x v="1"/>
    <x v="1"/>
    <x v="9"/>
    <x v="4"/>
    <x v="0"/>
    <x v="3"/>
    <x v="9"/>
    <x v="76"/>
    <x v="94"/>
    <x v="49"/>
    <x v="0"/>
    <x v="5"/>
    <x v="0"/>
    <x v="1"/>
    <x v="42"/>
    <x v="0"/>
    <x v="61"/>
    <x v="0"/>
    <x v="0"/>
    <x v="31"/>
    <x v="0"/>
    <x v="0"/>
    <x v="0"/>
    <x v="0"/>
    <x v="5"/>
    <x v="0"/>
    <x v="0"/>
    <x v="5"/>
    <x v="11"/>
    <x v="0"/>
    <x v="21"/>
    <x v="35"/>
    <x v="0"/>
    <x v="49"/>
    <x v="0"/>
    <x v="0"/>
    <x v="4"/>
    <x v="0"/>
    <x v="0"/>
    <x v="6"/>
    <x v="2"/>
    <x v="0"/>
    <x v="5"/>
    <x v="35"/>
    <x v="0"/>
    <x v="49"/>
  </r>
  <r>
    <x v="1"/>
    <x v="1"/>
    <x v="1"/>
    <x v="2"/>
    <x v="4"/>
    <x v="3"/>
    <x v="2"/>
    <x v="11"/>
    <x v="23"/>
    <x v="44"/>
    <x v="21"/>
    <x v="0"/>
    <x v="5"/>
    <x v="3"/>
    <x v="1"/>
    <x v="85"/>
    <x v="0"/>
    <x v="99"/>
    <x v="0"/>
    <x v="0"/>
    <x v="31"/>
    <x v="0"/>
    <x v="0"/>
    <x v="38"/>
    <x v="0"/>
    <x v="41"/>
    <x v="25"/>
    <x v="0"/>
    <x v="27"/>
    <x v="35"/>
    <x v="0"/>
    <x v="40"/>
    <x v="21"/>
    <x v="0"/>
    <x v="34"/>
    <x v="14"/>
    <x v="0"/>
    <x v="17"/>
    <x v="0"/>
    <x v="0"/>
    <x v="6"/>
    <x v="0"/>
    <x v="0"/>
    <x v="3"/>
    <x v="23"/>
    <x v="0"/>
    <x v="33"/>
  </r>
  <r>
    <x v="1"/>
    <x v="1"/>
    <x v="1"/>
    <x v="1"/>
    <x v="4"/>
    <x v="0"/>
    <x v="3"/>
    <x v="9"/>
    <x v="70"/>
    <x v="43"/>
    <x v="21"/>
    <x v="2"/>
    <x v="5"/>
    <x v="3"/>
    <x v="1"/>
    <x v="58"/>
    <x v="42"/>
    <x v="58"/>
    <x v="0"/>
    <x v="0"/>
    <x v="31"/>
    <x v="0"/>
    <x v="0"/>
    <x v="0"/>
    <x v="0"/>
    <x v="5"/>
    <x v="0"/>
    <x v="0"/>
    <x v="5"/>
    <x v="16"/>
    <x v="0"/>
    <x v="25"/>
    <x v="0"/>
    <x v="0"/>
    <x v="13"/>
    <x v="35"/>
    <x v="0"/>
    <x v="42"/>
    <x v="18"/>
    <x v="11"/>
    <x v="0"/>
    <x v="0"/>
    <x v="0"/>
    <x v="3"/>
    <x v="49"/>
    <x v="27"/>
    <x v="42"/>
  </r>
  <r>
    <x v="1"/>
    <x v="0"/>
    <x v="1"/>
    <x v="2"/>
    <x v="4"/>
    <x v="3"/>
    <x v="2"/>
    <x v="11"/>
    <x v="91"/>
    <x v="46"/>
    <x v="21"/>
    <x v="0"/>
    <x v="5"/>
    <x v="0"/>
    <x v="1"/>
    <x v="0"/>
    <x v="1"/>
    <x v="22"/>
    <x v="0"/>
    <x v="0"/>
    <x v="31"/>
    <x v="0"/>
    <x v="0"/>
    <x v="0"/>
    <x v="0"/>
    <x v="5"/>
    <x v="0"/>
    <x v="0"/>
    <x v="5"/>
    <x v="0"/>
    <x v="0"/>
    <x v="6"/>
    <x v="0"/>
    <x v="0"/>
    <x v="13"/>
    <x v="0"/>
    <x v="0"/>
    <x v="4"/>
    <x v="0"/>
    <x v="1"/>
    <x v="5"/>
    <x v="0"/>
    <x v="0"/>
    <x v="3"/>
    <x v="0"/>
    <x v="1"/>
    <x v="10"/>
  </r>
  <r>
    <x v="1"/>
    <x v="1"/>
    <x v="1"/>
    <x v="12"/>
    <x v="4"/>
    <x v="3"/>
    <x v="2"/>
    <x v="11"/>
    <x v="20"/>
    <x v="42"/>
    <x v="21"/>
    <x v="1"/>
    <x v="5"/>
    <x v="8"/>
    <x v="1"/>
    <x v="78"/>
    <x v="47"/>
    <x v="85"/>
    <x v="0"/>
    <x v="0"/>
    <x v="31"/>
    <x v="0"/>
    <x v="0"/>
    <x v="0"/>
    <x v="0"/>
    <x v="5"/>
    <x v="0"/>
    <x v="0"/>
    <x v="5"/>
    <x v="0"/>
    <x v="0"/>
    <x v="6"/>
    <x v="43"/>
    <x v="19"/>
    <x v="52"/>
    <x v="0"/>
    <x v="0"/>
    <x v="4"/>
    <x v="33"/>
    <x v="7"/>
    <x v="33"/>
    <x v="0"/>
    <x v="0"/>
    <x v="3"/>
    <x v="68"/>
    <x v="29"/>
    <x v="73"/>
  </r>
  <r>
    <x v="1"/>
    <x v="0"/>
    <x v="1"/>
    <x v="2"/>
    <x v="4"/>
    <x v="3"/>
    <x v="2"/>
    <x v="11"/>
    <x v="91"/>
    <x v="45"/>
    <x v="21"/>
    <x v="0"/>
    <x v="5"/>
    <x v="0"/>
    <x v="1"/>
    <x v="65"/>
    <x v="45"/>
    <x v="64"/>
    <x v="0"/>
    <x v="0"/>
    <x v="31"/>
    <x v="0"/>
    <x v="0"/>
    <x v="0"/>
    <x v="0"/>
    <x v="5"/>
    <x v="0"/>
    <x v="0"/>
    <x v="5"/>
    <x v="0"/>
    <x v="0"/>
    <x v="6"/>
    <x v="0"/>
    <x v="0"/>
    <x v="13"/>
    <x v="0"/>
    <x v="0"/>
    <x v="4"/>
    <x v="2"/>
    <x v="0"/>
    <x v="8"/>
    <x v="27"/>
    <x v="7"/>
    <x v="23"/>
    <x v="56"/>
    <x v="28"/>
    <x v="54"/>
  </r>
  <r>
    <x v="1"/>
    <x v="0"/>
    <x v="1"/>
    <x v="2"/>
    <x v="4"/>
    <x v="3"/>
    <x v="2"/>
    <x v="11"/>
    <x v="91"/>
    <x v="41"/>
    <x v="21"/>
    <x v="0"/>
    <x v="5"/>
    <x v="0"/>
    <x v="1"/>
    <x v="67"/>
    <x v="45"/>
    <x v="69"/>
    <x v="0"/>
    <x v="0"/>
    <x v="31"/>
    <x v="0"/>
    <x v="0"/>
    <x v="0"/>
    <x v="0"/>
    <x v="5"/>
    <x v="0"/>
    <x v="0"/>
    <x v="5"/>
    <x v="0"/>
    <x v="0"/>
    <x v="6"/>
    <x v="0"/>
    <x v="0"/>
    <x v="13"/>
    <x v="0"/>
    <x v="0"/>
    <x v="4"/>
    <x v="0"/>
    <x v="0"/>
    <x v="6"/>
    <x v="28"/>
    <x v="7"/>
    <x v="25"/>
    <x v="58"/>
    <x v="28"/>
    <x v="59"/>
  </r>
  <r>
    <x v="1"/>
    <x v="1"/>
    <x v="0"/>
    <x v="1"/>
    <x v="4"/>
    <x v="3"/>
    <x v="2"/>
    <x v="1"/>
    <x v="17"/>
    <x v="23"/>
    <x v="49"/>
    <x v="0"/>
    <x v="5"/>
    <x v="0"/>
    <x v="1"/>
    <x v="1"/>
    <x v="2"/>
    <x v="21"/>
    <x v="0"/>
    <x v="0"/>
    <x v="31"/>
    <x v="0"/>
    <x v="0"/>
    <x v="0"/>
    <x v="0"/>
    <x v="5"/>
    <x v="0"/>
    <x v="0"/>
    <x v="5"/>
    <x v="0"/>
    <x v="1"/>
    <x v="5"/>
    <x v="0"/>
    <x v="0"/>
    <x v="13"/>
    <x v="0"/>
    <x v="0"/>
    <x v="4"/>
    <x v="1"/>
    <x v="0"/>
    <x v="7"/>
    <x v="0"/>
    <x v="0"/>
    <x v="3"/>
    <x v="2"/>
    <x v="0"/>
    <x v="12"/>
  </r>
  <r>
    <x v="0"/>
    <x v="0"/>
    <x v="1"/>
    <x v="3"/>
    <x v="4"/>
    <x v="3"/>
    <x v="4"/>
    <x v="11"/>
    <x v="18"/>
    <x v="90"/>
    <x v="42"/>
    <x v="0"/>
    <x v="5"/>
    <x v="0"/>
    <x v="0"/>
    <x v="31"/>
    <x v="0"/>
    <x v="51"/>
    <x v="0"/>
    <x v="0"/>
    <x v="31"/>
    <x v="0"/>
    <x v="0"/>
    <x v="30"/>
    <x v="0"/>
    <x v="35"/>
    <x v="0"/>
    <x v="0"/>
    <x v="5"/>
    <x v="0"/>
    <x v="0"/>
    <x v="6"/>
    <x v="0"/>
    <x v="0"/>
    <x v="13"/>
    <x v="0"/>
    <x v="0"/>
    <x v="4"/>
    <x v="0"/>
    <x v="0"/>
    <x v="6"/>
    <x v="0"/>
    <x v="0"/>
    <x v="3"/>
    <x v="0"/>
    <x v="0"/>
    <x v="11"/>
  </r>
  <r>
    <x v="0"/>
    <x v="0"/>
    <x v="0"/>
    <x v="9"/>
    <x v="1"/>
    <x v="0"/>
    <x v="4"/>
    <x v="9"/>
    <x v="55"/>
    <x v="104"/>
    <x v="63"/>
    <x v="2"/>
    <x v="5"/>
    <x v="6"/>
    <x v="0"/>
    <x v="17"/>
    <x v="26"/>
    <x v="13"/>
    <x v="0"/>
    <x v="21"/>
    <x v="11"/>
    <x v="21"/>
    <x v="0"/>
    <x v="24"/>
    <x v="0"/>
    <x v="31"/>
    <x v="0"/>
    <x v="0"/>
    <x v="5"/>
    <x v="0"/>
    <x v="0"/>
    <x v="6"/>
    <x v="0"/>
    <x v="0"/>
    <x v="13"/>
    <x v="0"/>
    <x v="0"/>
    <x v="4"/>
    <x v="0"/>
    <x v="0"/>
    <x v="6"/>
    <x v="0"/>
    <x v="0"/>
    <x v="3"/>
    <x v="0"/>
    <x v="0"/>
    <x v="11"/>
  </r>
  <r>
    <x v="1"/>
    <x v="1"/>
    <x v="1"/>
    <x v="8"/>
    <x v="1"/>
    <x v="0"/>
    <x v="3"/>
    <x v="3"/>
    <x v="49"/>
    <x v="16"/>
    <x v="9"/>
    <x v="0"/>
    <x v="0"/>
    <x v="2"/>
    <x v="1"/>
    <x v="83"/>
    <x v="55"/>
    <x v="92"/>
    <x v="0"/>
    <x v="18"/>
    <x v="14"/>
    <x v="3"/>
    <x v="0"/>
    <x v="19"/>
    <x v="0"/>
    <x v="26"/>
    <x v="15"/>
    <x v="0"/>
    <x v="20"/>
    <x v="26"/>
    <x v="11"/>
    <x v="23"/>
    <x v="44"/>
    <x v="12"/>
    <x v="57"/>
    <x v="39"/>
    <x v="18"/>
    <x v="41"/>
    <x v="17"/>
    <x v="0"/>
    <x v="22"/>
    <x v="0"/>
    <x v="0"/>
    <x v="3"/>
    <x v="72"/>
    <x v="30"/>
    <x v="81"/>
  </r>
  <r>
    <x v="1"/>
    <x v="1"/>
    <x v="1"/>
    <x v="8"/>
    <x v="1"/>
    <x v="0"/>
    <x v="3"/>
    <x v="9"/>
    <x v="3"/>
    <x v="4"/>
    <x v="2"/>
    <x v="1"/>
    <x v="0"/>
    <x v="2"/>
    <x v="1"/>
    <x v="70"/>
    <x v="32"/>
    <x v="84"/>
    <x v="0"/>
    <x v="4"/>
    <x v="27"/>
    <x v="0"/>
    <x v="0"/>
    <x v="15"/>
    <x v="0"/>
    <x v="22"/>
    <x v="0"/>
    <x v="0"/>
    <x v="5"/>
    <x v="7"/>
    <x v="0"/>
    <x v="14"/>
    <x v="38"/>
    <x v="7"/>
    <x v="51"/>
    <x v="36"/>
    <x v="14"/>
    <x v="37"/>
    <x v="0"/>
    <x v="0"/>
    <x v="6"/>
    <x v="0"/>
    <x v="0"/>
    <x v="3"/>
    <x v="59"/>
    <x v="20"/>
    <x v="70"/>
  </r>
  <r>
    <x v="1"/>
    <x v="1"/>
    <x v="1"/>
    <x v="7"/>
    <x v="2"/>
    <x v="0"/>
    <x v="3"/>
    <x v="3"/>
    <x v="57"/>
    <x v="54"/>
    <x v="23"/>
    <x v="0"/>
    <x v="0"/>
    <x v="3"/>
    <x v="1"/>
    <x v="68"/>
    <x v="30"/>
    <x v="81"/>
    <x v="0"/>
    <x v="11"/>
    <x v="20"/>
    <x v="4"/>
    <x v="0"/>
    <x v="28"/>
    <x v="0"/>
    <x v="32"/>
    <x v="20"/>
    <x v="0"/>
    <x v="23"/>
    <x v="25"/>
    <x v="2"/>
    <x v="32"/>
    <x v="30"/>
    <x v="6"/>
    <x v="41"/>
    <x v="32"/>
    <x v="12"/>
    <x v="32"/>
    <x v="12"/>
    <x v="0"/>
    <x v="17"/>
    <x v="0"/>
    <x v="0"/>
    <x v="3"/>
    <x v="48"/>
    <x v="17"/>
    <x v="58"/>
  </r>
  <r>
    <x v="1"/>
    <x v="1"/>
    <x v="0"/>
    <x v="9"/>
    <x v="1"/>
    <x v="0"/>
    <x v="3"/>
    <x v="9"/>
    <x v="40"/>
    <x v="65"/>
    <x v="33"/>
    <x v="2"/>
    <x v="0"/>
    <x v="5"/>
    <x v="1"/>
    <x v="74"/>
    <x v="63"/>
    <x v="0"/>
    <x v="0"/>
    <x v="36"/>
    <x v="0"/>
    <x v="23"/>
    <x v="0"/>
    <x v="37"/>
    <x v="13"/>
    <x v="40"/>
    <x v="22"/>
    <x v="9"/>
    <x v="1"/>
    <x v="30"/>
    <x v="13"/>
    <x v="4"/>
    <x v="0"/>
    <x v="16"/>
    <x v="0"/>
    <x v="0"/>
    <x v="0"/>
    <x v="4"/>
    <x v="0"/>
    <x v="0"/>
    <x v="6"/>
    <x v="0"/>
    <x v="0"/>
    <x v="3"/>
    <x v="0"/>
    <x v="23"/>
    <x v="1"/>
  </r>
  <r>
    <x v="0"/>
    <x v="1"/>
    <x v="0"/>
    <x v="9"/>
    <x v="1"/>
    <x v="0"/>
    <x v="3"/>
    <x v="9"/>
    <x v="42"/>
    <x v="75"/>
    <x v="39"/>
    <x v="0"/>
    <x v="0"/>
    <x v="6"/>
    <x v="1"/>
    <x v="25"/>
    <x v="31"/>
    <x v="19"/>
    <x v="0"/>
    <x v="13"/>
    <x v="18"/>
    <x v="1"/>
    <x v="0"/>
    <x v="1"/>
    <x v="0"/>
    <x v="6"/>
    <x v="0"/>
    <x v="0"/>
    <x v="5"/>
    <x v="23"/>
    <x v="10"/>
    <x v="19"/>
    <x v="0"/>
    <x v="0"/>
    <x v="13"/>
    <x v="0"/>
    <x v="0"/>
    <x v="4"/>
    <x v="0"/>
    <x v="0"/>
    <x v="6"/>
    <x v="0"/>
    <x v="0"/>
    <x v="3"/>
    <x v="0"/>
    <x v="0"/>
    <x v="11"/>
  </r>
  <r>
    <x v="1"/>
    <x v="0"/>
    <x v="1"/>
    <x v="9"/>
    <x v="1"/>
    <x v="0"/>
    <x v="3"/>
    <x v="9"/>
    <x v="43"/>
    <x v="76"/>
    <x v="40"/>
    <x v="2"/>
    <x v="0"/>
    <x v="6"/>
    <x v="1"/>
    <x v="69"/>
    <x v="0"/>
    <x v="88"/>
    <x v="0"/>
    <x v="0"/>
    <x v="31"/>
    <x v="0"/>
    <x v="0"/>
    <x v="0"/>
    <x v="0"/>
    <x v="5"/>
    <x v="0"/>
    <x v="0"/>
    <x v="5"/>
    <x v="0"/>
    <x v="0"/>
    <x v="6"/>
    <x v="13"/>
    <x v="0"/>
    <x v="28"/>
    <x v="28"/>
    <x v="0"/>
    <x v="31"/>
    <x v="32"/>
    <x v="0"/>
    <x v="37"/>
    <x v="15"/>
    <x v="0"/>
    <x v="17"/>
    <x v="60"/>
    <x v="0"/>
    <x v="76"/>
  </r>
  <r>
    <x v="1"/>
    <x v="0"/>
    <x v="1"/>
    <x v="9"/>
    <x v="1"/>
    <x v="0"/>
    <x v="4"/>
    <x v="9"/>
    <x v="91"/>
    <x v="95"/>
    <x v="55"/>
    <x v="2"/>
    <x v="0"/>
    <x v="6"/>
    <x v="1"/>
    <x v="53"/>
    <x v="36"/>
    <x v="54"/>
    <x v="0"/>
    <x v="0"/>
    <x v="31"/>
    <x v="0"/>
    <x v="0"/>
    <x v="0"/>
    <x v="0"/>
    <x v="5"/>
    <x v="0"/>
    <x v="0"/>
    <x v="5"/>
    <x v="0"/>
    <x v="0"/>
    <x v="6"/>
    <x v="0"/>
    <x v="0"/>
    <x v="13"/>
    <x v="7"/>
    <x v="0"/>
    <x v="10"/>
    <x v="27"/>
    <x v="8"/>
    <x v="26"/>
    <x v="18"/>
    <x v="5"/>
    <x v="19"/>
    <x v="50"/>
    <x v="24"/>
    <x v="48"/>
  </r>
  <r>
    <x v="0"/>
    <x v="1"/>
    <x v="0"/>
    <x v="9"/>
    <x v="1"/>
    <x v="0"/>
    <x v="4"/>
    <x v="9"/>
    <x v="37"/>
    <x v="0"/>
    <x v="0"/>
    <x v="2"/>
    <x v="0"/>
    <x v="6"/>
    <x v="0"/>
    <x v="21"/>
    <x v="29"/>
    <x v="16"/>
    <x v="0"/>
    <x v="17"/>
    <x v="15"/>
    <x v="15"/>
    <x v="0"/>
    <x v="18"/>
    <x v="0"/>
    <x v="25"/>
    <x v="0"/>
    <x v="0"/>
    <x v="5"/>
    <x v="14"/>
    <x v="3"/>
    <x v="16"/>
    <x v="0"/>
    <x v="0"/>
    <x v="13"/>
    <x v="0"/>
    <x v="0"/>
    <x v="4"/>
    <x v="0"/>
    <x v="0"/>
    <x v="6"/>
    <x v="0"/>
    <x v="0"/>
    <x v="3"/>
    <x v="0"/>
    <x v="0"/>
    <x v="11"/>
  </r>
  <r>
    <x v="1"/>
    <x v="1"/>
    <x v="0"/>
    <x v="9"/>
    <x v="1"/>
    <x v="0"/>
    <x v="4"/>
    <x v="9"/>
    <x v="38"/>
    <x v="15"/>
    <x v="8"/>
    <x v="2"/>
    <x v="0"/>
    <x v="6"/>
    <x v="0"/>
    <x v="40"/>
    <x v="52"/>
    <x v="6"/>
    <x v="0"/>
    <x v="31"/>
    <x v="4"/>
    <x v="22"/>
    <x v="0"/>
    <x v="29"/>
    <x v="0"/>
    <x v="33"/>
    <x v="0"/>
    <x v="0"/>
    <x v="5"/>
    <x v="24"/>
    <x v="7"/>
    <x v="29"/>
    <x v="0"/>
    <x v="11"/>
    <x v="3"/>
    <x v="0"/>
    <x v="0"/>
    <x v="4"/>
    <x v="0"/>
    <x v="0"/>
    <x v="6"/>
    <x v="0"/>
    <x v="0"/>
    <x v="3"/>
    <x v="0"/>
    <x v="16"/>
    <x v="3"/>
  </r>
  <r>
    <x v="0"/>
    <x v="0"/>
    <x v="0"/>
    <x v="9"/>
    <x v="1"/>
    <x v="0"/>
    <x v="4"/>
    <x v="9"/>
    <x v="39"/>
    <x v="64"/>
    <x v="32"/>
    <x v="2"/>
    <x v="0"/>
    <x v="6"/>
    <x v="0"/>
    <x v="0"/>
    <x v="14"/>
    <x v="14"/>
    <x v="0"/>
    <x v="14"/>
    <x v="17"/>
    <x v="0"/>
    <x v="0"/>
    <x v="0"/>
    <x v="0"/>
    <x v="5"/>
    <x v="0"/>
    <x v="0"/>
    <x v="5"/>
    <x v="0"/>
    <x v="0"/>
    <x v="6"/>
    <x v="0"/>
    <x v="0"/>
    <x v="13"/>
    <x v="0"/>
    <x v="0"/>
    <x v="4"/>
    <x v="0"/>
    <x v="0"/>
    <x v="6"/>
    <x v="0"/>
    <x v="0"/>
    <x v="3"/>
    <x v="0"/>
    <x v="0"/>
    <x v="11"/>
  </r>
  <r>
    <x v="0"/>
    <x v="0"/>
    <x v="0"/>
    <x v="9"/>
    <x v="1"/>
    <x v="0"/>
    <x v="4"/>
    <x v="9"/>
    <x v="41"/>
    <x v="70"/>
    <x v="35"/>
    <x v="2"/>
    <x v="0"/>
    <x v="6"/>
    <x v="0"/>
    <x v="13"/>
    <x v="23"/>
    <x v="17"/>
    <x v="0"/>
    <x v="19"/>
    <x v="13"/>
    <x v="20"/>
    <x v="0"/>
    <x v="23"/>
    <x v="0"/>
    <x v="29"/>
    <x v="0"/>
    <x v="0"/>
    <x v="5"/>
    <x v="0"/>
    <x v="0"/>
    <x v="6"/>
    <x v="0"/>
    <x v="0"/>
    <x v="13"/>
    <x v="0"/>
    <x v="0"/>
    <x v="4"/>
    <x v="0"/>
    <x v="0"/>
    <x v="6"/>
    <x v="0"/>
    <x v="0"/>
    <x v="3"/>
    <x v="0"/>
    <x v="0"/>
    <x v="11"/>
  </r>
  <r>
    <x v="0"/>
    <x v="0"/>
    <x v="0"/>
    <x v="9"/>
    <x v="1"/>
    <x v="0"/>
    <x v="4"/>
    <x v="9"/>
    <x v="36"/>
    <x v="3"/>
    <x v="1"/>
    <x v="2"/>
    <x v="0"/>
    <x v="6"/>
    <x v="0"/>
    <x v="10"/>
    <x v="57"/>
    <x v="2"/>
    <x v="0"/>
    <x v="35"/>
    <x v="1"/>
    <x v="14"/>
    <x v="0"/>
    <x v="17"/>
    <x v="0"/>
    <x v="24"/>
    <x v="0"/>
    <x v="0"/>
    <x v="5"/>
    <x v="0"/>
    <x v="0"/>
    <x v="6"/>
    <x v="0"/>
    <x v="0"/>
    <x v="13"/>
    <x v="0"/>
    <x v="0"/>
    <x v="4"/>
    <x v="0"/>
    <x v="0"/>
    <x v="6"/>
    <x v="0"/>
    <x v="0"/>
    <x v="3"/>
    <x v="0"/>
    <x v="0"/>
    <x v="11"/>
  </r>
  <r>
    <x v="1"/>
    <x v="0"/>
    <x v="1"/>
    <x v="9"/>
    <x v="1"/>
    <x v="0"/>
    <x v="3"/>
    <x v="9"/>
    <x v="62"/>
    <x v="113"/>
    <x v="67"/>
    <x v="0"/>
    <x v="4"/>
    <x v="0"/>
    <x v="1"/>
    <x v="81"/>
    <x v="17"/>
    <x v="98"/>
    <x v="0"/>
    <x v="0"/>
    <x v="31"/>
    <x v="0"/>
    <x v="0"/>
    <x v="0"/>
    <x v="0"/>
    <x v="5"/>
    <x v="0"/>
    <x v="0"/>
    <x v="5"/>
    <x v="0"/>
    <x v="0"/>
    <x v="6"/>
    <x v="28"/>
    <x v="0"/>
    <x v="42"/>
    <x v="38"/>
    <x v="0"/>
    <x v="44"/>
    <x v="30"/>
    <x v="0"/>
    <x v="34"/>
    <x v="24"/>
    <x v="3"/>
    <x v="26"/>
    <x v="74"/>
    <x v="10"/>
    <x v="85"/>
  </r>
  <r>
    <x v="1"/>
    <x v="0"/>
    <x v="1"/>
    <x v="9"/>
    <x v="1"/>
    <x v="0"/>
    <x v="3"/>
    <x v="9"/>
    <x v="59"/>
    <x v="93"/>
    <x v="54"/>
    <x v="0"/>
    <x v="4"/>
    <x v="0"/>
    <x v="1"/>
    <x v="46"/>
    <x v="0"/>
    <x v="66"/>
    <x v="0"/>
    <x v="0"/>
    <x v="31"/>
    <x v="0"/>
    <x v="0"/>
    <x v="0"/>
    <x v="0"/>
    <x v="5"/>
    <x v="0"/>
    <x v="0"/>
    <x v="5"/>
    <x v="0"/>
    <x v="0"/>
    <x v="6"/>
    <x v="0"/>
    <x v="0"/>
    <x v="13"/>
    <x v="34"/>
    <x v="0"/>
    <x v="40"/>
    <x v="0"/>
    <x v="0"/>
    <x v="6"/>
    <x v="0"/>
    <x v="0"/>
    <x v="3"/>
    <x v="41"/>
    <x v="0"/>
    <x v="56"/>
  </r>
  <r>
    <x v="0"/>
    <x v="0"/>
    <x v="0"/>
    <x v="13"/>
    <x v="1"/>
    <x v="3"/>
    <x v="2"/>
    <x v="1"/>
    <x v="93"/>
    <x v="1"/>
    <x v="17"/>
    <x v="0"/>
    <x v="4"/>
    <x v="0"/>
    <x v="0"/>
    <x v="0"/>
    <x v="0"/>
    <x v="23"/>
    <x v="0"/>
    <x v="0"/>
    <x v="31"/>
    <x v="0"/>
    <x v="0"/>
    <x v="0"/>
    <x v="0"/>
    <x v="5"/>
    <x v="0"/>
    <x v="0"/>
    <x v="5"/>
    <x v="0"/>
    <x v="0"/>
    <x v="6"/>
    <x v="0"/>
    <x v="0"/>
    <x v="13"/>
    <x v="0"/>
    <x v="0"/>
    <x v="4"/>
    <x v="0"/>
    <x v="0"/>
    <x v="6"/>
    <x v="0"/>
    <x v="0"/>
    <x v="3"/>
    <x v="0"/>
    <x v="0"/>
    <x v="11"/>
  </r>
  <r>
    <x v="0"/>
    <x v="0"/>
    <x v="0"/>
    <x v="1"/>
    <x v="1"/>
    <x v="3"/>
    <x v="2"/>
    <x v="6"/>
    <x v="25"/>
    <x v="52"/>
    <x v="28"/>
    <x v="0"/>
    <x v="4"/>
    <x v="0"/>
    <x v="0"/>
    <x v="6"/>
    <x v="8"/>
    <x v="27"/>
    <x v="0"/>
    <x v="9"/>
    <x v="22"/>
    <x v="10"/>
    <x v="0"/>
    <x v="11"/>
    <x v="0"/>
    <x v="18"/>
    <x v="2"/>
    <x v="0"/>
    <x v="7"/>
    <x v="0"/>
    <x v="0"/>
    <x v="6"/>
    <x v="0"/>
    <x v="0"/>
    <x v="13"/>
    <x v="0"/>
    <x v="0"/>
    <x v="4"/>
    <x v="0"/>
    <x v="0"/>
    <x v="43"/>
    <x v="0"/>
    <x v="0"/>
    <x v="3"/>
    <x v="0"/>
    <x v="0"/>
    <x v="11"/>
  </r>
  <r>
    <x v="0"/>
    <x v="0"/>
    <x v="1"/>
    <x v="1"/>
    <x v="1"/>
    <x v="3"/>
    <x v="2"/>
    <x v="1"/>
    <x v="5"/>
    <x v="2"/>
    <x v="13"/>
    <x v="0"/>
    <x v="4"/>
    <x v="0"/>
    <x v="1"/>
    <x v="3"/>
    <x v="0"/>
    <x v="25"/>
    <x v="0"/>
    <x v="0"/>
    <x v="31"/>
    <x v="0"/>
    <x v="0"/>
    <x v="3"/>
    <x v="0"/>
    <x v="8"/>
    <x v="3"/>
    <x v="0"/>
    <x v="8"/>
    <x v="0"/>
    <x v="0"/>
    <x v="6"/>
    <x v="0"/>
    <x v="0"/>
    <x v="13"/>
    <x v="0"/>
    <x v="0"/>
    <x v="4"/>
    <x v="0"/>
    <x v="0"/>
    <x v="6"/>
    <x v="0"/>
    <x v="0"/>
    <x v="3"/>
    <x v="0"/>
    <x v="0"/>
    <x v="11"/>
  </r>
  <r>
    <x v="1"/>
    <x v="0"/>
    <x v="1"/>
    <x v="9"/>
    <x v="1"/>
    <x v="0"/>
    <x v="4"/>
    <x v="9"/>
    <x v="91"/>
    <x v="92"/>
    <x v="53"/>
    <x v="2"/>
    <x v="4"/>
    <x v="6"/>
    <x v="1"/>
    <x v="52"/>
    <x v="0"/>
    <x v="72"/>
    <x v="0"/>
    <x v="0"/>
    <x v="31"/>
    <x v="0"/>
    <x v="0"/>
    <x v="0"/>
    <x v="0"/>
    <x v="5"/>
    <x v="0"/>
    <x v="0"/>
    <x v="5"/>
    <x v="0"/>
    <x v="0"/>
    <x v="6"/>
    <x v="0"/>
    <x v="0"/>
    <x v="13"/>
    <x v="0"/>
    <x v="0"/>
    <x v="4"/>
    <x v="0"/>
    <x v="0"/>
    <x v="6"/>
    <x v="25"/>
    <x v="0"/>
    <x v="28"/>
    <x v="47"/>
    <x v="0"/>
    <x v="63"/>
  </r>
  <r>
    <x v="1"/>
    <x v="0"/>
    <x v="1"/>
    <x v="9"/>
    <x v="1"/>
    <x v="0"/>
    <x v="4"/>
    <x v="9"/>
    <x v="54"/>
    <x v="97"/>
    <x v="57"/>
    <x v="2"/>
    <x v="4"/>
    <x v="6"/>
    <x v="1"/>
    <x v="49"/>
    <x v="0"/>
    <x v="70"/>
    <x v="0"/>
    <x v="0"/>
    <x v="31"/>
    <x v="0"/>
    <x v="0"/>
    <x v="0"/>
    <x v="0"/>
    <x v="5"/>
    <x v="0"/>
    <x v="0"/>
    <x v="5"/>
    <x v="0"/>
    <x v="0"/>
    <x v="6"/>
    <x v="40"/>
    <x v="0"/>
    <x v="55"/>
    <x v="0"/>
    <x v="0"/>
    <x v="4"/>
    <x v="0"/>
    <x v="0"/>
    <x v="6"/>
    <x v="2"/>
    <x v="0"/>
    <x v="5"/>
    <x v="45"/>
    <x v="0"/>
    <x v="60"/>
  </r>
  <r>
    <x v="1"/>
    <x v="0"/>
    <x v="1"/>
    <x v="9"/>
    <x v="1"/>
    <x v="0"/>
    <x v="4"/>
    <x v="9"/>
    <x v="53"/>
    <x v="96"/>
    <x v="56"/>
    <x v="2"/>
    <x v="4"/>
    <x v="6"/>
    <x v="1"/>
    <x v="41"/>
    <x v="0"/>
    <x v="60"/>
    <x v="0"/>
    <x v="0"/>
    <x v="31"/>
    <x v="0"/>
    <x v="0"/>
    <x v="0"/>
    <x v="0"/>
    <x v="5"/>
    <x v="0"/>
    <x v="0"/>
    <x v="5"/>
    <x v="0"/>
    <x v="0"/>
    <x v="6"/>
    <x v="37"/>
    <x v="0"/>
    <x v="53"/>
    <x v="0"/>
    <x v="0"/>
    <x v="4"/>
    <x v="0"/>
    <x v="0"/>
    <x v="6"/>
    <x v="1"/>
    <x v="0"/>
    <x v="4"/>
    <x v="39"/>
    <x v="0"/>
    <x v="53"/>
  </r>
  <r>
    <x v="1"/>
    <x v="0"/>
    <x v="0"/>
    <x v="9"/>
    <x v="1"/>
    <x v="0"/>
    <x v="4"/>
    <x v="9"/>
    <x v="60"/>
    <x v="17"/>
    <x v="10"/>
    <x v="2"/>
    <x v="1"/>
    <x v="6"/>
    <x v="1"/>
    <x v="4"/>
    <x v="0"/>
    <x v="26"/>
    <x v="0"/>
    <x v="0"/>
    <x v="31"/>
    <x v="0"/>
    <x v="0"/>
    <x v="0"/>
    <x v="0"/>
    <x v="5"/>
    <x v="0"/>
    <x v="0"/>
    <x v="5"/>
    <x v="0"/>
    <x v="0"/>
    <x v="6"/>
    <x v="5"/>
    <x v="0"/>
    <x v="19"/>
    <x v="0"/>
    <x v="0"/>
    <x v="4"/>
    <x v="0"/>
    <x v="0"/>
    <x v="6"/>
    <x v="1"/>
    <x v="0"/>
    <x v="4"/>
    <x v="6"/>
    <x v="0"/>
    <x v="16"/>
  </r>
  <r>
    <x v="1"/>
    <x v="1"/>
    <x v="1"/>
    <x v="9"/>
    <x v="4"/>
    <x v="0"/>
    <x v="4"/>
    <x v="9"/>
    <x v="61"/>
    <x v="102"/>
    <x v="49"/>
    <x v="2"/>
    <x v="0"/>
    <x v="6"/>
    <x v="1"/>
    <x v="30"/>
    <x v="0"/>
    <x v="50"/>
    <x v="0"/>
    <x v="0"/>
    <x v="31"/>
    <x v="0"/>
    <x v="0"/>
    <x v="0"/>
    <x v="0"/>
    <x v="5"/>
    <x v="0"/>
    <x v="0"/>
    <x v="5"/>
    <x v="0"/>
    <x v="0"/>
    <x v="6"/>
    <x v="24"/>
    <x v="0"/>
    <x v="38"/>
    <x v="14"/>
    <x v="0"/>
    <x v="17"/>
    <x v="19"/>
    <x v="0"/>
    <x v="23"/>
    <x v="1"/>
    <x v="0"/>
    <x v="4"/>
    <x v="32"/>
    <x v="0"/>
    <x v="44"/>
  </r>
  <r>
    <x v="1"/>
    <x v="1"/>
    <x v="1"/>
    <x v="1"/>
    <x v="1"/>
    <x v="3"/>
    <x v="2"/>
    <x v="6"/>
    <x v="29"/>
    <x v="118"/>
    <x v="72"/>
    <x v="2"/>
    <x v="2"/>
    <x v="0"/>
    <x v="1"/>
    <x v="7"/>
    <x v="46"/>
    <x v="4"/>
    <x v="0"/>
    <x v="32"/>
    <x v="3"/>
    <x v="5"/>
    <x v="0"/>
    <x v="6"/>
    <x v="0"/>
    <x v="13"/>
    <x v="4"/>
    <x v="0"/>
    <x v="9"/>
    <x v="3"/>
    <x v="0"/>
    <x v="10"/>
    <x v="6"/>
    <x v="0"/>
    <x v="20"/>
    <x v="3"/>
    <x v="0"/>
    <x v="7"/>
    <x v="0"/>
    <x v="0"/>
    <x v="6"/>
    <x v="0"/>
    <x v="0"/>
    <x v="3"/>
    <x v="7"/>
    <x v="0"/>
    <x v="17"/>
  </r>
  <r>
    <x v="1"/>
    <x v="1"/>
    <x v="1"/>
    <x v="7"/>
    <x v="2"/>
    <x v="0"/>
    <x v="3"/>
    <x v="3"/>
    <x v="63"/>
    <x v="34"/>
    <x v="23"/>
    <x v="0"/>
    <x v="2"/>
    <x v="3"/>
    <x v="1"/>
    <x v="93"/>
    <x v="38"/>
    <x v="107"/>
    <x v="0"/>
    <x v="24"/>
    <x v="9"/>
    <x v="12"/>
    <x v="0"/>
    <x v="35"/>
    <x v="0"/>
    <x v="38"/>
    <x v="24"/>
    <x v="0"/>
    <x v="26"/>
    <x v="37"/>
    <x v="0"/>
    <x v="42"/>
    <x v="46"/>
    <x v="0"/>
    <x v="59"/>
    <x v="42"/>
    <x v="8"/>
    <x v="47"/>
    <x v="23"/>
    <x v="0"/>
    <x v="28"/>
    <x v="0"/>
    <x v="0"/>
    <x v="3"/>
    <x v="78"/>
    <x v="8"/>
    <x v="90"/>
  </r>
  <r>
    <x v="1"/>
    <x v="0"/>
    <x v="1"/>
    <x v="1"/>
    <x v="1"/>
    <x v="3"/>
    <x v="2"/>
    <x v="6"/>
    <x v="91"/>
    <x v="14"/>
    <x v="7"/>
    <x v="2"/>
    <x v="2"/>
    <x v="0"/>
    <x v="1"/>
    <x v="79"/>
    <x v="0"/>
    <x v="96"/>
    <x v="1"/>
    <x v="0"/>
    <x v="32"/>
    <x v="0"/>
    <x v="0"/>
    <x v="0"/>
    <x v="0"/>
    <x v="5"/>
    <x v="2"/>
    <x v="0"/>
    <x v="7"/>
    <x v="0"/>
    <x v="0"/>
    <x v="6"/>
    <x v="0"/>
    <x v="0"/>
    <x v="13"/>
    <x v="8"/>
    <x v="0"/>
    <x v="11"/>
    <x v="22"/>
    <x v="0"/>
    <x v="27"/>
    <x v="30"/>
    <x v="0"/>
    <x v="32"/>
    <x v="69"/>
    <x v="0"/>
    <x v="84"/>
  </r>
  <r>
    <x v="0"/>
    <x v="0"/>
    <x v="0"/>
    <x v="1"/>
    <x v="1"/>
    <x v="3"/>
    <x v="2"/>
    <x v="1"/>
    <x v="7"/>
    <x v="7"/>
    <x v="7"/>
    <x v="3"/>
    <x v="2"/>
    <x v="0"/>
    <x v="1"/>
    <x v="18"/>
    <x v="0"/>
    <x v="38"/>
    <x v="0"/>
    <x v="0"/>
    <x v="31"/>
    <x v="0"/>
    <x v="0"/>
    <x v="26"/>
    <x v="0"/>
    <x v="5"/>
    <x v="0"/>
    <x v="0"/>
    <x v="5"/>
    <x v="0"/>
    <x v="0"/>
    <x v="6"/>
    <x v="0"/>
    <x v="0"/>
    <x v="13"/>
    <x v="0"/>
    <x v="0"/>
    <x v="4"/>
    <x v="0"/>
    <x v="0"/>
    <x v="6"/>
    <x v="0"/>
    <x v="0"/>
    <x v="3"/>
    <x v="0"/>
    <x v="0"/>
    <x v="11"/>
  </r>
  <r>
    <x v="1"/>
    <x v="1"/>
    <x v="1"/>
    <x v="1"/>
    <x v="1"/>
    <x v="0"/>
    <x v="3"/>
    <x v="3"/>
    <x v="48"/>
    <x v="100"/>
    <x v="60"/>
    <x v="2"/>
    <x v="2"/>
    <x v="2"/>
    <x v="1"/>
    <x v="82"/>
    <x v="51"/>
    <x v="94"/>
    <x v="0"/>
    <x v="16"/>
    <x v="16"/>
    <x v="11"/>
    <x v="0"/>
    <x v="16"/>
    <x v="0"/>
    <x v="23"/>
    <x v="14"/>
    <x v="0"/>
    <x v="19"/>
    <x v="31"/>
    <x v="0"/>
    <x v="36"/>
    <x v="12"/>
    <x v="6"/>
    <x v="9"/>
    <x v="33"/>
    <x v="15"/>
    <x v="29"/>
    <x v="34"/>
    <x v="9"/>
    <x v="34"/>
    <x v="21"/>
    <x v="6"/>
    <x v="20"/>
    <x v="71"/>
    <x v="32"/>
    <x v="77"/>
  </r>
  <r>
    <x v="0"/>
    <x v="1"/>
    <x v="1"/>
    <x v="7"/>
    <x v="2"/>
    <x v="0"/>
    <x v="3"/>
    <x v="3"/>
    <x v="91"/>
    <x v="53"/>
    <x v="23"/>
    <x v="1"/>
    <x v="2"/>
    <x v="3"/>
    <x v="1"/>
    <x v="36"/>
    <x v="0"/>
    <x v="56"/>
    <x v="5"/>
    <x v="0"/>
    <x v="37"/>
    <x v="0"/>
    <x v="0"/>
    <x v="0"/>
    <x v="0"/>
    <x v="5"/>
    <x v="0"/>
    <x v="0"/>
    <x v="5"/>
    <x v="0"/>
    <x v="0"/>
    <x v="6"/>
    <x v="0"/>
    <x v="0"/>
    <x v="13"/>
    <x v="0"/>
    <x v="0"/>
    <x v="4"/>
    <x v="0"/>
    <x v="0"/>
    <x v="6"/>
    <x v="0"/>
    <x v="0"/>
    <x v="3"/>
    <x v="0"/>
    <x v="0"/>
    <x v="11"/>
  </r>
  <r>
    <x v="1"/>
    <x v="1"/>
    <x v="1"/>
    <x v="0"/>
    <x v="3"/>
    <x v="0"/>
    <x v="3"/>
    <x v="3"/>
    <x v="72"/>
    <x v="33"/>
    <x v="61"/>
    <x v="1"/>
    <x v="2"/>
    <x v="9"/>
    <x v="1"/>
    <x v="90"/>
    <x v="39"/>
    <x v="101"/>
    <x v="0"/>
    <x v="0"/>
    <x v="31"/>
    <x v="0"/>
    <x v="0"/>
    <x v="0"/>
    <x v="0"/>
    <x v="5"/>
    <x v="0"/>
    <x v="0"/>
    <x v="5"/>
    <x v="8"/>
    <x v="0"/>
    <x v="15"/>
    <x v="12"/>
    <x v="0"/>
    <x v="27"/>
    <x v="29"/>
    <x v="0"/>
    <x v="33"/>
    <x v="36"/>
    <x v="9"/>
    <x v="40"/>
    <x v="32"/>
    <x v="6"/>
    <x v="33"/>
    <x v="80"/>
    <x v="25"/>
    <x v="87"/>
  </r>
  <r>
    <x v="1"/>
    <x v="1"/>
    <x v="1"/>
    <x v="0"/>
    <x v="3"/>
    <x v="0"/>
    <x v="3"/>
    <x v="3"/>
    <x v="66"/>
    <x v="35"/>
    <x v="61"/>
    <x v="1"/>
    <x v="2"/>
    <x v="9"/>
    <x v="1"/>
    <x v="35"/>
    <x v="9"/>
    <x v="55"/>
    <x v="0"/>
    <x v="0"/>
    <x v="31"/>
    <x v="0"/>
    <x v="0"/>
    <x v="7"/>
    <x v="0"/>
    <x v="14"/>
    <x v="8"/>
    <x v="0"/>
    <x v="13"/>
    <x v="27"/>
    <x v="0"/>
    <x v="33"/>
    <x v="15"/>
    <x v="0"/>
    <x v="29"/>
    <x v="10"/>
    <x v="3"/>
    <x v="6"/>
    <x v="0"/>
    <x v="0"/>
    <x v="6"/>
    <x v="0"/>
    <x v="0"/>
    <x v="3"/>
    <x v="13"/>
    <x v="3"/>
    <x v="22"/>
  </r>
  <r>
    <x v="1"/>
    <x v="1"/>
    <x v="1"/>
    <x v="0"/>
    <x v="3"/>
    <x v="0"/>
    <x v="3"/>
    <x v="3"/>
    <x v="79"/>
    <x v="31"/>
    <x v="15"/>
    <x v="1"/>
    <x v="5"/>
    <x v="9"/>
    <x v="1"/>
    <x v="98"/>
    <x v="65"/>
    <x v="23"/>
    <x v="11"/>
    <x v="38"/>
    <x v="31"/>
    <x v="24"/>
    <x v="0"/>
    <x v="0"/>
    <x v="14"/>
    <x v="43"/>
    <x v="27"/>
    <x v="10"/>
    <x v="5"/>
    <x v="38"/>
    <x v="0"/>
    <x v="6"/>
    <x v="21"/>
    <x v="21"/>
    <x v="34"/>
    <x v="20"/>
    <x v="19"/>
    <x v="25"/>
    <x v="5"/>
    <x v="13"/>
    <x v="11"/>
    <x v="36"/>
    <x v="11"/>
    <x v="3"/>
    <x v="30"/>
    <x v="0"/>
    <x v="40"/>
  </r>
  <r>
    <x v="1"/>
    <x v="1"/>
    <x v="1"/>
    <x v="0"/>
    <x v="3"/>
    <x v="0"/>
    <x v="3"/>
    <x v="3"/>
    <x v="80"/>
    <x v="32"/>
    <x v="15"/>
    <x v="1"/>
    <x v="5"/>
    <x v="9"/>
    <x v="1"/>
    <x v="98"/>
    <x v="65"/>
    <x v="23"/>
    <x v="11"/>
    <x v="38"/>
    <x v="31"/>
    <x v="24"/>
    <x v="0"/>
    <x v="40"/>
    <x v="14"/>
    <x v="43"/>
    <x v="27"/>
    <x v="10"/>
    <x v="5"/>
    <x v="38"/>
    <x v="0"/>
    <x v="6"/>
    <x v="15"/>
    <x v="21"/>
    <x v="29"/>
    <x v="11"/>
    <x v="19"/>
    <x v="14"/>
    <x v="3"/>
    <x v="13"/>
    <x v="9"/>
    <x v="36"/>
    <x v="11"/>
    <x v="3"/>
    <x v="14"/>
    <x v="0"/>
    <x v="25"/>
  </r>
  <r>
    <x v="1"/>
    <x v="1"/>
    <x v="1"/>
    <x v="0"/>
    <x v="3"/>
    <x v="0"/>
    <x v="3"/>
    <x v="4"/>
    <x v="75"/>
    <x v="101"/>
    <x v="61"/>
    <x v="2"/>
    <x v="2"/>
    <x v="9"/>
    <x v="1"/>
    <x v="64"/>
    <x v="15"/>
    <x v="79"/>
    <x v="0"/>
    <x v="0"/>
    <x v="31"/>
    <x v="0"/>
    <x v="0"/>
    <x v="0"/>
    <x v="0"/>
    <x v="5"/>
    <x v="0"/>
    <x v="0"/>
    <x v="5"/>
    <x v="33"/>
    <x v="0"/>
    <x v="38"/>
    <x v="49"/>
    <x v="7"/>
    <x v="7"/>
    <x v="0"/>
    <x v="19"/>
    <x v="4"/>
    <x v="0"/>
    <x v="0"/>
    <x v="6"/>
    <x v="1"/>
    <x v="0"/>
    <x v="4"/>
    <x v="1"/>
    <x v="9"/>
    <x v="7"/>
  </r>
  <r>
    <x v="1"/>
    <x v="1"/>
    <x v="1"/>
    <x v="0"/>
    <x v="3"/>
    <x v="0"/>
    <x v="3"/>
    <x v="9"/>
    <x v="78"/>
    <x v="108"/>
    <x v="61"/>
    <x v="2"/>
    <x v="2"/>
    <x v="9"/>
    <x v="1"/>
    <x v="38"/>
    <x v="18"/>
    <x v="49"/>
    <x v="0"/>
    <x v="0"/>
    <x v="31"/>
    <x v="0"/>
    <x v="0"/>
    <x v="0"/>
    <x v="0"/>
    <x v="5"/>
    <x v="0"/>
    <x v="0"/>
    <x v="5"/>
    <x v="2"/>
    <x v="0"/>
    <x v="9"/>
    <x v="36"/>
    <x v="0"/>
    <x v="50"/>
    <x v="0"/>
    <x v="0"/>
    <x v="4"/>
    <x v="0"/>
    <x v="6"/>
    <x v="1"/>
    <x v="1"/>
    <x v="0"/>
    <x v="4"/>
    <x v="37"/>
    <x v="11"/>
    <x v="41"/>
  </r>
  <r>
    <x v="1"/>
    <x v="0"/>
    <x v="1"/>
    <x v="1"/>
    <x v="1"/>
    <x v="0"/>
    <x v="3"/>
    <x v="9"/>
    <x v="51"/>
    <x v="87"/>
    <x v="50"/>
    <x v="2"/>
    <x v="2"/>
    <x v="9"/>
    <x v="1"/>
    <x v="47"/>
    <x v="0"/>
    <x v="68"/>
    <x v="0"/>
    <x v="0"/>
    <x v="31"/>
    <x v="0"/>
    <x v="0"/>
    <x v="0"/>
    <x v="0"/>
    <x v="5"/>
    <x v="0"/>
    <x v="0"/>
    <x v="5"/>
    <x v="0"/>
    <x v="0"/>
    <x v="6"/>
    <x v="39"/>
    <x v="21"/>
    <x v="54"/>
    <x v="0"/>
    <x v="19"/>
    <x v="4"/>
    <x v="0"/>
    <x v="0"/>
    <x v="6"/>
    <x v="1"/>
    <x v="0"/>
    <x v="4"/>
    <x v="42"/>
    <x v="0"/>
    <x v="57"/>
  </r>
  <r>
    <x v="1"/>
    <x v="1"/>
    <x v="1"/>
    <x v="0"/>
    <x v="2"/>
    <x v="0"/>
    <x v="3"/>
    <x v="3"/>
    <x v="77"/>
    <x v="36"/>
    <x v="16"/>
    <x v="1"/>
    <x v="2"/>
    <x v="9"/>
    <x v="1"/>
    <x v="11"/>
    <x v="0"/>
    <x v="32"/>
    <x v="0"/>
    <x v="0"/>
    <x v="31"/>
    <x v="0"/>
    <x v="0"/>
    <x v="0"/>
    <x v="0"/>
    <x v="5"/>
    <x v="0"/>
    <x v="0"/>
    <x v="5"/>
    <x v="0"/>
    <x v="0"/>
    <x v="6"/>
    <x v="15"/>
    <x v="0"/>
    <x v="29"/>
    <x v="2"/>
    <x v="0"/>
    <x v="6"/>
    <x v="0"/>
    <x v="0"/>
    <x v="6"/>
    <x v="3"/>
    <x v="0"/>
    <x v="6"/>
    <x v="10"/>
    <x v="0"/>
    <x v="23"/>
  </r>
  <r>
    <x v="1"/>
    <x v="1"/>
    <x v="0"/>
    <x v="13"/>
    <x v="1"/>
    <x v="0"/>
    <x v="3"/>
    <x v="3"/>
    <x v="33"/>
    <x v="12"/>
    <x v="6"/>
    <x v="1"/>
    <x v="1"/>
    <x v="7"/>
    <x v="1"/>
    <x v="60"/>
    <x v="43"/>
    <x v="62"/>
    <x v="0"/>
    <x v="30"/>
    <x v="5"/>
    <x v="0"/>
    <x v="0"/>
    <x v="13"/>
    <x v="0"/>
    <x v="20"/>
    <x v="13"/>
    <x v="0"/>
    <x v="18"/>
    <x v="11"/>
    <x v="0"/>
    <x v="21"/>
    <x v="16"/>
    <x v="0"/>
    <x v="30"/>
    <x v="19"/>
    <x v="0"/>
    <x v="22"/>
    <x v="20"/>
    <x v="0"/>
    <x v="24"/>
    <x v="20"/>
    <x v="0"/>
    <x v="23"/>
    <x v="52"/>
    <x v="0"/>
    <x v="66"/>
  </r>
  <r>
    <x v="0"/>
    <x v="1"/>
    <x v="0"/>
    <x v="4"/>
    <x v="1"/>
    <x v="3"/>
    <x v="2"/>
    <x v="0"/>
    <x v="88"/>
    <x v="114"/>
    <x v="18"/>
    <x v="1"/>
    <x v="1"/>
    <x v="7"/>
    <x v="1"/>
    <x v="43"/>
    <x v="44"/>
    <x v="23"/>
    <x v="3"/>
    <x v="15"/>
    <x v="31"/>
    <x v="0"/>
    <x v="0"/>
    <x v="19"/>
    <x v="4"/>
    <x v="5"/>
    <x v="15"/>
    <x v="3"/>
    <x v="5"/>
    <x v="11"/>
    <x v="4"/>
    <x v="6"/>
    <x v="16"/>
    <x v="6"/>
    <x v="13"/>
    <x v="14"/>
    <x v="7"/>
    <x v="4"/>
    <x v="14"/>
    <x v="4"/>
    <x v="6"/>
    <x v="11"/>
    <x v="1"/>
    <x v="3"/>
    <x v="27"/>
    <x v="22"/>
    <x v="11"/>
  </r>
  <r>
    <x v="1"/>
    <x v="1"/>
    <x v="1"/>
    <x v="5"/>
    <x v="1"/>
    <x v="3"/>
    <x v="2"/>
    <x v="6"/>
    <x v="24"/>
    <x v="11"/>
    <x v="18"/>
    <x v="0"/>
    <x v="1"/>
    <x v="1"/>
    <x v="1"/>
    <x v="27"/>
    <x v="33"/>
    <x v="29"/>
    <x v="0"/>
    <x v="0"/>
    <x v="31"/>
    <x v="17"/>
    <x v="0"/>
    <x v="19"/>
    <x v="0"/>
    <x v="26"/>
    <x v="0"/>
    <x v="0"/>
    <x v="5"/>
    <x v="10"/>
    <x v="0"/>
    <x v="20"/>
    <x v="0"/>
    <x v="0"/>
    <x v="13"/>
    <x v="13"/>
    <x v="0"/>
    <x v="16"/>
    <x v="13"/>
    <x v="3"/>
    <x v="6"/>
    <x v="10"/>
    <x v="6"/>
    <x v="1"/>
    <x v="21"/>
    <x v="21"/>
    <x v="6"/>
  </r>
  <r>
    <x v="1"/>
    <x v="1"/>
    <x v="0"/>
    <x v="9"/>
    <x v="1"/>
    <x v="0"/>
    <x v="3"/>
    <x v="4"/>
    <x v="32"/>
    <x v="39"/>
    <x v="19"/>
    <x v="0"/>
    <x v="1"/>
    <x v="7"/>
    <x v="1"/>
    <x v="95"/>
    <x v="0"/>
    <x v="109"/>
    <x v="0"/>
    <x v="0"/>
    <x v="31"/>
    <x v="0"/>
    <x v="0"/>
    <x v="39"/>
    <x v="0"/>
    <x v="42"/>
    <x v="26"/>
    <x v="0"/>
    <x v="28"/>
    <x v="35"/>
    <x v="0"/>
    <x v="40"/>
    <x v="47"/>
    <x v="0"/>
    <x v="60"/>
    <x v="41"/>
    <x v="0"/>
    <x v="46"/>
    <x v="36"/>
    <x v="0"/>
    <x v="41"/>
    <x v="29"/>
    <x v="0"/>
    <x v="31"/>
    <x v="82"/>
    <x v="0"/>
    <x v="92"/>
  </r>
  <r>
    <x v="1"/>
    <x v="1"/>
    <x v="1"/>
    <x v="13"/>
    <x v="1"/>
    <x v="0"/>
    <x v="3"/>
    <x v="4"/>
    <x v="67"/>
    <x v="51"/>
    <x v="27"/>
    <x v="0"/>
    <x v="1"/>
    <x v="0"/>
    <x v="1"/>
    <x v="9"/>
    <x v="0"/>
    <x v="31"/>
    <x v="0"/>
    <x v="0"/>
    <x v="31"/>
    <x v="0"/>
    <x v="0"/>
    <x v="4"/>
    <x v="0"/>
    <x v="10"/>
    <x v="5"/>
    <x v="0"/>
    <x v="10"/>
    <x v="4"/>
    <x v="0"/>
    <x v="11"/>
    <x v="7"/>
    <x v="0"/>
    <x v="21"/>
    <x v="4"/>
    <x v="0"/>
    <x v="8"/>
    <x v="4"/>
    <x v="0"/>
    <x v="10"/>
    <x v="7"/>
    <x v="0"/>
    <x v="10"/>
    <x v="9"/>
    <x v="0"/>
    <x v="20"/>
  </r>
  <r>
    <x v="1"/>
    <x v="0"/>
    <x v="1"/>
    <x v="13"/>
    <x v="1"/>
    <x v="0"/>
    <x v="3"/>
    <x v="4"/>
    <x v="81"/>
    <x v="56"/>
    <x v="27"/>
    <x v="0"/>
    <x v="1"/>
    <x v="0"/>
    <x v="1"/>
    <x v="98"/>
    <x v="0"/>
    <x v="23"/>
    <x v="0"/>
    <x v="0"/>
    <x v="31"/>
    <x v="0"/>
    <x v="0"/>
    <x v="0"/>
    <x v="0"/>
    <x v="5"/>
    <x v="0"/>
    <x v="0"/>
    <x v="5"/>
    <x v="0"/>
    <x v="0"/>
    <x v="6"/>
    <x v="21"/>
    <x v="0"/>
    <x v="34"/>
    <x v="0"/>
    <x v="0"/>
    <x v="4"/>
    <x v="0"/>
    <x v="0"/>
    <x v="6"/>
    <x v="0"/>
    <x v="0"/>
    <x v="3"/>
    <x v="15"/>
    <x v="0"/>
    <x v="27"/>
  </r>
  <r>
    <x v="1"/>
    <x v="1"/>
    <x v="1"/>
    <x v="9"/>
    <x v="1"/>
    <x v="0"/>
    <x v="3"/>
    <x v="4"/>
    <x v="73"/>
    <x v="18"/>
    <x v="11"/>
    <x v="0"/>
    <x v="1"/>
    <x v="7"/>
    <x v="1"/>
    <x v="55"/>
    <x v="0"/>
    <x v="75"/>
    <x v="0"/>
    <x v="0"/>
    <x v="31"/>
    <x v="0"/>
    <x v="0"/>
    <x v="0"/>
    <x v="0"/>
    <x v="5"/>
    <x v="0"/>
    <x v="0"/>
    <x v="5"/>
    <x v="13"/>
    <x v="0"/>
    <x v="22"/>
    <x v="26"/>
    <x v="0"/>
    <x v="40"/>
    <x v="20"/>
    <x v="0"/>
    <x v="25"/>
    <x v="21"/>
    <x v="0"/>
    <x v="25"/>
    <x v="16"/>
    <x v="0"/>
    <x v="18"/>
    <x v="47"/>
    <x v="0"/>
    <x v="63"/>
  </r>
  <r>
    <x v="1"/>
    <x v="1"/>
    <x v="1"/>
    <x v="9"/>
    <x v="0"/>
    <x v="0"/>
    <x v="3"/>
    <x v="9"/>
    <x v="47"/>
    <x v="120"/>
    <x v="74"/>
    <x v="0"/>
    <x v="1"/>
    <x v="0"/>
    <x v="1"/>
    <x v="19"/>
    <x v="6"/>
    <x v="37"/>
    <x v="0"/>
    <x v="0"/>
    <x v="31"/>
    <x v="0"/>
    <x v="0"/>
    <x v="0"/>
    <x v="0"/>
    <x v="5"/>
    <x v="0"/>
    <x v="0"/>
    <x v="5"/>
    <x v="5"/>
    <x v="0"/>
    <x v="12"/>
    <x v="11"/>
    <x v="2"/>
    <x v="23"/>
    <x v="9"/>
    <x v="0"/>
    <x v="12"/>
    <x v="9"/>
    <x v="0"/>
    <x v="14"/>
    <x v="8"/>
    <x v="0"/>
    <x v="11"/>
    <x v="17"/>
    <x v="2"/>
    <x v="26"/>
  </r>
  <r>
    <x v="1"/>
    <x v="1"/>
    <x v="0"/>
    <x v="1"/>
    <x v="1"/>
    <x v="0"/>
    <x v="3"/>
    <x v="3"/>
    <x v="30"/>
    <x v="40"/>
    <x v="20"/>
    <x v="0"/>
    <x v="1"/>
    <x v="7"/>
    <x v="1"/>
    <x v="92"/>
    <x v="7"/>
    <x v="104"/>
    <x v="0"/>
    <x v="8"/>
    <x v="23"/>
    <x v="0"/>
    <x v="0"/>
    <x v="36"/>
    <x v="0"/>
    <x v="39"/>
    <x v="23"/>
    <x v="0"/>
    <x v="25"/>
    <x v="32"/>
    <x v="0"/>
    <x v="37"/>
    <x v="41"/>
    <x v="0"/>
    <x v="56"/>
    <x v="37"/>
    <x v="0"/>
    <x v="43"/>
    <x v="32"/>
    <x v="0"/>
    <x v="37"/>
    <x v="25"/>
    <x v="0"/>
    <x v="28"/>
    <x v="76"/>
    <x v="0"/>
    <x v="86"/>
  </r>
  <r>
    <x v="1"/>
    <x v="1"/>
    <x v="1"/>
    <x v="13"/>
    <x v="1"/>
    <x v="0"/>
    <x v="3"/>
    <x v="3"/>
    <x v="85"/>
    <x v="5"/>
    <x v="3"/>
    <x v="0"/>
    <x v="1"/>
    <x v="7"/>
    <x v="1"/>
    <x v="48"/>
    <x v="24"/>
    <x v="63"/>
    <x v="0"/>
    <x v="2"/>
    <x v="29"/>
    <x v="0"/>
    <x v="0"/>
    <x v="10"/>
    <x v="0"/>
    <x v="17"/>
    <x v="10"/>
    <x v="0"/>
    <x v="15"/>
    <x v="21"/>
    <x v="0"/>
    <x v="30"/>
    <x v="16"/>
    <x v="6"/>
    <x v="13"/>
    <x v="20"/>
    <x v="9"/>
    <x v="19"/>
    <x v="21"/>
    <x v="0"/>
    <x v="25"/>
    <x v="0"/>
    <x v="0"/>
    <x v="3"/>
    <x v="36"/>
    <x v="14"/>
    <x v="37"/>
  </r>
  <r>
    <x v="1"/>
    <x v="1"/>
    <x v="1"/>
    <x v="5"/>
    <x v="0"/>
    <x v="5"/>
    <x v="3"/>
    <x v="10"/>
    <x v="1"/>
    <x v="74"/>
    <x v="38"/>
    <x v="0"/>
    <x v="1"/>
    <x v="4"/>
    <x v="1"/>
    <x v="66"/>
    <x v="0"/>
    <x v="86"/>
    <x v="0"/>
    <x v="0"/>
    <x v="31"/>
    <x v="0"/>
    <x v="0"/>
    <x v="0"/>
    <x v="0"/>
    <x v="5"/>
    <x v="0"/>
    <x v="0"/>
    <x v="5"/>
    <x v="0"/>
    <x v="0"/>
    <x v="6"/>
    <x v="34"/>
    <x v="0"/>
    <x v="47"/>
    <x v="29"/>
    <x v="0"/>
    <x v="33"/>
    <x v="26"/>
    <x v="0"/>
    <x v="30"/>
    <x v="5"/>
    <x v="0"/>
    <x v="8"/>
    <x v="57"/>
    <x v="0"/>
    <x v="74"/>
  </r>
  <r>
    <x v="1"/>
    <x v="1"/>
    <x v="0"/>
    <x v="6"/>
    <x v="1"/>
    <x v="4"/>
    <x v="4"/>
    <x v="5"/>
    <x v="0"/>
    <x v="107"/>
    <x v="18"/>
    <x v="0"/>
    <x v="1"/>
    <x v="10"/>
    <x v="1"/>
    <x v="34"/>
    <x v="40"/>
    <x v="20"/>
    <x v="0"/>
    <x v="25"/>
    <x v="8"/>
    <x v="7"/>
    <x v="0"/>
    <x v="25"/>
    <x v="3"/>
    <x v="30"/>
    <x v="18"/>
    <x v="2"/>
    <x v="21"/>
    <x v="15"/>
    <x v="6"/>
    <x v="17"/>
    <x v="10"/>
    <x v="0"/>
    <x v="25"/>
    <x v="13"/>
    <x v="0"/>
    <x v="16"/>
    <x v="13"/>
    <x v="0"/>
    <x v="18"/>
    <x v="10"/>
    <x v="0"/>
    <x v="13"/>
    <x v="24"/>
    <x v="0"/>
    <x v="34"/>
  </r>
  <r>
    <x v="1"/>
    <x v="1"/>
    <x v="0"/>
    <x v="13"/>
    <x v="1"/>
    <x v="4"/>
    <x v="4"/>
    <x v="5"/>
    <x v="86"/>
    <x v="60"/>
    <x v="18"/>
    <x v="1"/>
    <x v="1"/>
    <x v="7"/>
    <x v="1"/>
    <x v="80"/>
    <x v="53"/>
    <x v="89"/>
    <x v="0"/>
    <x v="34"/>
    <x v="2"/>
    <x v="8"/>
    <x v="0"/>
    <x v="32"/>
    <x v="0"/>
    <x v="36"/>
    <x v="21"/>
    <x v="0"/>
    <x v="24"/>
    <x v="28"/>
    <x v="0"/>
    <x v="34"/>
    <x v="32"/>
    <x v="0"/>
    <x v="45"/>
    <x v="29"/>
    <x v="0"/>
    <x v="33"/>
    <x v="26"/>
    <x v="0"/>
    <x v="30"/>
    <x v="17"/>
    <x v="0"/>
    <x v="21"/>
    <x v="62"/>
    <x v="0"/>
    <x v="80"/>
  </r>
  <r>
    <x v="1"/>
    <x v="0"/>
    <x v="0"/>
    <x v="13"/>
    <x v="1"/>
    <x v="4"/>
    <x v="4"/>
    <x v="12"/>
    <x v="74"/>
    <x v="111"/>
    <x v="18"/>
    <x v="1"/>
    <x v="1"/>
    <x v="7"/>
    <x v="1"/>
    <x v="23"/>
    <x v="0"/>
    <x v="43"/>
    <x v="0"/>
    <x v="0"/>
    <x v="31"/>
    <x v="0"/>
    <x v="0"/>
    <x v="0"/>
    <x v="0"/>
    <x v="5"/>
    <x v="0"/>
    <x v="0"/>
    <x v="5"/>
    <x v="0"/>
    <x v="0"/>
    <x v="6"/>
    <x v="12"/>
    <x v="0"/>
    <x v="27"/>
    <x v="13"/>
    <x v="0"/>
    <x v="16"/>
    <x v="13"/>
    <x v="0"/>
    <x v="18"/>
    <x v="10"/>
    <x v="0"/>
    <x v="13"/>
    <x v="25"/>
    <x v="0"/>
    <x v="35"/>
  </r>
  <r>
    <x v="0"/>
    <x v="1"/>
    <x v="0"/>
    <x v="6"/>
    <x v="1"/>
    <x v="2"/>
    <x v="0"/>
    <x v="2"/>
    <x v="93"/>
    <x v="47"/>
    <x v="22"/>
    <x v="3"/>
    <x v="1"/>
    <x v="7"/>
    <x v="1"/>
    <x v="12"/>
    <x v="0"/>
    <x v="33"/>
    <x v="0"/>
    <x v="0"/>
    <x v="31"/>
    <x v="0"/>
    <x v="0"/>
    <x v="0"/>
    <x v="0"/>
    <x v="5"/>
    <x v="0"/>
    <x v="0"/>
    <x v="5"/>
    <x v="11"/>
    <x v="0"/>
    <x v="21"/>
    <x v="0"/>
    <x v="0"/>
    <x v="13"/>
    <x v="0"/>
    <x v="0"/>
    <x v="4"/>
    <x v="0"/>
    <x v="0"/>
    <x v="6"/>
    <x v="0"/>
    <x v="0"/>
    <x v="3"/>
    <x v="0"/>
    <x v="0"/>
    <x v="11"/>
  </r>
  <r>
    <x v="1"/>
    <x v="1"/>
    <x v="0"/>
    <x v="13"/>
    <x v="1"/>
    <x v="4"/>
    <x v="4"/>
    <x v="8"/>
    <x v="87"/>
    <x v="9"/>
    <x v="18"/>
    <x v="0"/>
    <x v="1"/>
    <x v="7"/>
    <x v="1"/>
    <x v="45"/>
    <x v="35"/>
    <x v="45"/>
    <x v="0"/>
    <x v="23"/>
    <x v="10"/>
    <x v="2"/>
    <x v="0"/>
    <x v="22"/>
    <x v="0"/>
    <x v="28"/>
    <x v="17"/>
    <x v="0"/>
    <x v="22"/>
    <x v="13"/>
    <x v="0"/>
    <x v="22"/>
    <x v="16"/>
    <x v="0"/>
    <x v="30"/>
    <x v="16"/>
    <x v="0"/>
    <x v="19"/>
    <x v="15"/>
    <x v="0"/>
    <x v="20"/>
    <x v="12"/>
    <x v="0"/>
    <x v="14"/>
    <x v="31"/>
    <x v="0"/>
    <x v="43"/>
  </r>
  <r>
    <x v="1"/>
    <x v="1"/>
    <x v="0"/>
    <x v="13"/>
    <x v="1"/>
    <x v="3"/>
    <x v="2"/>
    <x v="1"/>
    <x v="89"/>
    <x v="112"/>
    <x v="24"/>
    <x v="0"/>
    <x v="1"/>
    <x v="7"/>
    <x v="1"/>
    <x v="39"/>
    <x v="27"/>
    <x v="46"/>
    <x v="4"/>
    <x v="22"/>
    <x v="34"/>
    <x v="13"/>
    <x v="0"/>
    <x v="12"/>
    <x v="0"/>
    <x v="19"/>
    <x v="11"/>
    <x v="0"/>
    <x v="16"/>
    <x v="10"/>
    <x v="0"/>
    <x v="20"/>
    <x v="8"/>
    <x v="0"/>
    <x v="22"/>
    <x v="10"/>
    <x v="0"/>
    <x v="13"/>
    <x v="11"/>
    <x v="0"/>
    <x v="16"/>
    <x v="9"/>
    <x v="0"/>
    <x v="12"/>
    <x v="19"/>
    <x v="0"/>
    <x v="29"/>
  </r>
  <r>
    <x v="1"/>
    <x v="1"/>
    <x v="1"/>
    <x v="13"/>
    <x v="1"/>
    <x v="3"/>
    <x v="2"/>
    <x v="1"/>
    <x v="90"/>
    <x v="109"/>
    <x v="65"/>
    <x v="1"/>
    <x v="1"/>
    <x v="0"/>
    <x v="1"/>
    <x v="0"/>
    <x v="54"/>
    <x v="3"/>
    <x v="0"/>
    <x v="20"/>
    <x v="12"/>
    <x v="0"/>
    <x v="0"/>
    <x v="0"/>
    <x v="6"/>
    <x v="3"/>
    <x v="0"/>
    <x v="5"/>
    <x v="3"/>
    <x v="0"/>
    <x v="10"/>
    <x v="2"/>
    <x v="0"/>
    <x v="11"/>
    <x v="3"/>
    <x v="0"/>
    <x v="9"/>
    <x v="1"/>
    <x v="0"/>
    <x v="5"/>
    <x v="2"/>
    <x v="0"/>
    <x v="2"/>
    <x v="2"/>
    <x v="0"/>
    <x v="27"/>
    <x v="0"/>
  </r>
  <r>
    <x v="0"/>
    <x v="1"/>
    <x v="1"/>
    <x v="1"/>
    <x v="1"/>
    <x v="3"/>
    <x v="2"/>
    <x v="1"/>
    <x v="9"/>
    <x v="24"/>
    <x v="13"/>
    <x v="0"/>
    <x v="2"/>
    <x v="0"/>
    <x v="1"/>
    <x v="0"/>
    <x v="21"/>
    <x v="9"/>
    <x v="0"/>
    <x v="0"/>
    <x v="31"/>
    <x v="0"/>
    <x v="0"/>
    <x v="0"/>
    <x v="0"/>
    <x v="5"/>
    <x v="0"/>
    <x v="0"/>
    <x v="5"/>
    <x v="0"/>
    <x v="8"/>
    <x v="3"/>
    <x v="0"/>
    <x v="0"/>
    <x v="13"/>
    <x v="0"/>
    <x v="0"/>
    <x v="4"/>
    <x v="0"/>
    <x v="0"/>
    <x v="6"/>
    <x v="0"/>
    <x v="0"/>
    <x v="3"/>
    <x v="0"/>
    <x v="0"/>
    <x v="11"/>
  </r>
  <r>
    <x v="0"/>
    <x v="1"/>
    <x v="1"/>
    <x v="1"/>
    <x v="1"/>
    <x v="3"/>
    <x v="2"/>
    <x v="1"/>
    <x v="9"/>
    <x v="25"/>
    <x v="13"/>
    <x v="0"/>
    <x v="5"/>
    <x v="0"/>
    <x v="1"/>
    <x v="0"/>
    <x v="34"/>
    <x v="7"/>
    <x v="0"/>
    <x v="0"/>
    <x v="31"/>
    <x v="0"/>
    <x v="0"/>
    <x v="0"/>
    <x v="0"/>
    <x v="5"/>
    <x v="0"/>
    <x v="0"/>
    <x v="5"/>
    <x v="0"/>
    <x v="12"/>
    <x v="1"/>
    <x v="0"/>
    <x v="0"/>
    <x v="13"/>
    <x v="0"/>
    <x v="0"/>
    <x v="4"/>
    <x v="0"/>
    <x v="0"/>
    <x v="6"/>
    <x v="0"/>
    <x v="0"/>
    <x v="3"/>
    <x v="0"/>
    <x v="0"/>
    <x v="11"/>
  </r>
  <r>
    <x v="1"/>
    <x v="0"/>
    <x v="1"/>
    <x v="13"/>
    <x v="1"/>
    <x v="3"/>
    <x v="2"/>
    <x v="1"/>
    <x v="16"/>
    <x v="20"/>
    <x v="13"/>
    <x v="0"/>
    <x v="5"/>
    <x v="0"/>
    <x v="1"/>
    <x v="0"/>
    <x v="17"/>
    <x v="11"/>
    <x v="11"/>
    <x v="38"/>
    <x v="41"/>
    <x v="24"/>
    <x v="1"/>
    <x v="40"/>
    <x v="14"/>
    <x v="43"/>
    <x v="27"/>
    <x v="10"/>
    <x v="5"/>
    <x v="38"/>
    <x v="15"/>
    <x v="6"/>
    <x v="49"/>
    <x v="8"/>
    <x v="6"/>
    <x v="44"/>
    <x v="19"/>
    <x v="4"/>
    <x v="39"/>
    <x v="13"/>
    <x v="6"/>
    <x v="0"/>
    <x v="0"/>
    <x v="3"/>
    <x v="0"/>
    <x v="10"/>
    <x v="6"/>
  </r>
  <r>
    <x v="1"/>
    <x v="0"/>
    <x v="1"/>
    <x v="13"/>
    <x v="1"/>
    <x v="3"/>
    <x v="2"/>
    <x v="1"/>
    <x v="22"/>
    <x v="21"/>
    <x v="13"/>
    <x v="0"/>
    <x v="5"/>
    <x v="0"/>
    <x v="1"/>
    <x v="0"/>
    <x v="12"/>
    <x v="15"/>
    <x v="11"/>
    <x v="38"/>
    <x v="41"/>
    <x v="24"/>
    <x v="1"/>
    <x v="40"/>
    <x v="14"/>
    <x v="43"/>
    <x v="27"/>
    <x v="10"/>
    <x v="5"/>
    <x v="38"/>
    <x v="15"/>
    <x v="6"/>
    <x v="49"/>
    <x v="6"/>
    <x v="8"/>
    <x v="44"/>
    <x v="19"/>
    <x v="4"/>
    <x v="39"/>
    <x v="13"/>
    <x v="6"/>
    <x v="0"/>
    <x v="0"/>
    <x v="3"/>
    <x v="0"/>
    <x v="7"/>
    <x v="8"/>
  </r>
  <r>
    <x v="1"/>
    <x v="0"/>
    <x v="1"/>
    <x v="13"/>
    <x v="1"/>
    <x v="3"/>
    <x v="2"/>
    <x v="1"/>
    <x v="21"/>
    <x v="28"/>
    <x v="13"/>
    <x v="0"/>
    <x v="5"/>
    <x v="0"/>
    <x v="1"/>
    <x v="0"/>
    <x v="20"/>
    <x v="10"/>
    <x v="11"/>
    <x v="38"/>
    <x v="41"/>
    <x v="24"/>
    <x v="1"/>
    <x v="40"/>
    <x v="14"/>
    <x v="43"/>
    <x v="27"/>
    <x v="10"/>
    <x v="5"/>
    <x v="38"/>
    <x v="15"/>
    <x v="6"/>
    <x v="49"/>
    <x v="9"/>
    <x v="5"/>
    <x v="44"/>
    <x v="1"/>
    <x v="3"/>
    <x v="39"/>
    <x v="13"/>
    <x v="6"/>
    <x v="0"/>
    <x v="0"/>
    <x v="3"/>
    <x v="0"/>
    <x v="12"/>
    <x v="5"/>
  </r>
  <r>
    <x v="1"/>
    <x v="0"/>
    <x v="1"/>
    <x v="13"/>
    <x v="1"/>
    <x v="3"/>
    <x v="2"/>
    <x v="1"/>
    <x v="15"/>
    <x v="29"/>
    <x v="13"/>
    <x v="0"/>
    <x v="2"/>
    <x v="0"/>
    <x v="1"/>
    <x v="0"/>
    <x v="22"/>
    <x v="8"/>
    <x v="11"/>
    <x v="38"/>
    <x v="41"/>
    <x v="24"/>
    <x v="1"/>
    <x v="40"/>
    <x v="14"/>
    <x v="43"/>
    <x v="27"/>
    <x v="10"/>
    <x v="5"/>
    <x v="38"/>
    <x v="15"/>
    <x v="6"/>
    <x v="49"/>
    <x v="10"/>
    <x v="4"/>
    <x v="44"/>
    <x v="1"/>
    <x v="3"/>
    <x v="39"/>
    <x v="13"/>
    <x v="6"/>
    <x v="0"/>
    <x v="0"/>
    <x v="3"/>
    <x v="0"/>
    <x v="13"/>
    <x v="4"/>
  </r>
  <r>
    <x v="1"/>
    <x v="0"/>
    <x v="0"/>
    <x v="1"/>
    <x v="1"/>
    <x v="3"/>
    <x v="2"/>
    <x v="1"/>
    <x v="92"/>
    <x v="8"/>
    <x v="5"/>
    <x v="0"/>
    <x v="3"/>
    <x v="0"/>
    <x v="1"/>
    <x v="37"/>
    <x v="0"/>
    <x v="57"/>
    <x v="0"/>
    <x v="0"/>
    <x v="31"/>
    <x v="0"/>
    <x v="0"/>
    <x v="40"/>
    <x v="0"/>
    <x v="5"/>
    <x v="0"/>
    <x v="0"/>
    <x v="5"/>
    <x v="0"/>
    <x v="0"/>
    <x v="6"/>
    <x v="36"/>
    <x v="0"/>
    <x v="50"/>
    <x v="0"/>
    <x v="0"/>
    <x v="4"/>
    <x v="0"/>
    <x v="0"/>
    <x v="6"/>
    <x v="0"/>
    <x v="0"/>
    <x v="3"/>
    <x v="36"/>
    <x v="0"/>
    <x v="51"/>
  </r>
  <r>
    <x v="1"/>
    <x v="0"/>
    <x v="0"/>
    <x v="1"/>
    <x v="1"/>
    <x v="3"/>
    <x v="2"/>
    <x v="1"/>
    <x v="92"/>
    <x v="10"/>
    <x v="5"/>
    <x v="0"/>
    <x v="2"/>
    <x v="0"/>
    <x v="1"/>
    <x v="63"/>
    <x v="0"/>
    <x v="82"/>
    <x v="0"/>
    <x v="0"/>
    <x v="31"/>
    <x v="0"/>
    <x v="0"/>
    <x v="40"/>
    <x v="0"/>
    <x v="5"/>
    <x v="0"/>
    <x v="0"/>
    <x v="5"/>
    <x v="0"/>
    <x v="0"/>
    <x v="6"/>
    <x v="45"/>
    <x v="0"/>
    <x v="58"/>
    <x v="0"/>
    <x v="0"/>
    <x v="4"/>
    <x v="0"/>
    <x v="0"/>
    <x v="6"/>
    <x v="0"/>
    <x v="0"/>
    <x v="3"/>
    <x v="55"/>
    <x v="0"/>
    <x v="71"/>
  </r>
  <r>
    <x v="0"/>
    <x v="0"/>
    <x v="0"/>
    <x v="9"/>
    <x v="1"/>
    <x v="0"/>
    <x v="3"/>
    <x v="9"/>
    <x v="93"/>
    <x v="62"/>
    <x v="30"/>
    <x v="0"/>
    <x v="2"/>
    <x v="0"/>
    <x v="1"/>
    <x v="0"/>
    <x v="0"/>
    <x v="23"/>
    <x v="11"/>
    <x v="38"/>
    <x v="41"/>
    <x v="24"/>
    <x v="1"/>
    <x v="40"/>
    <x v="14"/>
    <x v="43"/>
    <x v="27"/>
    <x v="10"/>
    <x v="5"/>
    <x v="38"/>
    <x v="15"/>
    <x v="6"/>
    <x v="49"/>
    <x v="21"/>
    <x v="13"/>
    <x v="44"/>
    <x v="19"/>
    <x v="4"/>
    <x v="39"/>
    <x v="13"/>
    <x v="6"/>
    <x v="0"/>
    <x v="0"/>
    <x v="3"/>
    <x v="0"/>
    <x v="0"/>
    <x v="11"/>
  </r>
  <r>
    <x v="1"/>
    <x v="0"/>
    <x v="1"/>
    <x v="9"/>
    <x v="1"/>
    <x v="0"/>
    <x v="3"/>
    <x v="9"/>
    <x v="82"/>
    <x v="30"/>
    <x v="14"/>
    <x v="0"/>
    <x v="2"/>
    <x v="0"/>
    <x v="1"/>
    <x v="71"/>
    <x v="0"/>
    <x v="90"/>
    <x v="11"/>
    <x v="38"/>
    <x v="41"/>
    <x v="24"/>
    <x v="1"/>
    <x v="40"/>
    <x v="14"/>
    <x v="43"/>
    <x v="27"/>
    <x v="10"/>
    <x v="5"/>
    <x v="38"/>
    <x v="15"/>
    <x v="6"/>
    <x v="24"/>
    <x v="21"/>
    <x v="38"/>
    <x v="29"/>
    <x v="19"/>
    <x v="33"/>
    <x v="26"/>
    <x v="13"/>
    <x v="30"/>
    <x v="19"/>
    <x v="11"/>
    <x v="22"/>
    <x v="61"/>
    <x v="0"/>
    <x v="79"/>
  </r>
  <r>
    <x v="1"/>
    <x v="0"/>
    <x v="1"/>
    <x v="9"/>
    <x v="1"/>
    <x v="0"/>
    <x v="3"/>
    <x v="9"/>
    <x v="92"/>
    <x v="103"/>
    <x v="62"/>
    <x v="0"/>
    <x v="4"/>
    <x v="0"/>
    <x v="1"/>
    <x v="24"/>
    <x v="0"/>
    <x v="44"/>
    <x v="11"/>
    <x v="38"/>
    <x v="41"/>
    <x v="24"/>
    <x v="1"/>
    <x v="40"/>
    <x v="14"/>
    <x v="43"/>
    <x v="27"/>
    <x v="10"/>
    <x v="5"/>
    <x v="38"/>
    <x v="15"/>
    <x v="6"/>
    <x v="49"/>
    <x v="21"/>
    <x v="13"/>
    <x v="22"/>
    <x v="19"/>
    <x v="26"/>
    <x v="0"/>
    <x v="13"/>
    <x v="6"/>
    <x v="0"/>
    <x v="11"/>
    <x v="3"/>
    <x v="26"/>
    <x v="0"/>
    <x v="36"/>
  </r>
  <r>
    <x v="1"/>
    <x v="0"/>
    <x v="0"/>
    <x v="9"/>
    <x v="1"/>
    <x v="0"/>
    <x v="4"/>
    <x v="3"/>
    <x v="84"/>
    <x v="88"/>
    <x v="51"/>
    <x v="1"/>
    <x v="4"/>
    <x v="5"/>
    <x v="1"/>
    <x v="15"/>
    <x v="0"/>
    <x v="36"/>
    <x v="11"/>
    <x v="38"/>
    <x v="41"/>
    <x v="24"/>
    <x v="1"/>
    <x v="40"/>
    <x v="14"/>
    <x v="43"/>
    <x v="27"/>
    <x v="10"/>
    <x v="29"/>
    <x v="38"/>
    <x v="15"/>
    <x v="6"/>
    <x v="16"/>
    <x v="21"/>
    <x v="30"/>
    <x v="10"/>
    <x v="19"/>
    <x v="13"/>
    <x v="39"/>
    <x v="13"/>
    <x v="6"/>
    <x v="36"/>
    <x v="11"/>
    <x v="3"/>
    <x v="15"/>
    <x v="0"/>
    <x v="27"/>
  </r>
  <r>
    <x v="1"/>
    <x v="0"/>
    <x v="0"/>
    <x v="9"/>
    <x v="1"/>
    <x v="0"/>
    <x v="4"/>
    <x v="3"/>
    <x v="92"/>
    <x v="73"/>
    <x v="37"/>
    <x v="1"/>
    <x v="1"/>
    <x v="0"/>
    <x v="1"/>
    <x v="46"/>
    <x v="0"/>
    <x v="66"/>
    <x v="11"/>
    <x v="38"/>
    <x v="41"/>
    <x v="24"/>
    <x v="1"/>
    <x v="40"/>
    <x v="14"/>
    <x v="43"/>
    <x v="27"/>
    <x v="10"/>
    <x v="29"/>
    <x v="38"/>
    <x v="15"/>
    <x v="6"/>
    <x v="49"/>
    <x v="21"/>
    <x v="13"/>
    <x v="20"/>
    <x v="19"/>
    <x v="25"/>
    <x v="21"/>
    <x v="13"/>
    <x v="25"/>
    <x v="16"/>
    <x v="11"/>
    <x v="18"/>
    <x v="41"/>
    <x v="0"/>
    <x v="56"/>
  </r>
  <r>
    <x v="1"/>
    <x v="1"/>
    <x v="0"/>
    <x v="13"/>
    <x v="1"/>
    <x v="1"/>
    <x v="1"/>
    <x v="7"/>
    <x v="86"/>
    <x v="63"/>
    <x v="31"/>
    <x v="3"/>
    <x v="1"/>
    <x v="2"/>
    <x v="0"/>
    <x v="5"/>
    <x v="0"/>
    <x v="28"/>
    <x v="0"/>
    <x v="0"/>
    <x v="31"/>
    <x v="0"/>
    <x v="0"/>
    <x v="2"/>
    <x v="0"/>
    <x v="7"/>
    <x v="1"/>
    <x v="0"/>
    <x v="6"/>
    <x v="1"/>
    <x v="0"/>
    <x v="8"/>
    <x v="4"/>
    <x v="0"/>
    <x v="17"/>
    <x v="1"/>
    <x v="0"/>
    <x v="5"/>
    <x v="0"/>
    <x v="0"/>
    <x v="6"/>
    <x v="6"/>
    <x v="0"/>
    <x v="9"/>
    <x v="5"/>
    <x v="0"/>
    <x v="15"/>
  </r>
</pivotCacheRecords>
</file>

<file path=xl/pivotCache/pivotCacheRecords2.xml><?xml version="1.0" encoding="utf-8"?>
<pivotCacheRecords xmlns="http://schemas.openxmlformats.org/spreadsheetml/2006/main" xmlns:r="http://schemas.openxmlformats.org/officeDocument/2006/relationships" count="132">
  <r>
    <x v="1"/>
    <x v="0"/>
    <x v="1"/>
    <x v="1"/>
    <x v="1"/>
    <x v="3"/>
    <x v="2"/>
    <x v="6"/>
    <x v="28"/>
    <x v="119"/>
    <x v="73"/>
    <x v="0"/>
    <x v="3"/>
    <x v="0"/>
    <x v="1"/>
    <x v="22"/>
    <x v="0"/>
    <x v="41"/>
    <x v="0"/>
    <x v="0"/>
    <x v="32"/>
    <x v="0"/>
    <x v="0"/>
    <x v="0"/>
    <x v="0"/>
    <x v="5"/>
    <x v="0"/>
    <x v="0"/>
    <x v="5"/>
    <x v="0"/>
    <x v="0"/>
    <x v="6"/>
    <x v="18"/>
    <x v="0"/>
    <x v="31"/>
    <x v="15"/>
    <x v="0"/>
    <x v="18"/>
    <x v="0"/>
    <x v="0"/>
    <x v="6"/>
    <x v="0"/>
    <x v="0"/>
    <x v="3"/>
    <x v="22"/>
    <x v="0"/>
    <x v="32"/>
    <x v="6"/>
    <x v="6"/>
    <x v="7"/>
  </r>
  <r>
    <x v="1"/>
    <x v="1"/>
    <x v="1"/>
    <x v="1"/>
    <x v="1"/>
    <x v="3"/>
    <x v="2"/>
    <x v="6"/>
    <x v="26"/>
    <x v="117"/>
    <x v="71"/>
    <x v="2"/>
    <x v="3"/>
    <x v="0"/>
    <x v="1"/>
    <x v="56"/>
    <x v="48"/>
    <x v="42"/>
    <x v="6"/>
    <x v="29"/>
    <x v="37"/>
    <x v="6"/>
    <x v="0"/>
    <x v="20"/>
    <x v="5"/>
    <x v="5"/>
    <x v="16"/>
    <x v="4"/>
    <x v="5"/>
    <x v="12"/>
    <x v="5"/>
    <x v="7"/>
    <x v="17"/>
    <x v="5"/>
    <x v="26"/>
    <x v="0"/>
    <x v="0"/>
    <x v="4"/>
    <x v="0"/>
    <x v="0"/>
    <x v="6"/>
    <x v="0"/>
    <x v="0"/>
    <x v="3"/>
    <x v="12"/>
    <x v="5"/>
    <x v="19"/>
    <x v="0"/>
    <x v="0"/>
    <x v="0"/>
  </r>
  <r>
    <x v="0"/>
    <x v="1"/>
    <x v="0"/>
    <x v="1"/>
    <x v="1"/>
    <x v="3"/>
    <x v="2"/>
    <x v="1"/>
    <x v="4"/>
    <x v="27"/>
    <x v="13"/>
    <x v="0"/>
    <x v="3"/>
    <x v="0"/>
    <x v="0"/>
    <x v="0"/>
    <x v="56"/>
    <x v="1"/>
    <x v="0"/>
    <x v="0"/>
    <x v="32"/>
    <x v="0"/>
    <x v="0"/>
    <x v="0"/>
    <x v="0"/>
    <x v="5"/>
    <x v="0"/>
    <x v="0"/>
    <x v="5"/>
    <x v="0"/>
    <x v="15"/>
    <x v="0"/>
    <x v="0"/>
    <x v="0"/>
    <x v="13"/>
    <x v="0"/>
    <x v="0"/>
    <x v="4"/>
    <x v="0"/>
    <x v="0"/>
    <x v="6"/>
    <x v="0"/>
    <x v="0"/>
    <x v="3"/>
    <x v="0"/>
    <x v="0"/>
    <x v="11"/>
    <x v="0"/>
    <x v="0"/>
    <x v="0"/>
  </r>
  <r>
    <x v="1"/>
    <x v="1"/>
    <x v="1"/>
    <x v="1"/>
    <x v="1"/>
    <x v="0"/>
    <x v="3"/>
    <x v="3"/>
    <x v="64"/>
    <x v="86"/>
    <x v="29"/>
    <x v="1"/>
    <x v="3"/>
    <x v="2"/>
    <x v="1"/>
    <x v="76"/>
    <x v="19"/>
    <x v="93"/>
    <x v="0"/>
    <x v="3"/>
    <x v="29"/>
    <x v="0"/>
    <x v="0"/>
    <x v="9"/>
    <x v="0"/>
    <x v="16"/>
    <x v="9"/>
    <x v="0"/>
    <x v="14"/>
    <x v="22"/>
    <x v="0"/>
    <x v="31"/>
    <x v="26"/>
    <x v="0"/>
    <x v="40"/>
    <x v="40"/>
    <x v="10"/>
    <x v="45"/>
    <x v="10"/>
    <x v="0"/>
    <x v="15"/>
    <x v="0"/>
    <x v="0"/>
    <x v="3"/>
    <x v="63"/>
    <x v="10"/>
    <x v="78"/>
    <x v="0"/>
    <x v="0"/>
    <x v="0"/>
  </r>
  <r>
    <x v="1"/>
    <x v="0"/>
    <x v="1"/>
    <x v="1"/>
    <x v="1"/>
    <x v="0"/>
    <x v="3"/>
    <x v="3"/>
    <x v="65"/>
    <x v="55"/>
    <x v="29"/>
    <x v="1"/>
    <x v="3"/>
    <x v="2"/>
    <x v="1"/>
    <x v="32"/>
    <x v="4"/>
    <x v="52"/>
    <x v="0"/>
    <x v="3"/>
    <x v="29"/>
    <x v="0"/>
    <x v="0"/>
    <x v="9"/>
    <x v="0"/>
    <x v="16"/>
    <x v="9"/>
    <x v="0"/>
    <x v="14"/>
    <x v="40"/>
    <x v="0"/>
    <x v="6"/>
    <x v="3"/>
    <x v="0"/>
    <x v="16"/>
    <x v="25"/>
    <x v="20"/>
    <x v="29"/>
    <x v="14"/>
    <x v="0"/>
    <x v="19"/>
    <x v="0"/>
    <x v="0"/>
    <x v="3"/>
    <x v="33"/>
    <x v="0"/>
    <x v="45"/>
    <x v="0"/>
    <x v="0"/>
    <x v="0"/>
  </r>
  <r>
    <x v="1"/>
    <x v="1"/>
    <x v="1"/>
    <x v="8"/>
    <x v="4"/>
    <x v="0"/>
    <x v="3"/>
    <x v="3"/>
    <x v="68"/>
    <x v="50"/>
    <x v="26"/>
    <x v="1"/>
    <x v="3"/>
    <x v="2"/>
    <x v="1"/>
    <x v="91"/>
    <x v="0"/>
    <x v="103"/>
    <x v="0"/>
    <x v="0"/>
    <x v="32"/>
    <x v="0"/>
    <x v="0"/>
    <x v="19"/>
    <x v="0"/>
    <x v="26"/>
    <x v="15"/>
    <x v="0"/>
    <x v="20"/>
    <x v="13"/>
    <x v="0"/>
    <x v="22"/>
    <x v="20"/>
    <x v="0"/>
    <x v="33"/>
    <x v="27"/>
    <x v="0"/>
    <x v="30"/>
    <x v="31"/>
    <x v="0"/>
    <x v="36"/>
    <x v="34"/>
    <x v="0"/>
    <x v="35"/>
    <x v="79"/>
    <x v="0"/>
    <x v="91"/>
    <x v="0"/>
    <x v="0"/>
    <x v="0"/>
  </r>
  <r>
    <x v="1"/>
    <x v="0"/>
    <x v="1"/>
    <x v="8"/>
    <x v="4"/>
    <x v="0"/>
    <x v="3"/>
    <x v="3"/>
    <x v="91"/>
    <x v="49"/>
    <x v="25"/>
    <x v="1"/>
    <x v="3"/>
    <x v="2"/>
    <x v="1"/>
    <x v="86"/>
    <x v="0"/>
    <x v="100"/>
    <x v="0"/>
    <x v="0"/>
    <x v="32"/>
    <x v="0"/>
    <x v="0"/>
    <x v="19"/>
    <x v="0"/>
    <x v="26"/>
    <x v="15"/>
    <x v="0"/>
    <x v="20"/>
    <x v="0"/>
    <x v="0"/>
    <x v="6"/>
    <x v="0"/>
    <x v="0"/>
    <x v="13"/>
    <x v="0"/>
    <x v="0"/>
    <x v="4"/>
    <x v="32"/>
    <x v="0"/>
    <x v="37"/>
    <x v="33"/>
    <x v="0"/>
    <x v="34"/>
    <x v="76"/>
    <x v="0"/>
    <x v="86"/>
    <x v="0"/>
    <x v="0"/>
    <x v="0"/>
  </r>
  <r>
    <x v="1"/>
    <x v="0"/>
    <x v="1"/>
    <x v="11"/>
    <x v="1"/>
    <x v="0"/>
    <x v="3"/>
    <x v="3"/>
    <x v="58"/>
    <x v="6"/>
    <x v="4"/>
    <x v="0"/>
    <x v="3"/>
    <x v="9"/>
    <x v="1"/>
    <x v="16"/>
    <x v="3"/>
    <x v="35"/>
    <x v="0"/>
    <x v="1"/>
    <x v="31"/>
    <x v="0"/>
    <x v="0"/>
    <x v="0"/>
    <x v="0"/>
    <x v="5"/>
    <x v="0"/>
    <x v="0"/>
    <x v="5"/>
    <x v="0"/>
    <x v="0"/>
    <x v="6"/>
    <x v="21"/>
    <x v="0"/>
    <x v="34"/>
    <x v="0"/>
    <x v="0"/>
    <x v="4"/>
    <x v="0"/>
    <x v="0"/>
    <x v="6"/>
    <x v="3"/>
    <x v="0"/>
    <x v="6"/>
    <x v="16"/>
    <x v="0"/>
    <x v="28"/>
    <x v="1"/>
    <x v="2"/>
    <x v="2"/>
  </r>
  <r>
    <x v="1"/>
    <x v="0"/>
    <x v="0"/>
    <x v="13"/>
    <x v="1"/>
    <x v="0"/>
    <x v="3"/>
    <x v="3"/>
    <x v="69"/>
    <x v="68"/>
    <x v="68"/>
    <x v="1"/>
    <x v="3"/>
    <x v="0"/>
    <x v="1"/>
    <x v="54"/>
    <x v="0"/>
    <x v="74"/>
    <x v="7"/>
    <x v="0"/>
    <x v="39"/>
    <x v="0"/>
    <x v="0"/>
    <x v="0"/>
    <x v="0"/>
    <x v="5"/>
    <x v="0"/>
    <x v="0"/>
    <x v="5"/>
    <x v="0"/>
    <x v="0"/>
    <x v="6"/>
    <x v="8"/>
    <x v="0"/>
    <x v="22"/>
    <x v="0"/>
    <x v="0"/>
    <x v="4"/>
    <x v="0"/>
    <x v="0"/>
    <x v="6"/>
    <x v="4"/>
    <x v="0"/>
    <x v="7"/>
    <x v="8"/>
    <x v="0"/>
    <x v="18"/>
    <x v="0"/>
    <x v="0"/>
    <x v="0"/>
  </r>
  <r>
    <x v="1"/>
    <x v="0"/>
    <x v="1"/>
    <x v="9"/>
    <x v="1"/>
    <x v="0"/>
    <x v="3"/>
    <x v="9"/>
    <x v="91"/>
    <x v="99"/>
    <x v="59"/>
    <x v="2"/>
    <x v="3"/>
    <x v="6"/>
    <x v="1"/>
    <x v="89"/>
    <x v="0"/>
    <x v="102"/>
    <x v="0"/>
    <x v="0"/>
    <x v="32"/>
    <x v="0"/>
    <x v="0"/>
    <x v="0"/>
    <x v="0"/>
    <x v="5"/>
    <x v="0"/>
    <x v="0"/>
    <x v="5"/>
    <x v="0"/>
    <x v="0"/>
    <x v="6"/>
    <x v="0"/>
    <x v="0"/>
    <x v="13"/>
    <x v="29"/>
    <x v="0"/>
    <x v="33"/>
    <x v="37"/>
    <x v="0"/>
    <x v="42"/>
    <x v="30"/>
    <x v="0"/>
    <x v="32"/>
    <x v="77"/>
    <x v="0"/>
    <x v="88"/>
    <x v="0"/>
    <x v="0"/>
    <x v="0"/>
  </r>
  <r>
    <x v="1"/>
    <x v="0"/>
    <x v="0"/>
    <x v="1"/>
    <x v="1"/>
    <x v="3"/>
    <x v="2"/>
    <x v="0"/>
    <x v="83"/>
    <x v="105"/>
    <x v="64"/>
    <x v="0"/>
    <x v="3"/>
    <x v="0"/>
    <x v="1"/>
    <x v="88"/>
    <x v="61"/>
    <x v="91"/>
    <x v="9"/>
    <x v="28"/>
    <x v="40"/>
    <x v="16"/>
    <x v="0"/>
    <x v="41"/>
    <x v="9"/>
    <x v="1"/>
    <x v="0"/>
    <x v="0"/>
    <x v="5"/>
    <x v="0"/>
    <x v="0"/>
    <x v="6"/>
    <x v="0"/>
    <x v="14"/>
    <x v="1"/>
    <x v="0"/>
    <x v="11"/>
    <x v="0"/>
    <x v="36"/>
    <x v="0"/>
    <x v="41"/>
    <x v="25"/>
    <x v="9"/>
    <x v="0"/>
    <x v="73"/>
    <x v="35"/>
    <x v="62"/>
    <x v="0"/>
    <x v="0"/>
    <x v="0"/>
  </r>
  <r>
    <x v="1"/>
    <x v="0"/>
    <x v="1"/>
    <x v="9"/>
    <x v="1"/>
    <x v="0"/>
    <x v="3"/>
    <x v="9"/>
    <x v="91"/>
    <x v="91"/>
    <x v="52"/>
    <x v="2"/>
    <x v="3"/>
    <x v="6"/>
    <x v="1"/>
    <x v="15"/>
    <x v="0"/>
    <x v="36"/>
    <x v="0"/>
    <x v="0"/>
    <x v="32"/>
    <x v="0"/>
    <x v="0"/>
    <x v="0"/>
    <x v="0"/>
    <x v="5"/>
    <x v="0"/>
    <x v="0"/>
    <x v="5"/>
    <x v="0"/>
    <x v="0"/>
    <x v="6"/>
    <x v="0"/>
    <x v="0"/>
    <x v="13"/>
    <x v="0"/>
    <x v="0"/>
    <x v="4"/>
    <x v="0"/>
    <x v="0"/>
    <x v="6"/>
    <x v="13"/>
    <x v="0"/>
    <x v="15"/>
    <x v="15"/>
    <x v="0"/>
    <x v="27"/>
    <x v="6"/>
    <x v="6"/>
    <x v="7"/>
  </r>
  <r>
    <x v="1"/>
    <x v="0"/>
    <x v="1"/>
    <x v="9"/>
    <x v="1"/>
    <x v="0"/>
    <x v="3"/>
    <x v="9"/>
    <x v="91"/>
    <x v="115"/>
    <x v="69"/>
    <x v="0"/>
    <x v="3"/>
    <x v="0"/>
    <x v="1"/>
    <x v="59"/>
    <x v="0"/>
    <x v="77"/>
    <x v="0"/>
    <x v="0"/>
    <x v="32"/>
    <x v="0"/>
    <x v="0"/>
    <x v="0"/>
    <x v="0"/>
    <x v="5"/>
    <x v="0"/>
    <x v="0"/>
    <x v="5"/>
    <x v="0"/>
    <x v="0"/>
    <x v="6"/>
    <x v="0"/>
    <x v="0"/>
    <x v="13"/>
    <x v="20"/>
    <x v="0"/>
    <x v="25"/>
    <x v="28"/>
    <x v="0"/>
    <x v="31"/>
    <x v="16"/>
    <x v="0"/>
    <x v="18"/>
    <x v="54"/>
    <x v="0"/>
    <x v="68"/>
    <x v="0"/>
    <x v="0"/>
    <x v="0"/>
  </r>
  <r>
    <x v="1"/>
    <x v="1"/>
    <x v="1"/>
    <x v="1"/>
    <x v="1"/>
    <x v="3"/>
    <x v="2"/>
    <x v="0"/>
    <x v="2"/>
    <x v="69"/>
    <x v="34"/>
    <x v="1"/>
    <x v="3"/>
    <x v="0"/>
    <x v="1"/>
    <x v="73"/>
    <x v="50"/>
    <x v="73"/>
    <x v="8"/>
    <x v="33"/>
    <x v="36"/>
    <x v="0"/>
    <x v="0"/>
    <x v="27"/>
    <x v="10"/>
    <x v="9"/>
    <x v="19"/>
    <x v="7"/>
    <x v="9"/>
    <x v="17"/>
    <x v="0"/>
    <x v="26"/>
    <x v="22"/>
    <x v="0"/>
    <x v="35"/>
    <x v="18"/>
    <x v="0"/>
    <x v="21"/>
    <x v="16"/>
    <x v="0"/>
    <x v="21"/>
    <x v="14"/>
    <x v="0"/>
    <x v="16"/>
    <x v="38"/>
    <x v="0"/>
    <x v="52"/>
    <x v="0"/>
    <x v="0"/>
    <x v="0"/>
  </r>
  <r>
    <x v="1"/>
    <x v="1"/>
    <x v="1"/>
    <x v="1"/>
    <x v="1"/>
    <x v="3"/>
    <x v="2"/>
    <x v="6"/>
    <x v="9"/>
    <x v="85"/>
    <x v="48"/>
    <x v="0"/>
    <x v="3"/>
    <x v="0"/>
    <x v="1"/>
    <x v="96"/>
    <x v="62"/>
    <x v="108"/>
    <x v="0"/>
    <x v="12"/>
    <x v="20"/>
    <x v="0"/>
    <x v="0"/>
    <x v="14"/>
    <x v="0"/>
    <x v="21"/>
    <x v="7"/>
    <x v="0"/>
    <x v="12"/>
    <x v="18"/>
    <x v="0"/>
    <x v="27"/>
    <x v="26"/>
    <x v="0"/>
    <x v="40"/>
    <x v="21"/>
    <x v="4"/>
    <x v="23"/>
    <x v="32"/>
    <x v="2"/>
    <x v="35"/>
    <x v="35"/>
    <x v="10"/>
    <x v="36"/>
    <x v="83"/>
    <x v="38"/>
    <x v="93"/>
    <x v="0"/>
    <x v="0"/>
    <x v="0"/>
  </r>
  <r>
    <x v="1"/>
    <x v="0"/>
    <x v="1"/>
    <x v="1"/>
    <x v="1"/>
    <x v="3"/>
    <x v="2"/>
    <x v="6"/>
    <x v="10"/>
    <x v="82"/>
    <x v="45"/>
    <x v="0"/>
    <x v="3"/>
    <x v="0"/>
    <x v="1"/>
    <x v="44"/>
    <x v="0"/>
    <x v="65"/>
    <x v="0"/>
    <x v="39"/>
    <x v="42"/>
    <x v="0"/>
    <x v="0"/>
    <x v="41"/>
    <x v="0"/>
    <x v="44"/>
    <x v="28"/>
    <x v="0"/>
    <x v="5"/>
    <x v="40"/>
    <x v="0"/>
    <x v="6"/>
    <x v="23"/>
    <x v="0"/>
    <x v="37"/>
    <x v="30"/>
    <x v="20"/>
    <x v="34"/>
    <x v="40"/>
    <x v="14"/>
    <x v="6"/>
    <x v="37"/>
    <x v="12"/>
    <x v="3"/>
    <x v="40"/>
    <x v="0"/>
    <x v="55"/>
    <x v="0"/>
    <x v="0"/>
    <x v="0"/>
  </r>
  <r>
    <x v="1"/>
    <x v="0"/>
    <x v="1"/>
    <x v="1"/>
    <x v="1"/>
    <x v="3"/>
    <x v="2"/>
    <x v="6"/>
    <x v="10"/>
    <x v="81"/>
    <x v="44"/>
    <x v="0"/>
    <x v="3"/>
    <x v="0"/>
    <x v="1"/>
    <x v="33"/>
    <x v="0"/>
    <x v="53"/>
    <x v="0"/>
    <x v="39"/>
    <x v="42"/>
    <x v="0"/>
    <x v="0"/>
    <x v="41"/>
    <x v="0"/>
    <x v="44"/>
    <x v="28"/>
    <x v="0"/>
    <x v="5"/>
    <x v="40"/>
    <x v="0"/>
    <x v="6"/>
    <x v="23"/>
    <x v="0"/>
    <x v="37"/>
    <x v="23"/>
    <x v="20"/>
    <x v="27"/>
    <x v="40"/>
    <x v="14"/>
    <x v="6"/>
    <x v="37"/>
    <x v="12"/>
    <x v="3"/>
    <x v="34"/>
    <x v="0"/>
    <x v="47"/>
    <x v="0"/>
    <x v="0"/>
    <x v="0"/>
  </r>
  <r>
    <x v="1"/>
    <x v="0"/>
    <x v="1"/>
    <x v="1"/>
    <x v="1"/>
    <x v="3"/>
    <x v="2"/>
    <x v="6"/>
    <x v="10"/>
    <x v="80"/>
    <x v="43"/>
    <x v="0"/>
    <x v="3"/>
    <x v="0"/>
    <x v="1"/>
    <x v="20"/>
    <x v="0"/>
    <x v="40"/>
    <x v="0"/>
    <x v="39"/>
    <x v="42"/>
    <x v="0"/>
    <x v="0"/>
    <x v="41"/>
    <x v="0"/>
    <x v="44"/>
    <x v="28"/>
    <x v="0"/>
    <x v="5"/>
    <x v="40"/>
    <x v="0"/>
    <x v="6"/>
    <x v="25"/>
    <x v="0"/>
    <x v="39"/>
    <x v="0"/>
    <x v="20"/>
    <x v="4"/>
    <x v="40"/>
    <x v="14"/>
    <x v="6"/>
    <x v="37"/>
    <x v="12"/>
    <x v="3"/>
    <x v="20"/>
    <x v="0"/>
    <x v="30"/>
    <x v="0"/>
    <x v="0"/>
    <x v="0"/>
  </r>
  <r>
    <x v="1"/>
    <x v="0"/>
    <x v="1"/>
    <x v="1"/>
    <x v="1"/>
    <x v="3"/>
    <x v="2"/>
    <x v="6"/>
    <x v="10"/>
    <x v="83"/>
    <x v="46"/>
    <x v="0"/>
    <x v="3"/>
    <x v="0"/>
    <x v="1"/>
    <x v="12"/>
    <x v="0"/>
    <x v="33"/>
    <x v="0"/>
    <x v="39"/>
    <x v="42"/>
    <x v="0"/>
    <x v="0"/>
    <x v="41"/>
    <x v="0"/>
    <x v="44"/>
    <x v="28"/>
    <x v="0"/>
    <x v="5"/>
    <x v="40"/>
    <x v="0"/>
    <x v="6"/>
    <x v="9"/>
    <x v="0"/>
    <x v="24"/>
    <x v="12"/>
    <x v="20"/>
    <x v="15"/>
    <x v="40"/>
    <x v="14"/>
    <x v="6"/>
    <x v="37"/>
    <x v="12"/>
    <x v="3"/>
    <x v="11"/>
    <x v="0"/>
    <x v="24"/>
    <x v="0"/>
    <x v="0"/>
    <x v="0"/>
  </r>
  <r>
    <x v="1"/>
    <x v="0"/>
    <x v="1"/>
    <x v="1"/>
    <x v="1"/>
    <x v="3"/>
    <x v="2"/>
    <x v="6"/>
    <x v="10"/>
    <x v="84"/>
    <x v="47"/>
    <x v="0"/>
    <x v="3"/>
    <x v="0"/>
    <x v="1"/>
    <x v="15"/>
    <x v="0"/>
    <x v="36"/>
    <x v="0"/>
    <x v="39"/>
    <x v="42"/>
    <x v="0"/>
    <x v="0"/>
    <x v="41"/>
    <x v="0"/>
    <x v="44"/>
    <x v="28"/>
    <x v="0"/>
    <x v="5"/>
    <x v="40"/>
    <x v="0"/>
    <x v="6"/>
    <x v="0"/>
    <x v="0"/>
    <x v="13"/>
    <x v="17"/>
    <x v="20"/>
    <x v="20"/>
    <x v="40"/>
    <x v="14"/>
    <x v="6"/>
    <x v="37"/>
    <x v="12"/>
    <x v="3"/>
    <x v="15"/>
    <x v="0"/>
    <x v="27"/>
    <x v="0"/>
    <x v="0"/>
    <x v="0"/>
  </r>
  <r>
    <x v="1"/>
    <x v="0"/>
    <x v="1"/>
    <x v="1"/>
    <x v="1"/>
    <x v="3"/>
    <x v="2"/>
    <x v="6"/>
    <x v="8"/>
    <x v="110"/>
    <x v="66"/>
    <x v="0"/>
    <x v="3"/>
    <x v="0"/>
    <x v="1"/>
    <x v="77"/>
    <x v="49"/>
    <x v="78"/>
    <x v="0"/>
    <x v="0"/>
    <x v="32"/>
    <x v="0"/>
    <x v="0"/>
    <x v="10"/>
    <x v="2"/>
    <x v="12"/>
    <x v="7"/>
    <x v="0"/>
    <x v="12"/>
    <x v="0"/>
    <x v="0"/>
    <x v="6"/>
    <x v="0"/>
    <x v="1"/>
    <x v="12"/>
    <x v="5"/>
    <x v="0"/>
    <x v="9"/>
    <x v="7"/>
    <x v="0"/>
    <x v="13"/>
    <x v="31"/>
    <x v="8"/>
    <x v="30"/>
    <x v="67"/>
    <x v="33"/>
    <x v="69"/>
    <x v="0"/>
    <x v="0"/>
    <x v="0"/>
  </r>
  <r>
    <x v="1"/>
    <x v="1"/>
    <x v="1"/>
    <x v="1"/>
    <x v="1"/>
    <x v="3"/>
    <x v="2"/>
    <x v="1"/>
    <x v="27"/>
    <x v="116"/>
    <x v="70"/>
    <x v="1"/>
    <x v="3"/>
    <x v="0"/>
    <x v="1"/>
    <x v="61"/>
    <x v="41"/>
    <x v="67"/>
    <x v="0"/>
    <x v="0"/>
    <x v="32"/>
    <x v="0"/>
    <x v="0"/>
    <x v="0"/>
    <x v="0"/>
    <x v="5"/>
    <x v="0"/>
    <x v="0"/>
    <x v="5"/>
    <x v="29"/>
    <x v="0"/>
    <x v="35"/>
    <x v="33"/>
    <x v="15"/>
    <x v="11"/>
    <x v="26"/>
    <x v="13"/>
    <x v="24"/>
    <x v="0"/>
    <x v="0"/>
    <x v="6"/>
    <x v="0"/>
    <x v="0"/>
    <x v="3"/>
    <x v="43"/>
    <x v="26"/>
    <x v="31"/>
    <x v="0"/>
    <x v="0"/>
    <x v="0"/>
  </r>
  <r>
    <x v="1"/>
    <x v="0"/>
    <x v="0"/>
    <x v="1"/>
    <x v="1"/>
    <x v="3"/>
    <x v="2"/>
    <x v="1"/>
    <x v="6"/>
    <x v="26"/>
    <x v="12"/>
    <x v="0"/>
    <x v="3"/>
    <x v="0"/>
    <x v="1"/>
    <x v="0"/>
    <x v="37"/>
    <x v="5"/>
    <x v="0"/>
    <x v="0"/>
    <x v="32"/>
    <x v="0"/>
    <x v="0"/>
    <x v="0"/>
    <x v="11"/>
    <x v="0"/>
    <x v="0"/>
    <x v="8"/>
    <x v="0"/>
    <x v="0"/>
    <x v="18"/>
    <x v="6"/>
    <x v="0"/>
    <x v="13"/>
    <x v="2"/>
    <x v="0"/>
    <x v="0"/>
    <x v="4"/>
    <x v="0"/>
    <x v="0"/>
    <x v="6"/>
    <x v="0"/>
    <x v="0"/>
    <x v="3"/>
    <x v="0"/>
    <x v="19"/>
    <x v="2"/>
    <x v="6"/>
    <x v="6"/>
    <x v="7"/>
  </r>
  <r>
    <x v="1"/>
    <x v="0"/>
    <x v="1"/>
    <x v="9"/>
    <x v="1"/>
    <x v="0"/>
    <x v="3"/>
    <x v="9"/>
    <x v="50"/>
    <x v="98"/>
    <x v="58"/>
    <x v="2"/>
    <x v="3"/>
    <x v="6"/>
    <x v="1"/>
    <x v="28"/>
    <x v="0"/>
    <x v="47"/>
    <x v="0"/>
    <x v="0"/>
    <x v="32"/>
    <x v="0"/>
    <x v="0"/>
    <x v="0"/>
    <x v="0"/>
    <x v="5"/>
    <x v="0"/>
    <x v="0"/>
    <x v="5"/>
    <x v="0"/>
    <x v="0"/>
    <x v="6"/>
    <x v="32"/>
    <x v="0"/>
    <x v="45"/>
    <x v="45"/>
    <x v="0"/>
    <x v="4"/>
    <x v="0"/>
    <x v="0"/>
    <x v="6"/>
    <x v="2"/>
    <x v="0"/>
    <x v="5"/>
    <x v="28"/>
    <x v="0"/>
    <x v="38"/>
    <x v="6"/>
    <x v="6"/>
    <x v="7"/>
  </r>
  <r>
    <x v="1"/>
    <x v="0"/>
    <x v="1"/>
    <x v="9"/>
    <x v="1"/>
    <x v="0"/>
    <x v="3"/>
    <x v="9"/>
    <x v="46"/>
    <x v="72"/>
    <x v="36"/>
    <x v="2"/>
    <x v="3"/>
    <x v="6"/>
    <x v="1"/>
    <x v="29"/>
    <x v="0"/>
    <x v="48"/>
    <x v="0"/>
    <x v="0"/>
    <x v="32"/>
    <x v="0"/>
    <x v="0"/>
    <x v="0"/>
    <x v="0"/>
    <x v="5"/>
    <x v="0"/>
    <x v="0"/>
    <x v="5"/>
    <x v="0"/>
    <x v="0"/>
    <x v="6"/>
    <x v="32"/>
    <x v="0"/>
    <x v="45"/>
    <x v="45"/>
    <x v="0"/>
    <x v="4"/>
    <x v="0"/>
    <x v="0"/>
    <x v="6"/>
    <x v="3"/>
    <x v="0"/>
    <x v="6"/>
    <x v="29"/>
    <x v="0"/>
    <x v="39"/>
    <x v="6"/>
    <x v="6"/>
    <x v="7"/>
  </r>
  <r>
    <x v="1"/>
    <x v="0"/>
    <x v="1"/>
    <x v="1"/>
    <x v="4"/>
    <x v="3"/>
    <x v="2"/>
    <x v="1"/>
    <x v="14"/>
    <x v="19"/>
    <x v="49"/>
    <x v="0"/>
    <x v="5"/>
    <x v="0"/>
    <x v="0"/>
    <x v="0"/>
    <x v="10"/>
    <x v="18"/>
    <x v="0"/>
    <x v="0"/>
    <x v="32"/>
    <x v="0"/>
    <x v="0"/>
    <x v="0"/>
    <x v="1"/>
    <x v="4"/>
    <x v="0"/>
    <x v="1"/>
    <x v="4"/>
    <x v="0"/>
    <x v="0"/>
    <x v="6"/>
    <x v="0"/>
    <x v="3"/>
    <x v="10"/>
    <x v="0"/>
    <x v="0"/>
    <x v="4"/>
    <x v="0"/>
    <x v="0"/>
    <x v="6"/>
    <x v="0"/>
    <x v="0"/>
    <x v="3"/>
    <x v="0"/>
    <x v="3"/>
    <x v="9"/>
    <x v="6"/>
    <x v="6"/>
    <x v="7"/>
  </r>
  <r>
    <x v="0"/>
    <x v="0"/>
    <x v="0"/>
    <x v="1"/>
    <x v="4"/>
    <x v="3"/>
    <x v="2"/>
    <x v="1"/>
    <x v="15"/>
    <x v="22"/>
    <x v="49"/>
    <x v="0"/>
    <x v="5"/>
    <x v="0"/>
    <x v="0"/>
    <x v="0"/>
    <x v="16"/>
    <x v="12"/>
    <x v="0"/>
    <x v="0"/>
    <x v="32"/>
    <x v="0"/>
    <x v="0"/>
    <x v="0"/>
    <x v="7"/>
    <x v="2"/>
    <x v="0"/>
    <x v="6"/>
    <x v="2"/>
    <x v="0"/>
    <x v="0"/>
    <x v="6"/>
    <x v="0"/>
    <x v="0"/>
    <x v="13"/>
    <x v="0"/>
    <x v="0"/>
    <x v="4"/>
    <x v="0"/>
    <x v="0"/>
    <x v="6"/>
    <x v="0"/>
    <x v="0"/>
    <x v="3"/>
    <x v="0"/>
    <x v="0"/>
    <x v="11"/>
    <x v="6"/>
    <x v="6"/>
    <x v="7"/>
  </r>
  <r>
    <x v="0"/>
    <x v="0"/>
    <x v="0"/>
    <x v="3"/>
    <x v="4"/>
    <x v="3"/>
    <x v="2"/>
    <x v="11"/>
    <x v="11"/>
    <x v="57"/>
    <x v="42"/>
    <x v="1"/>
    <x v="5"/>
    <x v="0"/>
    <x v="0"/>
    <x v="8"/>
    <x v="0"/>
    <x v="30"/>
    <x v="2"/>
    <x v="0"/>
    <x v="34"/>
    <x v="9"/>
    <x v="0"/>
    <x v="8"/>
    <x v="0"/>
    <x v="15"/>
    <x v="0"/>
    <x v="0"/>
    <x v="5"/>
    <x v="0"/>
    <x v="0"/>
    <x v="6"/>
    <x v="0"/>
    <x v="0"/>
    <x v="13"/>
    <x v="0"/>
    <x v="0"/>
    <x v="4"/>
    <x v="0"/>
    <x v="0"/>
    <x v="6"/>
    <x v="0"/>
    <x v="0"/>
    <x v="3"/>
    <x v="0"/>
    <x v="0"/>
    <x v="11"/>
    <x v="0"/>
    <x v="0"/>
    <x v="0"/>
  </r>
  <r>
    <x v="1"/>
    <x v="1"/>
    <x v="1"/>
    <x v="3"/>
    <x v="4"/>
    <x v="3"/>
    <x v="4"/>
    <x v="11"/>
    <x v="95"/>
    <x v="78"/>
    <x v="41"/>
    <x v="0"/>
    <x v="5"/>
    <x v="0"/>
    <x v="2"/>
    <x v="97"/>
    <x v="64"/>
    <x v="105"/>
    <x v="10"/>
    <x v="37"/>
    <x v="41"/>
    <x v="0"/>
    <x v="0"/>
    <x v="31"/>
    <x v="12"/>
    <x v="5"/>
    <x v="0"/>
    <x v="0"/>
    <x v="5"/>
    <x v="19"/>
    <x v="9"/>
    <x v="6"/>
    <x v="48"/>
    <x v="20"/>
    <x v="48"/>
    <x v="0"/>
    <x v="0"/>
    <x v="4"/>
    <x v="0"/>
    <x v="0"/>
    <x v="6"/>
    <x v="0"/>
    <x v="0"/>
    <x v="3"/>
    <x v="70"/>
    <x v="36"/>
    <x v="46"/>
    <x v="0"/>
    <x v="0"/>
    <x v="0"/>
  </r>
  <r>
    <x v="1"/>
    <x v="1"/>
    <x v="1"/>
    <x v="7"/>
    <x v="4"/>
    <x v="0"/>
    <x v="3"/>
    <x v="3"/>
    <x v="45"/>
    <x v="58"/>
    <x v="41"/>
    <x v="1"/>
    <x v="5"/>
    <x v="3"/>
    <x v="1"/>
    <x v="94"/>
    <x v="59"/>
    <x v="106"/>
    <x v="0"/>
    <x v="27"/>
    <x v="7"/>
    <x v="19"/>
    <x v="0"/>
    <x v="34"/>
    <x v="0"/>
    <x v="37"/>
    <x v="23"/>
    <x v="0"/>
    <x v="25"/>
    <x v="36"/>
    <x v="0"/>
    <x v="41"/>
    <x v="41"/>
    <x v="17"/>
    <x v="46"/>
    <x v="43"/>
    <x v="17"/>
    <x v="48"/>
    <x v="24"/>
    <x v="10"/>
    <x v="4"/>
    <x v="0"/>
    <x v="0"/>
    <x v="3"/>
    <x v="81"/>
    <x v="34"/>
    <x v="89"/>
    <x v="0"/>
    <x v="0"/>
    <x v="0"/>
  </r>
  <r>
    <x v="1"/>
    <x v="1"/>
    <x v="1"/>
    <x v="9"/>
    <x v="4"/>
    <x v="0"/>
    <x v="3"/>
    <x v="9"/>
    <x v="34"/>
    <x v="67"/>
    <x v="41"/>
    <x v="0"/>
    <x v="5"/>
    <x v="5"/>
    <x v="1"/>
    <x v="87"/>
    <x v="58"/>
    <x v="97"/>
    <x v="0"/>
    <x v="26"/>
    <x v="8"/>
    <x v="18"/>
    <x v="0"/>
    <x v="33"/>
    <x v="8"/>
    <x v="34"/>
    <x v="0"/>
    <x v="0"/>
    <x v="5"/>
    <x v="34"/>
    <x v="0"/>
    <x v="39"/>
    <x v="42"/>
    <x v="18"/>
    <x v="49"/>
    <x v="37"/>
    <x v="16"/>
    <x v="36"/>
    <x v="0"/>
    <x v="0"/>
    <x v="6"/>
    <x v="0"/>
    <x v="0"/>
    <x v="3"/>
    <x v="64"/>
    <x v="31"/>
    <x v="65"/>
    <x v="0"/>
    <x v="0"/>
    <x v="0"/>
  </r>
  <r>
    <x v="1"/>
    <x v="1"/>
    <x v="1"/>
    <x v="9"/>
    <x v="4"/>
    <x v="0"/>
    <x v="3"/>
    <x v="9"/>
    <x v="35"/>
    <x v="66"/>
    <x v="41"/>
    <x v="0"/>
    <x v="5"/>
    <x v="5"/>
    <x v="1"/>
    <x v="0"/>
    <x v="0"/>
    <x v="23"/>
    <x v="0"/>
    <x v="0"/>
    <x v="32"/>
    <x v="0"/>
    <x v="0"/>
    <x v="0"/>
    <x v="0"/>
    <x v="5"/>
    <x v="0"/>
    <x v="0"/>
    <x v="5"/>
    <x v="0"/>
    <x v="0"/>
    <x v="6"/>
    <x v="20"/>
    <x v="0"/>
    <x v="33"/>
    <x v="33"/>
    <x v="0"/>
    <x v="39"/>
    <x v="35"/>
    <x v="0"/>
    <x v="39"/>
    <x v="0"/>
    <x v="0"/>
    <x v="3"/>
    <x v="65"/>
    <x v="0"/>
    <x v="82"/>
    <x v="0"/>
    <x v="0"/>
    <x v="0"/>
  </r>
  <r>
    <x v="1"/>
    <x v="1"/>
    <x v="1"/>
    <x v="9"/>
    <x v="4"/>
    <x v="0"/>
    <x v="3"/>
    <x v="3"/>
    <x v="31"/>
    <x v="89"/>
    <x v="41"/>
    <x v="1"/>
    <x v="5"/>
    <x v="2"/>
    <x v="1"/>
    <x v="62"/>
    <x v="11"/>
    <x v="80"/>
    <x v="0"/>
    <x v="7"/>
    <x v="25"/>
    <x v="0"/>
    <x v="0"/>
    <x v="10"/>
    <x v="0"/>
    <x v="17"/>
    <x v="10"/>
    <x v="0"/>
    <x v="15"/>
    <x v="20"/>
    <x v="0"/>
    <x v="28"/>
    <x v="29"/>
    <x v="0"/>
    <x v="43"/>
    <x v="34"/>
    <x v="5"/>
    <x v="38"/>
    <x v="11"/>
    <x v="0"/>
    <x v="16"/>
    <x v="0"/>
    <x v="0"/>
    <x v="3"/>
    <x v="51"/>
    <x v="4"/>
    <x v="64"/>
    <x v="0"/>
    <x v="0"/>
    <x v="0"/>
  </r>
  <r>
    <x v="1"/>
    <x v="1"/>
    <x v="1"/>
    <x v="9"/>
    <x v="4"/>
    <x v="0"/>
    <x v="3"/>
    <x v="9"/>
    <x v="56"/>
    <x v="106"/>
    <x v="41"/>
    <x v="0"/>
    <x v="5"/>
    <x v="5"/>
    <x v="1"/>
    <x v="26"/>
    <x v="13"/>
    <x v="39"/>
    <x v="0"/>
    <x v="10"/>
    <x v="22"/>
    <x v="0"/>
    <x v="0"/>
    <x v="0"/>
    <x v="0"/>
    <x v="5"/>
    <x v="0"/>
    <x v="0"/>
    <x v="5"/>
    <x v="15"/>
    <x v="0"/>
    <x v="24"/>
    <x v="14"/>
    <x v="4"/>
    <x v="18"/>
    <x v="6"/>
    <x v="2"/>
    <x v="2"/>
    <x v="13"/>
    <x v="0"/>
    <x v="18"/>
    <x v="0"/>
    <x v="0"/>
    <x v="3"/>
    <x v="18"/>
    <x v="6"/>
    <x v="21"/>
    <x v="0"/>
    <x v="0"/>
    <x v="0"/>
  </r>
  <r>
    <x v="1"/>
    <x v="1"/>
    <x v="1"/>
    <x v="1"/>
    <x v="4"/>
    <x v="3"/>
    <x v="2"/>
    <x v="11"/>
    <x v="12"/>
    <x v="79"/>
    <x v="42"/>
    <x v="1"/>
    <x v="5"/>
    <x v="0"/>
    <x v="1"/>
    <x v="14"/>
    <x v="0"/>
    <x v="34"/>
    <x v="2"/>
    <x v="0"/>
    <x v="34"/>
    <x v="0"/>
    <x v="0"/>
    <x v="21"/>
    <x v="0"/>
    <x v="27"/>
    <x v="12"/>
    <x v="0"/>
    <x v="17"/>
    <x v="0"/>
    <x v="0"/>
    <x v="6"/>
    <x v="2"/>
    <x v="0"/>
    <x v="15"/>
    <x v="45"/>
    <x v="0"/>
    <x v="4"/>
    <x v="40"/>
    <x v="0"/>
    <x v="6"/>
    <x v="0"/>
    <x v="0"/>
    <x v="3"/>
    <x v="4"/>
    <x v="0"/>
    <x v="14"/>
    <x v="0"/>
    <x v="0"/>
    <x v="0"/>
  </r>
  <r>
    <x v="1"/>
    <x v="1"/>
    <x v="1"/>
    <x v="1"/>
    <x v="4"/>
    <x v="3"/>
    <x v="2"/>
    <x v="11"/>
    <x v="19"/>
    <x v="77"/>
    <x v="42"/>
    <x v="1"/>
    <x v="5"/>
    <x v="0"/>
    <x v="1"/>
    <x v="2"/>
    <x v="0"/>
    <x v="24"/>
    <x v="12"/>
    <x v="0"/>
    <x v="42"/>
    <x v="0"/>
    <x v="0"/>
    <x v="41"/>
    <x v="0"/>
    <x v="44"/>
    <x v="28"/>
    <x v="0"/>
    <x v="5"/>
    <x v="0"/>
    <x v="0"/>
    <x v="6"/>
    <x v="1"/>
    <x v="0"/>
    <x v="14"/>
    <x v="45"/>
    <x v="0"/>
    <x v="4"/>
    <x v="40"/>
    <x v="0"/>
    <x v="6"/>
    <x v="0"/>
    <x v="0"/>
    <x v="3"/>
    <x v="3"/>
    <x v="0"/>
    <x v="13"/>
    <x v="0"/>
    <x v="0"/>
    <x v="0"/>
  </r>
  <r>
    <x v="1"/>
    <x v="1"/>
    <x v="1"/>
    <x v="1"/>
    <x v="4"/>
    <x v="3"/>
    <x v="2"/>
    <x v="11"/>
    <x v="19"/>
    <x v="59"/>
    <x v="42"/>
    <x v="1"/>
    <x v="5"/>
    <x v="0"/>
    <x v="1"/>
    <x v="75"/>
    <x v="0"/>
    <x v="95"/>
    <x v="12"/>
    <x v="0"/>
    <x v="42"/>
    <x v="0"/>
    <x v="0"/>
    <x v="41"/>
    <x v="0"/>
    <x v="44"/>
    <x v="28"/>
    <x v="0"/>
    <x v="5"/>
    <x v="0"/>
    <x v="0"/>
    <x v="6"/>
    <x v="31"/>
    <x v="0"/>
    <x v="44"/>
    <x v="24"/>
    <x v="0"/>
    <x v="28"/>
    <x v="29"/>
    <x v="0"/>
    <x v="32"/>
    <x v="22"/>
    <x v="0"/>
    <x v="24"/>
    <x v="66"/>
    <x v="0"/>
    <x v="83"/>
    <x v="0"/>
    <x v="0"/>
    <x v="0"/>
  </r>
  <r>
    <x v="1"/>
    <x v="1"/>
    <x v="1"/>
    <x v="1"/>
    <x v="4"/>
    <x v="3"/>
    <x v="2"/>
    <x v="11"/>
    <x v="19"/>
    <x v="48"/>
    <x v="42"/>
    <x v="1"/>
    <x v="5"/>
    <x v="0"/>
    <x v="1"/>
    <x v="2"/>
    <x v="0"/>
    <x v="24"/>
    <x v="12"/>
    <x v="0"/>
    <x v="42"/>
    <x v="0"/>
    <x v="0"/>
    <x v="41"/>
    <x v="0"/>
    <x v="44"/>
    <x v="28"/>
    <x v="0"/>
    <x v="5"/>
    <x v="0"/>
    <x v="0"/>
    <x v="6"/>
    <x v="1"/>
    <x v="0"/>
    <x v="14"/>
    <x v="45"/>
    <x v="0"/>
    <x v="4"/>
    <x v="40"/>
    <x v="0"/>
    <x v="6"/>
    <x v="0"/>
    <x v="0"/>
    <x v="3"/>
    <x v="3"/>
    <x v="0"/>
    <x v="13"/>
    <x v="0"/>
    <x v="0"/>
    <x v="0"/>
  </r>
  <r>
    <x v="1"/>
    <x v="1"/>
    <x v="1"/>
    <x v="5"/>
    <x v="4"/>
    <x v="3"/>
    <x v="2"/>
    <x v="11"/>
    <x v="13"/>
    <x v="38"/>
    <x v="42"/>
    <x v="1"/>
    <x v="5"/>
    <x v="1"/>
    <x v="1"/>
    <x v="84"/>
    <x v="60"/>
    <x v="83"/>
    <x v="0"/>
    <x v="0"/>
    <x v="32"/>
    <x v="0"/>
    <x v="0"/>
    <x v="0"/>
    <x v="0"/>
    <x v="5"/>
    <x v="0"/>
    <x v="0"/>
    <x v="5"/>
    <x v="0"/>
    <x v="0"/>
    <x v="6"/>
    <x v="12"/>
    <x v="0"/>
    <x v="27"/>
    <x v="10"/>
    <x v="0"/>
    <x v="13"/>
    <x v="38"/>
    <x v="12"/>
    <x v="38"/>
    <x v="0"/>
    <x v="0"/>
    <x v="3"/>
    <x v="75"/>
    <x v="37"/>
    <x v="72"/>
    <x v="0"/>
    <x v="0"/>
    <x v="0"/>
  </r>
  <r>
    <x v="1"/>
    <x v="1"/>
    <x v="1"/>
    <x v="5"/>
    <x v="4"/>
    <x v="3"/>
    <x v="2"/>
    <x v="11"/>
    <x v="19"/>
    <x v="61"/>
    <x v="42"/>
    <x v="1"/>
    <x v="5"/>
    <x v="1"/>
    <x v="1"/>
    <x v="57"/>
    <x v="0"/>
    <x v="76"/>
    <x v="0"/>
    <x v="0"/>
    <x v="32"/>
    <x v="0"/>
    <x v="0"/>
    <x v="0"/>
    <x v="0"/>
    <x v="5"/>
    <x v="0"/>
    <x v="0"/>
    <x v="5"/>
    <x v="0"/>
    <x v="0"/>
    <x v="6"/>
    <x v="19"/>
    <x v="0"/>
    <x v="32"/>
    <x v="38"/>
    <x v="20"/>
    <x v="44"/>
    <x v="11"/>
    <x v="0"/>
    <x v="16"/>
    <x v="0"/>
    <x v="0"/>
    <x v="3"/>
    <x v="53"/>
    <x v="0"/>
    <x v="67"/>
    <x v="0"/>
    <x v="0"/>
    <x v="0"/>
  </r>
  <r>
    <x v="1"/>
    <x v="1"/>
    <x v="1"/>
    <x v="10"/>
    <x v="4"/>
    <x v="0"/>
    <x v="3"/>
    <x v="3"/>
    <x v="52"/>
    <x v="37"/>
    <x v="42"/>
    <x v="0"/>
    <x v="5"/>
    <x v="8"/>
    <x v="1"/>
    <x v="50"/>
    <x v="28"/>
    <x v="59"/>
    <x v="0"/>
    <x v="6"/>
    <x v="26"/>
    <x v="0"/>
    <x v="0"/>
    <x v="5"/>
    <x v="0"/>
    <x v="11"/>
    <x v="6"/>
    <x v="0"/>
    <x v="11"/>
    <x v="9"/>
    <x v="0"/>
    <x v="18"/>
    <x v="27"/>
    <x v="6"/>
    <x v="36"/>
    <x v="31"/>
    <x v="6"/>
    <x v="35"/>
    <x v="8"/>
    <x v="5"/>
    <x v="3"/>
    <x v="0"/>
    <x v="0"/>
    <x v="3"/>
    <x v="44"/>
    <x v="18"/>
    <x v="50"/>
    <x v="0"/>
    <x v="0"/>
    <x v="0"/>
  </r>
  <r>
    <x v="1"/>
    <x v="1"/>
    <x v="1"/>
    <x v="13"/>
    <x v="4"/>
    <x v="3"/>
    <x v="2"/>
    <x v="11"/>
    <x v="71"/>
    <x v="13"/>
    <x v="42"/>
    <x v="1"/>
    <x v="5"/>
    <x v="9"/>
    <x v="1"/>
    <x v="72"/>
    <x v="25"/>
    <x v="87"/>
    <x v="0"/>
    <x v="0"/>
    <x v="32"/>
    <x v="0"/>
    <x v="0"/>
    <x v="0"/>
    <x v="0"/>
    <x v="5"/>
    <x v="0"/>
    <x v="0"/>
    <x v="5"/>
    <x v="6"/>
    <x v="0"/>
    <x v="13"/>
    <x v="12"/>
    <x v="0"/>
    <x v="27"/>
    <x v="10"/>
    <x v="0"/>
    <x v="13"/>
    <x v="25"/>
    <x v="0"/>
    <x v="29"/>
    <x v="26"/>
    <x v="4"/>
    <x v="29"/>
    <x v="61"/>
    <x v="15"/>
    <x v="75"/>
    <x v="6"/>
    <x v="6"/>
    <x v="7"/>
  </r>
  <r>
    <x v="1"/>
    <x v="0"/>
    <x v="1"/>
    <x v="9"/>
    <x v="4"/>
    <x v="0"/>
    <x v="3"/>
    <x v="9"/>
    <x v="44"/>
    <x v="71"/>
    <x v="42"/>
    <x v="0"/>
    <x v="5"/>
    <x v="0"/>
    <x v="1"/>
    <x v="51"/>
    <x v="5"/>
    <x v="71"/>
    <x v="0"/>
    <x v="5"/>
    <x v="27"/>
    <x v="0"/>
    <x v="0"/>
    <x v="0"/>
    <x v="0"/>
    <x v="5"/>
    <x v="0"/>
    <x v="0"/>
    <x v="5"/>
    <x v="0"/>
    <x v="0"/>
    <x v="6"/>
    <x v="0"/>
    <x v="0"/>
    <x v="13"/>
    <x v="0"/>
    <x v="0"/>
    <x v="4"/>
    <x v="6"/>
    <x v="0"/>
    <x v="12"/>
    <x v="23"/>
    <x v="0"/>
    <x v="27"/>
    <x v="46"/>
    <x v="0"/>
    <x v="61"/>
    <x v="0"/>
    <x v="0"/>
    <x v="0"/>
  </r>
  <r>
    <x v="1"/>
    <x v="1"/>
    <x v="1"/>
    <x v="9"/>
    <x v="4"/>
    <x v="0"/>
    <x v="3"/>
    <x v="9"/>
    <x v="76"/>
    <x v="94"/>
    <x v="49"/>
    <x v="0"/>
    <x v="5"/>
    <x v="0"/>
    <x v="1"/>
    <x v="42"/>
    <x v="0"/>
    <x v="61"/>
    <x v="0"/>
    <x v="0"/>
    <x v="32"/>
    <x v="0"/>
    <x v="0"/>
    <x v="0"/>
    <x v="0"/>
    <x v="5"/>
    <x v="0"/>
    <x v="0"/>
    <x v="5"/>
    <x v="11"/>
    <x v="0"/>
    <x v="21"/>
    <x v="35"/>
    <x v="0"/>
    <x v="49"/>
    <x v="0"/>
    <x v="0"/>
    <x v="4"/>
    <x v="0"/>
    <x v="0"/>
    <x v="6"/>
    <x v="2"/>
    <x v="0"/>
    <x v="5"/>
    <x v="35"/>
    <x v="0"/>
    <x v="49"/>
    <x v="0"/>
    <x v="0"/>
    <x v="0"/>
  </r>
  <r>
    <x v="1"/>
    <x v="1"/>
    <x v="1"/>
    <x v="2"/>
    <x v="4"/>
    <x v="3"/>
    <x v="2"/>
    <x v="11"/>
    <x v="23"/>
    <x v="44"/>
    <x v="21"/>
    <x v="0"/>
    <x v="5"/>
    <x v="3"/>
    <x v="1"/>
    <x v="85"/>
    <x v="0"/>
    <x v="99"/>
    <x v="0"/>
    <x v="0"/>
    <x v="32"/>
    <x v="0"/>
    <x v="0"/>
    <x v="38"/>
    <x v="0"/>
    <x v="41"/>
    <x v="25"/>
    <x v="0"/>
    <x v="27"/>
    <x v="35"/>
    <x v="0"/>
    <x v="40"/>
    <x v="21"/>
    <x v="0"/>
    <x v="34"/>
    <x v="14"/>
    <x v="0"/>
    <x v="17"/>
    <x v="0"/>
    <x v="0"/>
    <x v="6"/>
    <x v="0"/>
    <x v="0"/>
    <x v="3"/>
    <x v="23"/>
    <x v="0"/>
    <x v="33"/>
    <x v="0"/>
    <x v="0"/>
    <x v="0"/>
  </r>
  <r>
    <x v="1"/>
    <x v="1"/>
    <x v="1"/>
    <x v="1"/>
    <x v="4"/>
    <x v="0"/>
    <x v="3"/>
    <x v="9"/>
    <x v="70"/>
    <x v="43"/>
    <x v="21"/>
    <x v="2"/>
    <x v="5"/>
    <x v="3"/>
    <x v="1"/>
    <x v="58"/>
    <x v="42"/>
    <x v="58"/>
    <x v="0"/>
    <x v="0"/>
    <x v="32"/>
    <x v="0"/>
    <x v="0"/>
    <x v="0"/>
    <x v="0"/>
    <x v="5"/>
    <x v="0"/>
    <x v="0"/>
    <x v="5"/>
    <x v="16"/>
    <x v="0"/>
    <x v="25"/>
    <x v="0"/>
    <x v="0"/>
    <x v="13"/>
    <x v="35"/>
    <x v="0"/>
    <x v="42"/>
    <x v="18"/>
    <x v="11"/>
    <x v="0"/>
    <x v="0"/>
    <x v="0"/>
    <x v="3"/>
    <x v="49"/>
    <x v="27"/>
    <x v="42"/>
    <x v="0"/>
    <x v="0"/>
    <x v="0"/>
  </r>
  <r>
    <x v="1"/>
    <x v="0"/>
    <x v="1"/>
    <x v="2"/>
    <x v="4"/>
    <x v="3"/>
    <x v="2"/>
    <x v="11"/>
    <x v="91"/>
    <x v="46"/>
    <x v="21"/>
    <x v="0"/>
    <x v="5"/>
    <x v="0"/>
    <x v="1"/>
    <x v="0"/>
    <x v="1"/>
    <x v="22"/>
    <x v="0"/>
    <x v="0"/>
    <x v="32"/>
    <x v="0"/>
    <x v="0"/>
    <x v="0"/>
    <x v="0"/>
    <x v="5"/>
    <x v="0"/>
    <x v="0"/>
    <x v="5"/>
    <x v="0"/>
    <x v="0"/>
    <x v="6"/>
    <x v="0"/>
    <x v="0"/>
    <x v="13"/>
    <x v="0"/>
    <x v="0"/>
    <x v="4"/>
    <x v="0"/>
    <x v="1"/>
    <x v="5"/>
    <x v="0"/>
    <x v="0"/>
    <x v="3"/>
    <x v="0"/>
    <x v="1"/>
    <x v="10"/>
    <x v="0"/>
    <x v="0"/>
    <x v="0"/>
  </r>
  <r>
    <x v="1"/>
    <x v="1"/>
    <x v="1"/>
    <x v="12"/>
    <x v="4"/>
    <x v="3"/>
    <x v="2"/>
    <x v="11"/>
    <x v="20"/>
    <x v="42"/>
    <x v="21"/>
    <x v="1"/>
    <x v="5"/>
    <x v="8"/>
    <x v="1"/>
    <x v="78"/>
    <x v="47"/>
    <x v="85"/>
    <x v="0"/>
    <x v="0"/>
    <x v="32"/>
    <x v="0"/>
    <x v="0"/>
    <x v="0"/>
    <x v="0"/>
    <x v="5"/>
    <x v="0"/>
    <x v="0"/>
    <x v="5"/>
    <x v="0"/>
    <x v="0"/>
    <x v="6"/>
    <x v="43"/>
    <x v="19"/>
    <x v="52"/>
    <x v="0"/>
    <x v="0"/>
    <x v="4"/>
    <x v="33"/>
    <x v="7"/>
    <x v="33"/>
    <x v="0"/>
    <x v="0"/>
    <x v="3"/>
    <x v="68"/>
    <x v="29"/>
    <x v="73"/>
    <x v="0"/>
    <x v="0"/>
    <x v="0"/>
  </r>
  <r>
    <x v="1"/>
    <x v="0"/>
    <x v="1"/>
    <x v="2"/>
    <x v="4"/>
    <x v="3"/>
    <x v="2"/>
    <x v="11"/>
    <x v="91"/>
    <x v="45"/>
    <x v="21"/>
    <x v="0"/>
    <x v="5"/>
    <x v="0"/>
    <x v="1"/>
    <x v="65"/>
    <x v="45"/>
    <x v="64"/>
    <x v="0"/>
    <x v="0"/>
    <x v="32"/>
    <x v="0"/>
    <x v="0"/>
    <x v="0"/>
    <x v="0"/>
    <x v="5"/>
    <x v="0"/>
    <x v="0"/>
    <x v="5"/>
    <x v="0"/>
    <x v="0"/>
    <x v="6"/>
    <x v="0"/>
    <x v="0"/>
    <x v="13"/>
    <x v="0"/>
    <x v="0"/>
    <x v="4"/>
    <x v="2"/>
    <x v="0"/>
    <x v="8"/>
    <x v="27"/>
    <x v="7"/>
    <x v="23"/>
    <x v="56"/>
    <x v="28"/>
    <x v="54"/>
    <x v="0"/>
    <x v="0"/>
    <x v="0"/>
  </r>
  <r>
    <x v="1"/>
    <x v="0"/>
    <x v="1"/>
    <x v="2"/>
    <x v="4"/>
    <x v="3"/>
    <x v="2"/>
    <x v="11"/>
    <x v="91"/>
    <x v="41"/>
    <x v="21"/>
    <x v="0"/>
    <x v="5"/>
    <x v="0"/>
    <x v="1"/>
    <x v="67"/>
    <x v="45"/>
    <x v="69"/>
    <x v="0"/>
    <x v="0"/>
    <x v="32"/>
    <x v="0"/>
    <x v="0"/>
    <x v="0"/>
    <x v="0"/>
    <x v="5"/>
    <x v="0"/>
    <x v="0"/>
    <x v="5"/>
    <x v="0"/>
    <x v="0"/>
    <x v="6"/>
    <x v="0"/>
    <x v="0"/>
    <x v="13"/>
    <x v="0"/>
    <x v="0"/>
    <x v="4"/>
    <x v="0"/>
    <x v="0"/>
    <x v="6"/>
    <x v="28"/>
    <x v="7"/>
    <x v="25"/>
    <x v="58"/>
    <x v="28"/>
    <x v="59"/>
    <x v="0"/>
    <x v="0"/>
    <x v="0"/>
  </r>
  <r>
    <x v="1"/>
    <x v="1"/>
    <x v="0"/>
    <x v="1"/>
    <x v="4"/>
    <x v="3"/>
    <x v="2"/>
    <x v="1"/>
    <x v="17"/>
    <x v="23"/>
    <x v="49"/>
    <x v="0"/>
    <x v="5"/>
    <x v="0"/>
    <x v="1"/>
    <x v="1"/>
    <x v="2"/>
    <x v="21"/>
    <x v="0"/>
    <x v="0"/>
    <x v="32"/>
    <x v="0"/>
    <x v="0"/>
    <x v="0"/>
    <x v="0"/>
    <x v="5"/>
    <x v="0"/>
    <x v="0"/>
    <x v="5"/>
    <x v="0"/>
    <x v="1"/>
    <x v="5"/>
    <x v="0"/>
    <x v="0"/>
    <x v="13"/>
    <x v="0"/>
    <x v="0"/>
    <x v="4"/>
    <x v="1"/>
    <x v="0"/>
    <x v="7"/>
    <x v="0"/>
    <x v="0"/>
    <x v="3"/>
    <x v="2"/>
    <x v="0"/>
    <x v="12"/>
    <x v="0"/>
    <x v="0"/>
    <x v="0"/>
  </r>
  <r>
    <x v="0"/>
    <x v="0"/>
    <x v="1"/>
    <x v="3"/>
    <x v="4"/>
    <x v="3"/>
    <x v="4"/>
    <x v="11"/>
    <x v="18"/>
    <x v="90"/>
    <x v="42"/>
    <x v="0"/>
    <x v="5"/>
    <x v="0"/>
    <x v="0"/>
    <x v="31"/>
    <x v="0"/>
    <x v="51"/>
    <x v="0"/>
    <x v="0"/>
    <x v="32"/>
    <x v="0"/>
    <x v="0"/>
    <x v="30"/>
    <x v="0"/>
    <x v="35"/>
    <x v="0"/>
    <x v="0"/>
    <x v="5"/>
    <x v="0"/>
    <x v="0"/>
    <x v="6"/>
    <x v="0"/>
    <x v="0"/>
    <x v="13"/>
    <x v="0"/>
    <x v="0"/>
    <x v="4"/>
    <x v="0"/>
    <x v="0"/>
    <x v="6"/>
    <x v="0"/>
    <x v="0"/>
    <x v="3"/>
    <x v="0"/>
    <x v="0"/>
    <x v="11"/>
    <x v="0"/>
    <x v="0"/>
    <x v="0"/>
  </r>
  <r>
    <x v="0"/>
    <x v="0"/>
    <x v="0"/>
    <x v="9"/>
    <x v="1"/>
    <x v="0"/>
    <x v="4"/>
    <x v="9"/>
    <x v="55"/>
    <x v="104"/>
    <x v="63"/>
    <x v="2"/>
    <x v="5"/>
    <x v="6"/>
    <x v="0"/>
    <x v="17"/>
    <x v="26"/>
    <x v="13"/>
    <x v="0"/>
    <x v="21"/>
    <x v="12"/>
    <x v="21"/>
    <x v="0"/>
    <x v="24"/>
    <x v="0"/>
    <x v="31"/>
    <x v="0"/>
    <x v="0"/>
    <x v="5"/>
    <x v="0"/>
    <x v="0"/>
    <x v="6"/>
    <x v="0"/>
    <x v="0"/>
    <x v="13"/>
    <x v="0"/>
    <x v="0"/>
    <x v="4"/>
    <x v="0"/>
    <x v="0"/>
    <x v="6"/>
    <x v="0"/>
    <x v="0"/>
    <x v="3"/>
    <x v="0"/>
    <x v="0"/>
    <x v="11"/>
    <x v="6"/>
    <x v="6"/>
    <x v="7"/>
  </r>
  <r>
    <x v="1"/>
    <x v="1"/>
    <x v="1"/>
    <x v="8"/>
    <x v="1"/>
    <x v="0"/>
    <x v="3"/>
    <x v="3"/>
    <x v="49"/>
    <x v="16"/>
    <x v="9"/>
    <x v="0"/>
    <x v="0"/>
    <x v="2"/>
    <x v="1"/>
    <x v="83"/>
    <x v="55"/>
    <x v="92"/>
    <x v="0"/>
    <x v="18"/>
    <x v="15"/>
    <x v="3"/>
    <x v="0"/>
    <x v="19"/>
    <x v="0"/>
    <x v="26"/>
    <x v="15"/>
    <x v="0"/>
    <x v="20"/>
    <x v="26"/>
    <x v="11"/>
    <x v="23"/>
    <x v="44"/>
    <x v="12"/>
    <x v="57"/>
    <x v="39"/>
    <x v="18"/>
    <x v="41"/>
    <x v="17"/>
    <x v="0"/>
    <x v="22"/>
    <x v="0"/>
    <x v="0"/>
    <x v="3"/>
    <x v="72"/>
    <x v="30"/>
    <x v="81"/>
    <x v="4"/>
    <x v="0"/>
    <x v="5"/>
  </r>
  <r>
    <x v="1"/>
    <x v="1"/>
    <x v="1"/>
    <x v="8"/>
    <x v="1"/>
    <x v="0"/>
    <x v="3"/>
    <x v="9"/>
    <x v="3"/>
    <x v="4"/>
    <x v="2"/>
    <x v="1"/>
    <x v="0"/>
    <x v="2"/>
    <x v="1"/>
    <x v="70"/>
    <x v="32"/>
    <x v="84"/>
    <x v="0"/>
    <x v="4"/>
    <x v="28"/>
    <x v="0"/>
    <x v="0"/>
    <x v="15"/>
    <x v="0"/>
    <x v="22"/>
    <x v="0"/>
    <x v="0"/>
    <x v="5"/>
    <x v="7"/>
    <x v="0"/>
    <x v="14"/>
    <x v="38"/>
    <x v="7"/>
    <x v="51"/>
    <x v="36"/>
    <x v="14"/>
    <x v="37"/>
    <x v="0"/>
    <x v="0"/>
    <x v="6"/>
    <x v="0"/>
    <x v="0"/>
    <x v="3"/>
    <x v="59"/>
    <x v="20"/>
    <x v="70"/>
    <x v="0"/>
    <x v="0"/>
    <x v="0"/>
  </r>
  <r>
    <x v="1"/>
    <x v="1"/>
    <x v="1"/>
    <x v="7"/>
    <x v="2"/>
    <x v="0"/>
    <x v="3"/>
    <x v="3"/>
    <x v="57"/>
    <x v="54"/>
    <x v="23"/>
    <x v="0"/>
    <x v="0"/>
    <x v="3"/>
    <x v="1"/>
    <x v="68"/>
    <x v="30"/>
    <x v="81"/>
    <x v="0"/>
    <x v="11"/>
    <x v="21"/>
    <x v="4"/>
    <x v="0"/>
    <x v="28"/>
    <x v="0"/>
    <x v="32"/>
    <x v="20"/>
    <x v="0"/>
    <x v="23"/>
    <x v="25"/>
    <x v="2"/>
    <x v="32"/>
    <x v="30"/>
    <x v="6"/>
    <x v="41"/>
    <x v="32"/>
    <x v="12"/>
    <x v="32"/>
    <x v="12"/>
    <x v="0"/>
    <x v="17"/>
    <x v="0"/>
    <x v="0"/>
    <x v="3"/>
    <x v="48"/>
    <x v="17"/>
    <x v="58"/>
    <x v="0"/>
    <x v="1"/>
    <x v="1"/>
  </r>
  <r>
    <x v="1"/>
    <x v="1"/>
    <x v="0"/>
    <x v="9"/>
    <x v="1"/>
    <x v="0"/>
    <x v="3"/>
    <x v="9"/>
    <x v="40"/>
    <x v="65"/>
    <x v="33"/>
    <x v="2"/>
    <x v="0"/>
    <x v="5"/>
    <x v="1"/>
    <x v="74"/>
    <x v="63"/>
    <x v="0"/>
    <x v="0"/>
    <x v="36"/>
    <x v="1"/>
    <x v="23"/>
    <x v="0"/>
    <x v="37"/>
    <x v="13"/>
    <x v="40"/>
    <x v="22"/>
    <x v="9"/>
    <x v="1"/>
    <x v="30"/>
    <x v="14"/>
    <x v="4"/>
    <x v="0"/>
    <x v="16"/>
    <x v="0"/>
    <x v="0"/>
    <x v="0"/>
    <x v="4"/>
    <x v="0"/>
    <x v="0"/>
    <x v="6"/>
    <x v="0"/>
    <x v="0"/>
    <x v="3"/>
    <x v="0"/>
    <x v="23"/>
    <x v="1"/>
    <x v="0"/>
    <x v="0"/>
    <x v="0"/>
  </r>
  <r>
    <x v="0"/>
    <x v="1"/>
    <x v="0"/>
    <x v="9"/>
    <x v="1"/>
    <x v="0"/>
    <x v="3"/>
    <x v="9"/>
    <x v="42"/>
    <x v="75"/>
    <x v="39"/>
    <x v="0"/>
    <x v="0"/>
    <x v="6"/>
    <x v="1"/>
    <x v="25"/>
    <x v="31"/>
    <x v="19"/>
    <x v="0"/>
    <x v="13"/>
    <x v="19"/>
    <x v="1"/>
    <x v="0"/>
    <x v="1"/>
    <x v="0"/>
    <x v="6"/>
    <x v="0"/>
    <x v="0"/>
    <x v="5"/>
    <x v="23"/>
    <x v="10"/>
    <x v="19"/>
    <x v="0"/>
    <x v="0"/>
    <x v="13"/>
    <x v="0"/>
    <x v="0"/>
    <x v="4"/>
    <x v="0"/>
    <x v="0"/>
    <x v="6"/>
    <x v="0"/>
    <x v="0"/>
    <x v="3"/>
    <x v="0"/>
    <x v="0"/>
    <x v="11"/>
    <x v="0"/>
    <x v="0"/>
    <x v="0"/>
  </r>
  <r>
    <x v="1"/>
    <x v="0"/>
    <x v="1"/>
    <x v="9"/>
    <x v="1"/>
    <x v="0"/>
    <x v="3"/>
    <x v="9"/>
    <x v="43"/>
    <x v="76"/>
    <x v="40"/>
    <x v="2"/>
    <x v="0"/>
    <x v="6"/>
    <x v="1"/>
    <x v="69"/>
    <x v="0"/>
    <x v="88"/>
    <x v="0"/>
    <x v="0"/>
    <x v="32"/>
    <x v="0"/>
    <x v="0"/>
    <x v="0"/>
    <x v="0"/>
    <x v="5"/>
    <x v="0"/>
    <x v="0"/>
    <x v="5"/>
    <x v="0"/>
    <x v="0"/>
    <x v="6"/>
    <x v="13"/>
    <x v="0"/>
    <x v="28"/>
    <x v="28"/>
    <x v="0"/>
    <x v="31"/>
    <x v="32"/>
    <x v="0"/>
    <x v="37"/>
    <x v="15"/>
    <x v="0"/>
    <x v="17"/>
    <x v="60"/>
    <x v="0"/>
    <x v="76"/>
    <x v="6"/>
    <x v="6"/>
    <x v="7"/>
  </r>
  <r>
    <x v="1"/>
    <x v="0"/>
    <x v="1"/>
    <x v="9"/>
    <x v="1"/>
    <x v="0"/>
    <x v="4"/>
    <x v="9"/>
    <x v="91"/>
    <x v="95"/>
    <x v="55"/>
    <x v="2"/>
    <x v="0"/>
    <x v="6"/>
    <x v="1"/>
    <x v="53"/>
    <x v="36"/>
    <x v="54"/>
    <x v="0"/>
    <x v="0"/>
    <x v="32"/>
    <x v="0"/>
    <x v="0"/>
    <x v="0"/>
    <x v="0"/>
    <x v="5"/>
    <x v="0"/>
    <x v="0"/>
    <x v="5"/>
    <x v="0"/>
    <x v="0"/>
    <x v="6"/>
    <x v="0"/>
    <x v="0"/>
    <x v="13"/>
    <x v="7"/>
    <x v="0"/>
    <x v="10"/>
    <x v="27"/>
    <x v="8"/>
    <x v="26"/>
    <x v="18"/>
    <x v="5"/>
    <x v="19"/>
    <x v="50"/>
    <x v="24"/>
    <x v="48"/>
    <x v="6"/>
    <x v="6"/>
    <x v="7"/>
  </r>
  <r>
    <x v="0"/>
    <x v="1"/>
    <x v="0"/>
    <x v="9"/>
    <x v="1"/>
    <x v="0"/>
    <x v="4"/>
    <x v="9"/>
    <x v="37"/>
    <x v="0"/>
    <x v="0"/>
    <x v="2"/>
    <x v="0"/>
    <x v="6"/>
    <x v="0"/>
    <x v="21"/>
    <x v="29"/>
    <x v="16"/>
    <x v="0"/>
    <x v="17"/>
    <x v="16"/>
    <x v="15"/>
    <x v="0"/>
    <x v="18"/>
    <x v="0"/>
    <x v="25"/>
    <x v="0"/>
    <x v="0"/>
    <x v="5"/>
    <x v="14"/>
    <x v="3"/>
    <x v="16"/>
    <x v="0"/>
    <x v="0"/>
    <x v="13"/>
    <x v="0"/>
    <x v="0"/>
    <x v="4"/>
    <x v="0"/>
    <x v="0"/>
    <x v="6"/>
    <x v="0"/>
    <x v="0"/>
    <x v="3"/>
    <x v="0"/>
    <x v="0"/>
    <x v="11"/>
    <x v="6"/>
    <x v="6"/>
    <x v="7"/>
  </r>
  <r>
    <x v="1"/>
    <x v="1"/>
    <x v="0"/>
    <x v="9"/>
    <x v="1"/>
    <x v="0"/>
    <x v="4"/>
    <x v="9"/>
    <x v="38"/>
    <x v="15"/>
    <x v="8"/>
    <x v="2"/>
    <x v="0"/>
    <x v="6"/>
    <x v="0"/>
    <x v="40"/>
    <x v="52"/>
    <x v="6"/>
    <x v="0"/>
    <x v="31"/>
    <x v="5"/>
    <x v="22"/>
    <x v="0"/>
    <x v="29"/>
    <x v="0"/>
    <x v="33"/>
    <x v="0"/>
    <x v="0"/>
    <x v="5"/>
    <x v="24"/>
    <x v="7"/>
    <x v="29"/>
    <x v="0"/>
    <x v="11"/>
    <x v="3"/>
    <x v="0"/>
    <x v="0"/>
    <x v="4"/>
    <x v="0"/>
    <x v="0"/>
    <x v="6"/>
    <x v="0"/>
    <x v="0"/>
    <x v="3"/>
    <x v="0"/>
    <x v="16"/>
    <x v="3"/>
    <x v="6"/>
    <x v="6"/>
    <x v="7"/>
  </r>
  <r>
    <x v="0"/>
    <x v="0"/>
    <x v="0"/>
    <x v="9"/>
    <x v="1"/>
    <x v="0"/>
    <x v="4"/>
    <x v="9"/>
    <x v="39"/>
    <x v="64"/>
    <x v="32"/>
    <x v="2"/>
    <x v="0"/>
    <x v="6"/>
    <x v="0"/>
    <x v="0"/>
    <x v="14"/>
    <x v="14"/>
    <x v="0"/>
    <x v="14"/>
    <x v="18"/>
    <x v="0"/>
    <x v="0"/>
    <x v="0"/>
    <x v="0"/>
    <x v="5"/>
    <x v="0"/>
    <x v="0"/>
    <x v="5"/>
    <x v="0"/>
    <x v="0"/>
    <x v="6"/>
    <x v="0"/>
    <x v="0"/>
    <x v="13"/>
    <x v="0"/>
    <x v="0"/>
    <x v="4"/>
    <x v="0"/>
    <x v="0"/>
    <x v="6"/>
    <x v="0"/>
    <x v="0"/>
    <x v="3"/>
    <x v="0"/>
    <x v="0"/>
    <x v="11"/>
    <x v="6"/>
    <x v="6"/>
    <x v="7"/>
  </r>
  <r>
    <x v="0"/>
    <x v="0"/>
    <x v="0"/>
    <x v="9"/>
    <x v="1"/>
    <x v="0"/>
    <x v="4"/>
    <x v="9"/>
    <x v="41"/>
    <x v="70"/>
    <x v="35"/>
    <x v="2"/>
    <x v="0"/>
    <x v="6"/>
    <x v="0"/>
    <x v="13"/>
    <x v="23"/>
    <x v="17"/>
    <x v="0"/>
    <x v="19"/>
    <x v="14"/>
    <x v="20"/>
    <x v="0"/>
    <x v="23"/>
    <x v="0"/>
    <x v="29"/>
    <x v="0"/>
    <x v="0"/>
    <x v="5"/>
    <x v="0"/>
    <x v="0"/>
    <x v="6"/>
    <x v="0"/>
    <x v="0"/>
    <x v="13"/>
    <x v="0"/>
    <x v="0"/>
    <x v="4"/>
    <x v="0"/>
    <x v="0"/>
    <x v="6"/>
    <x v="0"/>
    <x v="0"/>
    <x v="3"/>
    <x v="0"/>
    <x v="0"/>
    <x v="11"/>
    <x v="6"/>
    <x v="6"/>
    <x v="7"/>
  </r>
  <r>
    <x v="0"/>
    <x v="0"/>
    <x v="0"/>
    <x v="9"/>
    <x v="1"/>
    <x v="0"/>
    <x v="4"/>
    <x v="9"/>
    <x v="36"/>
    <x v="3"/>
    <x v="1"/>
    <x v="2"/>
    <x v="0"/>
    <x v="6"/>
    <x v="0"/>
    <x v="10"/>
    <x v="57"/>
    <x v="2"/>
    <x v="0"/>
    <x v="35"/>
    <x v="2"/>
    <x v="14"/>
    <x v="0"/>
    <x v="17"/>
    <x v="0"/>
    <x v="24"/>
    <x v="0"/>
    <x v="0"/>
    <x v="5"/>
    <x v="0"/>
    <x v="0"/>
    <x v="6"/>
    <x v="0"/>
    <x v="0"/>
    <x v="13"/>
    <x v="0"/>
    <x v="0"/>
    <x v="4"/>
    <x v="0"/>
    <x v="0"/>
    <x v="6"/>
    <x v="0"/>
    <x v="0"/>
    <x v="3"/>
    <x v="0"/>
    <x v="0"/>
    <x v="11"/>
    <x v="6"/>
    <x v="6"/>
    <x v="7"/>
  </r>
  <r>
    <x v="1"/>
    <x v="0"/>
    <x v="1"/>
    <x v="9"/>
    <x v="1"/>
    <x v="0"/>
    <x v="3"/>
    <x v="9"/>
    <x v="62"/>
    <x v="113"/>
    <x v="67"/>
    <x v="0"/>
    <x v="4"/>
    <x v="0"/>
    <x v="1"/>
    <x v="81"/>
    <x v="17"/>
    <x v="98"/>
    <x v="0"/>
    <x v="0"/>
    <x v="32"/>
    <x v="0"/>
    <x v="0"/>
    <x v="0"/>
    <x v="0"/>
    <x v="5"/>
    <x v="0"/>
    <x v="0"/>
    <x v="5"/>
    <x v="0"/>
    <x v="0"/>
    <x v="6"/>
    <x v="28"/>
    <x v="0"/>
    <x v="42"/>
    <x v="38"/>
    <x v="0"/>
    <x v="44"/>
    <x v="30"/>
    <x v="0"/>
    <x v="34"/>
    <x v="24"/>
    <x v="3"/>
    <x v="26"/>
    <x v="74"/>
    <x v="10"/>
    <x v="85"/>
    <x v="0"/>
    <x v="0"/>
    <x v="0"/>
  </r>
  <r>
    <x v="1"/>
    <x v="0"/>
    <x v="1"/>
    <x v="9"/>
    <x v="1"/>
    <x v="0"/>
    <x v="3"/>
    <x v="9"/>
    <x v="59"/>
    <x v="93"/>
    <x v="54"/>
    <x v="0"/>
    <x v="4"/>
    <x v="0"/>
    <x v="1"/>
    <x v="46"/>
    <x v="0"/>
    <x v="66"/>
    <x v="0"/>
    <x v="0"/>
    <x v="32"/>
    <x v="0"/>
    <x v="0"/>
    <x v="0"/>
    <x v="0"/>
    <x v="5"/>
    <x v="0"/>
    <x v="0"/>
    <x v="5"/>
    <x v="0"/>
    <x v="0"/>
    <x v="6"/>
    <x v="0"/>
    <x v="0"/>
    <x v="13"/>
    <x v="34"/>
    <x v="0"/>
    <x v="40"/>
    <x v="0"/>
    <x v="0"/>
    <x v="6"/>
    <x v="0"/>
    <x v="0"/>
    <x v="3"/>
    <x v="41"/>
    <x v="0"/>
    <x v="56"/>
    <x v="0"/>
    <x v="0"/>
    <x v="0"/>
  </r>
  <r>
    <x v="0"/>
    <x v="0"/>
    <x v="0"/>
    <x v="13"/>
    <x v="1"/>
    <x v="3"/>
    <x v="2"/>
    <x v="1"/>
    <x v="95"/>
    <x v="1"/>
    <x v="17"/>
    <x v="0"/>
    <x v="4"/>
    <x v="0"/>
    <x v="0"/>
    <x v="0"/>
    <x v="0"/>
    <x v="23"/>
    <x v="0"/>
    <x v="0"/>
    <x v="32"/>
    <x v="0"/>
    <x v="0"/>
    <x v="0"/>
    <x v="0"/>
    <x v="5"/>
    <x v="0"/>
    <x v="0"/>
    <x v="5"/>
    <x v="0"/>
    <x v="0"/>
    <x v="6"/>
    <x v="0"/>
    <x v="0"/>
    <x v="13"/>
    <x v="0"/>
    <x v="0"/>
    <x v="4"/>
    <x v="0"/>
    <x v="0"/>
    <x v="6"/>
    <x v="0"/>
    <x v="0"/>
    <x v="3"/>
    <x v="0"/>
    <x v="0"/>
    <x v="11"/>
    <x v="6"/>
    <x v="6"/>
    <x v="7"/>
  </r>
  <r>
    <x v="0"/>
    <x v="0"/>
    <x v="0"/>
    <x v="1"/>
    <x v="1"/>
    <x v="3"/>
    <x v="2"/>
    <x v="6"/>
    <x v="25"/>
    <x v="52"/>
    <x v="28"/>
    <x v="0"/>
    <x v="4"/>
    <x v="0"/>
    <x v="0"/>
    <x v="6"/>
    <x v="8"/>
    <x v="27"/>
    <x v="0"/>
    <x v="9"/>
    <x v="23"/>
    <x v="10"/>
    <x v="0"/>
    <x v="11"/>
    <x v="0"/>
    <x v="18"/>
    <x v="2"/>
    <x v="0"/>
    <x v="7"/>
    <x v="0"/>
    <x v="0"/>
    <x v="6"/>
    <x v="0"/>
    <x v="0"/>
    <x v="13"/>
    <x v="0"/>
    <x v="0"/>
    <x v="4"/>
    <x v="0"/>
    <x v="0"/>
    <x v="44"/>
    <x v="0"/>
    <x v="0"/>
    <x v="3"/>
    <x v="0"/>
    <x v="0"/>
    <x v="11"/>
    <x v="6"/>
    <x v="6"/>
    <x v="7"/>
  </r>
  <r>
    <x v="0"/>
    <x v="0"/>
    <x v="1"/>
    <x v="1"/>
    <x v="1"/>
    <x v="3"/>
    <x v="2"/>
    <x v="1"/>
    <x v="5"/>
    <x v="2"/>
    <x v="13"/>
    <x v="0"/>
    <x v="4"/>
    <x v="0"/>
    <x v="1"/>
    <x v="3"/>
    <x v="0"/>
    <x v="25"/>
    <x v="0"/>
    <x v="0"/>
    <x v="32"/>
    <x v="0"/>
    <x v="0"/>
    <x v="3"/>
    <x v="0"/>
    <x v="8"/>
    <x v="3"/>
    <x v="0"/>
    <x v="8"/>
    <x v="0"/>
    <x v="0"/>
    <x v="6"/>
    <x v="0"/>
    <x v="0"/>
    <x v="13"/>
    <x v="0"/>
    <x v="0"/>
    <x v="4"/>
    <x v="0"/>
    <x v="0"/>
    <x v="6"/>
    <x v="0"/>
    <x v="0"/>
    <x v="3"/>
    <x v="0"/>
    <x v="0"/>
    <x v="11"/>
    <x v="6"/>
    <x v="6"/>
    <x v="7"/>
  </r>
  <r>
    <x v="1"/>
    <x v="0"/>
    <x v="1"/>
    <x v="9"/>
    <x v="1"/>
    <x v="0"/>
    <x v="4"/>
    <x v="9"/>
    <x v="91"/>
    <x v="92"/>
    <x v="53"/>
    <x v="2"/>
    <x v="4"/>
    <x v="6"/>
    <x v="1"/>
    <x v="52"/>
    <x v="0"/>
    <x v="72"/>
    <x v="0"/>
    <x v="0"/>
    <x v="32"/>
    <x v="0"/>
    <x v="0"/>
    <x v="0"/>
    <x v="0"/>
    <x v="5"/>
    <x v="0"/>
    <x v="0"/>
    <x v="5"/>
    <x v="0"/>
    <x v="0"/>
    <x v="6"/>
    <x v="0"/>
    <x v="0"/>
    <x v="13"/>
    <x v="0"/>
    <x v="0"/>
    <x v="4"/>
    <x v="0"/>
    <x v="0"/>
    <x v="6"/>
    <x v="25"/>
    <x v="0"/>
    <x v="28"/>
    <x v="47"/>
    <x v="0"/>
    <x v="63"/>
    <x v="6"/>
    <x v="6"/>
    <x v="7"/>
  </r>
  <r>
    <x v="1"/>
    <x v="0"/>
    <x v="1"/>
    <x v="9"/>
    <x v="1"/>
    <x v="0"/>
    <x v="4"/>
    <x v="9"/>
    <x v="54"/>
    <x v="97"/>
    <x v="57"/>
    <x v="2"/>
    <x v="4"/>
    <x v="6"/>
    <x v="1"/>
    <x v="49"/>
    <x v="0"/>
    <x v="70"/>
    <x v="0"/>
    <x v="0"/>
    <x v="32"/>
    <x v="0"/>
    <x v="0"/>
    <x v="0"/>
    <x v="0"/>
    <x v="5"/>
    <x v="0"/>
    <x v="0"/>
    <x v="5"/>
    <x v="0"/>
    <x v="0"/>
    <x v="6"/>
    <x v="40"/>
    <x v="0"/>
    <x v="55"/>
    <x v="0"/>
    <x v="0"/>
    <x v="4"/>
    <x v="0"/>
    <x v="0"/>
    <x v="6"/>
    <x v="2"/>
    <x v="0"/>
    <x v="5"/>
    <x v="45"/>
    <x v="0"/>
    <x v="60"/>
    <x v="6"/>
    <x v="6"/>
    <x v="7"/>
  </r>
  <r>
    <x v="1"/>
    <x v="0"/>
    <x v="1"/>
    <x v="9"/>
    <x v="1"/>
    <x v="0"/>
    <x v="4"/>
    <x v="9"/>
    <x v="53"/>
    <x v="96"/>
    <x v="56"/>
    <x v="2"/>
    <x v="4"/>
    <x v="6"/>
    <x v="1"/>
    <x v="41"/>
    <x v="0"/>
    <x v="60"/>
    <x v="0"/>
    <x v="0"/>
    <x v="32"/>
    <x v="0"/>
    <x v="0"/>
    <x v="0"/>
    <x v="0"/>
    <x v="5"/>
    <x v="0"/>
    <x v="0"/>
    <x v="5"/>
    <x v="0"/>
    <x v="0"/>
    <x v="6"/>
    <x v="37"/>
    <x v="0"/>
    <x v="53"/>
    <x v="0"/>
    <x v="0"/>
    <x v="4"/>
    <x v="0"/>
    <x v="0"/>
    <x v="6"/>
    <x v="1"/>
    <x v="0"/>
    <x v="4"/>
    <x v="39"/>
    <x v="0"/>
    <x v="53"/>
    <x v="6"/>
    <x v="6"/>
    <x v="7"/>
  </r>
  <r>
    <x v="1"/>
    <x v="0"/>
    <x v="0"/>
    <x v="9"/>
    <x v="1"/>
    <x v="0"/>
    <x v="4"/>
    <x v="9"/>
    <x v="60"/>
    <x v="17"/>
    <x v="10"/>
    <x v="2"/>
    <x v="1"/>
    <x v="6"/>
    <x v="1"/>
    <x v="4"/>
    <x v="0"/>
    <x v="26"/>
    <x v="0"/>
    <x v="0"/>
    <x v="32"/>
    <x v="0"/>
    <x v="0"/>
    <x v="0"/>
    <x v="0"/>
    <x v="5"/>
    <x v="0"/>
    <x v="0"/>
    <x v="5"/>
    <x v="0"/>
    <x v="0"/>
    <x v="6"/>
    <x v="5"/>
    <x v="0"/>
    <x v="19"/>
    <x v="0"/>
    <x v="0"/>
    <x v="4"/>
    <x v="0"/>
    <x v="0"/>
    <x v="6"/>
    <x v="1"/>
    <x v="0"/>
    <x v="4"/>
    <x v="6"/>
    <x v="0"/>
    <x v="16"/>
    <x v="6"/>
    <x v="6"/>
    <x v="7"/>
  </r>
  <r>
    <x v="1"/>
    <x v="1"/>
    <x v="1"/>
    <x v="9"/>
    <x v="4"/>
    <x v="0"/>
    <x v="4"/>
    <x v="9"/>
    <x v="61"/>
    <x v="102"/>
    <x v="49"/>
    <x v="2"/>
    <x v="0"/>
    <x v="6"/>
    <x v="1"/>
    <x v="30"/>
    <x v="0"/>
    <x v="50"/>
    <x v="0"/>
    <x v="0"/>
    <x v="32"/>
    <x v="0"/>
    <x v="0"/>
    <x v="0"/>
    <x v="0"/>
    <x v="5"/>
    <x v="0"/>
    <x v="0"/>
    <x v="5"/>
    <x v="0"/>
    <x v="0"/>
    <x v="6"/>
    <x v="24"/>
    <x v="0"/>
    <x v="38"/>
    <x v="14"/>
    <x v="0"/>
    <x v="17"/>
    <x v="19"/>
    <x v="0"/>
    <x v="23"/>
    <x v="1"/>
    <x v="0"/>
    <x v="4"/>
    <x v="32"/>
    <x v="0"/>
    <x v="44"/>
    <x v="6"/>
    <x v="6"/>
    <x v="7"/>
  </r>
  <r>
    <x v="1"/>
    <x v="1"/>
    <x v="1"/>
    <x v="1"/>
    <x v="1"/>
    <x v="3"/>
    <x v="2"/>
    <x v="6"/>
    <x v="29"/>
    <x v="118"/>
    <x v="72"/>
    <x v="2"/>
    <x v="2"/>
    <x v="0"/>
    <x v="1"/>
    <x v="7"/>
    <x v="46"/>
    <x v="4"/>
    <x v="0"/>
    <x v="32"/>
    <x v="4"/>
    <x v="5"/>
    <x v="0"/>
    <x v="6"/>
    <x v="0"/>
    <x v="13"/>
    <x v="4"/>
    <x v="0"/>
    <x v="9"/>
    <x v="3"/>
    <x v="0"/>
    <x v="10"/>
    <x v="6"/>
    <x v="0"/>
    <x v="20"/>
    <x v="3"/>
    <x v="0"/>
    <x v="7"/>
    <x v="0"/>
    <x v="0"/>
    <x v="6"/>
    <x v="0"/>
    <x v="0"/>
    <x v="3"/>
    <x v="7"/>
    <x v="0"/>
    <x v="17"/>
    <x v="0"/>
    <x v="0"/>
    <x v="0"/>
  </r>
  <r>
    <x v="1"/>
    <x v="1"/>
    <x v="1"/>
    <x v="7"/>
    <x v="2"/>
    <x v="0"/>
    <x v="3"/>
    <x v="3"/>
    <x v="63"/>
    <x v="34"/>
    <x v="23"/>
    <x v="0"/>
    <x v="2"/>
    <x v="3"/>
    <x v="1"/>
    <x v="93"/>
    <x v="38"/>
    <x v="107"/>
    <x v="0"/>
    <x v="24"/>
    <x v="10"/>
    <x v="12"/>
    <x v="0"/>
    <x v="35"/>
    <x v="0"/>
    <x v="38"/>
    <x v="24"/>
    <x v="0"/>
    <x v="26"/>
    <x v="37"/>
    <x v="0"/>
    <x v="42"/>
    <x v="46"/>
    <x v="0"/>
    <x v="59"/>
    <x v="42"/>
    <x v="8"/>
    <x v="47"/>
    <x v="23"/>
    <x v="0"/>
    <x v="28"/>
    <x v="0"/>
    <x v="0"/>
    <x v="3"/>
    <x v="78"/>
    <x v="8"/>
    <x v="90"/>
    <x v="3"/>
    <x v="4"/>
    <x v="4"/>
  </r>
  <r>
    <x v="1"/>
    <x v="0"/>
    <x v="1"/>
    <x v="1"/>
    <x v="1"/>
    <x v="3"/>
    <x v="2"/>
    <x v="6"/>
    <x v="91"/>
    <x v="14"/>
    <x v="7"/>
    <x v="2"/>
    <x v="2"/>
    <x v="0"/>
    <x v="1"/>
    <x v="79"/>
    <x v="0"/>
    <x v="96"/>
    <x v="1"/>
    <x v="0"/>
    <x v="33"/>
    <x v="0"/>
    <x v="0"/>
    <x v="0"/>
    <x v="0"/>
    <x v="5"/>
    <x v="2"/>
    <x v="0"/>
    <x v="7"/>
    <x v="0"/>
    <x v="0"/>
    <x v="6"/>
    <x v="0"/>
    <x v="0"/>
    <x v="13"/>
    <x v="8"/>
    <x v="0"/>
    <x v="11"/>
    <x v="22"/>
    <x v="0"/>
    <x v="27"/>
    <x v="30"/>
    <x v="0"/>
    <x v="32"/>
    <x v="69"/>
    <x v="0"/>
    <x v="84"/>
    <x v="0"/>
    <x v="0"/>
    <x v="0"/>
  </r>
  <r>
    <x v="0"/>
    <x v="0"/>
    <x v="0"/>
    <x v="1"/>
    <x v="1"/>
    <x v="3"/>
    <x v="2"/>
    <x v="1"/>
    <x v="7"/>
    <x v="7"/>
    <x v="7"/>
    <x v="3"/>
    <x v="2"/>
    <x v="0"/>
    <x v="1"/>
    <x v="18"/>
    <x v="0"/>
    <x v="38"/>
    <x v="0"/>
    <x v="0"/>
    <x v="32"/>
    <x v="0"/>
    <x v="0"/>
    <x v="26"/>
    <x v="0"/>
    <x v="5"/>
    <x v="0"/>
    <x v="0"/>
    <x v="5"/>
    <x v="0"/>
    <x v="0"/>
    <x v="6"/>
    <x v="0"/>
    <x v="0"/>
    <x v="13"/>
    <x v="0"/>
    <x v="0"/>
    <x v="4"/>
    <x v="0"/>
    <x v="0"/>
    <x v="6"/>
    <x v="0"/>
    <x v="0"/>
    <x v="3"/>
    <x v="0"/>
    <x v="0"/>
    <x v="11"/>
    <x v="6"/>
    <x v="6"/>
    <x v="7"/>
  </r>
  <r>
    <x v="1"/>
    <x v="1"/>
    <x v="1"/>
    <x v="1"/>
    <x v="1"/>
    <x v="0"/>
    <x v="3"/>
    <x v="3"/>
    <x v="48"/>
    <x v="100"/>
    <x v="60"/>
    <x v="2"/>
    <x v="2"/>
    <x v="2"/>
    <x v="1"/>
    <x v="82"/>
    <x v="51"/>
    <x v="94"/>
    <x v="0"/>
    <x v="16"/>
    <x v="17"/>
    <x v="11"/>
    <x v="0"/>
    <x v="16"/>
    <x v="0"/>
    <x v="23"/>
    <x v="14"/>
    <x v="0"/>
    <x v="19"/>
    <x v="31"/>
    <x v="0"/>
    <x v="36"/>
    <x v="12"/>
    <x v="6"/>
    <x v="9"/>
    <x v="33"/>
    <x v="15"/>
    <x v="29"/>
    <x v="34"/>
    <x v="9"/>
    <x v="34"/>
    <x v="21"/>
    <x v="6"/>
    <x v="20"/>
    <x v="71"/>
    <x v="32"/>
    <x v="77"/>
    <x v="0"/>
    <x v="0"/>
    <x v="0"/>
  </r>
  <r>
    <x v="0"/>
    <x v="1"/>
    <x v="1"/>
    <x v="7"/>
    <x v="2"/>
    <x v="0"/>
    <x v="3"/>
    <x v="3"/>
    <x v="91"/>
    <x v="53"/>
    <x v="23"/>
    <x v="1"/>
    <x v="2"/>
    <x v="3"/>
    <x v="1"/>
    <x v="36"/>
    <x v="0"/>
    <x v="56"/>
    <x v="5"/>
    <x v="0"/>
    <x v="38"/>
    <x v="0"/>
    <x v="0"/>
    <x v="0"/>
    <x v="0"/>
    <x v="5"/>
    <x v="0"/>
    <x v="0"/>
    <x v="5"/>
    <x v="0"/>
    <x v="0"/>
    <x v="6"/>
    <x v="0"/>
    <x v="0"/>
    <x v="13"/>
    <x v="0"/>
    <x v="0"/>
    <x v="4"/>
    <x v="0"/>
    <x v="0"/>
    <x v="6"/>
    <x v="0"/>
    <x v="0"/>
    <x v="3"/>
    <x v="0"/>
    <x v="0"/>
    <x v="11"/>
    <x v="2"/>
    <x v="3"/>
    <x v="3"/>
  </r>
  <r>
    <x v="1"/>
    <x v="1"/>
    <x v="1"/>
    <x v="0"/>
    <x v="3"/>
    <x v="0"/>
    <x v="3"/>
    <x v="3"/>
    <x v="72"/>
    <x v="33"/>
    <x v="61"/>
    <x v="1"/>
    <x v="2"/>
    <x v="9"/>
    <x v="1"/>
    <x v="90"/>
    <x v="39"/>
    <x v="101"/>
    <x v="0"/>
    <x v="0"/>
    <x v="32"/>
    <x v="0"/>
    <x v="0"/>
    <x v="0"/>
    <x v="0"/>
    <x v="5"/>
    <x v="0"/>
    <x v="0"/>
    <x v="5"/>
    <x v="8"/>
    <x v="0"/>
    <x v="15"/>
    <x v="12"/>
    <x v="0"/>
    <x v="27"/>
    <x v="29"/>
    <x v="0"/>
    <x v="33"/>
    <x v="36"/>
    <x v="9"/>
    <x v="40"/>
    <x v="32"/>
    <x v="6"/>
    <x v="33"/>
    <x v="80"/>
    <x v="25"/>
    <x v="87"/>
    <x v="0"/>
    <x v="0"/>
    <x v="0"/>
  </r>
  <r>
    <x v="1"/>
    <x v="1"/>
    <x v="1"/>
    <x v="0"/>
    <x v="3"/>
    <x v="0"/>
    <x v="3"/>
    <x v="3"/>
    <x v="66"/>
    <x v="35"/>
    <x v="61"/>
    <x v="1"/>
    <x v="2"/>
    <x v="9"/>
    <x v="1"/>
    <x v="35"/>
    <x v="9"/>
    <x v="55"/>
    <x v="0"/>
    <x v="0"/>
    <x v="32"/>
    <x v="0"/>
    <x v="0"/>
    <x v="7"/>
    <x v="0"/>
    <x v="14"/>
    <x v="8"/>
    <x v="0"/>
    <x v="13"/>
    <x v="27"/>
    <x v="0"/>
    <x v="33"/>
    <x v="15"/>
    <x v="0"/>
    <x v="29"/>
    <x v="10"/>
    <x v="3"/>
    <x v="6"/>
    <x v="0"/>
    <x v="0"/>
    <x v="6"/>
    <x v="0"/>
    <x v="0"/>
    <x v="3"/>
    <x v="13"/>
    <x v="3"/>
    <x v="22"/>
    <x v="6"/>
    <x v="6"/>
    <x v="7"/>
  </r>
  <r>
    <x v="1"/>
    <x v="1"/>
    <x v="1"/>
    <x v="0"/>
    <x v="3"/>
    <x v="0"/>
    <x v="3"/>
    <x v="3"/>
    <x v="79"/>
    <x v="31"/>
    <x v="15"/>
    <x v="1"/>
    <x v="5"/>
    <x v="9"/>
    <x v="1"/>
    <x v="101"/>
    <x v="67"/>
    <x v="23"/>
    <x v="12"/>
    <x v="39"/>
    <x v="32"/>
    <x v="25"/>
    <x v="0"/>
    <x v="0"/>
    <x v="15"/>
    <x v="44"/>
    <x v="28"/>
    <x v="11"/>
    <x v="5"/>
    <x v="40"/>
    <x v="0"/>
    <x v="6"/>
    <x v="21"/>
    <x v="22"/>
    <x v="34"/>
    <x v="20"/>
    <x v="20"/>
    <x v="25"/>
    <x v="5"/>
    <x v="14"/>
    <x v="11"/>
    <x v="37"/>
    <x v="12"/>
    <x v="3"/>
    <x v="30"/>
    <x v="0"/>
    <x v="40"/>
    <x v="6"/>
    <x v="6"/>
    <x v="7"/>
  </r>
  <r>
    <x v="1"/>
    <x v="1"/>
    <x v="1"/>
    <x v="0"/>
    <x v="3"/>
    <x v="0"/>
    <x v="3"/>
    <x v="3"/>
    <x v="80"/>
    <x v="32"/>
    <x v="15"/>
    <x v="1"/>
    <x v="5"/>
    <x v="9"/>
    <x v="1"/>
    <x v="101"/>
    <x v="67"/>
    <x v="23"/>
    <x v="12"/>
    <x v="39"/>
    <x v="32"/>
    <x v="25"/>
    <x v="0"/>
    <x v="41"/>
    <x v="15"/>
    <x v="44"/>
    <x v="28"/>
    <x v="11"/>
    <x v="5"/>
    <x v="40"/>
    <x v="0"/>
    <x v="6"/>
    <x v="15"/>
    <x v="22"/>
    <x v="29"/>
    <x v="11"/>
    <x v="20"/>
    <x v="14"/>
    <x v="3"/>
    <x v="14"/>
    <x v="9"/>
    <x v="37"/>
    <x v="12"/>
    <x v="3"/>
    <x v="14"/>
    <x v="0"/>
    <x v="25"/>
    <x v="6"/>
    <x v="6"/>
    <x v="7"/>
  </r>
  <r>
    <x v="1"/>
    <x v="1"/>
    <x v="1"/>
    <x v="0"/>
    <x v="3"/>
    <x v="0"/>
    <x v="3"/>
    <x v="4"/>
    <x v="75"/>
    <x v="101"/>
    <x v="61"/>
    <x v="2"/>
    <x v="2"/>
    <x v="9"/>
    <x v="1"/>
    <x v="64"/>
    <x v="15"/>
    <x v="79"/>
    <x v="0"/>
    <x v="0"/>
    <x v="32"/>
    <x v="0"/>
    <x v="0"/>
    <x v="0"/>
    <x v="0"/>
    <x v="5"/>
    <x v="0"/>
    <x v="0"/>
    <x v="5"/>
    <x v="33"/>
    <x v="0"/>
    <x v="38"/>
    <x v="50"/>
    <x v="7"/>
    <x v="7"/>
    <x v="0"/>
    <x v="20"/>
    <x v="4"/>
    <x v="0"/>
    <x v="0"/>
    <x v="6"/>
    <x v="1"/>
    <x v="0"/>
    <x v="4"/>
    <x v="1"/>
    <x v="9"/>
    <x v="7"/>
    <x v="0"/>
    <x v="0"/>
    <x v="0"/>
  </r>
  <r>
    <x v="1"/>
    <x v="1"/>
    <x v="1"/>
    <x v="0"/>
    <x v="3"/>
    <x v="0"/>
    <x v="3"/>
    <x v="9"/>
    <x v="78"/>
    <x v="108"/>
    <x v="61"/>
    <x v="2"/>
    <x v="2"/>
    <x v="9"/>
    <x v="1"/>
    <x v="38"/>
    <x v="18"/>
    <x v="49"/>
    <x v="0"/>
    <x v="0"/>
    <x v="32"/>
    <x v="0"/>
    <x v="0"/>
    <x v="0"/>
    <x v="0"/>
    <x v="5"/>
    <x v="0"/>
    <x v="0"/>
    <x v="5"/>
    <x v="2"/>
    <x v="0"/>
    <x v="9"/>
    <x v="36"/>
    <x v="0"/>
    <x v="50"/>
    <x v="0"/>
    <x v="0"/>
    <x v="4"/>
    <x v="0"/>
    <x v="6"/>
    <x v="1"/>
    <x v="1"/>
    <x v="0"/>
    <x v="4"/>
    <x v="37"/>
    <x v="11"/>
    <x v="41"/>
    <x v="0"/>
    <x v="0"/>
    <x v="0"/>
  </r>
  <r>
    <x v="1"/>
    <x v="0"/>
    <x v="1"/>
    <x v="1"/>
    <x v="1"/>
    <x v="0"/>
    <x v="3"/>
    <x v="9"/>
    <x v="51"/>
    <x v="87"/>
    <x v="50"/>
    <x v="2"/>
    <x v="2"/>
    <x v="9"/>
    <x v="1"/>
    <x v="47"/>
    <x v="0"/>
    <x v="68"/>
    <x v="0"/>
    <x v="0"/>
    <x v="32"/>
    <x v="0"/>
    <x v="0"/>
    <x v="0"/>
    <x v="0"/>
    <x v="5"/>
    <x v="0"/>
    <x v="0"/>
    <x v="5"/>
    <x v="0"/>
    <x v="0"/>
    <x v="6"/>
    <x v="39"/>
    <x v="22"/>
    <x v="54"/>
    <x v="0"/>
    <x v="20"/>
    <x v="4"/>
    <x v="0"/>
    <x v="0"/>
    <x v="6"/>
    <x v="1"/>
    <x v="0"/>
    <x v="4"/>
    <x v="42"/>
    <x v="0"/>
    <x v="57"/>
    <x v="0"/>
    <x v="0"/>
    <x v="0"/>
  </r>
  <r>
    <x v="1"/>
    <x v="1"/>
    <x v="1"/>
    <x v="0"/>
    <x v="2"/>
    <x v="0"/>
    <x v="3"/>
    <x v="3"/>
    <x v="77"/>
    <x v="36"/>
    <x v="16"/>
    <x v="1"/>
    <x v="2"/>
    <x v="9"/>
    <x v="1"/>
    <x v="11"/>
    <x v="0"/>
    <x v="32"/>
    <x v="0"/>
    <x v="0"/>
    <x v="32"/>
    <x v="0"/>
    <x v="0"/>
    <x v="0"/>
    <x v="0"/>
    <x v="5"/>
    <x v="0"/>
    <x v="0"/>
    <x v="5"/>
    <x v="0"/>
    <x v="0"/>
    <x v="6"/>
    <x v="15"/>
    <x v="0"/>
    <x v="29"/>
    <x v="2"/>
    <x v="0"/>
    <x v="6"/>
    <x v="0"/>
    <x v="0"/>
    <x v="6"/>
    <x v="3"/>
    <x v="0"/>
    <x v="6"/>
    <x v="10"/>
    <x v="0"/>
    <x v="23"/>
    <x v="0"/>
    <x v="0"/>
    <x v="7"/>
  </r>
  <r>
    <x v="1"/>
    <x v="1"/>
    <x v="0"/>
    <x v="13"/>
    <x v="1"/>
    <x v="0"/>
    <x v="3"/>
    <x v="3"/>
    <x v="33"/>
    <x v="12"/>
    <x v="6"/>
    <x v="1"/>
    <x v="1"/>
    <x v="7"/>
    <x v="1"/>
    <x v="60"/>
    <x v="43"/>
    <x v="62"/>
    <x v="0"/>
    <x v="30"/>
    <x v="6"/>
    <x v="0"/>
    <x v="0"/>
    <x v="13"/>
    <x v="0"/>
    <x v="20"/>
    <x v="13"/>
    <x v="0"/>
    <x v="18"/>
    <x v="11"/>
    <x v="0"/>
    <x v="21"/>
    <x v="16"/>
    <x v="0"/>
    <x v="30"/>
    <x v="19"/>
    <x v="0"/>
    <x v="22"/>
    <x v="20"/>
    <x v="0"/>
    <x v="24"/>
    <x v="20"/>
    <x v="0"/>
    <x v="23"/>
    <x v="52"/>
    <x v="0"/>
    <x v="66"/>
    <x v="0"/>
    <x v="0"/>
    <x v="0"/>
  </r>
  <r>
    <x v="0"/>
    <x v="1"/>
    <x v="0"/>
    <x v="4"/>
    <x v="1"/>
    <x v="3"/>
    <x v="2"/>
    <x v="0"/>
    <x v="88"/>
    <x v="114"/>
    <x v="18"/>
    <x v="1"/>
    <x v="1"/>
    <x v="7"/>
    <x v="1"/>
    <x v="43"/>
    <x v="44"/>
    <x v="23"/>
    <x v="3"/>
    <x v="15"/>
    <x v="32"/>
    <x v="0"/>
    <x v="0"/>
    <x v="19"/>
    <x v="4"/>
    <x v="5"/>
    <x v="15"/>
    <x v="3"/>
    <x v="5"/>
    <x v="11"/>
    <x v="4"/>
    <x v="6"/>
    <x v="16"/>
    <x v="6"/>
    <x v="13"/>
    <x v="14"/>
    <x v="7"/>
    <x v="4"/>
    <x v="14"/>
    <x v="4"/>
    <x v="6"/>
    <x v="11"/>
    <x v="1"/>
    <x v="3"/>
    <x v="27"/>
    <x v="22"/>
    <x v="11"/>
    <x v="6"/>
    <x v="6"/>
    <x v="7"/>
  </r>
  <r>
    <x v="1"/>
    <x v="1"/>
    <x v="1"/>
    <x v="5"/>
    <x v="1"/>
    <x v="3"/>
    <x v="2"/>
    <x v="6"/>
    <x v="24"/>
    <x v="11"/>
    <x v="18"/>
    <x v="0"/>
    <x v="1"/>
    <x v="1"/>
    <x v="1"/>
    <x v="27"/>
    <x v="33"/>
    <x v="29"/>
    <x v="0"/>
    <x v="0"/>
    <x v="32"/>
    <x v="17"/>
    <x v="0"/>
    <x v="19"/>
    <x v="0"/>
    <x v="26"/>
    <x v="0"/>
    <x v="0"/>
    <x v="5"/>
    <x v="10"/>
    <x v="0"/>
    <x v="20"/>
    <x v="0"/>
    <x v="0"/>
    <x v="13"/>
    <x v="13"/>
    <x v="0"/>
    <x v="16"/>
    <x v="13"/>
    <x v="3"/>
    <x v="6"/>
    <x v="10"/>
    <x v="6"/>
    <x v="1"/>
    <x v="21"/>
    <x v="21"/>
    <x v="6"/>
    <x v="0"/>
    <x v="0"/>
    <x v="0"/>
  </r>
  <r>
    <x v="1"/>
    <x v="1"/>
    <x v="0"/>
    <x v="9"/>
    <x v="1"/>
    <x v="0"/>
    <x v="3"/>
    <x v="4"/>
    <x v="32"/>
    <x v="39"/>
    <x v="19"/>
    <x v="0"/>
    <x v="1"/>
    <x v="7"/>
    <x v="1"/>
    <x v="95"/>
    <x v="0"/>
    <x v="109"/>
    <x v="0"/>
    <x v="0"/>
    <x v="32"/>
    <x v="0"/>
    <x v="0"/>
    <x v="39"/>
    <x v="0"/>
    <x v="42"/>
    <x v="26"/>
    <x v="0"/>
    <x v="28"/>
    <x v="35"/>
    <x v="0"/>
    <x v="40"/>
    <x v="47"/>
    <x v="0"/>
    <x v="60"/>
    <x v="41"/>
    <x v="0"/>
    <x v="46"/>
    <x v="36"/>
    <x v="0"/>
    <x v="41"/>
    <x v="29"/>
    <x v="0"/>
    <x v="31"/>
    <x v="82"/>
    <x v="0"/>
    <x v="92"/>
    <x v="0"/>
    <x v="0"/>
    <x v="0"/>
  </r>
  <r>
    <x v="1"/>
    <x v="1"/>
    <x v="1"/>
    <x v="13"/>
    <x v="1"/>
    <x v="0"/>
    <x v="3"/>
    <x v="4"/>
    <x v="67"/>
    <x v="51"/>
    <x v="27"/>
    <x v="0"/>
    <x v="1"/>
    <x v="0"/>
    <x v="1"/>
    <x v="9"/>
    <x v="0"/>
    <x v="31"/>
    <x v="0"/>
    <x v="0"/>
    <x v="32"/>
    <x v="0"/>
    <x v="0"/>
    <x v="4"/>
    <x v="0"/>
    <x v="10"/>
    <x v="5"/>
    <x v="0"/>
    <x v="10"/>
    <x v="4"/>
    <x v="0"/>
    <x v="11"/>
    <x v="7"/>
    <x v="0"/>
    <x v="21"/>
    <x v="4"/>
    <x v="0"/>
    <x v="8"/>
    <x v="4"/>
    <x v="0"/>
    <x v="10"/>
    <x v="7"/>
    <x v="0"/>
    <x v="10"/>
    <x v="9"/>
    <x v="0"/>
    <x v="20"/>
    <x v="0"/>
    <x v="0"/>
    <x v="0"/>
  </r>
  <r>
    <x v="1"/>
    <x v="0"/>
    <x v="1"/>
    <x v="13"/>
    <x v="1"/>
    <x v="0"/>
    <x v="3"/>
    <x v="4"/>
    <x v="81"/>
    <x v="56"/>
    <x v="27"/>
    <x v="0"/>
    <x v="1"/>
    <x v="0"/>
    <x v="1"/>
    <x v="101"/>
    <x v="0"/>
    <x v="23"/>
    <x v="0"/>
    <x v="0"/>
    <x v="32"/>
    <x v="0"/>
    <x v="0"/>
    <x v="0"/>
    <x v="0"/>
    <x v="5"/>
    <x v="0"/>
    <x v="0"/>
    <x v="5"/>
    <x v="0"/>
    <x v="0"/>
    <x v="6"/>
    <x v="21"/>
    <x v="0"/>
    <x v="34"/>
    <x v="0"/>
    <x v="0"/>
    <x v="4"/>
    <x v="0"/>
    <x v="0"/>
    <x v="6"/>
    <x v="0"/>
    <x v="0"/>
    <x v="3"/>
    <x v="15"/>
    <x v="0"/>
    <x v="27"/>
    <x v="0"/>
    <x v="0"/>
    <x v="0"/>
  </r>
  <r>
    <x v="1"/>
    <x v="1"/>
    <x v="1"/>
    <x v="9"/>
    <x v="1"/>
    <x v="0"/>
    <x v="3"/>
    <x v="4"/>
    <x v="73"/>
    <x v="18"/>
    <x v="11"/>
    <x v="0"/>
    <x v="1"/>
    <x v="7"/>
    <x v="1"/>
    <x v="55"/>
    <x v="0"/>
    <x v="75"/>
    <x v="0"/>
    <x v="0"/>
    <x v="32"/>
    <x v="0"/>
    <x v="0"/>
    <x v="0"/>
    <x v="0"/>
    <x v="5"/>
    <x v="0"/>
    <x v="0"/>
    <x v="5"/>
    <x v="13"/>
    <x v="0"/>
    <x v="22"/>
    <x v="26"/>
    <x v="0"/>
    <x v="40"/>
    <x v="20"/>
    <x v="0"/>
    <x v="25"/>
    <x v="21"/>
    <x v="0"/>
    <x v="25"/>
    <x v="16"/>
    <x v="0"/>
    <x v="18"/>
    <x v="47"/>
    <x v="0"/>
    <x v="63"/>
    <x v="6"/>
    <x v="6"/>
    <x v="7"/>
  </r>
  <r>
    <x v="1"/>
    <x v="1"/>
    <x v="1"/>
    <x v="9"/>
    <x v="0"/>
    <x v="0"/>
    <x v="3"/>
    <x v="9"/>
    <x v="47"/>
    <x v="120"/>
    <x v="74"/>
    <x v="0"/>
    <x v="1"/>
    <x v="0"/>
    <x v="1"/>
    <x v="19"/>
    <x v="6"/>
    <x v="37"/>
    <x v="0"/>
    <x v="0"/>
    <x v="32"/>
    <x v="0"/>
    <x v="0"/>
    <x v="0"/>
    <x v="0"/>
    <x v="5"/>
    <x v="0"/>
    <x v="0"/>
    <x v="5"/>
    <x v="5"/>
    <x v="0"/>
    <x v="12"/>
    <x v="11"/>
    <x v="2"/>
    <x v="23"/>
    <x v="9"/>
    <x v="0"/>
    <x v="12"/>
    <x v="9"/>
    <x v="0"/>
    <x v="14"/>
    <x v="8"/>
    <x v="0"/>
    <x v="11"/>
    <x v="17"/>
    <x v="2"/>
    <x v="26"/>
    <x v="6"/>
    <x v="6"/>
    <x v="7"/>
  </r>
  <r>
    <x v="1"/>
    <x v="1"/>
    <x v="0"/>
    <x v="1"/>
    <x v="1"/>
    <x v="0"/>
    <x v="3"/>
    <x v="3"/>
    <x v="30"/>
    <x v="40"/>
    <x v="20"/>
    <x v="0"/>
    <x v="1"/>
    <x v="7"/>
    <x v="1"/>
    <x v="92"/>
    <x v="7"/>
    <x v="104"/>
    <x v="0"/>
    <x v="8"/>
    <x v="24"/>
    <x v="0"/>
    <x v="0"/>
    <x v="36"/>
    <x v="0"/>
    <x v="39"/>
    <x v="23"/>
    <x v="0"/>
    <x v="25"/>
    <x v="32"/>
    <x v="0"/>
    <x v="37"/>
    <x v="41"/>
    <x v="0"/>
    <x v="56"/>
    <x v="37"/>
    <x v="0"/>
    <x v="43"/>
    <x v="32"/>
    <x v="0"/>
    <x v="37"/>
    <x v="25"/>
    <x v="0"/>
    <x v="28"/>
    <x v="76"/>
    <x v="0"/>
    <x v="86"/>
    <x v="0"/>
    <x v="0"/>
    <x v="0"/>
  </r>
  <r>
    <x v="1"/>
    <x v="1"/>
    <x v="1"/>
    <x v="13"/>
    <x v="1"/>
    <x v="0"/>
    <x v="3"/>
    <x v="3"/>
    <x v="85"/>
    <x v="5"/>
    <x v="3"/>
    <x v="0"/>
    <x v="1"/>
    <x v="7"/>
    <x v="1"/>
    <x v="48"/>
    <x v="24"/>
    <x v="63"/>
    <x v="0"/>
    <x v="2"/>
    <x v="30"/>
    <x v="0"/>
    <x v="0"/>
    <x v="10"/>
    <x v="0"/>
    <x v="17"/>
    <x v="10"/>
    <x v="0"/>
    <x v="15"/>
    <x v="21"/>
    <x v="0"/>
    <x v="30"/>
    <x v="16"/>
    <x v="6"/>
    <x v="13"/>
    <x v="20"/>
    <x v="9"/>
    <x v="19"/>
    <x v="21"/>
    <x v="0"/>
    <x v="25"/>
    <x v="0"/>
    <x v="0"/>
    <x v="3"/>
    <x v="36"/>
    <x v="14"/>
    <x v="37"/>
    <x v="6"/>
    <x v="6"/>
    <x v="7"/>
  </r>
  <r>
    <x v="1"/>
    <x v="1"/>
    <x v="1"/>
    <x v="5"/>
    <x v="0"/>
    <x v="5"/>
    <x v="3"/>
    <x v="10"/>
    <x v="1"/>
    <x v="74"/>
    <x v="38"/>
    <x v="0"/>
    <x v="1"/>
    <x v="4"/>
    <x v="1"/>
    <x v="66"/>
    <x v="0"/>
    <x v="86"/>
    <x v="0"/>
    <x v="0"/>
    <x v="32"/>
    <x v="0"/>
    <x v="0"/>
    <x v="0"/>
    <x v="0"/>
    <x v="5"/>
    <x v="0"/>
    <x v="0"/>
    <x v="5"/>
    <x v="0"/>
    <x v="0"/>
    <x v="6"/>
    <x v="34"/>
    <x v="0"/>
    <x v="47"/>
    <x v="29"/>
    <x v="0"/>
    <x v="33"/>
    <x v="26"/>
    <x v="0"/>
    <x v="30"/>
    <x v="5"/>
    <x v="0"/>
    <x v="8"/>
    <x v="57"/>
    <x v="0"/>
    <x v="74"/>
    <x v="6"/>
    <x v="6"/>
    <x v="7"/>
  </r>
  <r>
    <x v="1"/>
    <x v="1"/>
    <x v="0"/>
    <x v="6"/>
    <x v="1"/>
    <x v="4"/>
    <x v="4"/>
    <x v="5"/>
    <x v="0"/>
    <x v="107"/>
    <x v="18"/>
    <x v="0"/>
    <x v="1"/>
    <x v="10"/>
    <x v="1"/>
    <x v="34"/>
    <x v="40"/>
    <x v="20"/>
    <x v="0"/>
    <x v="25"/>
    <x v="9"/>
    <x v="7"/>
    <x v="0"/>
    <x v="25"/>
    <x v="3"/>
    <x v="30"/>
    <x v="18"/>
    <x v="2"/>
    <x v="21"/>
    <x v="15"/>
    <x v="6"/>
    <x v="17"/>
    <x v="10"/>
    <x v="0"/>
    <x v="25"/>
    <x v="13"/>
    <x v="0"/>
    <x v="16"/>
    <x v="13"/>
    <x v="0"/>
    <x v="18"/>
    <x v="10"/>
    <x v="0"/>
    <x v="13"/>
    <x v="24"/>
    <x v="0"/>
    <x v="34"/>
    <x v="0"/>
    <x v="0"/>
    <x v="0"/>
  </r>
  <r>
    <x v="1"/>
    <x v="1"/>
    <x v="0"/>
    <x v="13"/>
    <x v="1"/>
    <x v="4"/>
    <x v="4"/>
    <x v="5"/>
    <x v="86"/>
    <x v="60"/>
    <x v="18"/>
    <x v="1"/>
    <x v="1"/>
    <x v="7"/>
    <x v="1"/>
    <x v="80"/>
    <x v="53"/>
    <x v="89"/>
    <x v="0"/>
    <x v="34"/>
    <x v="3"/>
    <x v="8"/>
    <x v="0"/>
    <x v="32"/>
    <x v="0"/>
    <x v="36"/>
    <x v="21"/>
    <x v="0"/>
    <x v="24"/>
    <x v="28"/>
    <x v="0"/>
    <x v="34"/>
    <x v="32"/>
    <x v="0"/>
    <x v="45"/>
    <x v="29"/>
    <x v="0"/>
    <x v="33"/>
    <x v="26"/>
    <x v="0"/>
    <x v="30"/>
    <x v="17"/>
    <x v="0"/>
    <x v="21"/>
    <x v="62"/>
    <x v="0"/>
    <x v="80"/>
    <x v="0"/>
    <x v="0"/>
    <x v="0"/>
  </r>
  <r>
    <x v="1"/>
    <x v="0"/>
    <x v="0"/>
    <x v="13"/>
    <x v="1"/>
    <x v="4"/>
    <x v="4"/>
    <x v="12"/>
    <x v="74"/>
    <x v="111"/>
    <x v="18"/>
    <x v="1"/>
    <x v="1"/>
    <x v="7"/>
    <x v="1"/>
    <x v="23"/>
    <x v="0"/>
    <x v="43"/>
    <x v="0"/>
    <x v="0"/>
    <x v="32"/>
    <x v="0"/>
    <x v="0"/>
    <x v="0"/>
    <x v="0"/>
    <x v="5"/>
    <x v="0"/>
    <x v="0"/>
    <x v="5"/>
    <x v="0"/>
    <x v="0"/>
    <x v="6"/>
    <x v="12"/>
    <x v="0"/>
    <x v="27"/>
    <x v="13"/>
    <x v="0"/>
    <x v="16"/>
    <x v="13"/>
    <x v="0"/>
    <x v="18"/>
    <x v="10"/>
    <x v="0"/>
    <x v="13"/>
    <x v="25"/>
    <x v="0"/>
    <x v="35"/>
    <x v="0"/>
    <x v="0"/>
    <x v="0"/>
  </r>
  <r>
    <x v="0"/>
    <x v="1"/>
    <x v="0"/>
    <x v="6"/>
    <x v="1"/>
    <x v="2"/>
    <x v="0"/>
    <x v="2"/>
    <x v="95"/>
    <x v="47"/>
    <x v="22"/>
    <x v="3"/>
    <x v="1"/>
    <x v="7"/>
    <x v="1"/>
    <x v="12"/>
    <x v="0"/>
    <x v="33"/>
    <x v="0"/>
    <x v="0"/>
    <x v="32"/>
    <x v="0"/>
    <x v="0"/>
    <x v="0"/>
    <x v="0"/>
    <x v="5"/>
    <x v="0"/>
    <x v="0"/>
    <x v="5"/>
    <x v="11"/>
    <x v="0"/>
    <x v="21"/>
    <x v="0"/>
    <x v="0"/>
    <x v="13"/>
    <x v="0"/>
    <x v="0"/>
    <x v="4"/>
    <x v="0"/>
    <x v="0"/>
    <x v="6"/>
    <x v="0"/>
    <x v="0"/>
    <x v="3"/>
    <x v="0"/>
    <x v="0"/>
    <x v="11"/>
    <x v="0"/>
    <x v="0"/>
    <x v="0"/>
  </r>
  <r>
    <x v="1"/>
    <x v="1"/>
    <x v="0"/>
    <x v="13"/>
    <x v="1"/>
    <x v="4"/>
    <x v="4"/>
    <x v="8"/>
    <x v="87"/>
    <x v="9"/>
    <x v="18"/>
    <x v="0"/>
    <x v="1"/>
    <x v="7"/>
    <x v="1"/>
    <x v="45"/>
    <x v="35"/>
    <x v="45"/>
    <x v="0"/>
    <x v="23"/>
    <x v="11"/>
    <x v="2"/>
    <x v="0"/>
    <x v="22"/>
    <x v="0"/>
    <x v="28"/>
    <x v="17"/>
    <x v="0"/>
    <x v="22"/>
    <x v="13"/>
    <x v="0"/>
    <x v="22"/>
    <x v="16"/>
    <x v="0"/>
    <x v="30"/>
    <x v="16"/>
    <x v="0"/>
    <x v="19"/>
    <x v="15"/>
    <x v="0"/>
    <x v="20"/>
    <x v="12"/>
    <x v="0"/>
    <x v="14"/>
    <x v="31"/>
    <x v="0"/>
    <x v="43"/>
    <x v="0"/>
    <x v="0"/>
    <x v="0"/>
  </r>
  <r>
    <x v="1"/>
    <x v="1"/>
    <x v="0"/>
    <x v="13"/>
    <x v="1"/>
    <x v="3"/>
    <x v="2"/>
    <x v="1"/>
    <x v="89"/>
    <x v="112"/>
    <x v="24"/>
    <x v="0"/>
    <x v="1"/>
    <x v="7"/>
    <x v="1"/>
    <x v="39"/>
    <x v="27"/>
    <x v="46"/>
    <x v="4"/>
    <x v="22"/>
    <x v="35"/>
    <x v="13"/>
    <x v="0"/>
    <x v="12"/>
    <x v="0"/>
    <x v="19"/>
    <x v="11"/>
    <x v="0"/>
    <x v="16"/>
    <x v="10"/>
    <x v="0"/>
    <x v="20"/>
    <x v="8"/>
    <x v="0"/>
    <x v="22"/>
    <x v="10"/>
    <x v="0"/>
    <x v="13"/>
    <x v="11"/>
    <x v="0"/>
    <x v="16"/>
    <x v="9"/>
    <x v="0"/>
    <x v="12"/>
    <x v="19"/>
    <x v="0"/>
    <x v="29"/>
    <x v="0"/>
    <x v="0"/>
    <x v="0"/>
  </r>
  <r>
    <x v="1"/>
    <x v="1"/>
    <x v="1"/>
    <x v="13"/>
    <x v="1"/>
    <x v="3"/>
    <x v="2"/>
    <x v="1"/>
    <x v="90"/>
    <x v="109"/>
    <x v="65"/>
    <x v="1"/>
    <x v="1"/>
    <x v="0"/>
    <x v="1"/>
    <x v="0"/>
    <x v="54"/>
    <x v="3"/>
    <x v="0"/>
    <x v="20"/>
    <x v="13"/>
    <x v="0"/>
    <x v="0"/>
    <x v="0"/>
    <x v="6"/>
    <x v="3"/>
    <x v="0"/>
    <x v="5"/>
    <x v="3"/>
    <x v="0"/>
    <x v="10"/>
    <x v="2"/>
    <x v="0"/>
    <x v="11"/>
    <x v="3"/>
    <x v="0"/>
    <x v="9"/>
    <x v="1"/>
    <x v="0"/>
    <x v="5"/>
    <x v="2"/>
    <x v="0"/>
    <x v="2"/>
    <x v="2"/>
    <x v="0"/>
    <x v="27"/>
    <x v="0"/>
    <x v="0"/>
    <x v="0"/>
    <x v="0"/>
  </r>
  <r>
    <x v="0"/>
    <x v="1"/>
    <x v="1"/>
    <x v="1"/>
    <x v="1"/>
    <x v="3"/>
    <x v="2"/>
    <x v="1"/>
    <x v="9"/>
    <x v="24"/>
    <x v="13"/>
    <x v="0"/>
    <x v="2"/>
    <x v="0"/>
    <x v="1"/>
    <x v="0"/>
    <x v="21"/>
    <x v="9"/>
    <x v="0"/>
    <x v="0"/>
    <x v="32"/>
    <x v="0"/>
    <x v="0"/>
    <x v="0"/>
    <x v="0"/>
    <x v="5"/>
    <x v="0"/>
    <x v="0"/>
    <x v="5"/>
    <x v="0"/>
    <x v="8"/>
    <x v="3"/>
    <x v="0"/>
    <x v="0"/>
    <x v="13"/>
    <x v="0"/>
    <x v="0"/>
    <x v="4"/>
    <x v="0"/>
    <x v="0"/>
    <x v="6"/>
    <x v="0"/>
    <x v="0"/>
    <x v="3"/>
    <x v="0"/>
    <x v="0"/>
    <x v="11"/>
    <x v="0"/>
    <x v="0"/>
    <x v="0"/>
  </r>
  <r>
    <x v="0"/>
    <x v="1"/>
    <x v="1"/>
    <x v="1"/>
    <x v="1"/>
    <x v="3"/>
    <x v="2"/>
    <x v="1"/>
    <x v="9"/>
    <x v="25"/>
    <x v="13"/>
    <x v="0"/>
    <x v="5"/>
    <x v="0"/>
    <x v="1"/>
    <x v="0"/>
    <x v="34"/>
    <x v="7"/>
    <x v="0"/>
    <x v="0"/>
    <x v="32"/>
    <x v="0"/>
    <x v="0"/>
    <x v="0"/>
    <x v="0"/>
    <x v="5"/>
    <x v="0"/>
    <x v="0"/>
    <x v="5"/>
    <x v="0"/>
    <x v="12"/>
    <x v="1"/>
    <x v="0"/>
    <x v="0"/>
    <x v="13"/>
    <x v="0"/>
    <x v="0"/>
    <x v="4"/>
    <x v="0"/>
    <x v="0"/>
    <x v="6"/>
    <x v="0"/>
    <x v="0"/>
    <x v="3"/>
    <x v="0"/>
    <x v="0"/>
    <x v="11"/>
    <x v="0"/>
    <x v="0"/>
    <x v="0"/>
  </r>
  <r>
    <x v="1"/>
    <x v="0"/>
    <x v="1"/>
    <x v="13"/>
    <x v="1"/>
    <x v="3"/>
    <x v="2"/>
    <x v="1"/>
    <x v="16"/>
    <x v="20"/>
    <x v="13"/>
    <x v="0"/>
    <x v="5"/>
    <x v="0"/>
    <x v="1"/>
    <x v="0"/>
    <x v="17"/>
    <x v="11"/>
    <x v="12"/>
    <x v="39"/>
    <x v="42"/>
    <x v="25"/>
    <x v="1"/>
    <x v="41"/>
    <x v="15"/>
    <x v="44"/>
    <x v="28"/>
    <x v="11"/>
    <x v="5"/>
    <x v="40"/>
    <x v="18"/>
    <x v="6"/>
    <x v="50"/>
    <x v="8"/>
    <x v="6"/>
    <x v="45"/>
    <x v="20"/>
    <x v="4"/>
    <x v="40"/>
    <x v="14"/>
    <x v="6"/>
    <x v="0"/>
    <x v="0"/>
    <x v="3"/>
    <x v="0"/>
    <x v="10"/>
    <x v="6"/>
    <x v="6"/>
    <x v="6"/>
    <x v="7"/>
  </r>
  <r>
    <x v="1"/>
    <x v="0"/>
    <x v="1"/>
    <x v="13"/>
    <x v="1"/>
    <x v="3"/>
    <x v="2"/>
    <x v="1"/>
    <x v="22"/>
    <x v="21"/>
    <x v="13"/>
    <x v="0"/>
    <x v="5"/>
    <x v="0"/>
    <x v="1"/>
    <x v="0"/>
    <x v="12"/>
    <x v="15"/>
    <x v="12"/>
    <x v="39"/>
    <x v="42"/>
    <x v="25"/>
    <x v="1"/>
    <x v="41"/>
    <x v="15"/>
    <x v="44"/>
    <x v="28"/>
    <x v="11"/>
    <x v="5"/>
    <x v="40"/>
    <x v="18"/>
    <x v="6"/>
    <x v="50"/>
    <x v="6"/>
    <x v="8"/>
    <x v="45"/>
    <x v="20"/>
    <x v="4"/>
    <x v="40"/>
    <x v="14"/>
    <x v="6"/>
    <x v="0"/>
    <x v="0"/>
    <x v="3"/>
    <x v="0"/>
    <x v="7"/>
    <x v="8"/>
    <x v="6"/>
    <x v="6"/>
    <x v="7"/>
  </r>
  <r>
    <x v="1"/>
    <x v="0"/>
    <x v="1"/>
    <x v="13"/>
    <x v="1"/>
    <x v="3"/>
    <x v="2"/>
    <x v="1"/>
    <x v="21"/>
    <x v="28"/>
    <x v="13"/>
    <x v="0"/>
    <x v="5"/>
    <x v="0"/>
    <x v="1"/>
    <x v="0"/>
    <x v="20"/>
    <x v="10"/>
    <x v="12"/>
    <x v="39"/>
    <x v="42"/>
    <x v="25"/>
    <x v="1"/>
    <x v="41"/>
    <x v="15"/>
    <x v="44"/>
    <x v="28"/>
    <x v="11"/>
    <x v="5"/>
    <x v="40"/>
    <x v="18"/>
    <x v="6"/>
    <x v="50"/>
    <x v="9"/>
    <x v="5"/>
    <x v="45"/>
    <x v="1"/>
    <x v="3"/>
    <x v="40"/>
    <x v="14"/>
    <x v="6"/>
    <x v="0"/>
    <x v="0"/>
    <x v="3"/>
    <x v="0"/>
    <x v="12"/>
    <x v="5"/>
    <x v="6"/>
    <x v="6"/>
    <x v="7"/>
  </r>
  <r>
    <x v="1"/>
    <x v="0"/>
    <x v="1"/>
    <x v="13"/>
    <x v="1"/>
    <x v="3"/>
    <x v="2"/>
    <x v="1"/>
    <x v="15"/>
    <x v="29"/>
    <x v="13"/>
    <x v="0"/>
    <x v="2"/>
    <x v="0"/>
    <x v="1"/>
    <x v="0"/>
    <x v="22"/>
    <x v="8"/>
    <x v="12"/>
    <x v="39"/>
    <x v="42"/>
    <x v="25"/>
    <x v="1"/>
    <x v="41"/>
    <x v="15"/>
    <x v="44"/>
    <x v="28"/>
    <x v="11"/>
    <x v="5"/>
    <x v="40"/>
    <x v="18"/>
    <x v="6"/>
    <x v="50"/>
    <x v="10"/>
    <x v="4"/>
    <x v="45"/>
    <x v="1"/>
    <x v="3"/>
    <x v="40"/>
    <x v="14"/>
    <x v="6"/>
    <x v="0"/>
    <x v="0"/>
    <x v="3"/>
    <x v="0"/>
    <x v="13"/>
    <x v="4"/>
    <x v="6"/>
    <x v="6"/>
    <x v="7"/>
  </r>
  <r>
    <x v="1"/>
    <x v="0"/>
    <x v="0"/>
    <x v="1"/>
    <x v="1"/>
    <x v="3"/>
    <x v="2"/>
    <x v="1"/>
    <x v="94"/>
    <x v="8"/>
    <x v="5"/>
    <x v="0"/>
    <x v="3"/>
    <x v="0"/>
    <x v="1"/>
    <x v="37"/>
    <x v="0"/>
    <x v="57"/>
    <x v="0"/>
    <x v="0"/>
    <x v="32"/>
    <x v="0"/>
    <x v="0"/>
    <x v="41"/>
    <x v="0"/>
    <x v="5"/>
    <x v="0"/>
    <x v="0"/>
    <x v="5"/>
    <x v="0"/>
    <x v="0"/>
    <x v="6"/>
    <x v="36"/>
    <x v="0"/>
    <x v="50"/>
    <x v="0"/>
    <x v="0"/>
    <x v="4"/>
    <x v="0"/>
    <x v="0"/>
    <x v="6"/>
    <x v="0"/>
    <x v="0"/>
    <x v="3"/>
    <x v="36"/>
    <x v="0"/>
    <x v="51"/>
    <x v="6"/>
    <x v="6"/>
    <x v="7"/>
  </r>
  <r>
    <x v="1"/>
    <x v="0"/>
    <x v="0"/>
    <x v="1"/>
    <x v="1"/>
    <x v="3"/>
    <x v="2"/>
    <x v="1"/>
    <x v="94"/>
    <x v="10"/>
    <x v="5"/>
    <x v="0"/>
    <x v="2"/>
    <x v="0"/>
    <x v="1"/>
    <x v="63"/>
    <x v="0"/>
    <x v="82"/>
    <x v="0"/>
    <x v="0"/>
    <x v="32"/>
    <x v="0"/>
    <x v="0"/>
    <x v="41"/>
    <x v="0"/>
    <x v="5"/>
    <x v="0"/>
    <x v="0"/>
    <x v="5"/>
    <x v="0"/>
    <x v="0"/>
    <x v="6"/>
    <x v="45"/>
    <x v="0"/>
    <x v="58"/>
    <x v="0"/>
    <x v="0"/>
    <x v="4"/>
    <x v="0"/>
    <x v="0"/>
    <x v="6"/>
    <x v="0"/>
    <x v="0"/>
    <x v="3"/>
    <x v="55"/>
    <x v="0"/>
    <x v="71"/>
    <x v="6"/>
    <x v="6"/>
    <x v="7"/>
  </r>
  <r>
    <x v="0"/>
    <x v="0"/>
    <x v="0"/>
    <x v="9"/>
    <x v="1"/>
    <x v="0"/>
    <x v="3"/>
    <x v="9"/>
    <x v="95"/>
    <x v="62"/>
    <x v="30"/>
    <x v="0"/>
    <x v="2"/>
    <x v="0"/>
    <x v="1"/>
    <x v="0"/>
    <x v="0"/>
    <x v="23"/>
    <x v="12"/>
    <x v="39"/>
    <x v="42"/>
    <x v="25"/>
    <x v="1"/>
    <x v="41"/>
    <x v="15"/>
    <x v="44"/>
    <x v="28"/>
    <x v="11"/>
    <x v="5"/>
    <x v="40"/>
    <x v="18"/>
    <x v="6"/>
    <x v="50"/>
    <x v="22"/>
    <x v="13"/>
    <x v="45"/>
    <x v="20"/>
    <x v="4"/>
    <x v="40"/>
    <x v="14"/>
    <x v="6"/>
    <x v="0"/>
    <x v="0"/>
    <x v="3"/>
    <x v="0"/>
    <x v="0"/>
    <x v="11"/>
    <x v="6"/>
    <x v="6"/>
    <x v="7"/>
  </r>
  <r>
    <x v="1"/>
    <x v="0"/>
    <x v="1"/>
    <x v="9"/>
    <x v="1"/>
    <x v="0"/>
    <x v="3"/>
    <x v="9"/>
    <x v="82"/>
    <x v="30"/>
    <x v="14"/>
    <x v="0"/>
    <x v="2"/>
    <x v="0"/>
    <x v="1"/>
    <x v="71"/>
    <x v="0"/>
    <x v="90"/>
    <x v="12"/>
    <x v="39"/>
    <x v="42"/>
    <x v="25"/>
    <x v="1"/>
    <x v="41"/>
    <x v="15"/>
    <x v="44"/>
    <x v="28"/>
    <x v="11"/>
    <x v="5"/>
    <x v="40"/>
    <x v="18"/>
    <x v="6"/>
    <x v="24"/>
    <x v="22"/>
    <x v="38"/>
    <x v="29"/>
    <x v="20"/>
    <x v="33"/>
    <x v="26"/>
    <x v="14"/>
    <x v="30"/>
    <x v="19"/>
    <x v="12"/>
    <x v="22"/>
    <x v="61"/>
    <x v="0"/>
    <x v="79"/>
    <x v="6"/>
    <x v="6"/>
    <x v="7"/>
  </r>
  <r>
    <x v="1"/>
    <x v="0"/>
    <x v="1"/>
    <x v="9"/>
    <x v="1"/>
    <x v="0"/>
    <x v="3"/>
    <x v="9"/>
    <x v="94"/>
    <x v="103"/>
    <x v="62"/>
    <x v="0"/>
    <x v="4"/>
    <x v="0"/>
    <x v="1"/>
    <x v="24"/>
    <x v="0"/>
    <x v="44"/>
    <x v="12"/>
    <x v="39"/>
    <x v="42"/>
    <x v="25"/>
    <x v="1"/>
    <x v="41"/>
    <x v="15"/>
    <x v="44"/>
    <x v="28"/>
    <x v="11"/>
    <x v="5"/>
    <x v="40"/>
    <x v="18"/>
    <x v="6"/>
    <x v="50"/>
    <x v="22"/>
    <x v="13"/>
    <x v="22"/>
    <x v="20"/>
    <x v="26"/>
    <x v="0"/>
    <x v="14"/>
    <x v="6"/>
    <x v="0"/>
    <x v="12"/>
    <x v="3"/>
    <x v="26"/>
    <x v="0"/>
    <x v="36"/>
    <x v="6"/>
    <x v="6"/>
    <x v="7"/>
  </r>
  <r>
    <x v="1"/>
    <x v="0"/>
    <x v="0"/>
    <x v="9"/>
    <x v="1"/>
    <x v="0"/>
    <x v="4"/>
    <x v="3"/>
    <x v="84"/>
    <x v="88"/>
    <x v="51"/>
    <x v="1"/>
    <x v="4"/>
    <x v="5"/>
    <x v="1"/>
    <x v="15"/>
    <x v="0"/>
    <x v="36"/>
    <x v="12"/>
    <x v="39"/>
    <x v="42"/>
    <x v="25"/>
    <x v="1"/>
    <x v="41"/>
    <x v="15"/>
    <x v="44"/>
    <x v="28"/>
    <x v="11"/>
    <x v="30"/>
    <x v="40"/>
    <x v="18"/>
    <x v="6"/>
    <x v="16"/>
    <x v="22"/>
    <x v="30"/>
    <x v="10"/>
    <x v="20"/>
    <x v="13"/>
    <x v="40"/>
    <x v="14"/>
    <x v="6"/>
    <x v="37"/>
    <x v="12"/>
    <x v="3"/>
    <x v="15"/>
    <x v="0"/>
    <x v="27"/>
    <x v="6"/>
    <x v="6"/>
    <x v="7"/>
  </r>
  <r>
    <x v="1"/>
    <x v="0"/>
    <x v="0"/>
    <x v="9"/>
    <x v="1"/>
    <x v="0"/>
    <x v="4"/>
    <x v="3"/>
    <x v="94"/>
    <x v="73"/>
    <x v="37"/>
    <x v="1"/>
    <x v="1"/>
    <x v="0"/>
    <x v="1"/>
    <x v="46"/>
    <x v="0"/>
    <x v="66"/>
    <x v="12"/>
    <x v="39"/>
    <x v="42"/>
    <x v="25"/>
    <x v="1"/>
    <x v="41"/>
    <x v="15"/>
    <x v="44"/>
    <x v="28"/>
    <x v="11"/>
    <x v="30"/>
    <x v="40"/>
    <x v="18"/>
    <x v="6"/>
    <x v="50"/>
    <x v="22"/>
    <x v="13"/>
    <x v="20"/>
    <x v="20"/>
    <x v="25"/>
    <x v="21"/>
    <x v="14"/>
    <x v="25"/>
    <x v="16"/>
    <x v="12"/>
    <x v="18"/>
    <x v="41"/>
    <x v="0"/>
    <x v="56"/>
    <x v="6"/>
    <x v="6"/>
    <x v="7"/>
  </r>
  <r>
    <x v="1"/>
    <x v="1"/>
    <x v="0"/>
    <x v="13"/>
    <x v="1"/>
    <x v="1"/>
    <x v="1"/>
    <x v="7"/>
    <x v="86"/>
    <x v="63"/>
    <x v="31"/>
    <x v="3"/>
    <x v="1"/>
    <x v="2"/>
    <x v="0"/>
    <x v="5"/>
    <x v="0"/>
    <x v="28"/>
    <x v="0"/>
    <x v="0"/>
    <x v="32"/>
    <x v="0"/>
    <x v="0"/>
    <x v="2"/>
    <x v="0"/>
    <x v="7"/>
    <x v="1"/>
    <x v="0"/>
    <x v="6"/>
    <x v="1"/>
    <x v="0"/>
    <x v="8"/>
    <x v="4"/>
    <x v="0"/>
    <x v="17"/>
    <x v="1"/>
    <x v="0"/>
    <x v="5"/>
    <x v="0"/>
    <x v="0"/>
    <x v="6"/>
    <x v="6"/>
    <x v="0"/>
    <x v="9"/>
    <x v="5"/>
    <x v="0"/>
    <x v="15"/>
    <x v="6"/>
    <x v="6"/>
    <x v="7"/>
  </r>
  <r>
    <x v="2"/>
    <x v="2"/>
    <x v="2"/>
    <x v="13"/>
    <x v="5"/>
    <x v="6"/>
    <x v="5"/>
    <x v="13"/>
    <x v="95"/>
    <x v="121"/>
    <x v="75"/>
    <x v="3"/>
    <x v="6"/>
    <x v="11"/>
    <x v="5"/>
    <x v="101"/>
    <x v="67"/>
    <x v="112"/>
    <x v="12"/>
    <x v="39"/>
    <x v="42"/>
    <x v="25"/>
    <x v="1"/>
    <x v="41"/>
    <x v="15"/>
    <x v="44"/>
    <x v="28"/>
    <x v="11"/>
    <x v="30"/>
    <x v="40"/>
    <x v="18"/>
    <x v="45"/>
    <x v="50"/>
    <x v="22"/>
    <x v="62"/>
    <x v="45"/>
    <x v="20"/>
    <x v="50"/>
    <x v="40"/>
    <x v="14"/>
    <x v="44"/>
    <x v="37"/>
    <x v="12"/>
    <x v="38"/>
    <x v="85"/>
    <x v="40"/>
    <x v="95"/>
    <x v="6"/>
    <x v="6"/>
    <x v="7"/>
  </r>
  <r>
    <x v="2"/>
    <x v="2"/>
    <x v="2"/>
    <x v="13"/>
    <x v="5"/>
    <x v="6"/>
    <x v="5"/>
    <x v="13"/>
    <x v="95"/>
    <x v="121"/>
    <x v="75"/>
    <x v="3"/>
    <x v="6"/>
    <x v="11"/>
    <x v="5"/>
    <x v="101"/>
    <x v="67"/>
    <x v="112"/>
    <x v="12"/>
    <x v="39"/>
    <x v="42"/>
    <x v="25"/>
    <x v="1"/>
    <x v="41"/>
    <x v="15"/>
    <x v="44"/>
    <x v="28"/>
    <x v="11"/>
    <x v="30"/>
    <x v="40"/>
    <x v="18"/>
    <x v="45"/>
    <x v="50"/>
    <x v="22"/>
    <x v="62"/>
    <x v="45"/>
    <x v="20"/>
    <x v="50"/>
    <x v="40"/>
    <x v="14"/>
    <x v="44"/>
    <x v="37"/>
    <x v="12"/>
    <x v="38"/>
    <x v="85"/>
    <x v="40"/>
    <x v="95"/>
    <x v="6"/>
    <x v="6"/>
    <x v="7"/>
  </r>
  <r>
    <x v="2"/>
    <x v="2"/>
    <x v="2"/>
    <x v="13"/>
    <x v="5"/>
    <x v="6"/>
    <x v="5"/>
    <x v="13"/>
    <x v="91"/>
    <x v="121"/>
    <x v="75"/>
    <x v="3"/>
    <x v="6"/>
    <x v="11"/>
    <x v="4"/>
    <x v="100"/>
    <x v="66"/>
    <x v="111"/>
    <x v="11"/>
    <x v="38"/>
    <x v="0"/>
    <x v="24"/>
    <x v="0"/>
    <x v="40"/>
    <x v="14"/>
    <x v="43"/>
    <x v="27"/>
    <x v="10"/>
    <x v="29"/>
    <x v="38"/>
    <x v="16"/>
    <x v="43"/>
    <x v="49"/>
    <x v="21"/>
    <x v="61"/>
    <x v="44"/>
    <x v="19"/>
    <x v="49"/>
    <x v="39"/>
    <x v="13"/>
    <x v="43"/>
    <x v="36"/>
    <x v="11"/>
    <x v="37"/>
    <x v="84"/>
    <x v="39"/>
    <x v="94"/>
    <x v="6"/>
    <x v="6"/>
    <x v="7"/>
  </r>
  <r>
    <x v="2"/>
    <x v="2"/>
    <x v="2"/>
    <x v="13"/>
    <x v="5"/>
    <x v="6"/>
    <x v="5"/>
    <x v="13"/>
    <x v="92"/>
    <x v="121"/>
    <x v="75"/>
    <x v="3"/>
    <x v="6"/>
    <x v="11"/>
    <x v="5"/>
    <x v="101"/>
    <x v="67"/>
    <x v="112"/>
    <x v="12"/>
    <x v="39"/>
    <x v="42"/>
    <x v="25"/>
    <x v="1"/>
    <x v="41"/>
    <x v="15"/>
    <x v="44"/>
    <x v="28"/>
    <x v="11"/>
    <x v="30"/>
    <x v="40"/>
    <x v="18"/>
    <x v="45"/>
    <x v="50"/>
    <x v="22"/>
    <x v="62"/>
    <x v="45"/>
    <x v="20"/>
    <x v="50"/>
    <x v="40"/>
    <x v="14"/>
    <x v="44"/>
    <x v="37"/>
    <x v="12"/>
    <x v="38"/>
    <x v="85"/>
    <x v="40"/>
    <x v="95"/>
    <x v="6"/>
    <x v="6"/>
    <x v="7"/>
  </r>
  <r>
    <x v="2"/>
    <x v="2"/>
    <x v="2"/>
    <x v="13"/>
    <x v="5"/>
    <x v="6"/>
    <x v="5"/>
    <x v="13"/>
    <x v="93"/>
    <x v="121"/>
    <x v="75"/>
    <x v="3"/>
    <x v="6"/>
    <x v="11"/>
    <x v="3"/>
    <x v="99"/>
    <x v="65"/>
    <x v="110"/>
    <x v="11"/>
    <x v="38"/>
    <x v="0"/>
    <x v="24"/>
    <x v="0"/>
    <x v="40"/>
    <x v="14"/>
    <x v="43"/>
    <x v="27"/>
    <x v="10"/>
    <x v="29"/>
    <x v="38"/>
    <x v="16"/>
    <x v="43"/>
    <x v="49"/>
    <x v="21"/>
    <x v="61"/>
    <x v="44"/>
    <x v="19"/>
    <x v="49"/>
    <x v="39"/>
    <x v="13"/>
    <x v="43"/>
    <x v="36"/>
    <x v="11"/>
    <x v="37"/>
    <x v="84"/>
    <x v="39"/>
    <x v="94"/>
    <x v="5"/>
    <x v="5"/>
    <x v="6"/>
  </r>
  <r>
    <x v="2"/>
    <x v="2"/>
    <x v="2"/>
    <x v="13"/>
    <x v="5"/>
    <x v="6"/>
    <x v="5"/>
    <x v="13"/>
    <x v="95"/>
    <x v="121"/>
    <x v="75"/>
    <x v="3"/>
    <x v="6"/>
    <x v="11"/>
    <x v="5"/>
    <x v="101"/>
    <x v="67"/>
    <x v="112"/>
    <x v="12"/>
    <x v="39"/>
    <x v="42"/>
    <x v="25"/>
    <x v="1"/>
    <x v="41"/>
    <x v="15"/>
    <x v="44"/>
    <x v="28"/>
    <x v="11"/>
    <x v="30"/>
    <x v="40"/>
    <x v="18"/>
    <x v="45"/>
    <x v="50"/>
    <x v="22"/>
    <x v="62"/>
    <x v="45"/>
    <x v="20"/>
    <x v="50"/>
    <x v="40"/>
    <x v="14"/>
    <x v="44"/>
    <x v="37"/>
    <x v="12"/>
    <x v="38"/>
    <x v="85"/>
    <x v="40"/>
    <x v="95"/>
    <x v="6"/>
    <x v="6"/>
    <x v="7"/>
  </r>
  <r>
    <x v="2"/>
    <x v="2"/>
    <x v="2"/>
    <x v="13"/>
    <x v="5"/>
    <x v="6"/>
    <x v="5"/>
    <x v="13"/>
    <x v="95"/>
    <x v="121"/>
    <x v="75"/>
    <x v="3"/>
    <x v="6"/>
    <x v="11"/>
    <x v="5"/>
    <x v="98"/>
    <x v="67"/>
    <x v="112"/>
    <x v="12"/>
    <x v="39"/>
    <x v="42"/>
    <x v="25"/>
    <x v="1"/>
    <x v="41"/>
    <x v="15"/>
    <x v="44"/>
    <x v="28"/>
    <x v="11"/>
    <x v="30"/>
    <x v="39"/>
    <x v="17"/>
    <x v="44"/>
    <x v="50"/>
    <x v="22"/>
    <x v="62"/>
    <x v="45"/>
    <x v="20"/>
    <x v="50"/>
    <x v="40"/>
    <x v="14"/>
    <x v="44"/>
    <x v="37"/>
    <x v="12"/>
    <x v="38"/>
    <x v="85"/>
    <x v="40"/>
    <x v="95"/>
    <x v="6"/>
    <x v="6"/>
    <x v="7"/>
  </r>
  <r>
    <x v="2"/>
    <x v="2"/>
    <x v="2"/>
    <x v="13"/>
    <x v="5"/>
    <x v="6"/>
    <x v="5"/>
    <x v="13"/>
    <x v="95"/>
    <x v="121"/>
    <x v="75"/>
    <x v="3"/>
    <x v="6"/>
    <x v="11"/>
    <x v="5"/>
    <x v="101"/>
    <x v="67"/>
    <x v="112"/>
    <x v="12"/>
    <x v="39"/>
    <x v="42"/>
    <x v="25"/>
    <x v="1"/>
    <x v="41"/>
    <x v="15"/>
    <x v="44"/>
    <x v="28"/>
    <x v="11"/>
    <x v="30"/>
    <x v="39"/>
    <x v="17"/>
    <x v="44"/>
    <x v="50"/>
    <x v="22"/>
    <x v="62"/>
    <x v="45"/>
    <x v="20"/>
    <x v="50"/>
    <x v="40"/>
    <x v="14"/>
    <x v="44"/>
    <x v="37"/>
    <x v="12"/>
    <x v="38"/>
    <x v="85"/>
    <x v="40"/>
    <x v="95"/>
    <x v="6"/>
    <x v="6"/>
    <x v="7"/>
  </r>
  <r>
    <x v="2"/>
    <x v="2"/>
    <x v="2"/>
    <x v="13"/>
    <x v="5"/>
    <x v="6"/>
    <x v="5"/>
    <x v="13"/>
    <x v="95"/>
    <x v="121"/>
    <x v="75"/>
    <x v="3"/>
    <x v="6"/>
    <x v="11"/>
    <x v="5"/>
    <x v="101"/>
    <x v="67"/>
    <x v="112"/>
    <x v="12"/>
    <x v="39"/>
    <x v="42"/>
    <x v="25"/>
    <x v="1"/>
    <x v="41"/>
    <x v="15"/>
    <x v="44"/>
    <x v="28"/>
    <x v="11"/>
    <x v="30"/>
    <x v="40"/>
    <x v="18"/>
    <x v="45"/>
    <x v="50"/>
    <x v="22"/>
    <x v="62"/>
    <x v="45"/>
    <x v="20"/>
    <x v="50"/>
    <x v="40"/>
    <x v="14"/>
    <x v="44"/>
    <x v="37"/>
    <x v="12"/>
    <x v="38"/>
    <x v="85"/>
    <x v="40"/>
    <x v="95"/>
    <x v="6"/>
    <x v="6"/>
    <x v="7"/>
  </r>
  <r>
    <x v="2"/>
    <x v="2"/>
    <x v="2"/>
    <x v="13"/>
    <x v="5"/>
    <x v="6"/>
    <x v="5"/>
    <x v="13"/>
    <x v="95"/>
    <x v="121"/>
    <x v="75"/>
    <x v="3"/>
    <x v="6"/>
    <x v="11"/>
    <x v="5"/>
    <x v="101"/>
    <x v="67"/>
    <x v="112"/>
    <x v="12"/>
    <x v="39"/>
    <x v="42"/>
    <x v="25"/>
    <x v="1"/>
    <x v="41"/>
    <x v="15"/>
    <x v="44"/>
    <x v="28"/>
    <x v="11"/>
    <x v="30"/>
    <x v="40"/>
    <x v="18"/>
    <x v="45"/>
    <x v="50"/>
    <x v="22"/>
    <x v="62"/>
    <x v="45"/>
    <x v="20"/>
    <x v="50"/>
    <x v="40"/>
    <x v="14"/>
    <x v="44"/>
    <x v="37"/>
    <x v="12"/>
    <x v="38"/>
    <x v="85"/>
    <x v="40"/>
    <x v="95"/>
    <x v="6"/>
    <x v="6"/>
    <x v="7"/>
  </r>
  <r>
    <x v="2"/>
    <x v="2"/>
    <x v="2"/>
    <x v="13"/>
    <x v="5"/>
    <x v="6"/>
    <x v="5"/>
    <x v="13"/>
    <x v="95"/>
    <x v="121"/>
    <x v="75"/>
    <x v="3"/>
    <x v="6"/>
    <x v="11"/>
    <x v="5"/>
    <x v="101"/>
    <x v="67"/>
    <x v="112"/>
    <x v="12"/>
    <x v="39"/>
    <x v="42"/>
    <x v="25"/>
    <x v="1"/>
    <x v="41"/>
    <x v="15"/>
    <x v="44"/>
    <x v="28"/>
    <x v="11"/>
    <x v="30"/>
    <x v="40"/>
    <x v="13"/>
    <x v="45"/>
    <x v="50"/>
    <x v="22"/>
    <x v="62"/>
    <x v="45"/>
    <x v="20"/>
    <x v="50"/>
    <x v="40"/>
    <x v="14"/>
    <x v="44"/>
    <x v="37"/>
    <x v="12"/>
    <x v="38"/>
    <x v="85"/>
    <x v="40"/>
    <x v="95"/>
    <x v="6"/>
    <x v="6"/>
    <x v="7"/>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10.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11.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1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7.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8.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9.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eau croisé dynamique7" cacheId="1" applyNumberFormats="0" applyBorderFormats="0" applyFontFormats="0" applyPatternFormats="0" applyAlignmentFormats="0" applyWidthHeightFormats="0" dataCaption="Values" useAutoFormatting="0" itemPrintTitles="1" indent="0" outline="0" outlineData="0" compact="0" compactData="0">
  <location ref="B76:J87" firstHeaderRow="1" firstDataRow="2" firstDataCol="3" rowPageCount="3" colPageCount="1"/>
  <pivotFields count="47">
    <pivotField showAll="0" compact="0" outline="0"/>
    <pivotField axis="axisPage" showAll="0" compact="0" outline="0">
      <items count="3">
        <item h="1" x="0"/>
        <item x="1"/>
        <item t="default"/>
      </items>
    </pivotField>
    <pivotField axis="axisPage" showAll="0" compact="0" outline="0">
      <items count="3">
        <item h="1" x="0"/>
        <item x="1"/>
        <item t="default"/>
      </items>
    </pivotField>
    <pivotField showAll="0" compact="0" outline="0"/>
    <pivotField axis="axisRow" showAll="0" compact="0" outline="0">
      <items count="6">
        <item h="1" x="1"/>
        <item h="1" x="2"/>
        <item x="3"/>
        <item h="1" x="4"/>
        <item h="1" x="0"/>
        <item t="default"/>
      </items>
    </pivotField>
    <pivotField showAll="0" compact="0" outline="0"/>
    <pivotField showAll="0" compact="0" outline="0"/>
    <pivotField showAll="0" compact="0" outline="0"/>
    <pivotField showAll="0" compact="0" outline="0"/>
    <pivotField axis="axisRow" showAll="0" compact="0" outline="0">
      <items count="122">
        <item x="0"/>
        <item x="1"/>
        <item x="2"/>
        <item x="3"/>
        <item x="4"/>
        <item x="5"/>
        <item x="7"/>
        <item x="9"/>
        <item x="11"/>
        <item x="12"/>
        <item x="13"/>
        <item x="14"/>
        <item x="15"/>
        <item x="16"/>
        <item x="17"/>
        <item x="18"/>
        <item x="19"/>
        <item x="20"/>
        <item x="21"/>
        <item x="22"/>
        <item x="23"/>
        <item x="24"/>
        <item x="25"/>
        <item x="26"/>
        <item x="27"/>
        <item x="31"/>
        <item x="32"/>
        <item x="33"/>
        <item x="54"/>
        <item x="34"/>
        <item x="35"/>
        <item x="36"/>
        <item x="37"/>
        <item x="38"/>
        <item x="39"/>
        <item x="40"/>
        <item x="41"/>
        <item x="42"/>
        <item x="43"/>
        <item x="46"/>
        <item x="44"/>
        <item x="45"/>
        <item x="47"/>
        <item x="51"/>
        <item x="52"/>
        <item x="53"/>
        <item x="57"/>
        <item x="58"/>
        <item x="60"/>
        <item x="62"/>
        <item x="63"/>
        <item x="64"/>
        <item x="65"/>
        <item x="66"/>
        <item x="67"/>
        <item x="68"/>
        <item x="69"/>
        <item x="70"/>
        <item x="71"/>
        <item x="72"/>
        <item x="74"/>
        <item x="75"/>
        <item x="76"/>
        <item x="78"/>
        <item x="79"/>
        <item x="85"/>
        <item x="87"/>
        <item x="86"/>
        <item x="89"/>
        <item x="90"/>
        <item x="91"/>
        <item x="92"/>
        <item x="93"/>
        <item x="94"/>
        <item x="95"/>
        <item x="96"/>
        <item x="97"/>
        <item x="98"/>
        <item x="100"/>
        <item x="101"/>
        <item x="102"/>
        <item x="104"/>
        <item x="107"/>
        <item x="108"/>
        <item x="109"/>
        <item x="110"/>
        <item x="111"/>
        <item x="112"/>
        <item x="114"/>
        <item x="115"/>
        <item x="116"/>
        <item x="117"/>
        <item x="118"/>
        <item x="119"/>
        <item x="120"/>
        <item x="30"/>
        <item x="50"/>
        <item x="49"/>
        <item x="28"/>
        <item x="29"/>
        <item x="99"/>
        <item x="113"/>
        <item x="88"/>
        <item x="55"/>
        <item x="6"/>
        <item x="105"/>
        <item x="82"/>
        <item x="81"/>
        <item x="80"/>
        <item x="83"/>
        <item x="84"/>
        <item x="106"/>
        <item x="59"/>
        <item x="48"/>
        <item x="61"/>
        <item x="56"/>
        <item x="8"/>
        <item x="103"/>
        <item x="73"/>
        <item x="77"/>
        <item x="10"/>
        <item t="default"/>
      </items>
    </pivotField>
    <pivotField axis="axisRow" showAll="0" compact="0" outline="0">
      <items count="76">
        <item x="0"/>
        <item x="1"/>
        <item x="2"/>
        <item x="3"/>
        <item x="6"/>
        <item x="7"/>
        <item x="8"/>
        <item x="9"/>
        <item x="10"/>
        <item x="11"/>
        <item x="12"/>
        <item x="13"/>
        <item x="16"/>
        <item x="17"/>
        <item x="18"/>
        <item x="19"/>
        <item x="20"/>
        <item x="21"/>
        <item x="22"/>
        <item x="23"/>
        <item x="24"/>
        <item x="27"/>
        <item x="28"/>
        <item x="29"/>
        <item x="30"/>
        <item x="31"/>
        <item x="32"/>
        <item x="33"/>
        <item x="34"/>
        <item x="35"/>
        <item x="36"/>
        <item x="38"/>
        <item x="39"/>
        <item x="40"/>
        <item x="41"/>
        <item x="42"/>
        <item x="48"/>
        <item x="49"/>
        <item x="50"/>
        <item x="52"/>
        <item x="53"/>
        <item x="54"/>
        <item x="55"/>
        <item x="56"/>
        <item x="57"/>
        <item x="58"/>
        <item x="60"/>
        <item x="61"/>
        <item x="63"/>
        <item x="65"/>
        <item x="66"/>
        <item x="68"/>
        <item x="69"/>
        <item x="70"/>
        <item x="71"/>
        <item x="72"/>
        <item x="73"/>
        <item x="74"/>
        <item x="14"/>
        <item x="26"/>
        <item x="25"/>
        <item x="15"/>
        <item x="59"/>
        <item x="67"/>
        <item x="51"/>
        <item x="4"/>
        <item x="64"/>
        <item x="45"/>
        <item x="44"/>
        <item x="43"/>
        <item x="46"/>
        <item x="47"/>
        <item x="5"/>
        <item x="62"/>
        <item x="37"/>
        <item t="default"/>
      </items>
    </pivotField>
    <pivotField showAll="0" compact="0" outline="0"/>
    <pivotField showAll="0" compact="0" outline="0"/>
    <pivotField showAll="0" compact="0" outline="0"/>
    <pivotField axis="axisPage" showAll="0" compact="0" outline="0">
      <items count="4">
        <item x="0"/>
        <item x="1"/>
        <item h="1" x="2"/>
        <item t="default"/>
      </items>
    </pivotField>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dataField="1" showAll="0" compact="0" outline="0"/>
    <pivotField dataField="1" showAll="0" compact="0" outline="0"/>
    <pivotField dataField="1" showAll="0" compact="0" outline="0"/>
    <pivotField dataField="1" showAll="0" compact="0" outline="0"/>
    <pivotField showAll="0" compact="0" outline="0"/>
    <pivotField showAll="0" compact="0" outline="0"/>
    <pivotField dataField="1" showAll="0" compact="0" outline="0"/>
    <pivotField showAll="0" compact="0" outline="0"/>
    <pivotField showAll="0" compact="0" outline="0"/>
    <pivotField dataField="1" showAll="0" compact="0" outline="0"/>
    <pivotField showAll="0" compact="0" outline="0"/>
    <pivotField showAll="0" compact="0" outline="0"/>
    <pivotField showAll="0" compact="0" outline="0"/>
    <pivotField showAll="0" compact="0" outline="0"/>
    <pivotField showAll="0" compact="0" outline="0"/>
    <pivotField showAll="0" compact="0" outline="0"/>
  </pivotFields>
  <rowFields count="3">
    <field x="4"/>
    <field x="10"/>
    <field x="9"/>
  </rowFields>
  <colFields count="1">
    <field x="-2"/>
  </colFields>
  <pageFields count="3">
    <pageField fld="14" hier="-1"/>
    <pageField fld="1" hier="-1"/>
    <pageField fld="2" hier="-1"/>
  </pageFields>
  <dataFields count="6">
    <dataField fld="31" subtotal="sum"/>
    <dataField fld="32" subtotal="sum"/>
    <dataField fld="33" subtotal="sum"/>
    <dataField fld="34" subtotal="sum"/>
    <dataField fld="37" subtotal="sum"/>
    <dataField fld="40" subtotal="sum"/>
  </dataFields>
</pivotTableDefinition>
</file>

<file path=xl/pivotTables/pivotTable10.xml><?xml version="1.0" encoding="utf-8"?>
<pivotTableDefinition xmlns="http://schemas.openxmlformats.org/spreadsheetml/2006/main" name="DataPilot1" cacheId="2" applyNumberFormats="0" applyBorderFormats="0" applyFontFormats="0" applyPatternFormats="0" applyAlignmentFormats="0" applyWidthHeightFormats="0" dataCaption="Values" useAutoFormatting="0" itemPrintTitles="1" indent="0" outline="1" outlineData="1" compact="0" compactData="0">
  <location ref="A5:R141" firstHeaderRow="1" firstDataRow="2" firstDataCol="3" rowPageCount="2" colPageCount="1"/>
  <pivotFields count="50">
    <pivotField axis="axisPage" showAll="0" defaultSubtotal="0" compact="0">
      <items count="3">
        <item h="1" x="0"/>
        <item x="1"/>
        <item h="1" x="2"/>
      </items>
    </pivotField>
    <pivotField showAll="0" compact="0"/>
    <pivotField showAll="0" compact="0"/>
    <pivotField showAll="0" compact="0"/>
    <pivotField showAll="0" compact="0"/>
    <pivotField axis="axisRow" showAll="0" compact="0">
      <items count="8">
        <item x="3"/>
        <item x="6"/>
        <item x="0"/>
        <item x="4"/>
        <item x="1"/>
        <item x="5"/>
        <item x="2"/>
        <item t="default"/>
      </items>
    </pivotField>
    <pivotField showAll="0" compact="0"/>
    <pivotField axis="axisRow" showAll="0" compact="0">
      <items count="15">
        <item x="11"/>
        <item x="0"/>
        <item x="1"/>
        <item x="3"/>
        <item x="4"/>
        <item x="5"/>
        <item x="8"/>
        <item x="9"/>
        <item x="13"/>
        <item x="7"/>
        <item x="10"/>
        <item x="2"/>
        <item x="12"/>
        <item x="6"/>
        <item t="default"/>
      </items>
    </pivotField>
    <pivotField showAll="0" compact="0"/>
    <pivotField axis="axisRow" showAll="0" compact="0">
      <items count="123">
        <item x="0"/>
        <item x="1"/>
        <item x="2"/>
        <item x="3"/>
        <item x="4"/>
        <item x="5"/>
        <item x="7"/>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61"/>
        <item x="41"/>
        <item x="42"/>
        <item x="43"/>
        <item x="46"/>
        <item x="44"/>
        <item x="45"/>
        <item x="47"/>
        <item x="49"/>
        <item x="50"/>
        <item x="51"/>
        <item x="52"/>
        <item x="53"/>
        <item x="54"/>
        <item x="57"/>
        <item x="58"/>
        <item x="60"/>
        <item x="62"/>
        <item x="63"/>
        <item x="64"/>
        <item x="65"/>
        <item x="66"/>
        <item x="67"/>
        <item x="68"/>
        <item x="69"/>
        <item x="70"/>
        <item x="71"/>
        <item x="72"/>
        <item x="74"/>
        <item x="75"/>
        <item x="76"/>
        <item x="78"/>
        <item x="79"/>
        <item x="87"/>
        <item x="86"/>
        <item x="55"/>
        <item x="88"/>
        <item x="89"/>
        <item x="90"/>
        <item x="91"/>
        <item x="92"/>
        <item x="93"/>
        <item x="94"/>
        <item x="95"/>
        <item x="96"/>
        <item x="97"/>
        <item x="98"/>
        <item x="99"/>
        <item x="100"/>
        <item x="101"/>
        <item x="102"/>
        <item x="104"/>
        <item x="107"/>
        <item x="108"/>
        <item x="109"/>
        <item x="110"/>
        <item x="111"/>
        <item x="113"/>
        <item x="112"/>
        <item x="114"/>
        <item x="115"/>
        <item x="116"/>
        <item x="117"/>
        <item x="118"/>
        <item x="119"/>
        <item x="120"/>
        <item x="121"/>
        <item x="105"/>
        <item x="85"/>
        <item x="82"/>
        <item x="81"/>
        <item x="80"/>
        <item x="83"/>
        <item x="84"/>
        <item x="8"/>
        <item x="103"/>
        <item x="73"/>
        <item x="6"/>
        <item x="56"/>
        <item x="106"/>
        <item x="59"/>
        <item x="48"/>
        <item x="77"/>
        <item x="10"/>
        <item t="default"/>
      </items>
    </pivotField>
    <pivotField showAll="0" compact="0"/>
    <pivotField showAll="0" compact="0"/>
    <pivotField showAll="0" compact="0"/>
    <pivotField showAll="0" compact="0"/>
    <pivotField axis="axisPage" showAll="0" compact="0">
      <items count="7">
        <item h="1" x="5"/>
        <item h="1" x="4"/>
        <item h="1" x="3"/>
        <item x="1"/>
        <item x="0"/>
        <item h="1" x="2"/>
        <item t="default"/>
      </items>
    </pivotField>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dataField="1" showAll="0" compact="0"/>
    <pivotField dataField="1" showAll="0" compact="0"/>
    <pivotField dataField="1" showAll="0" compact="0"/>
    <pivotField dataField="1" showAll="0" compact="0"/>
    <pivotField dataField="1" showAll="0" compact="0"/>
    <pivotField dataField="1" showAll="0" compact="0"/>
    <pivotField dataField="1" showAll="0" compact="0"/>
    <pivotField dataField="1" showAll="0" compact="0"/>
    <pivotField dataField="1" showAll="0" compact="0"/>
    <pivotField dataField="1" showAll="0" compact="0"/>
    <pivotField dataField="1" showAll="0" compact="0"/>
    <pivotField dataField="1" showAll="0" compact="0"/>
    <pivotField dataField="1" showAll="0" compact="0"/>
    <pivotField dataField="1" showAll="0" compact="0"/>
    <pivotField dataField="1" showAll="0" compact="0"/>
    <pivotField showAll="0" compact="0"/>
    <pivotField showAll="0" compact="0"/>
    <pivotField showAll="0" compact="0"/>
  </pivotFields>
  <rowFields count="3">
    <field x="5"/>
    <field x="7"/>
    <field x="9"/>
  </rowFields>
  <colFields count="1">
    <field x="-2"/>
  </colFields>
  <pageFields count="2">
    <pageField fld="14" hier="-1"/>
    <pageField fld="0" hier="-1"/>
  </pageFields>
  <dataFields count="15">
    <dataField fld="32" subtotal="sum"/>
    <dataField fld="33" subtotal="sum"/>
    <dataField fld="34" subtotal="sum"/>
    <dataField fld="35" subtotal="sum"/>
    <dataField fld="36" subtotal="sum"/>
    <dataField fld="37" subtotal="sum"/>
    <dataField fld="38" subtotal="sum"/>
    <dataField fld="39" subtotal="sum"/>
    <dataField fld="40" subtotal="sum"/>
    <dataField fld="41" subtotal="sum"/>
    <dataField fld="42" subtotal="sum"/>
    <dataField fld="43" subtotal="sum"/>
    <dataField fld="44" subtotal="sum"/>
    <dataField fld="45" subtotal="sum"/>
    <dataField fld="46" subtotal="sum"/>
  </dataFields>
</pivotTableDefinition>
</file>

<file path=xl/pivotTables/pivotTable11.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0" outlineData="0" compact="0" compactData="0">
  <location ref="A5:P146" firstHeaderRow="1" firstDataRow="2" firstDataCol="4" rowPageCount="1" colPageCount="1"/>
  <pivotFields count="50">
    <pivotField showAll="0" compact="0" outline="0"/>
    <pivotField showAll="0" compact="0" outline="0"/>
    <pivotField showAll="0" compact="0" outline="0"/>
    <pivotField showAll="0" compact="0" outline="0"/>
    <pivotField showAll="0" compact="0" outline="0"/>
    <pivotField axis="axisRow" showAll="0" compact="0" outline="0">
      <items count="8">
        <item x="3"/>
        <item x="6"/>
        <item x="0"/>
        <item x="4"/>
        <item x="1"/>
        <item x="5"/>
        <item x="2"/>
        <item t="default"/>
      </items>
    </pivotField>
    <pivotField showAll="0" compact="0" outline="0"/>
    <pivotField axis="axisRow" showAll="0" compact="0" outline="0">
      <items count="15">
        <item x="11"/>
        <item x="0"/>
        <item x="1"/>
        <item x="3"/>
        <item x="4"/>
        <item x="5"/>
        <item x="8"/>
        <item x="9"/>
        <item x="13"/>
        <item x="7"/>
        <item x="10"/>
        <item x="2"/>
        <item x="12"/>
        <item x="6"/>
        <item t="default"/>
      </items>
    </pivotField>
    <pivotField axis="axisRow" showAll="0" compact="0" outline="0">
      <items count="97">
        <item x="0"/>
        <item x="4"/>
        <item x="5"/>
        <item x="6"/>
        <item x="7"/>
        <item x="9"/>
        <item x="11"/>
        <item x="12"/>
        <item x="13"/>
        <item x="14"/>
        <item x="15"/>
        <item x="17"/>
        <item x="18"/>
        <item x="23"/>
        <item x="24"/>
        <item x="25"/>
        <item x="26"/>
        <item x="29"/>
        <item x="30"/>
        <item x="31"/>
        <item x="32"/>
        <item x="33"/>
        <item x="34"/>
        <item x="35"/>
        <item x="36"/>
        <item x="37"/>
        <item x="38"/>
        <item x="39"/>
        <item x="40"/>
        <item x="41"/>
        <item x="42"/>
        <item x="44"/>
        <item x="45"/>
        <item x="46"/>
        <item x="47"/>
        <item x="48"/>
        <item x="49"/>
        <item x="50"/>
        <item x="52"/>
        <item x="53"/>
        <item x="54"/>
        <item x="55"/>
        <item x="56"/>
        <item x="57"/>
        <item x="58"/>
        <item x="59"/>
        <item x="60"/>
        <item x="61"/>
        <item x="62"/>
        <item x="63"/>
        <item x="64"/>
        <item x="66"/>
        <item x="67"/>
        <item x="68"/>
        <item x="69"/>
        <item x="71"/>
        <item x="75"/>
        <item x="76"/>
        <item x="79"/>
        <item x="80"/>
        <item x="81"/>
        <item x="83"/>
        <item x="84"/>
        <item x="85"/>
        <item x="86"/>
        <item x="87"/>
        <item x="88"/>
        <item x="89"/>
        <item x="90"/>
        <item x="91"/>
        <item x="92"/>
        <item x="93"/>
        <item x="95"/>
        <item x="28"/>
        <item x="2"/>
        <item x="27"/>
        <item x="20"/>
        <item x="1"/>
        <item x="8"/>
        <item x="70"/>
        <item x="3"/>
        <item x="43"/>
        <item x="72"/>
        <item x="78"/>
        <item x="51"/>
        <item x="77"/>
        <item x="73"/>
        <item x="74"/>
        <item x="16"/>
        <item x="22"/>
        <item x="21"/>
        <item x="82"/>
        <item x="19"/>
        <item x="65"/>
        <item x="10"/>
        <item x="94"/>
        <item t="default"/>
      </items>
    </pivotField>
    <pivotField axis="axisRow" showAll="0" defaultSubtotal="0" compact="0" outline="0">
      <items count="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s>
    </pivotField>
    <pivotField showAll="0" compact="0" outline="0"/>
    <pivotField showAll="0" compact="0" outline="0"/>
    <pivotField showAll="0" compact="0" outline="0"/>
    <pivotField showAll="0" compact="0" outline="0"/>
    <pivotField axis="axisPage" showAll="0" compact="0" outline="0">
      <items count="7">
        <item h="1" x="5"/>
        <item h="1" x="4"/>
        <item h="1" x="3"/>
        <item x="1"/>
        <item x="0"/>
        <item h="1" x="2"/>
        <item t="default"/>
      </items>
    </pivotField>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dataField="1" showAll="0" compact="0" outline="0"/>
    <pivotField dataField="1" showAll="0" compact="0" outline="0"/>
    <pivotField dataField="1" showAll="0" compact="0" outline="0"/>
    <pivotField dataField="1" showAll="0" compact="0" outline="0"/>
    <pivotField dataField="1" showAll="0" compact="0" outline="0"/>
    <pivotField dataField="1" showAll="0" compact="0" outline="0"/>
    <pivotField dataField="1" showAll="0" compact="0" outline="0"/>
    <pivotField dataField="1" showAll="0" compact="0" outline="0"/>
    <pivotField dataField="1" showAll="0" compact="0" outline="0"/>
    <pivotField dataField="1" showAll="0" compact="0" outline="0"/>
    <pivotField dataField="1" showAll="0" compact="0" outline="0"/>
    <pivotField dataField="1"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s>
  <rowFields count="4">
    <field x="5"/>
    <field x="7"/>
    <field x="9"/>
    <field x="8"/>
  </rowFields>
  <colFields count="1">
    <field x="-2"/>
  </colFields>
  <pageFields count="1">
    <pageField fld="14" hier="-1"/>
  </pageFields>
  <dataFields count="12">
    <dataField fld="29" subtotal="sum"/>
    <dataField fld="30" subtotal="sum"/>
    <dataField fld="31" subtotal="sum"/>
    <dataField fld="32" subtotal="sum"/>
    <dataField fld="33" subtotal="sum"/>
    <dataField fld="34" subtotal="sum"/>
    <dataField fld="35" subtotal="sum"/>
    <dataField fld="36" subtotal="sum"/>
    <dataField fld="37" subtotal="sum"/>
    <dataField fld="38" subtotal="sum"/>
    <dataField fld="39" subtotal="sum"/>
    <dataField fld="40" subtotal="sum"/>
  </dataFields>
</pivotTableDefinition>
</file>

<file path=xl/pivotTables/pivotTable12.xml><?xml version="1.0" encoding="utf-8"?>
<pivotTableDefinition xmlns="http://schemas.openxmlformats.org/spreadsheetml/2006/main" name="DataPilot3" cacheId="2" applyNumberFormats="0" applyBorderFormats="0" applyFontFormats="0" applyPatternFormats="0" applyAlignmentFormats="0" applyWidthHeightFormats="0" dataCaption="Values" useAutoFormatting="0" itemPrintTitles="1" indent="0" outline="1" outlineData="1" compact="0" compactData="0">
  <location ref="A5:F166" firstHeaderRow="1" firstDataRow="2" firstDataCol="3" rowPageCount="1" colPageCount="1"/>
  <pivotFields count="50">
    <pivotField showAll="0" compact="0"/>
    <pivotField showAll="0" compact="0"/>
    <pivotField showAll="0" compact="0"/>
    <pivotField showAll="0" compact="0"/>
    <pivotField showAll="0" compact="0"/>
    <pivotField axis="axisRow" showAll="0" compact="0">
      <items count="8">
        <item x="3"/>
        <item x="6"/>
        <item x="0"/>
        <item x="4"/>
        <item x="1"/>
        <item x="5"/>
        <item x="2"/>
        <item t="default"/>
      </items>
    </pivotField>
    <pivotField showAll="0" compact="0"/>
    <pivotField axis="axisRow" showAll="0" compact="0">
      <items count="15">
        <item x="11"/>
        <item x="0"/>
        <item x="1"/>
        <item x="3"/>
        <item x="4"/>
        <item x="5"/>
        <item x="8"/>
        <item x="9"/>
        <item x="13"/>
        <item x="7"/>
        <item x="10"/>
        <item x="2"/>
        <item x="12"/>
        <item x="6"/>
        <item t="default"/>
      </items>
    </pivotField>
    <pivotField showAll="0" compact="0"/>
    <pivotField axis="axisRow" showAll="0" compact="0">
      <items count="1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showAll="0" compact="0"/>
    <pivotField showAll="0" compact="0"/>
    <pivotField showAll="0" compact="0"/>
    <pivotField showAll="0" compact="0"/>
    <pivotField axis="axisPage" showAll="0" compact="0">
      <items count="7">
        <item h="1" x="5"/>
        <item h="1" x="4"/>
        <item h="1" x="3"/>
        <item x="1"/>
        <item x="0"/>
        <item x="2"/>
        <item t="default"/>
      </items>
    </pivotField>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dataField="1" showAll="0" compact="0"/>
    <pivotField dataField="1" showAll="0" compact="0"/>
    <pivotField dataField="1"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s>
  <rowFields count="3">
    <field x="5"/>
    <field x="7"/>
    <field x="9"/>
  </rowFields>
  <colFields count="1">
    <field x="-2"/>
  </colFields>
  <pageFields count="1">
    <pageField fld="14" hier="-1"/>
  </pageFields>
  <dataFields count="3">
    <dataField fld="29" subtotal="sum"/>
    <dataField fld="30" subtotal="sum"/>
    <dataField fld="31" subtotal="sum"/>
  </dataFields>
</pivotTableDefinition>
</file>

<file path=xl/pivotTables/pivotTable2.xml><?xml version="1.0" encoding="utf-8"?>
<pivotTableDefinition xmlns="http://schemas.openxmlformats.org/spreadsheetml/2006/main" name="Tableau croisé dynamique6" cacheId="1" applyNumberFormats="0" applyBorderFormats="0" applyFontFormats="0" applyPatternFormats="0" applyAlignmentFormats="0" applyWidthHeightFormats="0" dataCaption="Values" useAutoFormatting="0" itemPrintTitles="1" indent="0" outline="0" outlineData="0" compact="0" compactData="0">
  <location ref="B52:J61" firstHeaderRow="1" firstDataRow="2" firstDataCol="3" rowPageCount="3" colPageCount="1"/>
  <pivotFields count="47">
    <pivotField showAll="0" compact="0" outline="0"/>
    <pivotField axis="axisPage" showAll="0" compact="0" outline="0">
      <items count="3">
        <item h="1" x="0"/>
        <item x="1"/>
        <item t="default"/>
      </items>
    </pivotField>
    <pivotField axis="axisPage" showAll="0" compact="0" outline="0">
      <items count="3">
        <item h="1" x="0"/>
        <item x="1"/>
        <item t="default"/>
      </items>
    </pivotField>
    <pivotField showAll="0" compact="0" outline="0"/>
    <pivotField axis="axisRow" showAll="0" compact="0" outline="0">
      <items count="6">
        <item h="1" x="1"/>
        <item x="2"/>
        <item h="1" x="3"/>
        <item h="1" x="4"/>
        <item h="1" x="0"/>
        <item t="default"/>
      </items>
    </pivotField>
    <pivotField showAll="0" compact="0" outline="0"/>
    <pivotField showAll="0" compact="0" outline="0"/>
    <pivotField showAll="0" compact="0" outline="0"/>
    <pivotField showAll="0" compact="0" outline="0"/>
    <pivotField axis="axisRow" showAll="0" compact="0" outline="0">
      <items count="122">
        <item x="0"/>
        <item x="1"/>
        <item x="2"/>
        <item x="3"/>
        <item x="4"/>
        <item x="5"/>
        <item x="7"/>
        <item x="9"/>
        <item x="11"/>
        <item x="12"/>
        <item x="13"/>
        <item x="14"/>
        <item x="15"/>
        <item x="16"/>
        <item x="17"/>
        <item x="18"/>
        <item x="19"/>
        <item x="20"/>
        <item x="21"/>
        <item x="22"/>
        <item x="23"/>
        <item x="24"/>
        <item x="25"/>
        <item x="26"/>
        <item x="27"/>
        <item x="31"/>
        <item x="32"/>
        <item x="33"/>
        <item x="54"/>
        <item x="34"/>
        <item x="35"/>
        <item x="36"/>
        <item x="37"/>
        <item x="38"/>
        <item x="39"/>
        <item x="40"/>
        <item x="41"/>
        <item x="42"/>
        <item x="43"/>
        <item x="46"/>
        <item x="44"/>
        <item x="45"/>
        <item x="47"/>
        <item x="51"/>
        <item x="52"/>
        <item x="53"/>
        <item x="57"/>
        <item x="58"/>
        <item x="60"/>
        <item x="62"/>
        <item x="63"/>
        <item x="64"/>
        <item x="65"/>
        <item x="66"/>
        <item x="67"/>
        <item x="68"/>
        <item x="69"/>
        <item x="70"/>
        <item x="71"/>
        <item x="72"/>
        <item x="74"/>
        <item x="75"/>
        <item x="76"/>
        <item x="78"/>
        <item x="79"/>
        <item x="85"/>
        <item x="87"/>
        <item x="86"/>
        <item x="89"/>
        <item x="90"/>
        <item x="91"/>
        <item x="92"/>
        <item x="93"/>
        <item x="94"/>
        <item x="95"/>
        <item x="96"/>
        <item x="97"/>
        <item x="98"/>
        <item x="100"/>
        <item x="101"/>
        <item x="102"/>
        <item x="104"/>
        <item x="107"/>
        <item x="108"/>
        <item x="109"/>
        <item x="110"/>
        <item x="111"/>
        <item x="112"/>
        <item x="114"/>
        <item x="115"/>
        <item x="116"/>
        <item x="117"/>
        <item x="118"/>
        <item x="119"/>
        <item x="120"/>
        <item x="30"/>
        <item x="50"/>
        <item x="49"/>
        <item x="28"/>
        <item x="29"/>
        <item x="99"/>
        <item x="113"/>
        <item x="88"/>
        <item x="55"/>
        <item x="6"/>
        <item x="105"/>
        <item x="82"/>
        <item x="81"/>
        <item x="80"/>
        <item x="83"/>
        <item x="84"/>
        <item x="106"/>
        <item x="59"/>
        <item x="48"/>
        <item x="61"/>
        <item x="56"/>
        <item x="8"/>
        <item x="103"/>
        <item x="73"/>
        <item x="77"/>
        <item x="10"/>
        <item t="default"/>
      </items>
    </pivotField>
    <pivotField axis="axisRow" showAll="0" compact="0" outline="0">
      <items count="76">
        <item x="0"/>
        <item x="1"/>
        <item x="2"/>
        <item x="3"/>
        <item x="6"/>
        <item x="7"/>
        <item x="8"/>
        <item x="9"/>
        <item x="10"/>
        <item x="11"/>
        <item x="12"/>
        <item x="13"/>
        <item x="16"/>
        <item x="17"/>
        <item x="18"/>
        <item x="19"/>
        <item x="20"/>
        <item x="21"/>
        <item x="22"/>
        <item x="23"/>
        <item x="24"/>
        <item x="27"/>
        <item x="28"/>
        <item x="29"/>
        <item x="30"/>
        <item x="31"/>
        <item x="32"/>
        <item x="33"/>
        <item x="34"/>
        <item x="35"/>
        <item x="36"/>
        <item x="38"/>
        <item x="39"/>
        <item x="40"/>
        <item x="41"/>
        <item x="42"/>
        <item x="48"/>
        <item x="49"/>
        <item x="50"/>
        <item x="52"/>
        <item x="53"/>
        <item x="54"/>
        <item x="55"/>
        <item x="56"/>
        <item x="57"/>
        <item x="58"/>
        <item x="60"/>
        <item x="61"/>
        <item x="63"/>
        <item x="65"/>
        <item x="66"/>
        <item x="68"/>
        <item x="69"/>
        <item x="70"/>
        <item x="71"/>
        <item x="72"/>
        <item x="73"/>
        <item x="74"/>
        <item x="14"/>
        <item x="26"/>
        <item x="25"/>
        <item x="15"/>
        <item x="59"/>
        <item x="67"/>
        <item x="51"/>
        <item x="4"/>
        <item x="64"/>
        <item x="45"/>
        <item x="44"/>
        <item x="43"/>
        <item x="46"/>
        <item x="47"/>
        <item x="5"/>
        <item x="62"/>
        <item x="37"/>
        <item t="default"/>
      </items>
    </pivotField>
    <pivotField showAll="0" compact="0" outline="0"/>
    <pivotField showAll="0" compact="0" outline="0"/>
    <pivotField showAll="0" compact="0" outline="0"/>
    <pivotField axis="axisPage" showAll="0" compact="0" outline="0">
      <items count="4">
        <item x="0"/>
        <item x="1"/>
        <item h="1" x="2"/>
        <item t="default"/>
      </items>
    </pivotField>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dataField="1" showAll="0" compact="0" outline="0"/>
    <pivotField dataField="1" showAll="0" compact="0" outline="0"/>
    <pivotField dataField="1" showAll="0" compact="0" outline="0"/>
    <pivotField dataField="1" showAll="0" compact="0" outline="0"/>
    <pivotField showAll="0" compact="0" outline="0"/>
    <pivotField showAll="0" compact="0" outline="0"/>
    <pivotField dataField="1" showAll="0" compact="0" outline="0"/>
    <pivotField showAll="0" compact="0" outline="0"/>
    <pivotField showAll="0" compact="0" outline="0"/>
    <pivotField dataField="1" showAll="0" compact="0" outline="0"/>
    <pivotField showAll="0" compact="0" outline="0"/>
    <pivotField showAll="0" compact="0" outline="0"/>
    <pivotField showAll="0" compact="0" outline="0"/>
    <pivotField showAll="0" compact="0" outline="0"/>
    <pivotField showAll="0" compact="0" outline="0"/>
    <pivotField showAll="0" compact="0" outline="0"/>
  </pivotFields>
  <rowFields count="3">
    <field x="4"/>
    <field x="10"/>
    <field x="9"/>
  </rowFields>
  <colFields count="1">
    <field x="-2"/>
  </colFields>
  <pageFields count="3">
    <pageField fld="14" hier="-1"/>
    <pageField fld="1" hier="-1"/>
    <pageField fld="2" hier="-1"/>
  </pageFields>
  <dataFields count="6">
    <dataField fld="31" subtotal="sum"/>
    <dataField fld="32" subtotal="sum"/>
    <dataField fld="33" subtotal="sum"/>
    <dataField fld="34" subtotal="sum"/>
    <dataField fld="37" subtotal="sum"/>
    <dataField fld="40" subtotal="sum"/>
  </dataFields>
</pivotTableDefinition>
</file>

<file path=xl/pivotTables/pivotTable3.xml><?xml version="1.0" encoding="utf-8"?>
<pivotTableDefinition xmlns="http://schemas.openxmlformats.org/spreadsheetml/2006/main" name="Tableau croisé dynamique3" cacheId="1" applyNumberFormats="0" applyBorderFormats="0" applyFontFormats="0" applyPatternFormats="0" applyAlignmentFormats="0" applyWidthHeightFormats="0" dataCaption="Values" useAutoFormatting="0" itemPrintTitles="1" indent="0" outline="0" outlineData="0" compact="0" compactData="0">
  <location ref="B99:I103" firstHeaderRow="1" firstDataRow="2" firstDataCol="2" rowPageCount="3" colPageCount="1"/>
  <pivotFields count="47">
    <pivotField showAll="0" compact="0" outline="0"/>
    <pivotField axis="axisPage" showAll="0" compact="0" outline="0">
      <items count="3">
        <item h="1" x="0"/>
        <item x="1"/>
        <item t="default"/>
      </items>
    </pivotField>
    <pivotField axis="axisPage" showAll="0" compact="0" outline="0">
      <items count="3">
        <item h="1" x="0"/>
        <item x="1"/>
        <item t="default"/>
      </items>
    </pivotField>
    <pivotField showAll="0" compact="0" outline="0"/>
    <pivotField axis="axisRow" showAll="0" compact="0" outline="0">
      <items count="6">
        <item h="1" x="1"/>
        <item h="1" x="2"/>
        <item h="1" x="3"/>
        <item h="1" x="4"/>
        <item x="0"/>
        <item t="default"/>
      </items>
    </pivotField>
    <pivotField showAll="0" compact="0" outline="0"/>
    <pivotField showAll="0" compact="0" outline="0"/>
    <pivotField showAll="0" compact="0" outline="0"/>
    <pivotField showAll="0" compact="0" outline="0"/>
    <pivotField axis="axisRow" showAll="0" compact="0" outline="0">
      <items count="122">
        <item x="0"/>
        <item x="1"/>
        <item x="2"/>
        <item x="3"/>
        <item x="4"/>
        <item x="5"/>
        <item x="7"/>
        <item x="9"/>
        <item x="11"/>
        <item x="12"/>
        <item x="13"/>
        <item x="14"/>
        <item x="15"/>
        <item x="16"/>
        <item x="17"/>
        <item x="18"/>
        <item x="19"/>
        <item x="20"/>
        <item x="21"/>
        <item x="22"/>
        <item x="23"/>
        <item x="24"/>
        <item x="25"/>
        <item x="26"/>
        <item x="27"/>
        <item x="31"/>
        <item x="32"/>
        <item x="33"/>
        <item x="54"/>
        <item x="34"/>
        <item x="35"/>
        <item x="36"/>
        <item x="37"/>
        <item x="38"/>
        <item x="39"/>
        <item x="40"/>
        <item x="41"/>
        <item x="42"/>
        <item x="43"/>
        <item x="46"/>
        <item x="44"/>
        <item x="45"/>
        <item x="47"/>
        <item x="51"/>
        <item x="52"/>
        <item x="53"/>
        <item x="57"/>
        <item x="58"/>
        <item x="60"/>
        <item x="62"/>
        <item x="63"/>
        <item x="64"/>
        <item x="65"/>
        <item x="66"/>
        <item x="67"/>
        <item x="68"/>
        <item x="69"/>
        <item x="70"/>
        <item x="71"/>
        <item x="72"/>
        <item x="74"/>
        <item x="75"/>
        <item x="76"/>
        <item x="78"/>
        <item x="79"/>
        <item x="85"/>
        <item x="87"/>
        <item x="86"/>
        <item x="89"/>
        <item x="90"/>
        <item x="91"/>
        <item x="92"/>
        <item x="93"/>
        <item x="94"/>
        <item x="95"/>
        <item x="96"/>
        <item x="97"/>
        <item x="98"/>
        <item x="100"/>
        <item x="101"/>
        <item x="102"/>
        <item x="104"/>
        <item x="107"/>
        <item x="108"/>
        <item x="109"/>
        <item x="110"/>
        <item x="111"/>
        <item x="112"/>
        <item x="114"/>
        <item x="115"/>
        <item x="116"/>
        <item x="117"/>
        <item x="118"/>
        <item x="119"/>
        <item x="120"/>
        <item x="30"/>
        <item x="50"/>
        <item x="49"/>
        <item x="28"/>
        <item x="29"/>
        <item x="99"/>
        <item x="113"/>
        <item x="88"/>
        <item x="55"/>
        <item x="6"/>
        <item x="105"/>
        <item x="82"/>
        <item x="81"/>
        <item x="80"/>
        <item x="83"/>
        <item x="84"/>
        <item x="106"/>
        <item x="59"/>
        <item x="48"/>
        <item x="61"/>
        <item x="56"/>
        <item x="8"/>
        <item x="103"/>
        <item x="73"/>
        <item x="77"/>
        <item x="10"/>
        <item t="default"/>
      </items>
    </pivotField>
    <pivotField showAll="0" compact="0" outline="0"/>
    <pivotField showAll="0" compact="0" outline="0"/>
    <pivotField showAll="0" compact="0" outline="0"/>
    <pivotField showAll="0" compact="0" outline="0"/>
    <pivotField axis="axisPage" showAll="0" compact="0" outline="0">
      <items count="4">
        <item x="0"/>
        <item x="1"/>
        <item h="1" x="2"/>
        <item t="default"/>
      </items>
    </pivotField>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dataField="1" showAll="0" compact="0" outline="0"/>
    <pivotField dataField="1" showAll="0" compact="0" outline="0"/>
    <pivotField dataField="1" showAll="0" compact="0" outline="0"/>
    <pivotField dataField="1" showAll="0" compact="0" outline="0"/>
    <pivotField showAll="0" compact="0" outline="0"/>
    <pivotField showAll="0" compact="0" outline="0"/>
    <pivotField dataField="1" showAll="0" compact="0" outline="0"/>
    <pivotField showAll="0" compact="0" outline="0"/>
    <pivotField showAll="0" compact="0" outline="0"/>
    <pivotField dataField="1" showAll="0" compact="0" outline="0"/>
    <pivotField showAll="0" compact="0" outline="0"/>
    <pivotField showAll="0" compact="0" outline="0"/>
    <pivotField showAll="0" compact="0" outline="0"/>
    <pivotField showAll="0" compact="0" outline="0"/>
    <pivotField showAll="0" compact="0" outline="0"/>
    <pivotField showAll="0" compact="0" outline="0"/>
  </pivotFields>
  <rowFields count="2">
    <field x="4"/>
    <field x="9"/>
  </rowFields>
  <colFields count="1">
    <field x="-2"/>
  </colFields>
  <pageFields count="3">
    <pageField fld="14" hier="-1"/>
    <pageField fld="1" hier="-1"/>
    <pageField fld="2" hier="-1"/>
  </pageFields>
  <dataFields count="6">
    <dataField fld="31" subtotal="sum"/>
    <dataField fld="32" subtotal="sum"/>
    <dataField fld="33" subtotal="sum"/>
    <dataField fld="34" subtotal="sum"/>
    <dataField fld="37" subtotal="sum"/>
    <dataField fld="40" subtotal="sum"/>
  </dataFields>
</pivotTableDefinition>
</file>

<file path=xl/pivotTables/pivotTable4.xml><?xml version="1.0" encoding="utf-8"?>
<pivotTableDefinition xmlns="http://schemas.openxmlformats.org/spreadsheetml/2006/main" name="Tableau croisé dynamique5" cacheId="1" applyNumberFormats="0" applyBorderFormats="0" applyFontFormats="0" applyPatternFormats="0" applyAlignmentFormats="0" applyWidthHeightFormats="0" dataCaption="Values" useAutoFormatting="0" itemPrintTitles="1" indent="0" outline="0" outlineData="0" compact="0" compactData="0">
  <location ref="B9:L36" firstHeaderRow="1" firstDataRow="2" firstDataCol="3" rowPageCount="3" colPageCount="1"/>
  <pivotFields count="47">
    <pivotField showAll="0" compact="0" outline="0"/>
    <pivotField axis="axisPage" showAll="0" compact="0" outline="0">
      <items count="3">
        <item h="1" x="0"/>
        <item x="1"/>
        <item t="default"/>
      </items>
    </pivotField>
    <pivotField axis="axisPage" showAll="0" compact="0" outline="0">
      <items count="3">
        <item h="1" x="0"/>
        <item x="1"/>
        <item t="default"/>
      </items>
    </pivotField>
    <pivotField showAll="0" compact="0" outline="0"/>
    <pivotField axis="axisRow" showAll="0" compact="0" outline="0">
      <items count="6">
        <item h="1" x="1"/>
        <item h="1" x="2"/>
        <item h="1" x="3"/>
        <item x="4"/>
        <item h="1" x="0"/>
        <item t="default"/>
      </items>
    </pivotField>
    <pivotField showAll="0" compact="0" outline="0"/>
    <pivotField showAll="0" compact="0" outline="0"/>
    <pivotField showAll="0" compact="0" outline="0"/>
    <pivotField showAll="0" compact="0" outline="0"/>
    <pivotField axis="axisRow" showAll="0" compact="0" outline="0">
      <items count="122">
        <item x="0"/>
        <item x="1"/>
        <item x="2"/>
        <item x="3"/>
        <item x="4"/>
        <item x="5"/>
        <item x="7"/>
        <item x="9"/>
        <item x="11"/>
        <item x="12"/>
        <item x="13"/>
        <item x="14"/>
        <item x="15"/>
        <item x="16"/>
        <item x="17"/>
        <item x="18"/>
        <item x="19"/>
        <item x="20"/>
        <item x="21"/>
        <item x="22"/>
        <item x="23"/>
        <item x="24"/>
        <item x="25"/>
        <item x="26"/>
        <item x="27"/>
        <item x="31"/>
        <item x="32"/>
        <item x="33"/>
        <item x="34"/>
        <item x="35"/>
        <item x="36"/>
        <item x="37"/>
        <item x="38"/>
        <item x="39"/>
        <item x="40"/>
        <item x="41"/>
        <item x="42"/>
        <item x="43"/>
        <item x="46"/>
        <item x="44"/>
        <item x="45"/>
        <item x="47"/>
        <item x="51"/>
        <item x="52"/>
        <item x="53"/>
        <item x="54"/>
        <item x="57"/>
        <item x="58"/>
        <item x="60"/>
        <item x="62"/>
        <item x="63"/>
        <item x="64"/>
        <item x="65"/>
        <item x="66"/>
        <item x="67"/>
        <item x="68"/>
        <item x="69"/>
        <item x="70"/>
        <item x="71"/>
        <item x="72"/>
        <item x="74"/>
        <item x="75"/>
        <item x="76"/>
        <item x="78"/>
        <item x="79"/>
        <item x="85"/>
        <item x="87"/>
        <item x="86"/>
        <item x="89"/>
        <item x="90"/>
        <item x="91"/>
        <item x="92"/>
        <item x="93"/>
        <item x="94"/>
        <item x="95"/>
        <item x="96"/>
        <item x="97"/>
        <item x="98"/>
        <item x="100"/>
        <item x="101"/>
        <item x="102"/>
        <item x="104"/>
        <item x="107"/>
        <item x="108"/>
        <item x="109"/>
        <item x="110"/>
        <item x="111"/>
        <item x="112"/>
        <item x="114"/>
        <item x="115"/>
        <item x="116"/>
        <item x="117"/>
        <item x="118"/>
        <item x="119"/>
        <item x="120"/>
        <item x="30"/>
        <item x="50"/>
        <item x="49"/>
        <item x="28"/>
        <item x="29"/>
        <item x="99"/>
        <item x="113"/>
        <item x="88"/>
        <item x="55"/>
        <item x="6"/>
        <item x="105"/>
        <item x="82"/>
        <item x="81"/>
        <item x="80"/>
        <item x="83"/>
        <item x="84"/>
        <item x="106"/>
        <item x="59"/>
        <item x="48"/>
        <item x="61"/>
        <item x="56"/>
        <item x="8"/>
        <item x="103"/>
        <item x="73"/>
        <item x="77"/>
        <item x="10"/>
        <item t="default"/>
      </items>
    </pivotField>
    <pivotField axis="axisRow" showAll="0" compact="0" outline="0">
      <items count="76">
        <item x="0"/>
        <item x="1"/>
        <item x="2"/>
        <item x="3"/>
        <item x="6"/>
        <item x="7"/>
        <item x="8"/>
        <item x="9"/>
        <item x="10"/>
        <item x="11"/>
        <item x="12"/>
        <item x="13"/>
        <item x="16"/>
        <item x="17"/>
        <item x="18"/>
        <item x="19"/>
        <item x="20"/>
        <item x="21"/>
        <item x="22"/>
        <item x="23"/>
        <item x="24"/>
        <item x="27"/>
        <item x="28"/>
        <item x="29"/>
        <item x="30"/>
        <item x="31"/>
        <item x="32"/>
        <item x="33"/>
        <item x="34"/>
        <item x="35"/>
        <item x="36"/>
        <item x="38"/>
        <item x="39"/>
        <item x="40"/>
        <item x="41"/>
        <item x="42"/>
        <item x="48"/>
        <item x="49"/>
        <item x="50"/>
        <item x="52"/>
        <item x="53"/>
        <item x="54"/>
        <item x="55"/>
        <item x="56"/>
        <item x="57"/>
        <item x="58"/>
        <item x="60"/>
        <item x="61"/>
        <item x="63"/>
        <item x="65"/>
        <item x="66"/>
        <item x="68"/>
        <item x="69"/>
        <item x="70"/>
        <item x="71"/>
        <item x="72"/>
        <item x="73"/>
        <item x="74"/>
        <item x="14"/>
        <item x="26"/>
        <item x="25"/>
        <item x="15"/>
        <item x="59"/>
        <item x="67"/>
        <item x="51"/>
        <item x="4"/>
        <item x="64"/>
        <item x="45"/>
        <item x="44"/>
        <item x="43"/>
        <item x="46"/>
        <item x="47"/>
        <item x="5"/>
        <item x="62"/>
        <item x="37"/>
        <item t="default"/>
      </items>
    </pivotField>
    <pivotField showAll="0" compact="0" outline="0"/>
    <pivotField showAll="0" compact="0" outline="0"/>
    <pivotField showAll="0" compact="0" outline="0"/>
    <pivotField axis="axisPage" showAll="0" compact="0" outline="0">
      <items count="4">
        <item x="0"/>
        <item x="1"/>
        <item h="1" x="2"/>
        <item t="default"/>
      </items>
    </pivotField>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dataField="1" showAll="0" compact="0" outline="0"/>
    <pivotField showAll="0" compact="0" outline="0"/>
    <pivotField showAll="0" compact="0" outline="0"/>
    <pivotField dataField="1" showAll="0" compact="0" outline="0"/>
    <pivotField dataField="1" showAll="0" compact="0" outline="0"/>
    <pivotField dataField="1" showAll="0" compact="0" outline="0"/>
    <pivotField dataField="1" showAll="0" compact="0" outline="0"/>
    <pivotField showAll="0" compact="0" outline="0"/>
    <pivotField showAll="0" compact="0" outline="0"/>
    <pivotField dataField="1" showAll="0" compact="0" outline="0"/>
    <pivotField showAll="0" compact="0" outline="0"/>
    <pivotField showAll="0" compact="0" outline="0"/>
    <pivotField dataField="1" showAll="0" compact="0" outline="0"/>
    <pivotField dataField="1" showAll="0" compact="0" outline="0"/>
    <pivotField showAll="0" compact="0" outline="0"/>
    <pivotField showAll="0" compact="0" outline="0"/>
  </pivotFields>
  <rowFields count="3">
    <field x="4"/>
    <field x="10"/>
    <field x="9"/>
  </rowFields>
  <colFields count="1">
    <field x="-2"/>
  </colFields>
  <pageFields count="3">
    <pageField fld="14" hier="-1"/>
    <pageField fld="1" hier="-1"/>
    <pageField fld="2" hier="-1"/>
  </pageFields>
  <dataFields count="8">
    <dataField fld="31" subtotal="sum"/>
    <dataField fld="34" subtotal="sum"/>
    <dataField fld="35" subtotal="sum"/>
    <dataField fld="36" subtotal="sum"/>
    <dataField fld="37" subtotal="sum"/>
    <dataField fld="40" subtotal="sum"/>
    <dataField fld="43" subtotal="sum"/>
    <dataField fld="44" subtotal="sum"/>
  </dataFields>
</pivotTableDefinition>
</file>

<file path=xl/pivotTables/pivotTable5.xml><?xml version="1.0" encoding="utf-8"?>
<pivotTableDefinition xmlns="http://schemas.openxmlformats.org/spreadsheetml/2006/main" name="Tableau croisé dynamique1" cacheId="1" applyNumberFormats="0" applyBorderFormats="0" applyFontFormats="0" applyPatternFormats="0" applyAlignmentFormats="0" applyWidthHeightFormats="0" dataCaption="Values" useAutoFormatting="0" itemPrintTitles="1" indent="0" outline="0" outlineData="0" compact="0" compactData="0">
  <location ref="B52:J59" firstHeaderRow="1" firstDataRow="2" firstDataCol="3" rowPageCount="4" colPageCount="1"/>
  <pivotFields count="47">
    <pivotField showAll="0" compact="0" outline="0"/>
    <pivotField axis="axisPage" showAll="0" compact="0" outline="0">
      <items count="3">
        <item h="1" x="0"/>
        <item x="1"/>
        <item t="default"/>
      </items>
    </pivotField>
    <pivotField axis="axisPage" showAll="0" compact="0" outline="0">
      <items count="3">
        <item h="1" x="0"/>
        <item x="1"/>
        <item t="default"/>
      </items>
    </pivotField>
    <pivotField showAll="0" compact="0" outline="0"/>
    <pivotField axis="axisPage" showAll="0" compact="0" outline="0">
      <items count="6">
        <item x="1"/>
        <item h="1" x="2"/>
        <item h="1" x="3"/>
        <item h="1" x="4"/>
        <item h="1" x="0"/>
        <item t="default"/>
      </items>
    </pivotField>
    <pivotField axis="axisRow" showAll="0" compact="0" outline="0">
      <items count="7">
        <item h="1" x="0"/>
        <item h="1" x="1"/>
        <item h="1" x="2"/>
        <item x="3"/>
        <item h="1" x="4"/>
        <item h="1" x="5"/>
        <item t="default"/>
      </items>
    </pivotField>
    <pivotField showAll="0" compact="0" outline="0"/>
    <pivotField axis="axisRow" showAll="0" compact="0" outline="0">
      <items count="14">
        <item h="1" x="0"/>
        <item h="1" x="1"/>
        <item h="1" x="2"/>
        <item h="1" x="3"/>
        <item h="1" x="4"/>
        <item h="1" x="5"/>
        <item x="6"/>
        <item h="1" x="7"/>
        <item h="1" x="8"/>
        <item h="1" x="9"/>
        <item h="1" x="10"/>
        <item h="1" x="11"/>
        <item h="1" x="12"/>
        <item t="default"/>
      </items>
    </pivotField>
    <pivotField showAll="0" compact="0" outline="0"/>
    <pivotField axis="axisRow" showAll="0" compact="0" outline="0">
      <items count="122">
        <item x="0"/>
        <item x="1"/>
        <item x="2"/>
        <item x="3"/>
        <item x="4"/>
        <item x="5"/>
        <item x="7"/>
        <item x="9"/>
        <item h="1" x="11"/>
        <item x="12"/>
        <item x="13"/>
        <item x="14"/>
        <item x="15"/>
        <item x="16"/>
        <item x="17"/>
        <item x="18"/>
        <item x="19"/>
        <item x="20"/>
        <item x="21"/>
        <item x="22"/>
        <item x="23"/>
        <item x="24"/>
        <item x="25"/>
        <item x="26"/>
        <item x="27"/>
        <item x="31"/>
        <item x="32"/>
        <item x="33"/>
        <item x="54"/>
        <item x="34"/>
        <item x="35"/>
        <item x="36"/>
        <item x="37"/>
        <item x="38"/>
        <item x="39"/>
        <item x="40"/>
        <item x="41"/>
        <item x="42"/>
        <item x="43"/>
        <item x="46"/>
        <item x="44"/>
        <item x="45"/>
        <item x="47"/>
        <item x="51"/>
        <item x="52"/>
        <item x="53"/>
        <item x="57"/>
        <item x="58"/>
        <item x="60"/>
        <item x="62"/>
        <item x="63"/>
        <item x="64"/>
        <item x="65"/>
        <item x="66"/>
        <item x="67"/>
        <item x="68"/>
        <item x="69"/>
        <item x="70"/>
        <item x="71"/>
        <item x="72"/>
        <item x="74"/>
        <item x="75"/>
        <item x="76"/>
        <item x="78"/>
        <item x="79"/>
        <item x="85"/>
        <item x="87"/>
        <item x="86"/>
        <item x="89"/>
        <item x="90"/>
        <item x="91"/>
        <item x="92"/>
        <item x="93"/>
        <item x="94"/>
        <item x="95"/>
        <item x="96"/>
        <item x="97"/>
        <item x="98"/>
        <item x="100"/>
        <item x="101"/>
        <item x="102"/>
        <item x="104"/>
        <item x="107"/>
        <item x="108"/>
        <item x="109"/>
        <item x="110"/>
        <item x="111"/>
        <item x="112"/>
        <item x="114"/>
        <item x="115"/>
        <item x="116"/>
        <item x="117"/>
        <item x="118"/>
        <item x="119"/>
        <item x="120"/>
        <item x="30"/>
        <item x="50"/>
        <item x="49"/>
        <item x="28"/>
        <item x="29"/>
        <item h="1" x="99"/>
        <item h="1" x="113"/>
        <item h="1" x="88"/>
        <item h="1" x="55"/>
        <item h="1" x="6"/>
        <item h="1" x="105"/>
        <item h="1" x="82"/>
        <item h="1" x="81"/>
        <item h="1" x="80"/>
        <item h="1" x="83"/>
        <item h="1" x="84"/>
        <item h="1" x="106"/>
        <item h="1" x="59"/>
        <item h="1" x="48"/>
        <item h="1" x="61"/>
        <item h="1" x="56"/>
        <item h="1" x="8"/>
        <item h="1" x="103"/>
        <item h="1" x="73"/>
        <item h="1" x="77"/>
        <item h="1" x="10"/>
        <item t="default"/>
      </items>
    </pivotField>
    <pivotField showAll="0" compact="0" outline="0"/>
    <pivotField showAll="0" compact="0" outline="0"/>
    <pivotField showAll="0" compact="0" outline="0"/>
    <pivotField showAll="0" compact="0" outline="0"/>
    <pivotField axis="axisPage" showAll="0" compact="0" outline="0">
      <items count="4">
        <item x="0"/>
        <item x="1"/>
        <item h="1" x="2"/>
        <item t="default"/>
      </items>
    </pivotField>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dataField="1" showAll="0" compact="0" outline="0"/>
    <pivotField dataField="1" showAll="0" compact="0" outline="0"/>
    <pivotField dataField="1" showAll="0" compact="0" outline="0"/>
    <pivotField dataField="1" showAll="0" compact="0" outline="0"/>
    <pivotField showAll="0" compact="0" outline="0"/>
    <pivotField showAll="0" compact="0" outline="0"/>
    <pivotField dataField="1" showAll="0" compact="0" outline="0"/>
    <pivotField showAll="0" compact="0" outline="0"/>
    <pivotField showAll="0" compact="0" outline="0"/>
    <pivotField dataField="1" showAll="0" compact="0" outline="0"/>
    <pivotField showAll="0" compact="0" outline="0"/>
    <pivotField showAll="0" compact="0" outline="0"/>
    <pivotField showAll="0" compact="0" outline="0"/>
    <pivotField showAll="0" compact="0" outline="0"/>
    <pivotField showAll="0" compact="0" outline="0"/>
    <pivotField showAll="0" compact="0" outline="0"/>
  </pivotFields>
  <rowFields count="3">
    <field x="5"/>
    <field x="7"/>
    <field x="9"/>
  </rowFields>
  <colFields count="1">
    <field x="-2"/>
  </colFields>
  <pageFields count="4">
    <pageField fld="14" hier="-1"/>
    <pageField fld="1" hier="-1"/>
    <pageField fld="2" hier="-1"/>
    <pageField fld="4" hier="-1"/>
  </pageFields>
  <dataFields count="6">
    <dataField fld="31" subtotal="sum"/>
    <dataField fld="32" subtotal="sum"/>
    <dataField fld="33" subtotal="sum"/>
    <dataField fld="34" subtotal="sum"/>
    <dataField fld="37" subtotal="sum"/>
    <dataField fld="40" subtotal="sum"/>
  </dataFields>
</pivotTableDefinition>
</file>

<file path=xl/pivotTables/pivotTable6.xml><?xml version="1.0" encoding="utf-8"?>
<pivotTableDefinition xmlns="http://schemas.openxmlformats.org/spreadsheetml/2006/main" name="Tableau croisé dynamique8" cacheId="1" applyNumberFormats="0" applyBorderFormats="0" applyFontFormats="0" applyPatternFormats="0" applyAlignmentFormats="0" applyWidthHeightFormats="0" dataCaption="Values" useAutoFormatting="0" itemPrintTitles="1" indent="0" outline="0" outlineData="0" compact="0" compactData="0">
  <location ref="B9:I22" firstHeaderRow="1" firstDataRow="2" firstDataCol="3" rowPageCount="4" colPageCount="1"/>
  <pivotFields count="47">
    <pivotField showAll="0" compact="0" outline="0"/>
    <pivotField axis="axisPage" showAll="0" compact="0" outline="0">
      <items count="3">
        <item h="1" x="0"/>
        <item x="1"/>
        <item t="default"/>
      </items>
    </pivotField>
    <pivotField axis="axisPage" showAll="0" compact="0" outline="0">
      <items count="3">
        <item h="1" x="0"/>
        <item x="1"/>
        <item t="default"/>
      </items>
    </pivotField>
    <pivotField showAll="0" compact="0" outline="0"/>
    <pivotField axis="axisPage" showAll="0" compact="0" outline="0">
      <items count="6">
        <item x="1"/>
        <item h="1" x="2"/>
        <item h="1" x="3"/>
        <item h="1" x="4"/>
        <item h="1" x="0"/>
        <item t="default"/>
      </items>
    </pivotField>
    <pivotField axis="axisRow" showAll="0" compact="0" outline="0">
      <items count="7">
        <item h="1" x="0"/>
        <item h="1" x="1"/>
        <item h="1" x="2"/>
        <item x="3"/>
        <item h="1" x="4"/>
        <item h="1" x="5"/>
        <item t="default"/>
      </items>
    </pivotField>
    <pivotField showAll="0" compact="0" outline="0"/>
    <pivotField axis="axisRow" showAll="0" compact="0" outline="0">
      <items count="14">
        <item x="0"/>
        <item x="1"/>
        <item x="2"/>
        <item x="3"/>
        <item x="4"/>
        <item x="5"/>
        <item x="6"/>
        <item x="7"/>
        <item x="8"/>
        <item x="9"/>
        <item x="10"/>
        <item x="11"/>
        <item x="12"/>
        <item t="default"/>
      </items>
    </pivotField>
    <pivotField showAll="0" compact="0" outline="0"/>
    <pivotField axis="axisRow" showAll="0" compact="0" outline="0">
      <items count="122">
        <item x="0"/>
        <item x="1"/>
        <item h="1" x="2"/>
        <item x="3"/>
        <item x="4"/>
        <item x="5"/>
        <item x="7"/>
        <item x="9"/>
        <item x="11"/>
        <item x="12"/>
        <item x="13"/>
        <item x="14"/>
        <item x="15"/>
        <item x="16"/>
        <item x="17"/>
        <item x="18"/>
        <item h="1" x="19"/>
        <item h="1" x="20"/>
        <item h="1" x="21"/>
        <item h="1" x="22"/>
        <item h="1" x="23"/>
        <item h="1" x="24"/>
        <item h="1" x="25"/>
        <item h="1" x="26"/>
        <item h="1" x="27"/>
        <item x="31"/>
        <item x="32"/>
        <item x="33"/>
        <item x="54"/>
        <item x="34"/>
        <item x="35"/>
        <item x="36"/>
        <item x="37"/>
        <item x="38"/>
        <item x="39"/>
        <item x="40"/>
        <item x="41"/>
        <item x="42"/>
        <item x="43"/>
        <item x="46"/>
        <item x="44"/>
        <item x="45"/>
        <item x="47"/>
        <item x="51"/>
        <item x="52"/>
        <item x="53"/>
        <item x="57"/>
        <item x="58"/>
        <item x="60"/>
        <item x="62"/>
        <item x="63"/>
        <item x="64"/>
        <item x="65"/>
        <item x="66"/>
        <item x="67"/>
        <item x="68"/>
        <item x="69"/>
        <item x="70"/>
        <item x="71"/>
        <item x="72"/>
        <item x="74"/>
        <item x="75"/>
        <item x="76"/>
        <item x="78"/>
        <item x="79"/>
        <item x="85"/>
        <item x="87"/>
        <item x="86"/>
        <item x="89"/>
        <item x="90"/>
        <item x="91"/>
        <item x="92"/>
        <item x="93"/>
        <item x="94"/>
        <item x="95"/>
        <item x="96"/>
        <item x="97"/>
        <item x="98"/>
        <item x="100"/>
        <item x="101"/>
        <item x="102"/>
        <item x="104"/>
        <item x="107"/>
        <item x="108"/>
        <item x="109"/>
        <item x="110"/>
        <item x="111"/>
        <item x="112"/>
        <item x="114"/>
        <item x="115"/>
        <item x="116"/>
        <item x="117"/>
        <item x="118"/>
        <item x="119"/>
        <item x="120"/>
        <item x="30"/>
        <item x="50"/>
        <item x="49"/>
        <item x="28"/>
        <item x="29"/>
        <item h="1" x="99"/>
        <item h="1" x="113"/>
        <item h="1" x="88"/>
        <item h="1" x="55"/>
        <item h="1" x="6"/>
        <item h="1" x="105"/>
        <item h="1" x="82"/>
        <item h="1" x="81"/>
        <item h="1" x="80"/>
        <item h="1" x="83"/>
        <item h="1" x="84"/>
        <item h="1" x="106"/>
        <item h="1" x="59"/>
        <item h="1" x="48"/>
        <item h="1" x="61"/>
        <item h="1" x="56"/>
        <item h="1" x="8"/>
        <item h="1" x="103"/>
        <item h="1" x="73"/>
        <item h="1" x="77"/>
        <item h="1" x="10"/>
        <item t="default"/>
      </items>
    </pivotField>
    <pivotField showAll="0" compact="0" outline="0"/>
    <pivotField showAll="0" compact="0" outline="0"/>
    <pivotField showAll="0" compact="0" outline="0"/>
    <pivotField showAll="0" compact="0" outline="0"/>
    <pivotField axis="axisPage" showAll="0" compact="0" outline="0">
      <items count="4">
        <item x="0"/>
        <item x="1"/>
        <item h="1" x="2"/>
        <item t="default"/>
      </items>
    </pivotField>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dataField="1" showAll="0" compact="0" outline="0"/>
    <pivotField dataField="1" showAll="0" compact="0" outline="0"/>
    <pivotField dataField="1" showAll="0" compact="0" outline="0"/>
    <pivotField dataField="1" showAll="0" compact="0" outline="0"/>
    <pivotField showAll="0" compact="0" outline="0"/>
    <pivotField showAll="0" compact="0" outline="0"/>
    <pivotField dataField="1" showAll="0" compact="0" outline="0"/>
    <pivotField showAll="0" compact="0" outline="0"/>
    <pivotField showAll="0" compact="0" outline="0"/>
    <pivotField showAll="0" compact="0" outline="0"/>
    <pivotField showAll="0" compact="0" outline="0"/>
    <pivotField showAll="0" compact="0" outline="0"/>
    <pivotField showAll="0" compact="0" outline="0"/>
  </pivotFields>
  <rowFields count="3">
    <field x="5"/>
    <field x="7"/>
    <field x="9"/>
  </rowFields>
  <colFields count="1">
    <field x="-2"/>
  </colFields>
  <pageFields count="4">
    <pageField fld="14" hier="-1"/>
    <pageField fld="1" hier="-1"/>
    <pageField fld="2" hier="-1"/>
    <pageField fld="4" hier="-1"/>
  </pageFields>
  <dataFields count="5">
    <dataField fld="34" subtotal="sum"/>
    <dataField fld="35" subtotal="sum"/>
    <dataField fld="36" subtotal="sum"/>
    <dataField fld="37" subtotal="sum"/>
    <dataField fld="40" subtotal="sum"/>
  </dataFields>
</pivotTableDefinition>
</file>

<file path=xl/pivotTables/pivotTable7.xml><?xml version="1.0" encoding="utf-8"?>
<pivotTableDefinition xmlns="http://schemas.openxmlformats.org/spreadsheetml/2006/main" name="Tableau croisé dynamique2" cacheId="1" applyNumberFormats="0" applyBorderFormats="0" applyFontFormats="0" applyPatternFormats="0" applyAlignmentFormats="0" applyWidthHeightFormats="0" dataCaption="Values" useAutoFormatting="0" itemPrintTitles="1" indent="0" outline="0" outlineData="0" compact="0" compactData="0">
  <location ref="B126:J146" firstHeaderRow="1" firstDataRow="2" firstDataCol="3" rowPageCount="4" colPageCount="1"/>
  <pivotFields count="47">
    <pivotField showAll="0" compact="0" outline="0"/>
    <pivotField axis="axisPage" showAll="0" compact="0" outline="0">
      <items count="3">
        <item x="0"/>
        <item x="1"/>
        <item t="default"/>
      </items>
    </pivotField>
    <pivotField axis="axisPage" showAll="0" compact="0" outline="0">
      <items count="3">
        <item h="1" x="0"/>
        <item x="1"/>
        <item t="default"/>
      </items>
    </pivotField>
    <pivotField showAll="0" compact="0" outline="0"/>
    <pivotField axis="axisPage" showAll="0" compact="0" outline="0">
      <items count="6">
        <item x="1"/>
        <item h="1" x="2"/>
        <item h="1" x="3"/>
        <item h="1" x="4"/>
        <item h="1" x="0"/>
        <item t="default"/>
      </items>
    </pivotField>
    <pivotField axis="axisRow" showAll="0" compact="0" outline="0">
      <items count="7">
        <item x="0"/>
        <item h="1" x="1"/>
        <item h="1" x="2"/>
        <item h="1" x="3"/>
        <item h="1" x="4"/>
        <item h="1" x="5"/>
        <item t="default"/>
      </items>
    </pivotField>
    <pivotField showAll="0" compact="0" outline="0"/>
    <pivotField axis="axisRow" showAll="0" compact="0" outline="0">
      <items count="14">
        <item h="1" x="0"/>
        <item h="1" x="1"/>
        <item h="1" x="2"/>
        <item h="1" x="3"/>
        <item h="1" x="4"/>
        <item h="1" x="5"/>
        <item h="1" x="6"/>
        <item h="1" x="7"/>
        <item h="1" x="8"/>
        <item x="9"/>
        <item h="1" x="10"/>
        <item h="1" x="11"/>
        <item h="1" x="12"/>
        <item t="default"/>
      </items>
    </pivotField>
    <pivotField showAll="0" compact="0" outline="0"/>
    <pivotField axis="axisRow" showAll="0" compact="0" outline="0">
      <items count="122">
        <item x="0"/>
        <item x="1"/>
        <item x="2"/>
        <item x="3"/>
        <item x="4"/>
        <item x="5"/>
        <item x="7"/>
        <item x="9"/>
        <item x="11"/>
        <item x="12"/>
        <item x="13"/>
        <item x="14"/>
        <item x="15"/>
        <item x="16"/>
        <item x="17"/>
        <item x="18"/>
        <item x="19"/>
        <item x="20"/>
        <item x="21"/>
        <item x="22"/>
        <item x="23"/>
        <item x="24"/>
        <item x="25"/>
        <item x="26"/>
        <item x="27"/>
        <item x="31"/>
        <item x="32"/>
        <item x="33"/>
        <item x="54"/>
        <item x="34"/>
        <item x="35"/>
        <item x="36"/>
        <item x="37"/>
        <item x="38"/>
        <item x="39"/>
        <item x="40"/>
        <item x="41"/>
        <item x="42"/>
        <item x="43"/>
        <item x="46"/>
        <item x="44"/>
        <item x="45"/>
        <item x="47"/>
        <item x="51"/>
        <item x="52"/>
        <item x="53"/>
        <item x="57"/>
        <item x="58"/>
        <item x="60"/>
        <item x="62"/>
        <item x="63"/>
        <item x="64"/>
        <item x="65"/>
        <item x="66"/>
        <item x="67"/>
        <item x="68"/>
        <item x="69"/>
        <item x="70"/>
        <item x="71"/>
        <item x="72"/>
        <item x="74"/>
        <item x="75"/>
        <item x="76"/>
        <item x="78"/>
        <item x="79"/>
        <item x="85"/>
        <item x="87"/>
        <item x="86"/>
        <item x="89"/>
        <item x="90"/>
        <item x="91"/>
        <item x="92"/>
        <item x="93"/>
        <item x="94"/>
        <item x="95"/>
        <item x="96"/>
        <item x="97"/>
        <item x="98"/>
        <item x="100"/>
        <item x="101"/>
        <item x="102"/>
        <item x="104"/>
        <item x="107"/>
        <item x="108"/>
        <item x="109"/>
        <item x="110"/>
        <item x="111"/>
        <item x="112"/>
        <item x="114"/>
        <item x="115"/>
        <item x="116"/>
        <item x="117"/>
        <item x="118"/>
        <item x="119"/>
        <item x="120"/>
        <item x="30"/>
        <item x="50"/>
        <item x="49"/>
        <item x="28"/>
        <item x="29"/>
        <item x="99"/>
        <item x="113"/>
        <item x="88"/>
        <item x="55"/>
        <item x="6"/>
        <item x="105"/>
        <item x="82"/>
        <item x="81"/>
        <item x="80"/>
        <item x="83"/>
        <item x="84"/>
        <item x="106"/>
        <item x="59"/>
        <item x="48"/>
        <item x="61"/>
        <item x="56"/>
        <item x="8"/>
        <item x="103"/>
        <item x="73"/>
        <item x="77"/>
        <item x="10"/>
        <item t="default"/>
      </items>
    </pivotField>
    <pivotField showAll="0" compact="0" outline="0"/>
    <pivotField showAll="0" compact="0" outline="0"/>
    <pivotField showAll="0" compact="0" outline="0"/>
    <pivotField showAll="0" compact="0" outline="0"/>
    <pivotField axis="axisPage" showAll="0" compact="0" outline="0">
      <items count="4">
        <item x="0"/>
        <item x="1"/>
        <item h="1" x="2"/>
        <item t="default"/>
      </items>
    </pivotField>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dataField="1" showAll="0" compact="0" outline="0"/>
    <pivotField dataField="1" showAll="0" compact="0" outline="0"/>
    <pivotField dataField="1" showAll="0" compact="0" outline="0"/>
    <pivotField dataField="1" showAll="0" compact="0" outline="0"/>
    <pivotField showAll="0" compact="0" outline="0"/>
    <pivotField showAll="0" compact="0" outline="0"/>
    <pivotField dataField="1" showAll="0" compact="0" outline="0"/>
    <pivotField showAll="0" compact="0" outline="0"/>
    <pivotField showAll="0" compact="0" outline="0"/>
    <pivotField dataField="1" showAll="0" compact="0" outline="0"/>
    <pivotField showAll="0" compact="0" outline="0"/>
    <pivotField showAll="0" compact="0" outline="0"/>
    <pivotField showAll="0" compact="0" outline="0"/>
    <pivotField showAll="0" compact="0" outline="0"/>
    <pivotField showAll="0" compact="0" outline="0"/>
    <pivotField showAll="0" compact="0" outline="0"/>
  </pivotFields>
  <rowFields count="3">
    <field x="5"/>
    <field x="7"/>
    <field x="9"/>
  </rowFields>
  <colFields count="1">
    <field x="-2"/>
  </colFields>
  <pageFields count="4">
    <pageField fld="14" hier="-1"/>
    <pageField fld="1" hier="-1"/>
    <pageField fld="2" hier="-1"/>
    <pageField fld="4" hier="-1"/>
  </pageFields>
  <dataFields count="6">
    <dataField fld="31" subtotal="sum"/>
    <dataField fld="32" subtotal="sum"/>
    <dataField fld="33" subtotal="sum"/>
    <dataField fld="34" subtotal="sum"/>
    <dataField fld="37" subtotal="sum"/>
    <dataField fld="40" subtotal="sum"/>
  </dataFields>
</pivotTableDefinition>
</file>

<file path=xl/pivotTables/pivotTable8.xml><?xml version="1.0" encoding="utf-8"?>
<pivotTableDefinition xmlns="http://schemas.openxmlformats.org/spreadsheetml/2006/main" name="Tableau croisé dynamique9" cacheId="1" applyNumberFormats="0" applyBorderFormats="0" applyFontFormats="0" applyPatternFormats="0" applyAlignmentFormats="0" applyWidthHeightFormats="0" dataCaption="Values" useAutoFormatting="0" itemPrintTitles="1" indent="0" outline="0" outlineData="0" compact="0" compactData="0">
  <location ref="B75:J85" firstHeaderRow="1" firstDataRow="2" firstDataCol="3" rowPageCount="4" colPageCount="1"/>
  <pivotFields count="47">
    <pivotField showAll="0" compact="0" outline="0"/>
    <pivotField axis="axisPage" showAll="0" compact="0" outline="0">
      <items count="3">
        <item x="0"/>
        <item x="1"/>
        <item t="default"/>
      </items>
    </pivotField>
    <pivotField axis="axisPage" showAll="0" compact="0" outline="0">
      <items count="3">
        <item x="0"/>
        <item x="1"/>
        <item t="default"/>
      </items>
    </pivotField>
    <pivotField showAll="0" compact="0" outline="0"/>
    <pivotField axis="axisPage" showAll="0" compact="0" outline="0">
      <items count="6">
        <item x="1"/>
        <item h="1" x="2"/>
        <item h="1" x="3"/>
        <item h="1" x="4"/>
        <item h="1" x="0"/>
        <item t="default"/>
      </items>
    </pivotField>
    <pivotField axis="axisRow" showAll="0" compact="0" outline="0">
      <items count="7">
        <item x="0"/>
        <item h="1" x="1"/>
        <item h="1" x="2"/>
        <item h="1" x="3"/>
        <item h="1" x="4"/>
        <item h="1" x="5"/>
        <item t="default"/>
      </items>
    </pivotField>
    <pivotField showAll="0" compact="0" outline="0"/>
    <pivotField axis="axisRow" showAll="0" compact="0" outline="0">
      <items count="14">
        <item x="0"/>
        <item x="1"/>
        <item x="2"/>
        <item x="3"/>
        <item x="4"/>
        <item x="5"/>
        <item x="6"/>
        <item x="7"/>
        <item x="8"/>
        <item h="1" x="9"/>
        <item x="10"/>
        <item x="11"/>
        <item x="12"/>
        <item t="default"/>
      </items>
    </pivotField>
    <pivotField showAll="0" compact="0" outline="0"/>
    <pivotField axis="axisRow" showAll="0" compact="0" outline="0">
      <items count="122">
        <item x="0"/>
        <item x="1"/>
        <item x="2"/>
        <item x="3"/>
        <item x="4"/>
        <item x="5"/>
        <item x="7"/>
        <item x="9"/>
        <item x="11"/>
        <item h="1" x="12"/>
        <item x="13"/>
        <item x="14"/>
        <item x="15"/>
        <item x="16"/>
        <item x="17"/>
        <item x="18"/>
        <item x="19"/>
        <item x="20"/>
        <item x="21"/>
        <item x="22"/>
        <item x="23"/>
        <item x="24"/>
        <item x="25"/>
        <item x="26"/>
        <item x="27"/>
        <item x="31"/>
        <item x="32"/>
        <item x="33"/>
        <item x="54"/>
        <item x="34"/>
        <item x="35"/>
        <item x="36"/>
        <item x="37"/>
        <item x="38"/>
        <item h="1" x="39"/>
        <item h="1" x="40"/>
        <item x="41"/>
        <item x="42"/>
        <item x="43"/>
        <item x="46"/>
        <item x="44"/>
        <item x="45"/>
        <item x="47"/>
        <item h="1" x="51"/>
        <item x="52"/>
        <item x="53"/>
        <item x="57"/>
        <item x="58"/>
        <item x="60"/>
        <item x="62"/>
        <item x="63"/>
        <item x="64"/>
        <item x="65"/>
        <item x="66"/>
        <item x="67"/>
        <item h="1" x="68"/>
        <item x="69"/>
        <item x="70"/>
        <item x="71"/>
        <item x="72"/>
        <item x="74"/>
        <item x="75"/>
        <item x="76"/>
        <item x="78"/>
        <item x="79"/>
        <item x="85"/>
        <item x="87"/>
        <item x="86"/>
        <item x="89"/>
        <item x="90"/>
        <item x="91"/>
        <item x="92"/>
        <item x="93"/>
        <item x="94"/>
        <item x="95"/>
        <item x="96"/>
        <item x="97"/>
        <item x="98"/>
        <item x="100"/>
        <item x="101"/>
        <item x="102"/>
        <item x="104"/>
        <item x="107"/>
        <item x="108"/>
        <item x="109"/>
        <item x="110"/>
        <item x="111"/>
        <item x="112"/>
        <item x="114"/>
        <item x="115"/>
        <item x="116"/>
        <item x="117"/>
        <item x="118"/>
        <item x="119"/>
        <item x="120"/>
        <item x="30"/>
        <item x="50"/>
        <item x="49"/>
        <item x="28"/>
        <item x="29"/>
        <item h="1" x="99"/>
        <item h="1" x="113"/>
        <item h="1" x="88"/>
        <item h="1" x="55"/>
        <item h="1" x="6"/>
        <item h="1" x="105"/>
        <item h="1" x="82"/>
        <item h="1" x="81"/>
        <item h="1" x="80"/>
        <item h="1" x="83"/>
        <item h="1" x="84"/>
        <item h="1" x="106"/>
        <item h="1" x="59"/>
        <item h="1" x="48"/>
        <item h="1" x="61"/>
        <item h="1" x="56"/>
        <item h="1" x="8"/>
        <item h="1" x="103"/>
        <item h="1" x="73"/>
        <item h="1" x="77"/>
        <item h="1" x="10"/>
        <item t="default"/>
      </items>
    </pivotField>
    <pivotField showAll="0" compact="0" outline="0"/>
    <pivotField showAll="0" compact="0" outline="0"/>
    <pivotField showAll="0" compact="0" outline="0"/>
    <pivotField showAll="0" compact="0" outline="0"/>
    <pivotField axis="axisPage" showAll="0" compact="0" outline="0">
      <items count="4">
        <item x="0"/>
        <item x="1"/>
        <item h="1" x="2"/>
        <item t="default"/>
      </items>
    </pivotField>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dataField="1" showAll="0" compact="0" outline="0"/>
    <pivotField dataField="1" showAll="0" compact="0" outline="0"/>
    <pivotField dataField="1" showAll="0" compact="0" outline="0"/>
    <pivotField dataField="1" showAll="0" compact="0" outline="0"/>
    <pivotField showAll="0" compact="0" outline="0"/>
    <pivotField showAll="0" compact="0" outline="0"/>
    <pivotField dataField="1" showAll="0" compact="0" outline="0"/>
    <pivotField showAll="0" compact="0" outline="0"/>
    <pivotField showAll="0" compact="0" outline="0"/>
    <pivotField dataField="1" showAll="0" compact="0" outline="0"/>
    <pivotField showAll="0" compact="0" outline="0"/>
    <pivotField showAll="0" compact="0" outline="0"/>
    <pivotField showAll="0" compact="0" outline="0"/>
    <pivotField showAll="0" compact="0" outline="0"/>
    <pivotField showAll="0" compact="0" outline="0"/>
    <pivotField showAll="0" compact="0" outline="0"/>
  </pivotFields>
  <rowFields count="3">
    <field x="5"/>
    <field x="7"/>
    <field x="9"/>
  </rowFields>
  <colFields count="1">
    <field x="-2"/>
  </colFields>
  <pageFields count="4">
    <pageField fld="14" hier="-1"/>
    <pageField fld="1" hier="-1"/>
    <pageField fld="2" hier="-1"/>
    <pageField fld="4" hier="-1"/>
  </pageFields>
  <dataFields count="6">
    <dataField fld="31" subtotal="sum"/>
    <dataField fld="32" subtotal="sum"/>
    <dataField fld="33" subtotal="sum"/>
    <dataField fld="34" subtotal="sum"/>
    <dataField fld="37" subtotal="sum"/>
    <dataField fld="40" subtotal="sum"/>
  </dataFields>
</pivotTableDefinition>
</file>

<file path=xl/pivotTables/pivotTable9.xml><?xml version="1.0" encoding="utf-8"?>
<pivotTableDefinition xmlns="http://schemas.openxmlformats.org/spreadsheetml/2006/main" name="Tableau croisé dynamique32" cacheId="1" applyNumberFormats="0" applyBorderFormats="0" applyFontFormats="0" applyPatternFormats="0" applyAlignmentFormats="0" applyWidthHeightFormats="0" dataCaption="Values" useAutoFormatting="0" itemPrintTitles="1" indent="0" outline="0" outlineData="0" compact="0" compactData="0">
  <location ref="A5:O164" firstHeaderRow="1" firstDataRow="2" firstDataCol="3" rowPageCount="1" colPageCount="1"/>
  <pivotFields count="47">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axis="axisRow" showAll="0" compact="0" outline="0">
      <items count="122">
        <item x="0"/>
        <item x="1"/>
        <item x="2"/>
        <item x="3"/>
        <item x="4"/>
        <item x="5"/>
        <item x="7"/>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6"/>
        <item x="44"/>
        <item x="45"/>
        <item x="47"/>
        <item x="49"/>
        <item x="50"/>
        <item x="51"/>
        <item x="52"/>
        <item x="53"/>
        <item x="54"/>
        <item x="57"/>
        <item x="58"/>
        <item x="60"/>
        <item x="62"/>
        <item x="63"/>
        <item x="64"/>
        <item x="65"/>
        <item x="66"/>
        <item x="67"/>
        <item x="68"/>
        <item x="69"/>
        <item x="70"/>
        <item x="71"/>
        <item x="72"/>
        <item x="74"/>
        <item x="75"/>
        <item x="76"/>
        <item x="78"/>
        <item x="79"/>
        <item x="85"/>
        <item x="87"/>
        <item x="86"/>
        <item x="89"/>
        <item x="90"/>
        <item x="91"/>
        <item x="92"/>
        <item x="93"/>
        <item x="94"/>
        <item x="95"/>
        <item x="96"/>
        <item x="97"/>
        <item x="98"/>
        <item x="99"/>
        <item x="100"/>
        <item x="101"/>
        <item x="102"/>
        <item x="104"/>
        <item x="107"/>
        <item x="108"/>
        <item x="109"/>
        <item x="110"/>
        <item x="111"/>
        <item x="113"/>
        <item x="112"/>
        <item x="114"/>
        <item x="115"/>
        <item x="116"/>
        <item x="117"/>
        <item x="118"/>
        <item x="119"/>
        <item x="120"/>
        <item x="88"/>
        <item x="55"/>
        <item x="6"/>
        <item x="105"/>
        <item x="82"/>
        <item x="81"/>
        <item x="80"/>
        <item x="83"/>
        <item x="84"/>
        <item x="106"/>
        <item x="59"/>
        <item x="48"/>
        <item x="61"/>
        <item x="56"/>
        <item x="8"/>
        <item x="103"/>
        <item x="73"/>
        <item x="77"/>
        <item x="10"/>
        <item t="default"/>
      </items>
    </pivotField>
    <pivotField showAll="0" compact="0" outline="0"/>
    <pivotField showAll="0" compact="0" outline="0"/>
    <pivotField axis="axisRow" showAll="0" compact="0" outline="0">
      <items count="7">
        <item x="0"/>
        <item x="2"/>
        <item x="3"/>
        <item x="4"/>
        <item x="5"/>
        <item x="1"/>
        <item t="default"/>
      </items>
    </pivotField>
    <pivotField axis="axisRow" showAll="0" compact="0" outline="0">
      <items count="12">
        <item x="0"/>
        <item x="1"/>
        <item x="2"/>
        <item x="3"/>
        <item x="4"/>
        <item x="5"/>
        <item x="6"/>
        <item x="7"/>
        <item x="8"/>
        <item x="9"/>
        <item x="10"/>
        <item t="default"/>
      </items>
    </pivotField>
    <pivotField axis="axisPage" showAll="0" compact="0" outline="0">
      <items count="4">
        <item x="0"/>
        <item x="1"/>
        <item x="2"/>
        <item t="default"/>
      </items>
    </pivotField>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dataField="1" showAll="0" compact="0" outline="0"/>
    <pivotField dataField="1" showAll="0" compact="0" outline="0"/>
    <pivotField dataField="1" showAll="0" compact="0" outline="0"/>
    <pivotField dataField="1" showAll="0" compact="0" outline="0"/>
    <pivotField dataField="1" showAll="0" compact="0" outline="0"/>
    <pivotField dataField="1" showAll="0" compact="0" outline="0"/>
    <pivotField dataField="1" showAll="0" compact="0" outline="0"/>
    <pivotField dataField="1" showAll="0" compact="0" outline="0"/>
    <pivotField dataField="1" showAll="0" compact="0" outline="0"/>
    <pivotField dataField="1" showAll="0" compact="0" outline="0"/>
    <pivotField dataField="1" showAll="0" compact="0" outline="0"/>
    <pivotField dataField="1" showAll="0" compact="0" outline="0"/>
    <pivotField showAll="0" compact="0" outline="0"/>
    <pivotField showAll="0" compact="0" outline="0"/>
    <pivotField showAll="0" compact="0" outline="0"/>
    <pivotField showAll="0" compact="0" outline="0"/>
    <pivotField showAll="0" compact="0" outline="0"/>
    <pivotField showAll="0" compact="0" outline="0"/>
  </pivotFields>
  <rowFields count="3">
    <field x="12"/>
    <field x="13"/>
    <field x="9"/>
  </rowFields>
  <colFields count="1">
    <field x="-2"/>
  </colFields>
  <pageFields count="1">
    <pageField fld="14" hier="-1"/>
  </pageFields>
  <dataFields count="12">
    <dataField fld="29" subtotal="sum"/>
    <dataField fld="30" subtotal="sum"/>
    <dataField fld="31" subtotal="sum"/>
    <dataField fld="32" subtotal="sum"/>
    <dataField fld="33" subtotal="sum"/>
    <dataField fld="34" subtotal="sum"/>
    <dataField fld="35" subtotal="sum"/>
    <dataField fld="36" subtotal="sum"/>
    <dataField fld="37" subtotal="sum"/>
    <dataField fld="38" subtotal="sum"/>
    <dataField fld="39" subtotal="sum"/>
    <dataField fld="40" subtotal="sum"/>
  </dataFields>
</pivotTableDefinition>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3.xml.rels><?xml version="1.0" encoding="UTF-8"?>
<Relationships xmlns="http://schemas.openxmlformats.org/package/2006/relationships"><Relationship Id="rId1" Type="http://schemas.openxmlformats.org/officeDocument/2006/relationships/drawing" Target="../drawings/drawing5.xml"/>
</Relationships>
</file>

<file path=xl/worksheets/_rels/sheet14.xml.rels><?xml version="1.0" encoding="UTF-8"?>
<Relationships xmlns="http://schemas.openxmlformats.org/package/2006/relationships"><Relationship Id="rId1" Type="http://schemas.openxmlformats.org/officeDocument/2006/relationships/drawing" Target="../drawings/drawing6.xml"/>
</Relationships>
</file>

<file path=xl/worksheets/_rels/sheet15.xml.rels><?xml version="1.0" encoding="UTF-8"?>
<Relationships xmlns="http://schemas.openxmlformats.org/package/2006/relationships"><Relationship Id="rId1" Type="http://schemas.openxmlformats.org/officeDocument/2006/relationships/drawing" Target="../drawings/drawing7.xml"/><Relationship Id="rId2" Type="http://schemas.openxmlformats.org/officeDocument/2006/relationships/pivotTable" Target="../pivotTables/pivotTable12.xml"/>
</Relationships>
</file>

<file path=xl/worksheets/_rels/sheet4.xml.rels><?xml version="1.0" encoding="UTF-8"?>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
</Relationships>
</file>

<file path=xl/worksheets/_rels/sheet5.xml.rels><?xml version="1.0" encoding="UTF-8"?>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
</Relationships>
</file>

<file path=xl/worksheets/_rels/sheet6.xml.rels><?xml version="1.0" encoding="UTF-8"?>
<Relationships xmlns="http://schemas.openxmlformats.org/package/2006/relationships"><Relationship Id="rId1" Type="http://schemas.openxmlformats.org/officeDocument/2006/relationships/pivotTable" Target="../pivotTables/pivotTable9.x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pivotTable" Target="../pivotTables/pivotTable10.xml"/>
</Relationships>
</file>

<file path=xl/worksheets/_rels/sheet9.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pivotTable" Target="../pivotTables/pivotTable11.xml"/>
</Relationships>
</file>

<file path=xl/worksheets/sheet1.xml><?xml version="1.0" encoding="utf-8"?>
<worksheet xmlns="http://schemas.openxmlformats.org/spreadsheetml/2006/main" xmlns:r="http://schemas.openxmlformats.org/officeDocument/2006/relationships">
  <sheetPr filterMode="false">
    <tabColor rgb="FFD99694"/>
    <pageSetUpPr fitToPage="true"/>
  </sheetPr>
  <dimension ref="A4:M23"/>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selection pane="topLeft" activeCell="P31" activeCellId="1" sqref="AF:AF P31"/>
    </sheetView>
  </sheetViews>
  <sheetFormatPr defaultRowHeight="15.75" zeroHeight="false" outlineLevelRow="0" outlineLevelCol="0"/>
  <cols>
    <col collapsed="false" customWidth="true" hidden="false" outlineLevel="0" max="1" min="1" style="0" width="45.5"/>
    <col collapsed="false" customWidth="true" hidden="false" outlineLevel="0" max="2" min="2" style="0" width="14"/>
    <col collapsed="false" customWidth="true" hidden="false" outlineLevel="0" max="5" min="3" style="0" width="16.13"/>
    <col collapsed="false" customWidth="true" hidden="false" outlineLevel="0" max="6" min="6" style="0" width="17.74"/>
    <col collapsed="false" customWidth="true" hidden="false" outlineLevel="0" max="7" min="7" style="0" width="4.13"/>
    <col collapsed="false" customWidth="true" hidden="false" outlineLevel="0" max="8" min="8" style="0" width="4.25"/>
    <col collapsed="false" customWidth="true" hidden="false" outlineLevel="0" max="9" min="9" style="0" width="10.62"/>
    <col collapsed="false" customWidth="true" hidden="false" outlineLevel="0" max="13" min="10" style="0" width="14.62"/>
    <col collapsed="false" customWidth="true" hidden="false" outlineLevel="0" max="1025" min="14" style="0" width="10.62"/>
  </cols>
  <sheetData>
    <row r="4" customFormat="false" ht="29.25" hidden="false" customHeight="true" outlineLevel="0" collapsed="false">
      <c r="A4" s="1" t="s">
        <v>0</v>
      </c>
      <c r="B4" s="2" t="s">
        <v>1</v>
      </c>
      <c r="C4" s="2" t="s">
        <v>2</v>
      </c>
      <c r="D4" s="2" t="s">
        <v>3</v>
      </c>
      <c r="E4" s="2" t="s">
        <v>4</v>
      </c>
      <c r="F4" s="3" t="s">
        <v>5</v>
      </c>
    </row>
    <row r="5" s="6" customFormat="true" ht="15.75" hidden="false" customHeight="false" outlineLevel="0" collapsed="false">
      <c r="A5" s="4" t="s">
        <v>6</v>
      </c>
      <c r="B5" s="5" t="n">
        <v>20125600</v>
      </c>
      <c r="C5" s="5" t="n">
        <v>44414580</v>
      </c>
      <c r="D5" s="5" t="n">
        <v>27529638</v>
      </c>
      <c r="E5" s="5" t="n">
        <v>19447241</v>
      </c>
      <c r="F5" s="5" t="n">
        <f aca="false">+B5+C5+D5+E5</f>
        <v>111517059</v>
      </c>
    </row>
    <row r="6" customFormat="false" ht="15.75" hidden="false" customHeight="false" outlineLevel="0" collapsed="false">
      <c r="A6" s="4" t="s">
        <v>7</v>
      </c>
      <c r="B6" s="7" t="n">
        <v>20125600</v>
      </c>
      <c r="C6" s="7" t="n">
        <v>15195000</v>
      </c>
      <c r="D6" s="7" t="n">
        <v>13854000</v>
      </c>
      <c r="E6" s="7" t="n">
        <v>12570000</v>
      </c>
      <c r="F6" s="7" t="n">
        <f aca="false">+B6+C6+D6+E6</f>
        <v>61744600</v>
      </c>
    </row>
    <row r="7" customFormat="false" ht="15.75" hidden="false" customHeight="false" outlineLevel="0" collapsed="false">
      <c r="A7" s="8" t="s">
        <v>8</v>
      </c>
      <c r="B7" s="9" t="n">
        <f aca="false">+B5-B6</f>
        <v>0</v>
      </c>
      <c r="C7" s="9" t="n">
        <f aca="false">+C5-C6</f>
        <v>29219580</v>
      </c>
      <c r="D7" s="9" t="n">
        <f aca="false">+D5-D6</f>
        <v>13675638</v>
      </c>
      <c r="E7" s="9" t="n">
        <f aca="false">+E5-E6</f>
        <v>6877241</v>
      </c>
      <c r="F7" s="7" t="n">
        <f aca="false">+B7+C7+D7+E7</f>
        <v>49772459</v>
      </c>
    </row>
    <row r="9" customFormat="false" ht="16.5" hidden="false" customHeight="false" outlineLevel="0" collapsed="false"/>
    <row r="10" customFormat="false" ht="17.25" hidden="false" customHeight="false" outlineLevel="0" collapsed="false">
      <c r="J10" s="10" t="e">
        <f aca="false">+GETPIVOTDATA(" CN 2018 ",'Dépt Dir Opé total'!$A$5)</f>
        <v>#REF!</v>
      </c>
      <c r="K10" s="10" t="n">
        <f aca="false">+GETPIVOTDATA(" CN 2019",'Dépt Dir Opé total'!$A$5)</f>
        <v>35765400.100012</v>
      </c>
      <c r="L10" s="10" t="n">
        <f aca="false">+GETPIVOTDATA(" CN 2020",'Dépt Dir Opé total'!$A$5)</f>
        <v>57669099.99998</v>
      </c>
      <c r="M10" s="10" t="n">
        <f aca="false">+GETPIVOTDATA("  CN 2021",'Dépt Dir Opé total'!$A$5)</f>
        <v>48293417.00001</v>
      </c>
    </row>
    <row r="11" customFormat="false" ht="43.5" hidden="false" customHeight="true" outlineLevel="0" collapsed="false">
      <c r="A11" s="11" t="s">
        <v>9</v>
      </c>
      <c r="B11" s="12" t="n">
        <v>2018</v>
      </c>
      <c r="C11" s="12" t="n">
        <v>2019</v>
      </c>
      <c r="D11" s="12" t="n">
        <v>2020</v>
      </c>
      <c r="E11" s="12" t="n">
        <v>2021</v>
      </c>
      <c r="F11" s="12" t="s">
        <v>10</v>
      </c>
      <c r="J11" s="13" t="n">
        <v>21182250</v>
      </c>
      <c r="K11" s="13" t="n">
        <v>21684000</v>
      </c>
      <c r="L11" s="13" t="n">
        <v>20667000</v>
      </c>
      <c r="M11" s="13" t="n">
        <v>18004000</v>
      </c>
    </row>
    <row r="12" customFormat="false" ht="43.5" hidden="false" customHeight="true" outlineLevel="0" collapsed="false">
      <c r="A12" s="14" t="s">
        <v>11</v>
      </c>
      <c r="B12" s="15" t="n">
        <v>20930</v>
      </c>
      <c r="C12" s="15" t="n">
        <v>32397</v>
      </c>
      <c r="D12" s="15" t="n">
        <v>35264</v>
      </c>
      <c r="E12" s="15" t="n">
        <v>44190</v>
      </c>
      <c r="F12" s="15" t="n">
        <f aca="false">SUM(B12:E12)</f>
        <v>132781</v>
      </c>
    </row>
    <row r="13" customFormat="false" ht="43.5" hidden="false" customHeight="true" outlineLevel="0" collapsed="false">
      <c r="A13" s="16" t="s">
        <v>12</v>
      </c>
      <c r="B13" s="17" t="n">
        <v>20930</v>
      </c>
      <c r="C13" s="17" t="n">
        <v>24997</v>
      </c>
      <c r="D13" s="17" t="n">
        <v>20667</v>
      </c>
      <c r="E13" s="17" t="n">
        <v>18004</v>
      </c>
      <c r="F13" s="15" t="n">
        <f aca="false">SUM(B13:E13)</f>
        <v>84598</v>
      </c>
    </row>
    <row r="14" customFormat="false" ht="43.5" hidden="false" customHeight="true" outlineLevel="0" collapsed="false">
      <c r="A14" s="18" t="s">
        <v>13</v>
      </c>
      <c r="B14" s="19" t="n">
        <v>0</v>
      </c>
      <c r="C14" s="20" t="n">
        <f aca="false">+C13-C12</f>
        <v>-7400</v>
      </c>
      <c r="D14" s="20" t="n">
        <f aca="false">+D13-D12</f>
        <v>-14597</v>
      </c>
      <c r="E14" s="20" t="n">
        <f aca="false">+E13-E12</f>
        <v>-26186</v>
      </c>
      <c r="F14" s="20" t="n">
        <f aca="false">+F13-F12</f>
        <v>-48183</v>
      </c>
    </row>
    <row r="20" s="21" customFormat="true" ht="18.75" hidden="false" customHeight="false" outlineLevel="0" collapsed="false">
      <c r="A20" s="0"/>
      <c r="B20" s="0"/>
      <c r="C20" s="0"/>
      <c r="D20" s="0"/>
      <c r="E20" s="0"/>
      <c r="F20" s="0"/>
      <c r="G20" s="0"/>
      <c r="H20" s="0"/>
    </row>
    <row r="21" s="21" customFormat="true" ht="18.75" hidden="false" customHeight="false" outlineLevel="0" collapsed="false">
      <c r="A21" s="0"/>
      <c r="B21" s="0"/>
      <c r="C21" s="0"/>
      <c r="D21" s="0"/>
      <c r="E21" s="0"/>
      <c r="F21" s="0"/>
      <c r="G21" s="0"/>
      <c r="H21" s="0"/>
    </row>
    <row r="22" s="21" customFormat="true" ht="18.75" hidden="false" customHeight="false" outlineLevel="0" collapsed="false">
      <c r="A22" s="0"/>
      <c r="B22" s="0"/>
      <c r="C22" s="0"/>
      <c r="D22" s="0"/>
      <c r="E22" s="0"/>
      <c r="F22" s="0"/>
      <c r="G22" s="0"/>
      <c r="H22" s="0"/>
    </row>
    <row r="23" s="21" customFormat="true" ht="18.75" hidden="false" customHeight="false" outlineLevel="0" collapsed="false">
      <c r="A23" s="0"/>
      <c r="B23" s="0"/>
      <c r="C23" s="0"/>
      <c r="D23" s="0"/>
      <c r="E23" s="0"/>
      <c r="F23" s="0"/>
      <c r="G23" s="0"/>
      <c r="H23" s="0"/>
    </row>
  </sheetData>
  <printOptions headings="false" gridLines="false" gridLinesSet="true" horizontalCentered="false" verticalCentered="false"/>
  <pageMargins left="0.229861111111111" right="0.170138888888889" top="0.747916666666667" bottom="0.748611111111111" header="0.511805555555555" footer="0.315277777777778"/>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&amp;L&amp;Z&amp;F/&amp;A&amp;R&amp;P/&amp;P</oddFooter>
  </headerFooter>
  <drawing r:id="rId1"/>
</worksheet>
</file>

<file path=xl/worksheets/sheet10.xml><?xml version="1.0" encoding="utf-8"?>
<worksheet xmlns="http://schemas.openxmlformats.org/spreadsheetml/2006/main" xmlns:r="http://schemas.openxmlformats.org/officeDocument/2006/relationships">
  <sheetPr filterMode="false">
    <tabColor rgb="FFFAC090"/>
    <pageSetUpPr fitToPage="true"/>
  </sheetPr>
  <dimension ref="A1:V146"/>
  <sheetViews>
    <sheetView showFormulas="false" showGridLines="true" showRowColHeaders="true" showZeros="true" rightToLeft="false" tabSelected="false" showOutlineSymbols="true" defaultGridColor="true" view="pageBreakPreview" topLeftCell="A1" colorId="64" zoomScale="55" zoomScaleNormal="55" zoomScalePageLayoutView="55" workbookViewId="0">
      <pane xSplit="6" ySplit="7" topLeftCell="G65" activePane="bottomRight" state="frozen"/>
      <selection pane="topLeft" activeCell="A1" activeCellId="0" sqref="A1"/>
      <selection pane="topRight" activeCell="G1" activeCellId="0" sqref="G1"/>
      <selection pane="bottomLeft" activeCell="A65" activeCellId="0" sqref="A65"/>
      <selection pane="bottomRight" activeCell="D69" activeCellId="1" sqref="AF:AF D69"/>
    </sheetView>
  </sheetViews>
  <sheetFormatPr defaultRowHeight="23.25" zeroHeight="false" outlineLevelRow="1" outlineLevelCol="0"/>
  <cols>
    <col collapsed="false" customWidth="true" hidden="false" outlineLevel="0" max="1" min="1" style="293" width="18.88"/>
    <col collapsed="false" customWidth="true" hidden="false" outlineLevel="0" max="2" min="2" style="294" width="22.13"/>
    <col collapsed="false" customWidth="true" hidden="false" outlineLevel="0" max="3" min="3" style="295" width="48"/>
    <col collapsed="false" customWidth="true" hidden="false" outlineLevel="0" max="4" min="4" style="296" width="18.38"/>
    <col collapsed="false" customWidth="true" hidden="false" outlineLevel="0" max="6" min="5" style="297" width="19.26"/>
    <col collapsed="false" customWidth="true" hidden="false" outlineLevel="0" max="7" min="7" style="296" width="19.26"/>
    <col collapsed="false" customWidth="true" hidden="false" outlineLevel="0" max="9" min="8" style="297" width="19.26"/>
    <col collapsed="false" customWidth="true" hidden="false" outlineLevel="0" max="10" min="10" style="298" width="19.26"/>
    <col collapsed="false" customWidth="true" hidden="false" outlineLevel="0" max="12" min="11" style="294" width="19.26"/>
    <col collapsed="false" customWidth="true" hidden="false" outlineLevel="0" max="13" min="13" style="299" width="19.26"/>
    <col collapsed="false" customWidth="true" hidden="false" outlineLevel="0" max="15" min="14" style="294" width="19.26"/>
    <col collapsed="false" customWidth="true" hidden="false" outlineLevel="0" max="16" min="16" style="299" width="19.26"/>
    <col collapsed="false" customWidth="true" hidden="false" outlineLevel="0" max="18" min="17" style="294" width="19.26"/>
    <col collapsed="false" customWidth="true" hidden="false" outlineLevel="0" max="19" min="19" style="294" width="14.51"/>
    <col collapsed="false" customWidth="true" hidden="false" outlineLevel="0" max="21" min="20" style="300" width="11"/>
    <col collapsed="false" customWidth="true" hidden="false" outlineLevel="0" max="22" min="22" style="300" width="13.37"/>
    <col collapsed="false" customWidth="true" hidden="false" outlineLevel="0" max="1025" min="23" style="300" width="11"/>
  </cols>
  <sheetData>
    <row r="1" customFormat="false" ht="23.25" hidden="false" customHeight="false" outlineLevel="0" collapsed="false">
      <c r="A1" s="301"/>
      <c r="B1" s="301"/>
      <c r="C1" s="302"/>
      <c r="D1" s="303"/>
      <c r="E1" s="303"/>
      <c r="F1" s="303"/>
      <c r="G1" s="303"/>
      <c r="H1" s="303"/>
      <c r="I1" s="303"/>
      <c r="J1" s="304"/>
      <c r="K1" s="305"/>
      <c r="L1" s="305"/>
      <c r="M1" s="305"/>
      <c r="N1" s="305"/>
      <c r="O1" s="305"/>
      <c r="P1" s="305"/>
      <c r="Q1" s="306"/>
      <c r="R1" s="306"/>
      <c r="S1" s="306"/>
    </row>
    <row r="2" customFormat="false" ht="23.25" hidden="false" customHeight="false" outlineLevel="0" collapsed="false">
      <c r="A2" s="301"/>
      <c r="B2" s="301"/>
      <c r="C2" s="307"/>
      <c r="D2" s="303"/>
      <c r="E2" s="303"/>
      <c r="F2" s="303"/>
      <c r="G2" s="303"/>
      <c r="H2" s="303"/>
      <c r="I2" s="303"/>
      <c r="J2" s="304"/>
      <c r="K2" s="301"/>
      <c r="L2" s="301"/>
      <c r="M2" s="301"/>
      <c r="N2" s="301"/>
      <c r="O2" s="301"/>
      <c r="P2" s="301"/>
      <c r="Q2" s="308"/>
      <c r="R2" s="308"/>
      <c r="S2" s="308"/>
    </row>
    <row r="3" customFormat="false" ht="23.25" hidden="false" customHeight="false" outlineLevel="1" collapsed="false">
      <c r="J3" s="304"/>
      <c r="K3" s="301"/>
      <c r="L3" s="301"/>
      <c r="M3" s="301"/>
      <c r="N3" s="301"/>
      <c r="O3" s="301"/>
      <c r="P3" s="301"/>
      <c r="Q3" s="308"/>
      <c r="R3" s="308"/>
      <c r="S3" s="308"/>
    </row>
    <row r="4" customFormat="false" ht="23.25" hidden="false" customHeight="false" outlineLevel="1" collapsed="false">
      <c r="A4" s="309" t="s">
        <v>561</v>
      </c>
      <c r="B4" s="309" t="s">
        <v>1049</v>
      </c>
      <c r="J4" s="304"/>
      <c r="K4" s="301"/>
      <c r="L4" s="301"/>
      <c r="M4" s="301"/>
      <c r="N4" s="301"/>
      <c r="O4" s="301"/>
      <c r="P4" s="301"/>
      <c r="Q4" s="308"/>
      <c r="R4" s="308"/>
      <c r="S4" s="308"/>
    </row>
    <row r="5" customFormat="false" ht="23.25" hidden="false" customHeight="false" outlineLevel="1" collapsed="false">
      <c r="A5" s="309" t="s">
        <v>1050</v>
      </c>
      <c r="B5" s="310" t="n">
        <v>1</v>
      </c>
      <c r="J5" s="304"/>
      <c r="K5" s="301"/>
      <c r="L5" s="301"/>
      <c r="M5" s="301"/>
      <c r="N5" s="301"/>
      <c r="O5" s="301"/>
      <c r="P5" s="301"/>
      <c r="Q5" s="308"/>
      <c r="R5" s="308"/>
      <c r="S5" s="308"/>
    </row>
    <row r="6" customFormat="false" ht="23.25" hidden="false" customHeight="false" outlineLevel="0" collapsed="false">
      <c r="A6" s="311"/>
      <c r="B6" s="308"/>
      <c r="C6" s="312"/>
      <c r="D6" s="313"/>
      <c r="E6" s="314"/>
      <c r="F6" s="314"/>
      <c r="G6" s="313"/>
      <c r="H6" s="314"/>
      <c r="I6" s="314"/>
      <c r="J6" s="304"/>
      <c r="K6" s="301"/>
      <c r="L6" s="301"/>
      <c r="M6" s="301"/>
      <c r="N6" s="301"/>
      <c r="O6" s="301"/>
      <c r="P6" s="301"/>
      <c r="Q6" s="308"/>
      <c r="R6" s="308"/>
      <c r="S6" s="308"/>
    </row>
    <row r="7" s="319" customFormat="true" ht="36" hidden="false" customHeight="false" outlineLevel="0" collapsed="false">
      <c r="A7" s="315" t="s">
        <v>689</v>
      </c>
      <c r="B7" s="315" t="s">
        <v>690</v>
      </c>
      <c r="C7" s="316" t="s">
        <v>569</v>
      </c>
      <c r="D7" s="315" t="s">
        <v>1051</v>
      </c>
      <c r="E7" s="315" t="s">
        <v>1052</v>
      </c>
      <c r="F7" s="317" t="s">
        <v>1053</v>
      </c>
      <c r="G7" s="315" t="s">
        <v>1054</v>
      </c>
      <c r="H7" s="315" t="s">
        <v>1055</v>
      </c>
      <c r="I7" s="317" t="s">
        <v>1056</v>
      </c>
      <c r="J7" s="315" t="s">
        <v>1057</v>
      </c>
      <c r="K7" s="315" t="s">
        <v>1058</v>
      </c>
      <c r="L7" s="317" t="s">
        <v>1059</v>
      </c>
      <c r="M7" s="315" t="s">
        <v>1060</v>
      </c>
      <c r="N7" s="315" t="s">
        <v>1061</v>
      </c>
      <c r="O7" s="315" t="s">
        <v>1062</v>
      </c>
      <c r="P7" s="315" t="s">
        <v>1063</v>
      </c>
      <c r="Q7" s="315" t="s">
        <v>1064</v>
      </c>
      <c r="R7" s="315" t="s">
        <v>1065</v>
      </c>
      <c r="S7" s="318"/>
    </row>
    <row r="8" customFormat="false" ht="23.25" hidden="false" customHeight="true" outlineLevel="0" collapsed="false">
      <c r="A8" s="315" t="s">
        <v>32</v>
      </c>
      <c r="B8" s="315" t="s">
        <v>19</v>
      </c>
      <c r="C8" s="315" t="s">
        <v>672</v>
      </c>
      <c r="D8" s="320" t="n">
        <v>63000</v>
      </c>
      <c r="E8" s="320" t="n">
        <v>0</v>
      </c>
      <c r="F8" s="321" t="n">
        <v>63000</v>
      </c>
      <c r="G8" s="320" t="n">
        <v>1800000</v>
      </c>
      <c r="H8" s="320" t="n">
        <v>250000</v>
      </c>
      <c r="I8" s="321" t="n">
        <v>1550000</v>
      </c>
      <c r="J8" s="320" t="n">
        <v>417000</v>
      </c>
      <c r="K8" s="320" t="n">
        <v>475000</v>
      </c>
      <c r="L8" s="321" t="n">
        <v>-58000</v>
      </c>
      <c r="M8" s="320" t="n">
        <v>0</v>
      </c>
      <c r="N8" s="320" t="n">
        <v>0</v>
      </c>
      <c r="O8" s="320" t="n">
        <v>0</v>
      </c>
      <c r="P8" s="320" t="n">
        <v>2280000</v>
      </c>
      <c r="Q8" s="320" t="n">
        <v>725000</v>
      </c>
      <c r="R8" s="320" t="n">
        <v>1555000</v>
      </c>
      <c r="S8" s="308"/>
    </row>
    <row r="9" customFormat="false" ht="36" hidden="false" customHeight="false" outlineLevel="0" collapsed="false">
      <c r="A9" s="315"/>
      <c r="B9" s="315"/>
      <c r="C9" s="315" t="s">
        <v>663</v>
      </c>
      <c r="D9" s="320" t="n">
        <v>820000</v>
      </c>
      <c r="E9" s="320" t="n">
        <v>540000</v>
      </c>
      <c r="F9" s="321" t="n">
        <v>280000</v>
      </c>
      <c r="G9" s="320" t="n">
        <v>3000000</v>
      </c>
      <c r="H9" s="320" t="n">
        <v>660000</v>
      </c>
      <c r="I9" s="321" t="n">
        <v>2340000</v>
      </c>
      <c r="J9" s="320" t="n">
        <v>1000000</v>
      </c>
      <c r="K9" s="320" t="n">
        <v>1265000</v>
      </c>
      <c r="L9" s="321" t="n">
        <v>-265000</v>
      </c>
      <c r="M9" s="320" t="n">
        <v>0</v>
      </c>
      <c r="N9" s="320" t="n">
        <v>0</v>
      </c>
      <c r="O9" s="320" t="n">
        <v>0</v>
      </c>
      <c r="P9" s="320" t="n">
        <v>4820000</v>
      </c>
      <c r="Q9" s="320" t="n">
        <v>2465000</v>
      </c>
      <c r="R9" s="320" t="n">
        <v>2355000</v>
      </c>
      <c r="S9" s="308"/>
    </row>
    <row r="10" customFormat="false" ht="23.25" hidden="false" customHeight="true" outlineLevel="0" collapsed="false">
      <c r="A10" s="315"/>
      <c r="B10" s="315" t="s">
        <v>1066</v>
      </c>
      <c r="C10" s="315"/>
      <c r="D10" s="320" t="n">
        <v>883000</v>
      </c>
      <c r="E10" s="320" t="n">
        <v>540000</v>
      </c>
      <c r="F10" s="321" t="n">
        <v>343000</v>
      </c>
      <c r="G10" s="320" t="n">
        <v>4800000</v>
      </c>
      <c r="H10" s="320" t="n">
        <v>910000</v>
      </c>
      <c r="I10" s="321" t="n">
        <v>3890000</v>
      </c>
      <c r="J10" s="320" t="n">
        <v>1417000</v>
      </c>
      <c r="K10" s="320" t="n">
        <v>1740000</v>
      </c>
      <c r="L10" s="321" t="n">
        <v>-323000</v>
      </c>
      <c r="M10" s="320" t="n">
        <v>0</v>
      </c>
      <c r="N10" s="320" t="n">
        <v>0</v>
      </c>
      <c r="O10" s="320" t="n">
        <v>0</v>
      </c>
      <c r="P10" s="320" t="n">
        <v>7100000</v>
      </c>
      <c r="Q10" s="320" t="n">
        <v>3190000</v>
      </c>
      <c r="R10" s="320" t="n">
        <v>3910000</v>
      </c>
      <c r="S10" s="308"/>
    </row>
    <row r="11" customFormat="false" ht="36" hidden="false" customHeight="false" outlineLevel="0" collapsed="false">
      <c r="A11" s="315"/>
      <c r="B11" s="315" t="s">
        <v>22</v>
      </c>
      <c r="C11" s="315" t="s">
        <v>615</v>
      </c>
      <c r="D11" s="320" t="n">
        <v>770000</v>
      </c>
      <c r="E11" s="320" t="n">
        <v>10000</v>
      </c>
      <c r="F11" s="321" t="n">
        <v>760000</v>
      </c>
      <c r="G11" s="320" t="n">
        <v>1000000</v>
      </c>
      <c r="H11" s="320" t="n">
        <v>200000</v>
      </c>
      <c r="I11" s="321" t="n">
        <v>800000</v>
      </c>
      <c r="J11" s="320" t="n">
        <v>0</v>
      </c>
      <c r="K11" s="320" t="n">
        <v>355000</v>
      </c>
      <c r="L11" s="321" t="n">
        <v>-355000</v>
      </c>
      <c r="M11" s="320" t="n">
        <v>0</v>
      </c>
      <c r="N11" s="320" t="n">
        <v>0</v>
      </c>
      <c r="O11" s="320" t="n">
        <v>0</v>
      </c>
      <c r="P11" s="320" t="n">
        <v>1770000</v>
      </c>
      <c r="Q11" s="320" t="n">
        <v>565000</v>
      </c>
      <c r="R11" s="320" t="n">
        <v>1205000</v>
      </c>
      <c r="S11" s="308"/>
    </row>
    <row r="12" customFormat="false" ht="23.25" hidden="false" customHeight="true" outlineLevel="0" collapsed="false">
      <c r="A12" s="315"/>
      <c r="B12" s="315" t="s">
        <v>1067</v>
      </c>
      <c r="C12" s="315"/>
      <c r="D12" s="320" t="n">
        <v>770000</v>
      </c>
      <c r="E12" s="320" t="n">
        <v>10000</v>
      </c>
      <c r="F12" s="321" t="n">
        <v>760000</v>
      </c>
      <c r="G12" s="320" t="n">
        <v>1000000</v>
      </c>
      <c r="H12" s="320" t="n">
        <v>200000</v>
      </c>
      <c r="I12" s="321" t="n">
        <v>800000</v>
      </c>
      <c r="J12" s="320" t="n">
        <v>0</v>
      </c>
      <c r="K12" s="320" t="n">
        <v>355000</v>
      </c>
      <c r="L12" s="321" t="n">
        <v>-355000</v>
      </c>
      <c r="M12" s="320" t="n">
        <v>0</v>
      </c>
      <c r="N12" s="320" t="n">
        <v>0</v>
      </c>
      <c r="O12" s="320" t="n">
        <v>0</v>
      </c>
      <c r="P12" s="320" t="n">
        <v>1770000</v>
      </c>
      <c r="Q12" s="320" t="n">
        <v>565000</v>
      </c>
      <c r="R12" s="320" t="n">
        <v>1205000</v>
      </c>
      <c r="S12" s="308"/>
    </row>
    <row r="13" customFormat="false" ht="23.25" hidden="false" customHeight="false" outlineLevel="0" collapsed="false">
      <c r="A13" s="315"/>
      <c r="B13" s="315" t="s">
        <v>25</v>
      </c>
      <c r="C13" s="315" t="s">
        <v>697</v>
      </c>
      <c r="D13" s="320" t="n">
        <v>1203000</v>
      </c>
      <c r="E13" s="320" t="n">
        <v>1350000</v>
      </c>
      <c r="F13" s="321" t="n">
        <v>-147000</v>
      </c>
      <c r="G13" s="320" t="n">
        <v>0</v>
      </c>
      <c r="H13" s="320" t="n">
        <v>1000000</v>
      </c>
      <c r="I13" s="321" t="n">
        <v>-1000000</v>
      </c>
      <c r="J13" s="320" t="n">
        <v>0</v>
      </c>
      <c r="K13" s="320" t="n">
        <v>0</v>
      </c>
      <c r="L13" s="321" t="n">
        <v>0</v>
      </c>
      <c r="M13" s="320" t="n">
        <v>0</v>
      </c>
      <c r="N13" s="320" t="n">
        <v>0</v>
      </c>
      <c r="O13" s="320" t="n">
        <v>0</v>
      </c>
      <c r="P13" s="320" t="n">
        <v>1203000</v>
      </c>
      <c r="Q13" s="320" t="n">
        <v>2350000</v>
      </c>
      <c r="R13" s="320" t="n">
        <v>-1147000</v>
      </c>
      <c r="S13" s="308"/>
    </row>
    <row r="14" customFormat="false" ht="23.25" hidden="false" customHeight="true" outlineLevel="0" collapsed="false">
      <c r="A14" s="315"/>
      <c r="B14" s="315" t="s">
        <v>1068</v>
      </c>
      <c r="C14" s="315"/>
      <c r="D14" s="320" t="n">
        <v>1203000</v>
      </c>
      <c r="E14" s="320" t="n">
        <v>1350000</v>
      </c>
      <c r="F14" s="321" t="n">
        <v>-147000</v>
      </c>
      <c r="G14" s="320" t="n">
        <v>0</v>
      </c>
      <c r="H14" s="320" t="n">
        <v>1000000</v>
      </c>
      <c r="I14" s="321" t="n">
        <v>-1000000</v>
      </c>
      <c r="J14" s="320" t="n">
        <v>0</v>
      </c>
      <c r="K14" s="320" t="n">
        <v>0</v>
      </c>
      <c r="L14" s="321" t="n">
        <v>0</v>
      </c>
      <c r="M14" s="320" t="n">
        <v>0</v>
      </c>
      <c r="N14" s="320" t="n">
        <v>0</v>
      </c>
      <c r="O14" s="320" t="n">
        <v>0</v>
      </c>
      <c r="P14" s="320" t="n">
        <v>1203000</v>
      </c>
      <c r="Q14" s="320" t="n">
        <v>2350000</v>
      </c>
      <c r="R14" s="320" t="n">
        <v>-1147000</v>
      </c>
      <c r="S14" s="308"/>
    </row>
    <row r="15" customFormat="false" ht="23.25" hidden="false" customHeight="true" outlineLevel="0" collapsed="false">
      <c r="A15" s="315"/>
      <c r="B15" s="315" t="s">
        <v>27</v>
      </c>
      <c r="C15" s="315" t="s">
        <v>704</v>
      </c>
      <c r="D15" s="320" t="n">
        <v>620000</v>
      </c>
      <c r="E15" s="320" t="n">
        <v>500000</v>
      </c>
      <c r="F15" s="321" t="n">
        <v>120000</v>
      </c>
      <c r="G15" s="320" t="n">
        <v>0</v>
      </c>
      <c r="H15" s="320" t="n">
        <v>0</v>
      </c>
      <c r="I15" s="321" t="n">
        <v>0</v>
      </c>
      <c r="J15" s="320" t="n">
        <v>0</v>
      </c>
      <c r="K15" s="320" t="n">
        <v>0</v>
      </c>
      <c r="L15" s="321" t="n">
        <v>0</v>
      </c>
      <c r="M15" s="320" t="n">
        <v>0</v>
      </c>
      <c r="N15" s="320" t="n">
        <v>0</v>
      </c>
      <c r="O15" s="320" t="n">
        <v>0</v>
      </c>
      <c r="P15" s="320" t="n">
        <v>620000</v>
      </c>
      <c r="Q15" s="320" t="n">
        <v>500000</v>
      </c>
      <c r="R15" s="320" t="n">
        <v>120000</v>
      </c>
      <c r="S15" s="308"/>
    </row>
    <row r="16" customFormat="false" ht="23.25" hidden="false" customHeight="false" outlineLevel="0" collapsed="false">
      <c r="A16" s="315"/>
      <c r="B16" s="315"/>
      <c r="C16" s="315" t="s">
        <v>674</v>
      </c>
      <c r="D16" s="320" t="n">
        <v>0</v>
      </c>
      <c r="E16" s="320" t="n">
        <v>0</v>
      </c>
      <c r="F16" s="321" t="n">
        <v>0</v>
      </c>
      <c r="G16" s="320" t="n">
        <v>120000</v>
      </c>
      <c r="H16" s="320" t="n">
        <v>0</v>
      </c>
      <c r="I16" s="321" t="n">
        <v>120000</v>
      </c>
      <c r="J16" s="320" t="n">
        <v>800000</v>
      </c>
      <c r="K16" s="320" t="n">
        <v>0</v>
      </c>
      <c r="L16" s="321" t="n">
        <v>800000</v>
      </c>
      <c r="M16" s="320" t="n">
        <v>2000000</v>
      </c>
      <c r="N16" s="320" t="n">
        <v>0</v>
      </c>
      <c r="O16" s="320" t="n">
        <v>2000000</v>
      </c>
      <c r="P16" s="320" t="n">
        <v>2920000</v>
      </c>
      <c r="Q16" s="320" t="n">
        <v>0</v>
      </c>
      <c r="R16" s="320" t="n">
        <v>2920000</v>
      </c>
      <c r="S16" s="308"/>
    </row>
    <row r="17" customFormat="false" ht="23.25" hidden="false" customHeight="false" outlineLevel="0" collapsed="false">
      <c r="A17" s="315"/>
      <c r="B17" s="315"/>
      <c r="C17" s="315" t="s">
        <v>1069</v>
      </c>
      <c r="D17" s="320" t="n">
        <v>0</v>
      </c>
      <c r="E17" s="320" t="n">
        <v>0</v>
      </c>
      <c r="F17" s="321" t="n">
        <v>0</v>
      </c>
      <c r="G17" s="320" t="n">
        <v>0</v>
      </c>
      <c r="H17" s="320" t="n">
        <v>0</v>
      </c>
      <c r="I17" s="321" t="n">
        <v>0</v>
      </c>
      <c r="J17" s="320" t="n">
        <v>70000</v>
      </c>
      <c r="K17" s="320" t="n">
        <v>0</v>
      </c>
      <c r="L17" s="321" t="n">
        <v>70000</v>
      </c>
      <c r="M17" s="320" t="n">
        <v>1065000</v>
      </c>
      <c r="N17" s="320" t="n">
        <v>550000</v>
      </c>
      <c r="O17" s="320" t="n">
        <v>515000</v>
      </c>
      <c r="P17" s="320" t="n">
        <v>1135000</v>
      </c>
      <c r="Q17" s="320" t="n">
        <v>550000</v>
      </c>
      <c r="R17" s="320" t="n">
        <v>585000</v>
      </c>
      <c r="S17" s="308"/>
    </row>
    <row r="18" customFormat="false" ht="23.25" hidden="false" customHeight="false" outlineLevel="0" collapsed="false">
      <c r="A18" s="315"/>
      <c r="B18" s="315"/>
      <c r="C18" s="315" t="s">
        <v>699</v>
      </c>
      <c r="D18" s="320" t="n">
        <v>262000</v>
      </c>
      <c r="E18" s="320" t="n">
        <v>186000</v>
      </c>
      <c r="F18" s="321" t="n">
        <v>76000</v>
      </c>
      <c r="G18" s="320" t="n">
        <v>0</v>
      </c>
      <c r="H18" s="320" t="n">
        <v>0</v>
      </c>
      <c r="I18" s="321" t="n">
        <v>0</v>
      </c>
      <c r="J18" s="320" t="n">
        <v>0</v>
      </c>
      <c r="K18" s="320" t="n">
        <v>0</v>
      </c>
      <c r="L18" s="321" t="n">
        <v>0</v>
      </c>
      <c r="M18" s="320" t="n">
        <v>0</v>
      </c>
      <c r="N18" s="320" t="n">
        <v>0</v>
      </c>
      <c r="O18" s="320" t="n">
        <v>0</v>
      </c>
      <c r="P18" s="320" t="n">
        <v>262000</v>
      </c>
      <c r="Q18" s="320" t="n">
        <v>186000</v>
      </c>
      <c r="R18" s="320" t="n">
        <v>76000</v>
      </c>
      <c r="S18" s="308"/>
    </row>
    <row r="19" customFormat="false" ht="23.25" hidden="false" customHeight="false" outlineLevel="0" collapsed="false">
      <c r="A19" s="315"/>
      <c r="B19" s="315"/>
      <c r="C19" s="315" t="s">
        <v>701</v>
      </c>
      <c r="D19" s="320" t="n">
        <v>733000</v>
      </c>
      <c r="E19" s="320" t="n">
        <v>255000</v>
      </c>
      <c r="F19" s="321" t="n">
        <v>478000</v>
      </c>
      <c r="G19" s="320" t="n">
        <v>0</v>
      </c>
      <c r="H19" s="320" t="n">
        <v>0</v>
      </c>
      <c r="I19" s="321" t="n">
        <v>0</v>
      </c>
      <c r="J19" s="320" t="n">
        <v>0</v>
      </c>
      <c r="K19" s="320" t="n">
        <v>0</v>
      </c>
      <c r="L19" s="321" t="n">
        <v>0</v>
      </c>
      <c r="M19" s="320" t="n">
        <v>0</v>
      </c>
      <c r="N19" s="320" t="n">
        <v>0</v>
      </c>
      <c r="O19" s="320" t="n">
        <v>0</v>
      </c>
      <c r="P19" s="320" t="n">
        <v>733000</v>
      </c>
      <c r="Q19" s="320" t="n">
        <v>255000</v>
      </c>
      <c r="R19" s="320" t="n">
        <v>478000</v>
      </c>
      <c r="S19" s="308"/>
    </row>
    <row r="20" customFormat="false" ht="23.25" hidden="false" customHeight="true" outlineLevel="0" collapsed="false">
      <c r="A20" s="315"/>
      <c r="B20" s="315" t="s">
        <v>1070</v>
      </c>
      <c r="C20" s="315"/>
      <c r="D20" s="320" t="n">
        <v>1615000</v>
      </c>
      <c r="E20" s="320" t="n">
        <v>941000</v>
      </c>
      <c r="F20" s="321" t="n">
        <v>674000</v>
      </c>
      <c r="G20" s="320" t="n">
        <v>120000</v>
      </c>
      <c r="H20" s="320" t="n">
        <v>0</v>
      </c>
      <c r="I20" s="321" t="n">
        <v>120000</v>
      </c>
      <c r="J20" s="320" t="n">
        <v>870000</v>
      </c>
      <c r="K20" s="320" t="n">
        <v>0</v>
      </c>
      <c r="L20" s="321" t="n">
        <v>870000</v>
      </c>
      <c r="M20" s="320" t="n">
        <v>3065000</v>
      </c>
      <c r="N20" s="320" t="n">
        <v>550000</v>
      </c>
      <c r="O20" s="320" t="n">
        <v>2515000</v>
      </c>
      <c r="P20" s="320" t="n">
        <v>5670000</v>
      </c>
      <c r="Q20" s="320" t="n">
        <v>1491000</v>
      </c>
      <c r="R20" s="320" t="n">
        <v>4179000</v>
      </c>
      <c r="S20" s="308"/>
    </row>
    <row r="21" customFormat="false" ht="23.25" hidden="false" customHeight="true" outlineLevel="0" collapsed="false">
      <c r="A21" s="315"/>
      <c r="B21" s="315" t="s">
        <v>20</v>
      </c>
      <c r="C21" s="315" t="s">
        <v>631</v>
      </c>
      <c r="D21" s="320"/>
      <c r="E21" s="320" t="n">
        <v>0</v>
      </c>
      <c r="F21" s="321" t="n">
        <v>0</v>
      </c>
      <c r="G21" s="320" t="n">
        <v>300000</v>
      </c>
      <c r="H21" s="320"/>
      <c r="I21" s="321" t="n">
        <v>300000</v>
      </c>
      <c r="J21" s="320"/>
      <c r="K21" s="320"/>
      <c r="L21" s="321" t="n">
        <v>0</v>
      </c>
      <c r="M21" s="320"/>
      <c r="N21" s="320"/>
      <c r="O21" s="320" t="n">
        <v>0</v>
      </c>
      <c r="P21" s="320" t="n">
        <v>300000</v>
      </c>
      <c r="Q21" s="320" t="n">
        <v>0</v>
      </c>
      <c r="R21" s="320" t="n">
        <v>300000</v>
      </c>
      <c r="S21" s="308"/>
    </row>
    <row r="22" customFormat="false" ht="23.25" hidden="false" customHeight="false" outlineLevel="0" collapsed="false">
      <c r="A22" s="315"/>
      <c r="B22" s="315"/>
      <c r="C22" s="315" t="s">
        <v>632</v>
      </c>
      <c r="D22" s="320"/>
      <c r="E22" s="320" t="n">
        <v>0</v>
      </c>
      <c r="F22" s="321" t="n">
        <v>0</v>
      </c>
      <c r="G22" s="320" t="n">
        <v>150000</v>
      </c>
      <c r="H22" s="320"/>
      <c r="I22" s="321" t="n">
        <v>150000</v>
      </c>
      <c r="J22" s="320"/>
      <c r="K22" s="320"/>
      <c r="L22" s="321" t="n">
        <v>0</v>
      </c>
      <c r="M22" s="320"/>
      <c r="N22" s="320"/>
      <c r="O22" s="320" t="n">
        <v>0</v>
      </c>
      <c r="P22" s="320" t="n">
        <v>150000</v>
      </c>
      <c r="Q22" s="320" t="n">
        <v>0</v>
      </c>
      <c r="R22" s="320" t="n">
        <v>150000</v>
      </c>
      <c r="S22" s="308"/>
    </row>
    <row r="23" customFormat="false" ht="23.25" hidden="false" customHeight="true" outlineLevel="0" collapsed="false">
      <c r="A23" s="315"/>
      <c r="B23" s="315" t="s">
        <v>1071</v>
      </c>
      <c r="C23" s="315"/>
      <c r="D23" s="320"/>
      <c r="E23" s="320" t="n">
        <v>0</v>
      </c>
      <c r="F23" s="321" t="n">
        <v>0</v>
      </c>
      <c r="G23" s="320" t="n">
        <v>450000</v>
      </c>
      <c r="H23" s="320"/>
      <c r="I23" s="321" t="n">
        <v>450000</v>
      </c>
      <c r="J23" s="320"/>
      <c r="K23" s="320"/>
      <c r="L23" s="321" t="n">
        <v>0</v>
      </c>
      <c r="M23" s="320"/>
      <c r="N23" s="320"/>
      <c r="O23" s="320" t="n">
        <v>0</v>
      </c>
      <c r="P23" s="320" t="n">
        <v>450000</v>
      </c>
      <c r="Q23" s="320" t="n">
        <v>0</v>
      </c>
      <c r="R23" s="320" t="n">
        <v>450000</v>
      </c>
      <c r="S23" s="308"/>
    </row>
    <row r="24" customFormat="false" ht="23.25" hidden="false" customHeight="true" outlineLevel="0" collapsed="false">
      <c r="A24" s="315" t="s">
        <v>1072</v>
      </c>
      <c r="B24" s="315"/>
      <c r="C24" s="315"/>
      <c r="D24" s="320" t="n">
        <v>4471000</v>
      </c>
      <c r="E24" s="320" t="n">
        <v>2841000</v>
      </c>
      <c r="F24" s="321" t="n">
        <v>1630000</v>
      </c>
      <c r="G24" s="320" t="n">
        <v>6370000</v>
      </c>
      <c r="H24" s="320" t="n">
        <v>2110000</v>
      </c>
      <c r="I24" s="321" t="n">
        <v>4260000</v>
      </c>
      <c r="J24" s="320" t="n">
        <v>2287000</v>
      </c>
      <c r="K24" s="320" t="n">
        <v>2095000</v>
      </c>
      <c r="L24" s="321" t="n">
        <v>192000</v>
      </c>
      <c r="M24" s="320" t="n">
        <v>3065000</v>
      </c>
      <c r="N24" s="320" t="n">
        <v>550000</v>
      </c>
      <c r="O24" s="320" t="n">
        <v>2515000</v>
      </c>
      <c r="P24" s="320" t="n">
        <v>16193000</v>
      </c>
      <c r="Q24" s="320" t="n">
        <v>7596000</v>
      </c>
      <c r="R24" s="320" t="n">
        <v>8597000</v>
      </c>
      <c r="S24" s="308"/>
    </row>
    <row r="25" customFormat="false" ht="23.25" hidden="false" customHeight="true" outlineLevel="0" collapsed="false">
      <c r="A25" s="315" t="s">
        <v>35</v>
      </c>
      <c r="B25" s="315" t="s">
        <v>21</v>
      </c>
      <c r="C25" s="315" t="s">
        <v>754</v>
      </c>
      <c r="D25" s="320" t="n">
        <v>25000</v>
      </c>
      <c r="E25" s="320" t="n">
        <v>0</v>
      </c>
      <c r="F25" s="321" t="n">
        <v>25000</v>
      </c>
      <c r="G25" s="320" t="n">
        <v>25000</v>
      </c>
      <c r="H25" s="320" t="n">
        <v>0</v>
      </c>
      <c r="I25" s="321" t="n">
        <v>25000</v>
      </c>
      <c r="J25" s="320" t="n">
        <v>25000</v>
      </c>
      <c r="K25" s="320" t="n">
        <v>0</v>
      </c>
      <c r="L25" s="321" t="n">
        <v>25000</v>
      </c>
      <c r="M25" s="320" t="n">
        <v>25000</v>
      </c>
      <c r="N25" s="320" t="n">
        <v>0</v>
      </c>
      <c r="O25" s="320" t="n">
        <v>25000</v>
      </c>
      <c r="P25" s="320" t="n">
        <v>100000</v>
      </c>
      <c r="Q25" s="320" t="n">
        <v>0</v>
      </c>
      <c r="R25" s="320" t="n">
        <v>100000</v>
      </c>
      <c r="S25" s="308"/>
    </row>
    <row r="26" customFormat="false" ht="23.25" hidden="false" customHeight="false" outlineLevel="0" collapsed="false">
      <c r="A26" s="315"/>
      <c r="B26" s="315"/>
      <c r="C26" s="315" t="s">
        <v>649</v>
      </c>
      <c r="D26" s="320" t="n">
        <v>0</v>
      </c>
      <c r="E26" s="320" t="n">
        <v>500000</v>
      </c>
      <c r="F26" s="321" t="n">
        <v>-500000</v>
      </c>
      <c r="G26" s="320" t="n">
        <v>0</v>
      </c>
      <c r="H26" s="320" t="n">
        <v>250000</v>
      </c>
      <c r="I26" s="321" t="n">
        <v>-250000</v>
      </c>
      <c r="J26" s="320" t="n">
        <v>0</v>
      </c>
      <c r="K26" s="320" t="n">
        <v>250000</v>
      </c>
      <c r="L26" s="321" t="n">
        <v>-250000</v>
      </c>
      <c r="M26" s="320" t="n">
        <v>0</v>
      </c>
      <c r="N26" s="320" t="n">
        <v>250000</v>
      </c>
      <c r="O26" s="320" t="n">
        <v>-250000</v>
      </c>
      <c r="P26" s="320" t="n">
        <v>0</v>
      </c>
      <c r="Q26" s="320" t="n">
        <v>1250000</v>
      </c>
      <c r="R26" s="320" t="n">
        <v>-1250000</v>
      </c>
      <c r="S26" s="308"/>
    </row>
    <row r="27" customFormat="false" ht="23.25" hidden="false" customHeight="false" outlineLevel="0" collapsed="false">
      <c r="A27" s="315"/>
      <c r="B27" s="315"/>
      <c r="C27" s="315" t="s">
        <v>639</v>
      </c>
      <c r="D27" s="320" t="n">
        <v>45000</v>
      </c>
      <c r="E27" s="320" t="n">
        <v>0</v>
      </c>
      <c r="F27" s="321" t="n">
        <v>45000</v>
      </c>
      <c r="G27" s="320" t="n">
        <v>45000</v>
      </c>
      <c r="H27" s="320" t="n">
        <v>0</v>
      </c>
      <c r="I27" s="321" t="n">
        <v>45000</v>
      </c>
      <c r="J27" s="320" t="n">
        <v>45000</v>
      </c>
      <c r="K27" s="320" t="n">
        <v>0</v>
      </c>
      <c r="L27" s="321" t="n">
        <v>45000</v>
      </c>
      <c r="M27" s="320" t="n">
        <v>0</v>
      </c>
      <c r="N27" s="320" t="n">
        <v>0</v>
      </c>
      <c r="O27" s="320" t="n">
        <v>0</v>
      </c>
      <c r="P27" s="320" t="n">
        <v>135000</v>
      </c>
      <c r="Q27" s="320" t="n">
        <v>0</v>
      </c>
      <c r="R27" s="320" t="n">
        <v>135000</v>
      </c>
      <c r="S27" s="308"/>
    </row>
    <row r="28" customFormat="false" ht="23.25" hidden="false" customHeight="false" outlineLevel="0" collapsed="false">
      <c r="A28" s="315"/>
      <c r="B28" s="315"/>
      <c r="C28" s="315" t="s">
        <v>1073</v>
      </c>
      <c r="D28" s="320" t="n">
        <v>0</v>
      </c>
      <c r="E28" s="320" t="n">
        <v>0</v>
      </c>
      <c r="F28" s="321" t="n">
        <v>0</v>
      </c>
      <c r="G28" s="320" t="n">
        <v>300000</v>
      </c>
      <c r="H28" s="320" t="n">
        <v>0</v>
      </c>
      <c r="I28" s="321" t="n">
        <v>300000</v>
      </c>
      <c r="J28" s="320" t="n">
        <v>0</v>
      </c>
      <c r="K28" s="320" t="n">
        <v>0</v>
      </c>
      <c r="L28" s="321" t="n">
        <v>0</v>
      </c>
      <c r="M28" s="320" t="n">
        <v>0</v>
      </c>
      <c r="N28" s="320" t="n">
        <v>0</v>
      </c>
      <c r="O28" s="320" t="n">
        <v>0</v>
      </c>
      <c r="P28" s="320" t="n">
        <v>300000</v>
      </c>
      <c r="Q28" s="320" t="n">
        <v>0</v>
      </c>
      <c r="R28" s="320" t="n">
        <v>300000</v>
      </c>
      <c r="S28" s="308"/>
    </row>
    <row r="29" customFormat="false" ht="23.25" hidden="false" customHeight="true" outlineLevel="0" collapsed="false">
      <c r="A29" s="315"/>
      <c r="B29" s="315" t="s">
        <v>1074</v>
      </c>
      <c r="C29" s="315"/>
      <c r="D29" s="320" t="n">
        <v>70000</v>
      </c>
      <c r="E29" s="320" t="n">
        <v>500000</v>
      </c>
      <c r="F29" s="321" t="n">
        <v>-430000</v>
      </c>
      <c r="G29" s="320" t="n">
        <v>370000</v>
      </c>
      <c r="H29" s="320" t="n">
        <v>250000</v>
      </c>
      <c r="I29" s="321" t="n">
        <v>120000</v>
      </c>
      <c r="J29" s="320" t="n">
        <v>70000</v>
      </c>
      <c r="K29" s="320" t="n">
        <v>250000</v>
      </c>
      <c r="L29" s="321" t="n">
        <v>-180000</v>
      </c>
      <c r="M29" s="320" t="n">
        <v>25000</v>
      </c>
      <c r="N29" s="320" t="n">
        <v>250000</v>
      </c>
      <c r="O29" s="320" t="n">
        <v>-225000</v>
      </c>
      <c r="P29" s="320" t="n">
        <v>535000</v>
      </c>
      <c r="Q29" s="320" t="n">
        <v>1250000</v>
      </c>
      <c r="R29" s="320" t="n">
        <v>-715000</v>
      </c>
      <c r="S29" s="308"/>
    </row>
    <row r="30" customFormat="false" ht="54" hidden="false" customHeight="false" outlineLevel="0" collapsed="false">
      <c r="A30" s="315"/>
      <c r="B30" s="315" t="s">
        <v>26</v>
      </c>
      <c r="C30" s="315" t="s">
        <v>653</v>
      </c>
      <c r="D30" s="320" t="n">
        <v>150000</v>
      </c>
      <c r="E30" s="320" t="n">
        <v>0</v>
      </c>
      <c r="F30" s="321" t="n">
        <v>150000</v>
      </c>
      <c r="G30" s="320" t="n">
        <v>150000</v>
      </c>
      <c r="H30" s="320" t="n">
        <v>0</v>
      </c>
      <c r="I30" s="321" t="n">
        <v>150000</v>
      </c>
      <c r="J30" s="320" t="n">
        <v>150000</v>
      </c>
      <c r="K30" s="320" t="n">
        <v>150000</v>
      </c>
      <c r="L30" s="321" t="n">
        <v>0</v>
      </c>
      <c r="M30" s="320" t="n">
        <v>150000</v>
      </c>
      <c r="N30" s="320" t="n">
        <v>150000</v>
      </c>
      <c r="O30" s="320" t="n">
        <v>0</v>
      </c>
      <c r="P30" s="320" t="n">
        <v>600000</v>
      </c>
      <c r="Q30" s="320" t="n">
        <v>300000</v>
      </c>
      <c r="R30" s="320" t="n">
        <v>300000</v>
      </c>
      <c r="S30" s="308"/>
    </row>
    <row r="31" customFormat="false" ht="23.25" hidden="false" customHeight="true" outlineLevel="0" collapsed="false">
      <c r="A31" s="315"/>
      <c r="B31" s="315" t="s">
        <v>1075</v>
      </c>
      <c r="C31" s="315"/>
      <c r="D31" s="320" t="n">
        <v>150000</v>
      </c>
      <c r="E31" s="320" t="n">
        <v>0</v>
      </c>
      <c r="F31" s="321" t="n">
        <v>150000</v>
      </c>
      <c r="G31" s="320" t="n">
        <v>150000</v>
      </c>
      <c r="H31" s="320" t="n">
        <v>0</v>
      </c>
      <c r="I31" s="321" t="n">
        <v>150000</v>
      </c>
      <c r="J31" s="320" t="n">
        <v>150000</v>
      </c>
      <c r="K31" s="320" t="n">
        <v>150000</v>
      </c>
      <c r="L31" s="321" t="n">
        <v>0</v>
      </c>
      <c r="M31" s="320" t="n">
        <v>150000</v>
      </c>
      <c r="N31" s="320" t="n">
        <v>150000</v>
      </c>
      <c r="O31" s="320" t="n">
        <v>0</v>
      </c>
      <c r="P31" s="320" t="n">
        <v>600000</v>
      </c>
      <c r="Q31" s="320" t="n">
        <v>300000</v>
      </c>
      <c r="R31" s="320" t="n">
        <v>300000</v>
      </c>
      <c r="S31" s="308"/>
    </row>
    <row r="32" customFormat="false" ht="36" hidden="false" customHeight="false" outlineLevel="0" collapsed="false">
      <c r="A32" s="315"/>
      <c r="B32" s="315" t="s">
        <v>19</v>
      </c>
      <c r="C32" s="315" t="s">
        <v>757</v>
      </c>
      <c r="D32" s="320" t="n">
        <v>6000</v>
      </c>
      <c r="E32" s="320" t="n">
        <v>0</v>
      </c>
      <c r="F32" s="321" t="n">
        <v>6000</v>
      </c>
      <c r="G32" s="320" t="n">
        <v>6000</v>
      </c>
      <c r="H32" s="320" t="n">
        <v>0</v>
      </c>
      <c r="I32" s="321" t="n">
        <v>6000</v>
      </c>
      <c r="J32" s="320" t="n">
        <v>6000</v>
      </c>
      <c r="K32" s="320" t="n">
        <v>0</v>
      </c>
      <c r="L32" s="321" t="n">
        <v>6000</v>
      </c>
      <c r="M32" s="320" t="n">
        <v>0</v>
      </c>
      <c r="N32" s="320" t="n">
        <v>0</v>
      </c>
      <c r="O32" s="320" t="n">
        <v>0</v>
      </c>
      <c r="P32" s="320" t="n">
        <v>18000</v>
      </c>
      <c r="Q32" s="320" t="n">
        <v>0</v>
      </c>
      <c r="R32" s="320" t="n">
        <v>18000</v>
      </c>
      <c r="S32" s="308"/>
    </row>
    <row r="33" customFormat="false" ht="23.25" hidden="false" customHeight="true" outlineLevel="0" collapsed="false">
      <c r="A33" s="315"/>
      <c r="B33" s="315" t="s">
        <v>1066</v>
      </c>
      <c r="C33" s="315"/>
      <c r="D33" s="320" t="n">
        <v>6000</v>
      </c>
      <c r="E33" s="320" t="n">
        <v>0</v>
      </c>
      <c r="F33" s="321" t="n">
        <v>6000</v>
      </c>
      <c r="G33" s="320" t="n">
        <v>6000</v>
      </c>
      <c r="H33" s="320" t="n">
        <v>0</v>
      </c>
      <c r="I33" s="321" t="n">
        <v>6000</v>
      </c>
      <c r="J33" s="320" t="n">
        <v>6000</v>
      </c>
      <c r="K33" s="320" t="n">
        <v>0</v>
      </c>
      <c r="L33" s="321" t="n">
        <v>6000</v>
      </c>
      <c r="M33" s="320" t="n">
        <v>0</v>
      </c>
      <c r="N33" s="320" t="n">
        <v>0</v>
      </c>
      <c r="O33" s="320" t="n">
        <v>0</v>
      </c>
      <c r="P33" s="320" t="n">
        <v>18000</v>
      </c>
      <c r="Q33" s="320" t="n">
        <v>0</v>
      </c>
      <c r="R33" s="320" t="n">
        <v>18000</v>
      </c>
      <c r="S33" s="308"/>
    </row>
    <row r="34" customFormat="false" ht="23.25" hidden="false" customHeight="true" outlineLevel="0" collapsed="false">
      <c r="A34" s="315"/>
      <c r="B34" s="315" t="s">
        <v>27</v>
      </c>
      <c r="C34" s="315" t="s">
        <v>759</v>
      </c>
      <c r="D34" s="320" t="n">
        <v>0</v>
      </c>
      <c r="E34" s="320" t="n">
        <v>0</v>
      </c>
      <c r="F34" s="321" t="n">
        <v>0</v>
      </c>
      <c r="G34" s="320" t="n">
        <v>20000</v>
      </c>
      <c r="H34" s="320" t="n">
        <v>0</v>
      </c>
      <c r="I34" s="321" t="n">
        <v>20000</v>
      </c>
      <c r="J34" s="320" t="n">
        <v>0</v>
      </c>
      <c r="K34" s="320" t="n">
        <v>0</v>
      </c>
      <c r="L34" s="321" t="n">
        <v>0</v>
      </c>
      <c r="M34" s="320" t="n">
        <v>0</v>
      </c>
      <c r="N34" s="320" t="n">
        <v>0</v>
      </c>
      <c r="O34" s="320" t="n">
        <v>0</v>
      </c>
      <c r="P34" s="320" t="n">
        <v>20000</v>
      </c>
      <c r="Q34" s="320" t="n">
        <v>0</v>
      </c>
      <c r="R34" s="320" t="n">
        <v>20000</v>
      </c>
      <c r="S34" s="308"/>
    </row>
    <row r="35" customFormat="false" ht="23.25" hidden="false" customHeight="false" outlineLevel="0" collapsed="false">
      <c r="A35" s="315"/>
      <c r="B35" s="315"/>
      <c r="C35" s="315" t="s">
        <v>1076</v>
      </c>
      <c r="D35" s="320" t="n">
        <v>0</v>
      </c>
      <c r="E35" s="320" t="n">
        <v>0</v>
      </c>
      <c r="F35" s="321" t="n">
        <v>0</v>
      </c>
      <c r="G35" s="320" t="n">
        <v>500000</v>
      </c>
      <c r="H35" s="320" t="n">
        <v>0</v>
      </c>
      <c r="I35" s="321" t="n">
        <v>500000</v>
      </c>
      <c r="J35" s="320" t="n">
        <v>0</v>
      </c>
      <c r="K35" s="320" t="n">
        <v>0</v>
      </c>
      <c r="L35" s="321" t="n">
        <v>0</v>
      </c>
      <c r="M35" s="320" t="n">
        <v>0</v>
      </c>
      <c r="N35" s="320" t="n">
        <v>0</v>
      </c>
      <c r="O35" s="320" t="n">
        <v>0</v>
      </c>
      <c r="P35" s="320" t="n">
        <v>500000</v>
      </c>
      <c r="Q35" s="320" t="n">
        <v>0</v>
      </c>
      <c r="R35" s="320" t="n">
        <v>500000</v>
      </c>
      <c r="S35" s="308"/>
    </row>
    <row r="36" customFormat="false" ht="23.25" hidden="false" customHeight="true" outlineLevel="0" collapsed="false">
      <c r="A36" s="315"/>
      <c r="B36" s="315" t="s">
        <v>1070</v>
      </c>
      <c r="C36" s="315"/>
      <c r="D36" s="320" t="n">
        <v>0</v>
      </c>
      <c r="E36" s="320" t="n">
        <v>0</v>
      </c>
      <c r="F36" s="321" t="n">
        <v>0</v>
      </c>
      <c r="G36" s="320" t="n">
        <v>520000</v>
      </c>
      <c r="H36" s="320" t="n">
        <v>0</v>
      </c>
      <c r="I36" s="321" t="n">
        <v>520000</v>
      </c>
      <c r="J36" s="320" t="n">
        <v>0</v>
      </c>
      <c r="K36" s="320" t="n">
        <v>0</v>
      </c>
      <c r="L36" s="321" t="n">
        <v>0</v>
      </c>
      <c r="M36" s="320" t="n">
        <v>0</v>
      </c>
      <c r="N36" s="320" t="n">
        <v>0</v>
      </c>
      <c r="O36" s="320" t="n">
        <v>0</v>
      </c>
      <c r="P36" s="320" t="n">
        <v>520000</v>
      </c>
      <c r="Q36" s="320" t="n">
        <v>0</v>
      </c>
      <c r="R36" s="320" t="n">
        <v>520000</v>
      </c>
      <c r="S36" s="308"/>
    </row>
    <row r="37" customFormat="false" ht="23.25" hidden="false" customHeight="true" outlineLevel="0" collapsed="false">
      <c r="A37" s="315"/>
      <c r="B37" s="315" t="s">
        <v>17</v>
      </c>
      <c r="C37" s="315" t="s">
        <v>662</v>
      </c>
      <c r="D37" s="320" t="n">
        <v>500000</v>
      </c>
      <c r="E37" s="320" t="n">
        <v>0</v>
      </c>
      <c r="F37" s="321" t="n">
        <v>500000</v>
      </c>
      <c r="G37" s="320" t="n">
        <v>500000</v>
      </c>
      <c r="H37" s="320" t="n">
        <v>200000</v>
      </c>
      <c r="I37" s="321" t="n">
        <v>300000</v>
      </c>
      <c r="J37" s="320" t="n">
        <v>500000</v>
      </c>
      <c r="K37" s="320" t="n">
        <v>50000</v>
      </c>
      <c r="L37" s="321" t="n">
        <v>450000</v>
      </c>
      <c r="M37" s="320" t="n">
        <v>500000</v>
      </c>
      <c r="N37" s="320" t="n">
        <v>0</v>
      </c>
      <c r="O37" s="320" t="n">
        <v>500000</v>
      </c>
      <c r="P37" s="320" t="n">
        <v>2000000</v>
      </c>
      <c r="Q37" s="320" t="n">
        <v>250000</v>
      </c>
      <c r="R37" s="320" t="n">
        <v>1750000</v>
      </c>
      <c r="S37" s="308"/>
    </row>
    <row r="38" customFormat="false" ht="23.25" hidden="false" customHeight="false" outlineLevel="0" collapsed="false">
      <c r="A38" s="315"/>
      <c r="B38" s="315"/>
      <c r="C38" s="315" t="s">
        <v>761</v>
      </c>
      <c r="D38" s="320" t="n">
        <v>200000</v>
      </c>
      <c r="E38" s="320" t="n">
        <v>0</v>
      </c>
      <c r="F38" s="321" t="n">
        <v>200000</v>
      </c>
      <c r="G38" s="320" t="n">
        <v>200000</v>
      </c>
      <c r="H38" s="320" t="n">
        <v>0</v>
      </c>
      <c r="I38" s="321" t="n">
        <v>200000</v>
      </c>
      <c r="J38" s="320" t="n">
        <v>200000</v>
      </c>
      <c r="K38" s="320" t="n">
        <v>0</v>
      </c>
      <c r="L38" s="321" t="n">
        <v>200000</v>
      </c>
      <c r="M38" s="320" t="n">
        <v>200000</v>
      </c>
      <c r="N38" s="320" t="n">
        <v>0</v>
      </c>
      <c r="O38" s="320" t="n">
        <v>200000</v>
      </c>
      <c r="P38" s="320" t="n">
        <v>800000</v>
      </c>
      <c r="Q38" s="320" t="n">
        <v>0</v>
      </c>
      <c r="R38" s="320" t="n">
        <v>800000</v>
      </c>
      <c r="S38" s="308"/>
    </row>
    <row r="39" customFormat="false" ht="23.25" hidden="false" customHeight="false" outlineLevel="0" collapsed="false">
      <c r="A39" s="315"/>
      <c r="B39" s="315"/>
      <c r="C39" s="315" t="s">
        <v>762</v>
      </c>
      <c r="D39" s="320" t="n">
        <v>4000000</v>
      </c>
      <c r="E39" s="320" t="n">
        <v>0</v>
      </c>
      <c r="F39" s="321" t="n">
        <v>4000000</v>
      </c>
      <c r="G39" s="320" t="n">
        <v>4000000</v>
      </c>
      <c r="H39" s="320" t="n">
        <v>0</v>
      </c>
      <c r="I39" s="321" t="n">
        <v>4000000</v>
      </c>
      <c r="J39" s="320" t="n">
        <v>4000000</v>
      </c>
      <c r="K39" s="320" t="n">
        <v>0</v>
      </c>
      <c r="L39" s="321" t="n">
        <v>4000000</v>
      </c>
      <c r="M39" s="320" t="n">
        <v>4000000</v>
      </c>
      <c r="N39" s="320" t="n">
        <v>0</v>
      </c>
      <c r="O39" s="320" t="n">
        <v>4000000</v>
      </c>
      <c r="P39" s="320" t="n">
        <v>16000000</v>
      </c>
      <c r="Q39" s="320" t="n">
        <v>0</v>
      </c>
      <c r="R39" s="320" t="n">
        <v>16000000</v>
      </c>
      <c r="S39" s="308"/>
    </row>
    <row r="40" customFormat="false" ht="23.25" hidden="false" customHeight="false" outlineLevel="0" collapsed="false">
      <c r="A40" s="315"/>
      <c r="B40" s="315"/>
      <c r="C40" s="315" t="s">
        <v>763</v>
      </c>
      <c r="D40" s="320" t="n">
        <v>2000000</v>
      </c>
      <c r="E40" s="320" t="n">
        <v>0</v>
      </c>
      <c r="F40" s="321" t="n">
        <v>2000000</v>
      </c>
      <c r="G40" s="320" t="n">
        <v>2000000</v>
      </c>
      <c r="H40" s="320" t="n">
        <v>0</v>
      </c>
      <c r="I40" s="321" t="n">
        <v>2000000</v>
      </c>
      <c r="J40" s="320" t="n">
        <v>2000000</v>
      </c>
      <c r="K40" s="320" t="n">
        <v>0</v>
      </c>
      <c r="L40" s="321" t="n">
        <v>2000000</v>
      </c>
      <c r="M40" s="320" t="n">
        <v>2000000</v>
      </c>
      <c r="N40" s="320" t="n">
        <v>0</v>
      </c>
      <c r="O40" s="320" t="n">
        <v>2000000</v>
      </c>
      <c r="P40" s="320" t="n">
        <v>8000000</v>
      </c>
      <c r="Q40" s="320" t="n">
        <v>0</v>
      </c>
      <c r="R40" s="320" t="n">
        <v>8000000</v>
      </c>
      <c r="S40" s="308"/>
    </row>
    <row r="41" customFormat="false" ht="23.25" hidden="false" customHeight="false" outlineLevel="0" collapsed="false">
      <c r="A41" s="315"/>
      <c r="B41" s="315"/>
      <c r="C41" s="315" t="s">
        <v>765</v>
      </c>
      <c r="D41" s="320" t="n">
        <v>1000000</v>
      </c>
      <c r="E41" s="320" t="n">
        <v>0</v>
      </c>
      <c r="F41" s="321" t="n">
        <v>1000000</v>
      </c>
      <c r="G41" s="320" t="n">
        <v>1000000</v>
      </c>
      <c r="H41" s="320" t="n">
        <v>0</v>
      </c>
      <c r="I41" s="321" t="n">
        <v>1000000</v>
      </c>
      <c r="J41" s="320" t="n">
        <v>1000000</v>
      </c>
      <c r="K41" s="320" t="n">
        <v>0</v>
      </c>
      <c r="L41" s="321" t="n">
        <v>1000000</v>
      </c>
      <c r="M41" s="320" t="n">
        <v>1000000</v>
      </c>
      <c r="N41" s="320" t="n">
        <v>0</v>
      </c>
      <c r="O41" s="320" t="n">
        <v>1000000</v>
      </c>
      <c r="P41" s="320" t="n">
        <v>4000000</v>
      </c>
      <c r="Q41" s="320" t="n">
        <v>0</v>
      </c>
      <c r="R41" s="320" t="n">
        <v>4000000</v>
      </c>
      <c r="S41" s="308"/>
    </row>
    <row r="42" customFormat="false" ht="23.25" hidden="false" customHeight="false" outlineLevel="0" collapsed="false">
      <c r="A42" s="315"/>
      <c r="B42" s="315"/>
      <c r="C42" s="315" t="s">
        <v>668</v>
      </c>
      <c r="D42" s="320" t="n">
        <v>250000</v>
      </c>
      <c r="E42" s="320" t="n">
        <v>0</v>
      </c>
      <c r="F42" s="321" t="n">
        <v>250000</v>
      </c>
      <c r="G42" s="320" t="n">
        <v>500000</v>
      </c>
      <c r="H42" s="320" t="n">
        <v>0</v>
      </c>
      <c r="I42" s="321" t="n">
        <v>500000</v>
      </c>
      <c r="J42" s="320" t="n">
        <v>500000</v>
      </c>
      <c r="K42" s="320" t="n">
        <v>0</v>
      </c>
      <c r="L42" s="321" t="n">
        <v>500000</v>
      </c>
      <c r="M42" s="320" t="n">
        <v>500000</v>
      </c>
      <c r="N42" s="320" t="n">
        <v>0</v>
      </c>
      <c r="O42" s="320" t="n">
        <v>500000</v>
      </c>
      <c r="P42" s="320" t="n">
        <v>1750000</v>
      </c>
      <c r="Q42" s="320" t="n">
        <v>0</v>
      </c>
      <c r="R42" s="320" t="n">
        <v>1750000</v>
      </c>
      <c r="S42" s="308"/>
    </row>
    <row r="43" customFormat="false" ht="23.25" hidden="false" customHeight="false" outlineLevel="0" collapsed="false">
      <c r="A43" s="315"/>
      <c r="B43" s="315"/>
      <c r="C43" s="315" t="s">
        <v>766</v>
      </c>
      <c r="D43" s="320" t="n">
        <v>0</v>
      </c>
      <c r="E43" s="320" t="n">
        <v>0</v>
      </c>
      <c r="F43" s="321" t="n">
        <v>0</v>
      </c>
      <c r="G43" s="320" t="n">
        <v>150000</v>
      </c>
      <c r="H43" s="320" t="n">
        <v>0</v>
      </c>
      <c r="I43" s="321" t="n">
        <v>150000</v>
      </c>
      <c r="J43" s="320" t="n">
        <v>150000</v>
      </c>
      <c r="K43" s="320" t="n">
        <v>0</v>
      </c>
      <c r="L43" s="321" t="n">
        <v>150000</v>
      </c>
      <c r="M43" s="320" t="n">
        <v>150000</v>
      </c>
      <c r="N43" s="320" t="n">
        <v>0</v>
      </c>
      <c r="O43" s="320" t="n">
        <v>150000</v>
      </c>
      <c r="P43" s="320" t="n">
        <v>450000</v>
      </c>
      <c r="Q43" s="320" t="n">
        <v>0</v>
      </c>
      <c r="R43" s="320" t="n">
        <v>450000</v>
      </c>
      <c r="S43" s="308"/>
    </row>
    <row r="44" customFormat="false" ht="23.25" hidden="false" customHeight="false" outlineLevel="0" collapsed="false">
      <c r="A44" s="315"/>
      <c r="B44" s="315"/>
      <c r="C44" s="315" t="s">
        <v>760</v>
      </c>
      <c r="D44" s="320" t="n">
        <v>250000</v>
      </c>
      <c r="E44" s="320" t="n">
        <v>0</v>
      </c>
      <c r="F44" s="321" t="n">
        <v>250000</v>
      </c>
      <c r="G44" s="320" t="n">
        <v>250000</v>
      </c>
      <c r="H44" s="320" t="n">
        <v>0</v>
      </c>
      <c r="I44" s="321" t="n">
        <v>250000</v>
      </c>
      <c r="J44" s="320" t="n">
        <v>250000</v>
      </c>
      <c r="K44" s="320" t="n">
        <v>0</v>
      </c>
      <c r="L44" s="321" t="n">
        <v>250000</v>
      </c>
      <c r="M44" s="320" t="n">
        <v>250000</v>
      </c>
      <c r="N44" s="320" t="n">
        <v>0</v>
      </c>
      <c r="O44" s="320" t="n">
        <v>250000</v>
      </c>
      <c r="P44" s="320" t="n">
        <v>1000000</v>
      </c>
      <c r="Q44" s="320" t="n">
        <v>0</v>
      </c>
      <c r="R44" s="320" t="n">
        <v>1000000</v>
      </c>
      <c r="S44" s="308"/>
    </row>
    <row r="45" customFormat="false" ht="36" hidden="false" customHeight="false" outlineLevel="0" collapsed="false">
      <c r="A45" s="315"/>
      <c r="B45" s="315"/>
      <c r="C45" s="315" t="s">
        <v>767</v>
      </c>
      <c r="D45" s="320" t="n">
        <v>100000</v>
      </c>
      <c r="E45" s="320" t="n">
        <v>0</v>
      </c>
      <c r="F45" s="321" t="n">
        <v>100000</v>
      </c>
      <c r="G45" s="320" t="n">
        <v>100000</v>
      </c>
      <c r="H45" s="320" t="n">
        <v>0</v>
      </c>
      <c r="I45" s="321" t="n">
        <v>100000</v>
      </c>
      <c r="J45" s="320" t="n">
        <v>100000</v>
      </c>
      <c r="K45" s="320" t="n">
        <v>0</v>
      </c>
      <c r="L45" s="321" t="n">
        <v>100000</v>
      </c>
      <c r="M45" s="320" t="n">
        <v>100000</v>
      </c>
      <c r="N45" s="320" t="n">
        <v>0</v>
      </c>
      <c r="O45" s="320" t="n">
        <v>100000</v>
      </c>
      <c r="P45" s="320" t="n">
        <v>400000</v>
      </c>
      <c r="Q45" s="320" t="n">
        <v>0</v>
      </c>
      <c r="R45" s="320" t="n">
        <v>400000</v>
      </c>
      <c r="S45" s="308"/>
    </row>
    <row r="46" customFormat="false" ht="54" hidden="false" customHeight="false" outlineLevel="0" collapsed="false">
      <c r="A46" s="315"/>
      <c r="B46" s="315"/>
      <c r="C46" s="315" t="s">
        <v>764</v>
      </c>
      <c r="D46" s="320" t="n">
        <v>200000</v>
      </c>
      <c r="E46" s="320" t="n">
        <v>0</v>
      </c>
      <c r="F46" s="321" t="n">
        <v>200000</v>
      </c>
      <c r="G46" s="320" t="n">
        <v>0</v>
      </c>
      <c r="H46" s="320" t="n">
        <v>0</v>
      </c>
      <c r="I46" s="321" t="n">
        <v>0</v>
      </c>
      <c r="J46" s="320" t="n">
        <v>0</v>
      </c>
      <c r="K46" s="320" t="n">
        <v>0</v>
      </c>
      <c r="L46" s="321" t="n">
        <v>0</v>
      </c>
      <c r="M46" s="320" t="n">
        <v>0</v>
      </c>
      <c r="N46" s="320" t="n">
        <v>0</v>
      </c>
      <c r="O46" s="320" t="n">
        <v>0</v>
      </c>
      <c r="P46" s="320" t="n">
        <v>200000</v>
      </c>
      <c r="Q46" s="320" t="n">
        <v>0</v>
      </c>
      <c r="R46" s="320" t="n">
        <v>200000</v>
      </c>
      <c r="S46" s="308"/>
    </row>
    <row r="47" customFormat="false" ht="23.25" hidden="false" customHeight="true" outlineLevel="0" collapsed="false">
      <c r="A47" s="315"/>
      <c r="B47" s="315" t="s">
        <v>1077</v>
      </c>
      <c r="C47" s="315"/>
      <c r="D47" s="320" t="n">
        <v>8500000</v>
      </c>
      <c r="E47" s="320" t="n">
        <v>0</v>
      </c>
      <c r="F47" s="321" t="n">
        <v>8500000</v>
      </c>
      <c r="G47" s="320" t="n">
        <v>8700000</v>
      </c>
      <c r="H47" s="320" t="n">
        <v>200000</v>
      </c>
      <c r="I47" s="321" t="n">
        <v>8500000</v>
      </c>
      <c r="J47" s="320" t="n">
        <v>8700000</v>
      </c>
      <c r="K47" s="320" t="n">
        <v>50000</v>
      </c>
      <c r="L47" s="321" t="n">
        <v>8650000</v>
      </c>
      <c r="M47" s="320" t="n">
        <v>8700000</v>
      </c>
      <c r="N47" s="320" t="n">
        <v>0</v>
      </c>
      <c r="O47" s="320" t="n">
        <v>8700000</v>
      </c>
      <c r="P47" s="320" t="n">
        <v>34600000</v>
      </c>
      <c r="Q47" s="320" t="n">
        <v>250000</v>
      </c>
      <c r="R47" s="320" t="n">
        <v>34350000</v>
      </c>
      <c r="S47" s="308"/>
    </row>
    <row r="48" customFormat="false" ht="36" hidden="false" customHeight="false" outlineLevel="0" collapsed="false">
      <c r="A48" s="315"/>
      <c r="B48" s="315" t="s">
        <v>24</v>
      </c>
      <c r="C48" s="315" t="s">
        <v>770</v>
      </c>
      <c r="D48" s="320" t="n">
        <v>300000</v>
      </c>
      <c r="E48" s="320" t="n">
        <v>210000</v>
      </c>
      <c r="F48" s="321" t="n">
        <v>90000</v>
      </c>
      <c r="G48" s="320" t="n">
        <v>150000</v>
      </c>
      <c r="H48" s="320" t="n">
        <v>42000</v>
      </c>
      <c r="I48" s="321" t="n">
        <v>108000</v>
      </c>
      <c r="J48" s="320" t="n">
        <v>150000</v>
      </c>
      <c r="K48" s="320" t="n">
        <v>0</v>
      </c>
      <c r="L48" s="321" t="n">
        <v>150000</v>
      </c>
      <c r="M48" s="320" t="n">
        <v>150000</v>
      </c>
      <c r="N48" s="320" t="n">
        <v>0</v>
      </c>
      <c r="O48" s="320" t="n">
        <v>150000</v>
      </c>
      <c r="P48" s="320" t="n">
        <v>750000</v>
      </c>
      <c r="Q48" s="320" t="n">
        <v>252000</v>
      </c>
      <c r="R48" s="320" t="n">
        <v>498000</v>
      </c>
      <c r="S48" s="308"/>
    </row>
    <row r="49" customFormat="false" ht="23.25" hidden="false" customHeight="true" outlineLevel="0" collapsed="false">
      <c r="A49" s="315"/>
      <c r="B49" s="315" t="s">
        <v>1078</v>
      </c>
      <c r="C49" s="315"/>
      <c r="D49" s="320" t="n">
        <v>300000</v>
      </c>
      <c r="E49" s="320" t="n">
        <v>210000</v>
      </c>
      <c r="F49" s="321" t="n">
        <v>90000</v>
      </c>
      <c r="G49" s="320" t="n">
        <v>150000</v>
      </c>
      <c r="H49" s="320" t="n">
        <v>42000</v>
      </c>
      <c r="I49" s="321" t="n">
        <v>108000</v>
      </c>
      <c r="J49" s="320" t="n">
        <v>150000</v>
      </c>
      <c r="K49" s="320" t="n">
        <v>0</v>
      </c>
      <c r="L49" s="321" t="n">
        <v>150000</v>
      </c>
      <c r="M49" s="320" t="n">
        <v>150000</v>
      </c>
      <c r="N49" s="320" t="n">
        <v>0</v>
      </c>
      <c r="O49" s="320" t="n">
        <v>150000</v>
      </c>
      <c r="P49" s="320" t="n">
        <v>750000</v>
      </c>
      <c r="Q49" s="320" t="n">
        <v>252000</v>
      </c>
      <c r="R49" s="320" t="n">
        <v>498000</v>
      </c>
      <c r="S49" s="308"/>
    </row>
    <row r="50" customFormat="false" ht="23.25" hidden="false" customHeight="false" outlineLevel="0" collapsed="false">
      <c r="A50" s="315"/>
      <c r="B50" s="315" t="s">
        <v>28</v>
      </c>
      <c r="C50" s="315" t="s">
        <v>638</v>
      </c>
      <c r="D50" s="320" t="n">
        <v>0</v>
      </c>
      <c r="E50" s="320" t="n">
        <v>0</v>
      </c>
      <c r="F50" s="321" t="n">
        <v>0</v>
      </c>
      <c r="G50" s="320" t="n">
        <v>0</v>
      </c>
      <c r="H50" s="320" t="n">
        <v>0</v>
      </c>
      <c r="I50" s="321" t="n">
        <v>0</v>
      </c>
      <c r="J50" s="320" t="n">
        <v>0</v>
      </c>
      <c r="K50" s="320" t="n">
        <v>0</v>
      </c>
      <c r="L50" s="321" t="n">
        <v>0</v>
      </c>
      <c r="M50" s="320" t="n">
        <v>0</v>
      </c>
      <c r="N50" s="320" t="n">
        <v>0</v>
      </c>
      <c r="O50" s="320" t="n">
        <v>0</v>
      </c>
      <c r="P50" s="320" t="n">
        <v>0</v>
      </c>
      <c r="Q50" s="320" t="n">
        <v>0</v>
      </c>
      <c r="R50" s="320" t="n">
        <v>0</v>
      </c>
      <c r="S50" s="308"/>
    </row>
    <row r="51" customFormat="false" ht="23.25" hidden="false" customHeight="true" outlineLevel="0" collapsed="false">
      <c r="A51" s="315"/>
      <c r="B51" s="315" t="s">
        <v>1079</v>
      </c>
      <c r="C51" s="315"/>
      <c r="D51" s="320" t="n">
        <v>0</v>
      </c>
      <c r="E51" s="320" t="n">
        <v>0</v>
      </c>
      <c r="F51" s="321" t="n">
        <v>0</v>
      </c>
      <c r="G51" s="320" t="n">
        <v>0</v>
      </c>
      <c r="H51" s="320" t="n">
        <v>0</v>
      </c>
      <c r="I51" s="321" t="n">
        <v>0</v>
      </c>
      <c r="J51" s="320" t="n">
        <v>0</v>
      </c>
      <c r="K51" s="320" t="n">
        <v>0</v>
      </c>
      <c r="L51" s="321" t="n">
        <v>0</v>
      </c>
      <c r="M51" s="320" t="n">
        <v>0</v>
      </c>
      <c r="N51" s="320" t="n">
        <v>0</v>
      </c>
      <c r="O51" s="320" t="n">
        <v>0</v>
      </c>
      <c r="P51" s="320" t="n">
        <v>0</v>
      </c>
      <c r="Q51" s="320" t="n">
        <v>0</v>
      </c>
      <c r="R51" s="320" t="n">
        <v>0</v>
      </c>
      <c r="S51" s="308"/>
    </row>
    <row r="52" customFormat="false" ht="23.25" hidden="false" customHeight="true" outlineLevel="0" collapsed="false">
      <c r="A52" s="315" t="s">
        <v>1080</v>
      </c>
      <c r="B52" s="315"/>
      <c r="C52" s="315"/>
      <c r="D52" s="320" t="n">
        <v>9026000</v>
      </c>
      <c r="E52" s="320" t="n">
        <v>710000</v>
      </c>
      <c r="F52" s="321" t="n">
        <v>8316000</v>
      </c>
      <c r="G52" s="320" t="n">
        <v>9896000</v>
      </c>
      <c r="H52" s="320" t="n">
        <v>492000</v>
      </c>
      <c r="I52" s="321" t="n">
        <v>9404000</v>
      </c>
      <c r="J52" s="320" t="n">
        <v>9076000</v>
      </c>
      <c r="K52" s="320" t="n">
        <v>450000</v>
      </c>
      <c r="L52" s="321" t="n">
        <v>8626000</v>
      </c>
      <c r="M52" s="320" t="n">
        <v>9025000</v>
      </c>
      <c r="N52" s="320" t="n">
        <v>400000</v>
      </c>
      <c r="O52" s="320" t="n">
        <v>8625000</v>
      </c>
      <c r="P52" s="320" t="n">
        <v>37023000</v>
      </c>
      <c r="Q52" s="320" t="n">
        <v>2052000</v>
      </c>
      <c r="R52" s="320" t="n">
        <v>34971000</v>
      </c>
      <c r="S52" s="308"/>
    </row>
    <row r="53" customFormat="false" ht="23.25" hidden="false" customHeight="true" outlineLevel="0" collapsed="false">
      <c r="A53" s="315" t="s">
        <v>30</v>
      </c>
      <c r="B53" s="315" t="s">
        <v>21</v>
      </c>
      <c r="C53" s="315" t="s">
        <v>650</v>
      </c>
      <c r="D53" s="320" t="n">
        <v>1105920</v>
      </c>
      <c r="E53" s="320" t="n">
        <v>0</v>
      </c>
      <c r="F53" s="321" t="n">
        <v>1105920</v>
      </c>
      <c r="G53" s="320" t="n">
        <v>829400</v>
      </c>
      <c r="H53" s="320" t="n">
        <v>859600</v>
      </c>
      <c r="I53" s="321" t="n">
        <v>-30200</v>
      </c>
      <c r="J53" s="320" t="n">
        <v>830000</v>
      </c>
      <c r="K53" s="320" t="n">
        <v>368400</v>
      </c>
      <c r="L53" s="321" t="n">
        <v>461600</v>
      </c>
      <c r="M53" s="320" t="n">
        <v>0</v>
      </c>
      <c r="N53" s="320" t="n">
        <v>0</v>
      </c>
      <c r="O53" s="320" t="n">
        <v>0</v>
      </c>
      <c r="P53" s="320" t="n">
        <v>2765320</v>
      </c>
      <c r="Q53" s="320" t="n">
        <v>1228000</v>
      </c>
      <c r="R53" s="320" t="n">
        <v>1537320</v>
      </c>
      <c r="S53" s="308"/>
    </row>
    <row r="54" customFormat="false" ht="36" hidden="false" customHeight="false" outlineLevel="0" collapsed="false">
      <c r="A54" s="315"/>
      <c r="B54" s="315"/>
      <c r="C54" s="315" t="s">
        <v>655</v>
      </c>
      <c r="D54" s="320" t="n">
        <v>212000</v>
      </c>
      <c r="E54" s="320" t="n">
        <v>207500</v>
      </c>
      <c r="F54" s="321" t="n">
        <v>4500</v>
      </c>
      <c r="G54" s="320" t="n">
        <v>211057</v>
      </c>
      <c r="H54" s="320" t="n">
        <v>125819</v>
      </c>
      <c r="I54" s="321" t="n">
        <v>85238</v>
      </c>
      <c r="J54" s="320" t="n">
        <v>0</v>
      </c>
      <c r="K54" s="320" t="n">
        <v>0</v>
      </c>
      <c r="L54" s="321" t="n">
        <v>0</v>
      </c>
      <c r="M54" s="320" t="n">
        <v>0</v>
      </c>
      <c r="N54" s="320" t="n">
        <v>0</v>
      </c>
      <c r="O54" s="320" t="n">
        <v>0</v>
      </c>
      <c r="P54" s="320" t="n">
        <v>423057</v>
      </c>
      <c r="Q54" s="320" t="n">
        <v>333319</v>
      </c>
      <c r="R54" s="320" t="n">
        <v>89738</v>
      </c>
      <c r="S54" s="308"/>
    </row>
    <row r="55" customFormat="false" ht="36" hidden="false" customHeight="false" outlineLevel="0" collapsed="false">
      <c r="A55" s="315"/>
      <c r="B55" s="315"/>
      <c r="C55" s="315" t="s">
        <v>720</v>
      </c>
      <c r="D55" s="320" t="n">
        <v>0</v>
      </c>
      <c r="E55" s="320" t="n">
        <v>0</v>
      </c>
      <c r="F55" s="321" t="n">
        <v>0</v>
      </c>
      <c r="G55" s="320" t="n">
        <v>240000</v>
      </c>
      <c r="H55" s="320" t="n">
        <v>0</v>
      </c>
      <c r="I55" s="321" t="n">
        <v>240000</v>
      </c>
      <c r="J55" s="320" t="n">
        <v>240500</v>
      </c>
      <c r="K55" s="320" t="n">
        <v>0</v>
      </c>
      <c r="L55" s="321" t="n">
        <v>240500</v>
      </c>
      <c r="M55" s="320" t="n">
        <v>0</v>
      </c>
      <c r="N55" s="320" t="n">
        <v>0</v>
      </c>
      <c r="O55" s="320" t="n">
        <v>0</v>
      </c>
      <c r="P55" s="320" t="n">
        <v>480500</v>
      </c>
      <c r="Q55" s="320" t="n">
        <v>0</v>
      </c>
      <c r="R55" s="320" t="n">
        <v>480500</v>
      </c>
      <c r="S55" s="308"/>
    </row>
    <row r="56" customFormat="false" ht="23.25" hidden="false" customHeight="false" outlineLevel="0" collapsed="false">
      <c r="A56" s="315"/>
      <c r="B56" s="315"/>
      <c r="C56" s="315" t="s">
        <v>646</v>
      </c>
      <c r="D56" s="320" t="n">
        <v>383500</v>
      </c>
      <c r="E56" s="320" t="n">
        <v>0</v>
      </c>
      <c r="F56" s="321" t="n">
        <v>383500</v>
      </c>
      <c r="G56" s="320" t="n">
        <v>317000</v>
      </c>
      <c r="H56" s="320" t="n">
        <v>0</v>
      </c>
      <c r="I56" s="321" t="n">
        <v>317000</v>
      </c>
      <c r="J56" s="320" t="n">
        <v>317000</v>
      </c>
      <c r="K56" s="320" t="n">
        <v>0</v>
      </c>
      <c r="L56" s="321" t="n">
        <v>317000</v>
      </c>
      <c r="M56" s="320" t="n">
        <v>317000</v>
      </c>
      <c r="N56" s="320" t="n">
        <v>0</v>
      </c>
      <c r="O56" s="320" t="n">
        <v>317000</v>
      </c>
      <c r="P56" s="320" t="n">
        <v>1334500</v>
      </c>
      <c r="Q56" s="320" t="n">
        <v>0</v>
      </c>
      <c r="R56" s="320" t="n">
        <v>1334500</v>
      </c>
      <c r="S56" s="308"/>
    </row>
    <row r="57" customFormat="false" ht="23.25" hidden="false" customHeight="false" outlineLevel="0" collapsed="false">
      <c r="A57" s="315"/>
      <c r="B57" s="315"/>
      <c r="C57" s="315" t="s">
        <v>683</v>
      </c>
      <c r="D57" s="320" t="n">
        <v>0</v>
      </c>
      <c r="E57" s="320" t="n">
        <v>0</v>
      </c>
      <c r="F57" s="321" t="n">
        <v>0</v>
      </c>
      <c r="G57" s="320" t="n">
        <v>0</v>
      </c>
      <c r="H57" s="320" t="n">
        <v>0</v>
      </c>
      <c r="I57" s="321" t="n">
        <v>0</v>
      </c>
      <c r="J57" s="320" t="n">
        <v>1000000</v>
      </c>
      <c r="K57" s="320" t="n">
        <v>0</v>
      </c>
      <c r="L57" s="321" t="n">
        <v>1000000</v>
      </c>
      <c r="M57" s="320" t="n">
        <v>1500000</v>
      </c>
      <c r="N57" s="320" t="n">
        <v>0</v>
      </c>
      <c r="O57" s="320" t="n">
        <v>1500000</v>
      </c>
      <c r="P57" s="320" t="n">
        <v>2500000</v>
      </c>
      <c r="Q57" s="320" t="n">
        <v>0</v>
      </c>
      <c r="R57" s="320" t="n">
        <v>2500000</v>
      </c>
      <c r="S57" s="308"/>
    </row>
    <row r="58" customFormat="false" ht="23.25" hidden="false" customHeight="false" outlineLevel="0" collapsed="false">
      <c r="A58" s="315"/>
      <c r="B58" s="315"/>
      <c r="C58" s="315" t="s">
        <v>717</v>
      </c>
      <c r="D58" s="320" t="n">
        <v>0</v>
      </c>
      <c r="E58" s="320" t="n">
        <v>2900000</v>
      </c>
      <c r="F58" s="321" t="n">
        <v>-2900000</v>
      </c>
      <c r="G58" s="320" t="n">
        <v>0</v>
      </c>
      <c r="H58" s="320" t="n">
        <v>0</v>
      </c>
      <c r="I58" s="321" t="n">
        <v>0</v>
      </c>
      <c r="J58" s="320" t="n">
        <v>0</v>
      </c>
      <c r="K58" s="320" t="n">
        <v>0</v>
      </c>
      <c r="L58" s="321" t="n">
        <v>0</v>
      </c>
      <c r="M58" s="320" t="n">
        <v>0</v>
      </c>
      <c r="N58" s="320" t="n">
        <v>0</v>
      </c>
      <c r="O58" s="320" t="n">
        <v>0</v>
      </c>
      <c r="P58" s="320" t="n">
        <v>0</v>
      </c>
      <c r="Q58" s="320" t="n">
        <v>2900000</v>
      </c>
      <c r="R58" s="320" t="n">
        <v>-2900000</v>
      </c>
      <c r="S58" s="308"/>
    </row>
    <row r="59" customFormat="false" ht="54" hidden="false" customHeight="false" outlineLevel="0" collapsed="false">
      <c r="A59" s="315"/>
      <c r="B59" s="315"/>
      <c r="C59" s="315" t="s">
        <v>716</v>
      </c>
      <c r="D59" s="320" t="n">
        <v>0</v>
      </c>
      <c r="E59" s="320" t="n">
        <v>350000</v>
      </c>
      <c r="F59" s="321" t="n">
        <v>-350000</v>
      </c>
      <c r="G59" s="320" t="n">
        <v>0</v>
      </c>
      <c r="H59" s="320" t="n">
        <v>400000</v>
      </c>
      <c r="I59" s="321" t="n">
        <v>-400000</v>
      </c>
      <c r="J59" s="320" t="n">
        <v>0</v>
      </c>
      <c r="K59" s="320" t="n">
        <v>0</v>
      </c>
      <c r="L59" s="321" t="n">
        <v>0</v>
      </c>
      <c r="M59" s="320" t="n">
        <v>0</v>
      </c>
      <c r="N59" s="320" t="n">
        <v>0</v>
      </c>
      <c r="O59" s="320" t="n">
        <v>0</v>
      </c>
      <c r="P59" s="320" t="n">
        <v>0</v>
      </c>
      <c r="Q59" s="320" t="n">
        <v>750000</v>
      </c>
      <c r="R59" s="320" t="n">
        <v>-750000</v>
      </c>
      <c r="S59" s="308"/>
    </row>
    <row r="60" customFormat="false" ht="36" hidden="false" customHeight="false" outlineLevel="0" collapsed="false">
      <c r="A60" s="315"/>
      <c r="B60" s="315"/>
      <c r="C60" s="315" t="s">
        <v>1081</v>
      </c>
      <c r="D60" s="320" t="n">
        <v>0</v>
      </c>
      <c r="E60" s="320" t="n">
        <v>0</v>
      </c>
      <c r="F60" s="321" t="n">
        <v>0</v>
      </c>
      <c r="G60" s="320" t="n">
        <v>0</v>
      </c>
      <c r="H60" s="320" t="n">
        <v>705000</v>
      </c>
      <c r="I60" s="321" t="n">
        <v>-705000</v>
      </c>
      <c r="J60" s="320" t="n">
        <v>0</v>
      </c>
      <c r="K60" s="320" t="n">
        <v>0</v>
      </c>
      <c r="L60" s="321" t="n">
        <v>0</v>
      </c>
      <c r="M60" s="320" t="n">
        <v>0</v>
      </c>
      <c r="N60" s="320" t="n">
        <v>0</v>
      </c>
      <c r="O60" s="320" t="n">
        <v>0</v>
      </c>
      <c r="P60" s="320" t="n">
        <v>0</v>
      </c>
      <c r="Q60" s="320" t="n">
        <v>705000</v>
      </c>
      <c r="R60" s="320" t="n">
        <v>-705000</v>
      </c>
      <c r="S60" s="308"/>
    </row>
    <row r="61" customFormat="false" ht="36" hidden="false" customHeight="false" outlineLevel="0" collapsed="false">
      <c r="A61" s="315"/>
      <c r="B61" s="315"/>
      <c r="C61" s="315" t="s">
        <v>719</v>
      </c>
      <c r="D61" s="320" t="n">
        <v>0</v>
      </c>
      <c r="E61" s="320" t="n">
        <v>0</v>
      </c>
      <c r="F61" s="321" t="n">
        <v>0</v>
      </c>
      <c r="G61" s="320" t="n">
        <v>30000</v>
      </c>
      <c r="H61" s="320" t="n">
        <v>15000</v>
      </c>
      <c r="I61" s="321" t="n">
        <v>15000</v>
      </c>
      <c r="J61" s="320" t="n">
        <v>30000</v>
      </c>
      <c r="K61" s="320" t="n">
        <v>0</v>
      </c>
      <c r="L61" s="321" t="n">
        <v>30000</v>
      </c>
      <c r="M61" s="320" t="n">
        <v>50000</v>
      </c>
      <c r="N61" s="320" t="n">
        <v>0</v>
      </c>
      <c r="O61" s="320" t="n">
        <v>50000</v>
      </c>
      <c r="P61" s="320" t="n">
        <v>110000</v>
      </c>
      <c r="Q61" s="320" t="n">
        <v>15000</v>
      </c>
      <c r="R61" s="320" t="n">
        <v>95000</v>
      </c>
      <c r="S61" s="308"/>
    </row>
    <row r="62" customFormat="false" ht="23.25" hidden="false" customHeight="false" outlineLevel="0" collapsed="false">
      <c r="A62" s="315"/>
      <c r="B62" s="315"/>
      <c r="C62" s="315" t="s">
        <v>718</v>
      </c>
      <c r="D62" s="320" t="n">
        <v>0</v>
      </c>
      <c r="E62" s="320" t="n">
        <v>0</v>
      </c>
      <c r="F62" s="321" t="n">
        <v>0</v>
      </c>
      <c r="G62" s="320" t="n">
        <v>0</v>
      </c>
      <c r="H62" s="320" t="n">
        <v>0</v>
      </c>
      <c r="I62" s="321" t="n">
        <v>0</v>
      </c>
      <c r="J62" s="320" t="n">
        <v>0</v>
      </c>
      <c r="K62" s="320" t="n">
        <v>0</v>
      </c>
      <c r="L62" s="321" t="n">
        <v>0</v>
      </c>
      <c r="M62" s="320" t="n">
        <v>0</v>
      </c>
      <c r="N62" s="320" t="n">
        <v>0</v>
      </c>
      <c r="O62" s="320" t="n">
        <v>0</v>
      </c>
      <c r="P62" s="320" t="n">
        <v>0</v>
      </c>
      <c r="Q62" s="320" t="n">
        <v>0</v>
      </c>
      <c r="R62" s="320" t="n">
        <v>0</v>
      </c>
      <c r="S62" s="308"/>
    </row>
    <row r="63" customFormat="false" ht="36" hidden="false" customHeight="false" outlineLevel="0" collapsed="false">
      <c r="A63" s="315"/>
      <c r="B63" s="315"/>
      <c r="C63" s="315" t="s">
        <v>654</v>
      </c>
      <c r="D63" s="320" t="n">
        <v>350000</v>
      </c>
      <c r="E63" s="320" t="n">
        <v>0</v>
      </c>
      <c r="F63" s="321" t="n">
        <v>350000</v>
      </c>
      <c r="G63" s="320" t="n">
        <v>550000</v>
      </c>
      <c r="H63" s="320" t="n">
        <v>90000</v>
      </c>
      <c r="I63" s="321" t="n">
        <v>460000</v>
      </c>
      <c r="J63" s="320" t="n">
        <v>550000</v>
      </c>
      <c r="K63" s="320" t="n">
        <v>82500</v>
      </c>
      <c r="L63" s="321" t="n">
        <v>467500</v>
      </c>
      <c r="M63" s="320" t="n">
        <v>2000000</v>
      </c>
      <c r="N63" s="320" t="n">
        <v>82500</v>
      </c>
      <c r="O63" s="320" t="n">
        <v>1917500</v>
      </c>
      <c r="P63" s="320" t="n">
        <v>3450000</v>
      </c>
      <c r="Q63" s="320" t="n">
        <v>255000</v>
      </c>
      <c r="R63" s="320" t="n">
        <v>3195000</v>
      </c>
      <c r="S63" s="308"/>
    </row>
    <row r="64" customFormat="false" ht="23.25" hidden="false" customHeight="true" outlineLevel="0" collapsed="false">
      <c r="A64" s="315"/>
      <c r="B64" s="315" t="s">
        <v>1074</v>
      </c>
      <c r="C64" s="315"/>
      <c r="D64" s="320" t="n">
        <v>2051420</v>
      </c>
      <c r="E64" s="320" t="n">
        <v>3457500</v>
      </c>
      <c r="F64" s="321" t="n">
        <v>-1406080</v>
      </c>
      <c r="G64" s="320" t="n">
        <v>2177457</v>
      </c>
      <c r="H64" s="320" t="n">
        <v>2195419</v>
      </c>
      <c r="I64" s="321" t="n">
        <v>-17962</v>
      </c>
      <c r="J64" s="320" t="n">
        <v>2967500</v>
      </c>
      <c r="K64" s="320" t="n">
        <v>450900</v>
      </c>
      <c r="L64" s="321" t="n">
        <v>2516600</v>
      </c>
      <c r="M64" s="320" t="n">
        <v>3867000</v>
      </c>
      <c r="N64" s="320" t="n">
        <v>82500</v>
      </c>
      <c r="O64" s="320" t="n">
        <v>3784500</v>
      </c>
      <c r="P64" s="320" t="n">
        <v>11063377</v>
      </c>
      <c r="Q64" s="320" t="n">
        <v>6186319</v>
      </c>
      <c r="R64" s="320" t="n">
        <v>4877058</v>
      </c>
      <c r="S64" s="308"/>
    </row>
    <row r="65" customFormat="false" ht="23.25" hidden="false" customHeight="true" outlineLevel="0" collapsed="false">
      <c r="A65" s="315"/>
      <c r="B65" s="315" t="s">
        <v>19</v>
      </c>
      <c r="C65" s="315" t="s">
        <v>664</v>
      </c>
      <c r="D65" s="320" t="n">
        <v>940000</v>
      </c>
      <c r="E65" s="320" t="n">
        <v>0</v>
      </c>
      <c r="F65" s="321" t="n">
        <v>940000</v>
      </c>
      <c r="G65" s="320" t="n">
        <v>1000000</v>
      </c>
      <c r="H65" s="320" t="n">
        <v>0</v>
      </c>
      <c r="I65" s="321" t="n">
        <v>1000000</v>
      </c>
      <c r="J65" s="320" t="n">
        <v>2900000</v>
      </c>
      <c r="K65" s="320" t="n">
        <v>600000</v>
      </c>
      <c r="L65" s="321" t="n">
        <v>2300000</v>
      </c>
      <c r="M65" s="320" t="n">
        <v>1500000</v>
      </c>
      <c r="N65" s="320" t="n">
        <v>0</v>
      </c>
      <c r="O65" s="320" t="n">
        <v>1500000</v>
      </c>
      <c r="P65" s="320" t="n">
        <v>6340000</v>
      </c>
      <c r="Q65" s="320" t="n">
        <v>600000</v>
      </c>
      <c r="R65" s="320" t="n">
        <v>5740000</v>
      </c>
      <c r="S65" s="308"/>
    </row>
    <row r="66" customFormat="false" ht="36" hidden="false" customHeight="false" outlineLevel="0" collapsed="false">
      <c r="A66" s="315"/>
      <c r="B66" s="315"/>
      <c r="C66" s="315" t="s">
        <v>1082</v>
      </c>
      <c r="D66" s="320" t="n">
        <v>250000</v>
      </c>
      <c r="E66" s="320" t="n">
        <v>0</v>
      </c>
      <c r="F66" s="321" t="n">
        <v>250000</v>
      </c>
      <c r="G66" s="320" t="n">
        <v>1000000</v>
      </c>
      <c r="H66" s="320" t="n">
        <v>0</v>
      </c>
      <c r="I66" s="321" t="n">
        <v>1000000</v>
      </c>
      <c r="J66" s="320" t="n">
        <v>5000000</v>
      </c>
      <c r="K66" s="320" t="n">
        <v>0</v>
      </c>
      <c r="L66" s="321" t="n">
        <v>5000000</v>
      </c>
      <c r="M66" s="320" t="n">
        <v>1000000</v>
      </c>
      <c r="N66" s="320" t="n">
        <v>0</v>
      </c>
      <c r="O66" s="320" t="n">
        <v>1000000</v>
      </c>
      <c r="P66" s="320" t="n">
        <v>7250000</v>
      </c>
      <c r="Q66" s="320" t="n">
        <v>0</v>
      </c>
      <c r="R66" s="320" t="n">
        <v>7250000</v>
      </c>
      <c r="S66" s="308"/>
    </row>
    <row r="67" customFormat="false" ht="23.25" hidden="false" customHeight="false" outlineLevel="0" collapsed="false">
      <c r="A67" s="315"/>
      <c r="B67" s="315"/>
      <c r="C67" s="315" t="s">
        <v>1083</v>
      </c>
      <c r="D67" s="320" t="n">
        <v>0</v>
      </c>
      <c r="E67" s="320" t="n">
        <v>0</v>
      </c>
      <c r="F67" s="321" t="n">
        <v>0</v>
      </c>
      <c r="G67" s="320" t="n">
        <v>0</v>
      </c>
      <c r="H67" s="320" t="n">
        <v>0</v>
      </c>
      <c r="I67" s="321" t="n">
        <v>0</v>
      </c>
      <c r="J67" s="320" t="n">
        <v>5000000</v>
      </c>
      <c r="K67" s="320" t="n">
        <v>0</v>
      </c>
      <c r="L67" s="321" t="n">
        <v>5000000</v>
      </c>
      <c r="M67" s="320" t="n">
        <v>3000000</v>
      </c>
      <c r="N67" s="320" t="n">
        <v>0</v>
      </c>
      <c r="O67" s="320" t="n">
        <v>3000000</v>
      </c>
      <c r="P67" s="320" t="n">
        <v>8000000</v>
      </c>
      <c r="Q67" s="320" t="n">
        <v>0</v>
      </c>
      <c r="R67" s="320" t="n">
        <v>8000000</v>
      </c>
      <c r="S67" s="308"/>
    </row>
    <row r="68" customFormat="false" ht="23.25" hidden="false" customHeight="true" outlineLevel="0" collapsed="false">
      <c r="A68" s="315"/>
      <c r="B68" s="315" t="s">
        <v>1066</v>
      </c>
      <c r="C68" s="315"/>
      <c r="D68" s="320" t="n">
        <v>1190000</v>
      </c>
      <c r="E68" s="320" t="n">
        <v>0</v>
      </c>
      <c r="F68" s="321" t="n">
        <v>1190000</v>
      </c>
      <c r="G68" s="320" t="n">
        <v>2000000</v>
      </c>
      <c r="H68" s="320" t="n">
        <v>0</v>
      </c>
      <c r="I68" s="321" t="n">
        <v>2000000</v>
      </c>
      <c r="J68" s="320" t="n">
        <v>12900000</v>
      </c>
      <c r="K68" s="320" t="n">
        <v>600000</v>
      </c>
      <c r="L68" s="321" t="n">
        <v>12300000</v>
      </c>
      <c r="M68" s="320" t="n">
        <v>5500000</v>
      </c>
      <c r="N68" s="320" t="n">
        <v>0</v>
      </c>
      <c r="O68" s="320" t="n">
        <v>5500000</v>
      </c>
      <c r="P68" s="320" t="n">
        <v>21590000</v>
      </c>
      <c r="Q68" s="320" t="n">
        <v>600000</v>
      </c>
      <c r="R68" s="320" t="n">
        <v>20990000</v>
      </c>
      <c r="S68" s="308"/>
    </row>
    <row r="69" customFormat="false" ht="36" hidden="false" customHeight="true" outlineLevel="0" collapsed="false">
      <c r="A69" s="315"/>
      <c r="B69" s="315" t="s">
        <v>27</v>
      </c>
      <c r="C69" s="315" t="s">
        <v>676</v>
      </c>
      <c r="D69" s="320" t="n">
        <v>0</v>
      </c>
      <c r="E69" s="320" t="n">
        <v>0</v>
      </c>
      <c r="F69" s="321" t="n">
        <v>0</v>
      </c>
      <c r="G69" s="320" t="n">
        <v>75000</v>
      </c>
      <c r="H69" s="320" t="n">
        <v>0</v>
      </c>
      <c r="I69" s="321" t="n">
        <v>75000</v>
      </c>
      <c r="J69" s="320" t="n">
        <v>0</v>
      </c>
      <c r="K69" s="320" t="n">
        <v>0</v>
      </c>
      <c r="L69" s="321" t="n">
        <v>0</v>
      </c>
      <c r="M69" s="320" t="n">
        <v>0</v>
      </c>
      <c r="N69" s="320" t="n">
        <v>0</v>
      </c>
      <c r="O69" s="320" t="n">
        <v>0</v>
      </c>
      <c r="P69" s="320" t="n">
        <v>75000</v>
      </c>
      <c r="Q69" s="320" t="n">
        <v>0</v>
      </c>
      <c r="R69" s="320" t="n">
        <v>75000</v>
      </c>
      <c r="S69" s="308"/>
    </row>
    <row r="70" customFormat="false" ht="23.25" hidden="false" customHeight="false" outlineLevel="0" collapsed="false">
      <c r="A70" s="315"/>
      <c r="B70" s="315"/>
      <c r="C70" s="315" t="s">
        <v>682</v>
      </c>
      <c r="D70" s="320" t="n">
        <v>200000</v>
      </c>
      <c r="E70" s="320" t="n">
        <v>0</v>
      </c>
      <c r="F70" s="321" t="n">
        <v>200000</v>
      </c>
      <c r="G70" s="320" t="n">
        <v>700000</v>
      </c>
      <c r="H70" s="320" t="n">
        <v>0</v>
      </c>
      <c r="I70" s="321" t="n">
        <v>700000</v>
      </c>
      <c r="J70" s="320"/>
      <c r="K70" s="320" t="n">
        <v>0</v>
      </c>
      <c r="L70" s="321" t="n">
        <v>0</v>
      </c>
      <c r="M70" s="320" t="n">
        <v>0</v>
      </c>
      <c r="N70" s="320" t="n">
        <v>0</v>
      </c>
      <c r="O70" s="320" t="n">
        <v>0</v>
      </c>
      <c r="P70" s="320" t="n">
        <v>900000</v>
      </c>
      <c r="Q70" s="320" t="n">
        <v>0</v>
      </c>
      <c r="R70" s="320" t="n">
        <v>900000</v>
      </c>
      <c r="S70" s="308"/>
    </row>
    <row r="71" customFormat="false" ht="23.25" hidden="false" customHeight="false" outlineLevel="0" collapsed="false">
      <c r="A71" s="315"/>
      <c r="B71" s="315"/>
      <c r="C71" s="315" t="s">
        <v>673</v>
      </c>
      <c r="D71" s="320" t="n">
        <v>0</v>
      </c>
      <c r="E71" s="320" t="n">
        <v>0</v>
      </c>
      <c r="F71" s="321" t="n">
        <v>0</v>
      </c>
      <c r="G71" s="320" t="n">
        <v>900000</v>
      </c>
      <c r="H71" s="320" t="n">
        <v>0</v>
      </c>
      <c r="I71" s="321" t="n">
        <v>900000</v>
      </c>
      <c r="J71" s="320"/>
      <c r="K71" s="320" t="n">
        <v>0</v>
      </c>
      <c r="L71" s="321" t="n">
        <v>0</v>
      </c>
      <c r="M71" s="320" t="n">
        <v>0</v>
      </c>
      <c r="N71" s="320" t="n">
        <v>0</v>
      </c>
      <c r="O71" s="320" t="n">
        <v>0</v>
      </c>
      <c r="P71" s="320" t="n">
        <v>900000</v>
      </c>
      <c r="Q71" s="320" t="n">
        <v>0</v>
      </c>
      <c r="R71" s="320" t="n">
        <v>900000</v>
      </c>
      <c r="S71" s="308"/>
    </row>
    <row r="72" customFormat="false" ht="54" hidden="false" customHeight="false" outlineLevel="0" collapsed="false">
      <c r="A72" s="315"/>
      <c r="B72" s="315"/>
      <c r="C72" s="315" t="s">
        <v>1084</v>
      </c>
      <c r="D72" s="320" t="n">
        <v>0</v>
      </c>
      <c r="E72" s="320" t="n">
        <v>0</v>
      </c>
      <c r="F72" s="321" t="n">
        <v>0</v>
      </c>
      <c r="G72" s="320" t="n">
        <v>140000</v>
      </c>
      <c r="H72" s="320" t="n">
        <v>0</v>
      </c>
      <c r="I72" s="321" t="n">
        <v>140000</v>
      </c>
      <c r="J72" s="320" t="n">
        <v>1000000</v>
      </c>
      <c r="K72" s="320" t="n">
        <v>0</v>
      </c>
      <c r="L72" s="321" t="n">
        <v>1000000</v>
      </c>
      <c r="M72" s="320" t="n">
        <v>4400000</v>
      </c>
      <c r="N72" s="320" t="n">
        <v>0</v>
      </c>
      <c r="O72" s="320" t="n">
        <v>4400000</v>
      </c>
      <c r="P72" s="320" t="n">
        <v>5540000</v>
      </c>
      <c r="Q72" s="320" t="n">
        <v>0</v>
      </c>
      <c r="R72" s="320" t="n">
        <v>5540000</v>
      </c>
      <c r="S72" s="308"/>
    </row>
    <row r="73" customFormat="false" ht="23.25" hidden="false" customHeight="true" outlineLevel="0" collapsed="false">
      <c r="A73" s="315"/>
      <c r="B73" s="315" t="s">
        <v>1070</v>
      </c>
      <c r="C73" s="315"/>
      <c r="D73" s="320" t="n">
        <v>200000</v>
      </c>
      <c r="E73" s="320" t="n">
        <v>0</v>
      </c>
      <c r="F73" s="321" t="n">
        <v>200000</v>
      </c>
      <c r="G73" s="320" t="n">
        <v>1815000</v>
      </c>
      <c r="H73" s="320" t="n">
        <v>0</v>
      </c>
      <c r="I73" s="321" t="n">
        <v>1815000</v>
      </c>
      <c r="J73" s="320" t="n">
        <v>1000000</v>
      </c>
      <c r="K73" s="320" t="n">
        <v>0</v>
      </c>
      <c r="L73" s="321" t="n">
        <v>1000000</v>
      </c>
      <c r="M73" s="320" t="n">
        <v>4400000</v>
      </c>
      <c r="N73" s="320" t="n">
        <v>0</v>
      </c>
      <c r="O73" s="320" t="n">
        <v>4400000</v>
      </c>
      <c r="P73" s="320" t="n">
        <v>7415000</v>
      </c>
      <c r="Q73" s="320" t="n">
        <v>0</v>
      </c>
      <c r="R73" s="320" t="n">
        <v>7415000</v>
      </c>
      <c r="S73" s="308"/>
    </row>
    <row r="74" customFormat="false" ht="36" hidden="false" customHeight="false" outlineLevel="0" collapsed="false">
      <c r="A74" s="315"/>
      <c r="B74" s="315" t="s">
        <v>20</v>
      </c>
      <c r="C74" s="315" t="s">
        <v>1085</v>
      </c>
      <c r="D74" s="320" t="n">
        <v>0</v>
      </c>
      <c r="E74" s="320" t="n">
        <v>0</v>
      </c>
      <c r="F74" s="321" t="n">
        <v>0</v>
      </c>
      <c r="G74" s="320" t="n">
        <v>300000</v>
      </c>
      <c r="H74" s="320" t="n">
        <v>0</v>
      </c>
      <c r="I74" s="321" t="n">
        <v>300000</v>
      </c>
      <c r="J74" s="320" t="n">
        <v>0</v>
      </c>
      <c r="K74" s="320" t="n">
        <v>0</v>
      </c>
      <c r="L74" s="321" t="n">
        <v>0</v>
      </c>
      <c r="M74" s="320" t="n">
        <v>0</v>
      </c>
      <c r="N74" s="320" t="n">
        <v>0</v>
      </c>
      <c r="O74" s="320" t="n">
        <v>0</v>
      </c>
      <c r="P74" s="320" t="n">
        <v>300000</v>
      </c>
      <c r="Q74" s="320" t="n">
        <v>0</v>
      </c>
      <c r="R74" s="320" t="n">
        <v>300000</v>
      </c>
      <c r="S74" s="308"/>
    </row>
    <row r="75" customFormat="false" ht="23.25" hidden="false" customHeight="true" outlineLevel="0" collapsed="false">
      <c r="A75" s="315"/>
      <c r="B75" s="315" t="s">
        <v>1071</v>
      </c>
      <c r="C75" s="315"/>
      <c r="D75" s="320" t="n">
        <v>0</v>
      </c>
      <c r="E75" s="320" t="n">
        <v>0</v>
      </c>
      <c r="F75" s="321" t="n">
        <v>0</v>
      </c>
      <c r="G75" s="320" t="n">
        <v>300000</v>
      </c>
      <c r="H75" s="320" t="n">
        <v>0</v>
      </c>
      <c r="I75" s="321" t="n">
        <v>300000</v>
      </c>
      <c r="J75" s="320" t="n">
        <v>0</v>
      </c>
      <c r="K75" s="320" t="n">
        <v>0</v>
      </c>
      <c r="L75" s="321" t="n">
        <v>0</v>
      </c>
      <c r="M75" s="320" t="n">
        <v>0</v>
      </c>
      <c r="N75" s="320" t="n">
        <v>0</v>
      </c>
      <c r="O75" s="320" t="n">
        <v>0</v>
      </c>
      <c r="P75" s="320" t="n">
        <v>300000</v>
      </c>
      <c r="Q75" s="320" t="n">
        <v>0</v>
      </c>
      <c r="R75" s="320" t="n">
        <v>300000</v>
      </c>
      <c r="S75" s="308"/>
    </row>
    <row r="76" customFormat="false" ht="23.25" hidden="false" customHeight="true" outlineLevel="0" collapsed="false">
      <c r="A76" s="315" t="s">
        <v>1086</v>
      </c>
      <c r="B76" s="315"/>
      <c r="C76" s="315"/>
      <c r="D76" s="320" t="n">
        <v>3441420</v>
      </c>
      <c r="E76" s="320" t="n">
        <v>3457500</v>
      </c>
      <c r="F76" s="321" t="n">
        <v>-16080</v>
      </c>
      <c r="G76" s="320" t="n">
        <v>6292457</v>
      </c>
      <c r="H76" s="320" t="n">
        <v>2195419</v>
      </c>
      <c r="I76" s="321" t="n">
        <v>4097038</v>
      </c>
      <c r="J76" s="320" t="n">
        <v>16867500</v>
      </c>
      <c r="K76" s="320" t="n">
        <v>1050900</v>
      </c>
      <c r="L76" s="321" t="n">
        <v>15816600</v>
      </c>
      <c r="M76" s="320" t="n">
        <v>13767000</v>
      </c>
      <c r="N76" s="320" t="n">
        <v>82500</v>
      </c>
      <c r="O76" s="320" t="n">
        <v>13684500</v>
      </c>
      <c r="P76" s="320" t="n">
        <v>40368377</v>
      </c>
      <c r="Q76" s="320" t="n">
        <v>6786319</v>
      </c>
      <c r="R76" s="320" t="n">
        <v>33582058</v>
      </c>
      <c r="S76" s="306"/>
    </row>
    <row r="77" customFormat="false" ht="36" hidden="false" customHeight="true" outlineLevel="0" collapsed="false">
      <c r="A77" s="315" t="s">
        <v>34</v>
      </c>
      <c r="B77" s="315" t="s">
        <v>21</v>
      </c>
      <c r="C77" s="315" t="s">
        <v>656</v>
      </c>
      <c r="D77" s="320" t="n">
        <v>22000</v>
      </c>
      <c r="E77" s="320" t="n">
        <v>0</v>
      </c>
      <c r="F77" s="321" t="n">
        <v>22000</v>
      </c>
      <c r="G77" s="320" t="n">
        <v>22000</v>
      </c>
      <c r="H77" s="320" t="n">
        <v>0</v>
      </c>
      <c r="I77" s="321" t="n">
        <v>22000</v>
      </c>
      <c r="J77" s="320" t="n">
        <v>22000</v>
      </c>
      <c r="K77" s="320" t="n">
        <v>0</v>
      </c>
      <c r="L77" s="321" t="n">
        <v>22000</v>
      </c>
      <c r="M77" s="320" t="n">
        <v>0</v>
      </c>
      <c r="N77" s="320" t="n">
        <v>0</v>
      </c>
      <c r="O77" s="320" t="n">
        <v>0</v>
      </c>
      <c r="P77" s="320" t="n">
        <v>66000</v>
      </c>
      <c r="Q77" s="320" t="n">
        <v>0</v>
      </c>
      <c r="R77" s="320" t="n">
        <v>66000</v>
      </c>
    </row>
    <row r="78" customFormat="false" ht="54" hidden="false" customHeight="false" outlineLevel="0" collapsed="false">
      <c r="A78" s="315"/>
      <c r="B78" s="315"/>
      <c r="C78" s="315" t="s">
        <v>708</v>
      </c>
      <c r="D78" s="320" t="n">
        <v>0</v>
      </c>
      <c r="E78" s="320" t="n">
        <v>0</v>
      </c>
      <c r="F78" s="321" t="n">
        <v>0</v>
      </c>
      <c r="G78" s="320" t="n">
        <v>50000</v>
      </c>
      <c r="H78" s="320" t="n">
        <v>0</v>
      </c>
      <c r="I78" s="321" t="n">
        <v>50000</v>
      </c>
      <c r="J78" s="320" t="n">
        <v>75000</v>
      </c>
      <c r="K78" s="320" t="n">
        <v>0</v>
      </c>
      <c r="L78" s="321" t="n">
        <v>75000</v>
      </c>
      <c r="M78" s="320" t="n">
        <v>600000</v>
      </c>
      <c r="N78" s="320" t="n">
        <v>0</v>
      </c>
      <c r="O78" s="320" t="n">
        <v>600000</v>
      </c>
      <c r="P78" s="320" t="n">
        <v>725000</v>
      </c>
      <c r="Q78" s="320" t="n">
        <v>0</v>
      </c>
      <c r="R78" s="320" t="n">
        <v>725000</v>
      </c>
    </row>
    <row r="79" customFormat="false" ht="23.25" hidden="false" customHeight="false" outlineLevel="0" collapsed="false">
      <c r="A79" s="315"/>
      <c r="B79" s="315"/>
      <c r="C79" s="315" t="s">
        <v>709</v>
      </c>
      <c r="D79" s="320" t="n">
        <v>0</v>
      </c>
      <c r="E79" s="320" t="n">
        <v>337500</v>
      </c>
      <c r="F79" s="321" t="n">
        <v>-337500</v>
      </c>
      <c r="G79" s="320" t="n">
        <v>0</v>
      </c>
      <c r="H79" s="320" t="n">
        <v>0</v>
      </c>
      <c r="I79" s="321" t="n">
        <v>0</v>
      </c>
      <c r="J79" s="320" t="n">
        <v>0</v>
      </c>
      <c r="K79" s="320" t="n">
        <v>0</v>
      </c>
      <c r="L79" s="321" t="n">
        <v>0</v>
      </c>
      <c r="M79" s="320" t="n">
        <v>0</v>
      </c>
      <c r="N79" s="320" t="n">
        <v>0</v>
      </c>
      <c r="O79" s="320" t="n">
        <v>0</v>
      </c>
      <c r="P79" s="320" t="n">
        <v>0</v>
      </c>
      <c r="Q79" s="320" t="n">
        <v>337500</v>
      </c>
      <c r="R79" s="320" t="n">
        <v>-337500</v>
      </c>
    </row>
    <row r="80" customFormat="false" ht="23.25" hidden="false" customHeight="true" outlineLevel="0" collapsed="false">
      <c r="A80" s="315"/>
      <c r="B80" s="315" t="s">
        <v>1074</v>
      </c>
      <c r="C80" s="315"/>
      <c r="D80" s="320" t="n">
        <v>22000</v>
      </c>
      <c r="E80" s="320" t="n">
        <v>337500</v>
      </c>
      <c r="F80" s="321" t="n">
        <v>-315500</v>
      </c>
      <c r="G80" s="320" t="n">
        <v>72000</v>
      </c>
      <c r="H80" s="320" t="n">
        <v>0</v>
      </c>
      <c r="I80" s="321" t="n">
        <v>72000</v>
      </c>
      <c r="J80" s="320" t="n">
        <v>97000</v>
      </c>
      <c r="K80" s="320" t="n">
        <v>0</v>
      </c>
      <c r="L80" s="321" t="n">
        <v>97000</v>
      </c>
      <c r="M80" s="320" t="n">
        <v>600000</v>
      </c>
      <c r="N80" s="320" t="n">
        <v>0</v>
      </c>
      <c r="O80" s="320" t="n">
        <v>600000</v>
      </c>
      <c r="P80" s="320" t="n">
        <v>791000</v>
      </c>
      <c r="Q80" s="320" t="n">
        <v>337500</v>
      </c>
      <c r="R80" s="320" t="n">
        <v>453500</v>
      </c>
    </row>
    <row r="81" customFormat="false" ht="36" hidden="false" customHeight="false" outlineLevel="0" collapsed="false">
      <c r="A81" s="315"/>
      <c r="B81" s="315" t="s">
        <v>19</v>
      </c>
      <c r="C81" s="315" t="s">
        <v>665</v>
      </c>
      <c r="D81" s="320" t="n">
        <v>1212000</v>
      </c>
      <c r="E81" s="320" t="n">
        <v>0</v>
      </c>
      <c r="F81" s="321" t="n">
        <v>1212000</v>
      </c>
      <c r="G81" s="320" t="n">
        <v>700000</v>
      </c>
      <c r="H81" s="320" t="n">
        <v>200000</v>
      </c>
      <c r="I81" s="321" t="n">
        <v>500000</v>
      </c>
      <c r="J81" s="320" t="n">
        <v>1700000</v>
      </c>
      <c r="K81" s="320" t="n">
        <v>600000</v>
      </c>
      <c r="L81" s="321" t="n">
        <v>1100000</v>
      </c>
      <c r="M81" s="320" t="n">
        <v>2400000</v>
      </c>
      <c r="N81" s="320" t="n">
        <v>600000</v>
      </c>
      <c r="O81" s="320" t="n">
        <v>1800000</v>
      </c>
      <c r="P81" s="320" t="n">
        <v>6012000</v>
      </c>
      <c r="Q81" s="320" t="n">
        <v>1400000</v>
      </c>
      <c r="R81" s="320" t="n">
        <v>4612000</v>
      </c>
    </row>
    <row r="82" s="298" customFormat="true" ht="23.25" hidden="false" customHeight="true" outlineLevel="0" collapsed="false">
      <c r="A82" s="315"/>
      <c r="B82" s="315" t="s">
        <v>1066</v>
      </c>
      <c r="C82" s="315"/>
      <c r="D82" s="320" t="n">
        <v>1212000</v>
      </c>
      <c r="E82" s="320" t="n">
        <v>0</v>
      </c>
      <c r="F82" s="321" t="n">
        <v>1212000</v>
      </c>
      <c r="G82" s="320" t="n">
        <v>700000</v>
      </c>
      <c r="H82" s="320" t="n">
        <v>200000</v>
      </c>
      <c r="I82" s="321" t="n">
        <v>500000</v>
      </c>
      <c r="J82" s="320" t="n">
        <v>1700000</v>
      </c>
      <c r="K82" s="320" t="n">
        <v>600000</v>
      </c>
      <c r="L82" s="321" t="n">
        <v>1100000</v>
      </c>
      <c r="M82" s="320" t="n">
        <v>2400000</v>
      </c>
      <c r="N82" s="320" t="n">
        <v>600000</v>
      </c>
      <c r="O82" s="320" t="n">
        <v>1800000</v>
      </c>
      <c r="P82" s="320" t="n">
        <v>6012000</v>
      </c>
      <c r="Q82" s="320" t="n">
        <v>1400000</v>
      </c>
      <c r="R82" s="320" t="n">
        <v>4612000</v>
      </c>
      <c r="S82" s="294"/>
      <c r="T82" s="300"/>
      <c r="U82" s="300"/>
      <c r="V82" s="300"/>
    </row>
    <row r="83" s="298" customFormat="true" ht="23.25" hidden="false" customHeight="true" outlineLevel="0" collapsed="false">
      <c r="A83" s="315"/>
      <c r="B83" s="315" t="s">
        <v>22</v>
      </c>
      <c r="C83" s="315" t="s">
        <v>616</v>
      </c>
      <c r="D83" s="320" t="n">
        <v>7238000</v>
      </c>
      <c r="E83" s="320" t="n">
        <v>0</v>
      </c>
      <c r="F83" s="321" t="n">
        <v>7238000</v>
      </c>
      <c r="G83" s="320" t="n">
        <v>2900000</v>
      </c>
      <c r="H83" s="320" t="n">
        <v>0</v>
      </c>
      <c r="I83" s="321" t="n">
        <v>2900000</v>
      </c>
      <c r="J83" s="320" t="n">
        <v>750000</v>
      </c>
      <c r="K83" s="320" t="n">
        <v>135000</v>
      </c>
      <c r="L83" s="321" t="n">
        <v>615000</v>
      </c>
      <c r="M83" s="320" t="n">
        <v>0</v>
      </c>
      <c r="N83" s="320" t="n">
        <v>0</v>
      </c>
      <c r="O83" s="320" t="n">
        <v>0</v>
      </c>
      <c r="P83" s="320" t="n">
        <v>10888000</v>
      </c>
      <c r="Q83" s="320" t="n">
        <v>135000</v>
      </c>
      <c r="R83" s="320" t="n">
        <v>10753000</v>
      </c>
      <c r="S83" s="294"/>
      <c r="T83" s="300"/>
      <c r="U83" s="300"/>
      <c r="V83" s="300"/>
    </row>
    <row r="84" s="298" customFormat="true" ht="23.25" hidden="false" customHeight="false" outlineLevel="0" collapsed="false">
      <c r="A84" s="315"/>
      <c r="B84" s="315"/>
      <c r="C84" s="315" t="s">
        <v>617</v>
      </c>
      <c r="D84" s="320" t="n">
        <v>0</v>
      </c>
      <c r="E84" s="320" t="n">
        <v>0</v>
      </c>
      <c r="F84" s="321" t="n">
        <v>0</v>
      </c>
      <c r="G84" s="320" t="n">
        <v>0</v>
      </c>
      <c r="H84" s="320" t="n">
        <v>0</v>
      </c>
      <c r="I84" s="321" t="n">
        <v>0</v>
      </c>
      <c r="J84" s="320" t="n">
        <v>30000</v>
      </c>
      <c r="K84" s="320" t="n">
        <v>0</v>
      </c>
      <c r="L84" s="321" t="n">
        <v>30000</v>
      </c>
      <c r="M84" s="320" t="n">
        <v>1150000</v>
      </c>
      <c r="N84" s="320" t="n">
        <v>0</v>
      </c>
      <c r="O84" s="320" t="n">
        <v>1150000</v>
      </c>
      <c r="P84" s="320" t="n">
        <v>1180000</v>
      </c>
      <c r="Q84" s="320" t="n">
        <v>0</v>
      </c>
      <c r="R84" s="320" t="n">
        <v>1180000</v>
      </c>
      <c r="S84" s="294"/>
      <c r="T84" s="300"/>
      <c r="U84" s="300"/>
      <c r="V84" s="300"/>
    </row>
    <row r="85" s="298" customFormat="true" ht="23.25" hidden="false" customHeight="true" outlineLevel="0" collapsed="false">
      <c r="A85" s="315"/>
      <c r="B85" s="315" t="s">
        <v>1067</v>
      </c>
      <c r="C85" s="315"/>
      <c r="D85" s="320" t="n">
        <v>7238000</v>
      </c>
      <c r="E85" s="320" t="n">
        <v>0</v>
      </c>
      <c r="F85" s="321" t="n">
        <v>7238000</v>
      </c>
      <c r="G85" s="320" t="n">
        <v>2900000</v>
      </c>
      <c r="H85" s="320" t="n">
        <v>0</v>
      </c>
      <c r="I85" s="321" t="n">
        <v>2900000</v>
      </c>
      <c r="J85" s="320" t="n">
        <v>780000</v>
      </c>
      <c r="K85" s="320" t="n">
        <v>135000</v>
      </c>
      <c r="L85" s="321" t="n">
        <v>645000</v>
      </c>
      <c r="M85" s="320" t="n">
        <v>1150000</v>
      </c>
      <c r="N85" s="320" t="n">
        <v>0</v>
      </c>
      <c r="O85" s="320" t="n">
        <v>1150000</v>
      </c>
      <c r="P85" s="320" t="n">
        <v>12068000</v>
      </c>
      <c r="Q85" s="320" t="n">
        <v>135000</v>
      </c>
      <c r="R85" s="320" t="n">
        <v>11933000</v>
      </c>
      <c r="S85" s="294"/>
      <c r="T85" s="300"/>
      <c r="U85" s="300"/>
      <c r="V85" s="300"/>
    </row>
    <row r="86" s="298" customFormat="true" ht="23.25" hidden="false" customHeight="true" outlineLevel="0" collapsed="false">
      <c r="A86" s="315"/>
      <c r="B86" s="315" t="s">
        <v>20</v>
      </c>
      <c r="C86" s="315" t="s">
        <v>625</v>
      </c>
      <c r="D86" s="320" t="n">
        <v>170000</v>
      </c>
      <c r="E86" s="320" t="n">
        <v>0</v>
      </c>
      <c r="F86" s="321" t="n">
        <v>170000</v>
      </c>
      <c r="G86" s="320" t="n">
        <v>100000</v>
      </c>
      <c r="H86" s="320" t="n">
        <v>0</v>
      </c>
      <c r="I86" s="321" t="n">
        <v>100000</v>
      </c>
      <c r="J86" s="320" t="n">
        <v>3400000</v>
      </c>
      <c r="K86" s="320" t="n">
        <v>600000</v>
      </c>
      <c r="L86" s="321" t="n">
        <v>2800000</v>
      </c>
      <c r="M86" s="320" t="n">
        <v>1500000</v>
      </c>
      <c r="N86" s="320" t="n">
        <v>600000</v>
      </c>
      <c r="O86" s="320" t="n">
        <v>900000</v>
      </c>
      <c r="P86" s="320" t="n">
        <v>5170000</v>
      </c>
      <c r="Q86" s="320" t="n">
        <v>1200000</v>
      </c>
      <c r="R86" s="320" t="n">
        <v>3970000</v>
      </c>
      <c r="S86" s="294"/>
      <c r="T86" s="300"/>
      <c r="U86" s="300"/>
      <c r="V86" s="300"/>
    </row>
    <row r="87" s="298" customFormat="true" ht="23.25" hidden="false" customHeight="false" outlineLevel="0" collapsed="false">
      <c r="A87" s="315"/>
      <c r="B87" s="315"/>
      <c r="C87" s="315" t="s">
        <v>626</v>
      </c>
      <c r="D87" s="320" t="n">
        <v>882000</v>
      </c>
      <c r="E87" s="320" t="n">
        <v>0</v>
      </c>
      <c r="F87" s="321" t="n">
        <v>882000</v>
      </c>
      <c r="G87" s="320" t="n">
        <v>150000</v>
      </c>
      <c r="H87" s="320" t="n">
        <v>0</v>
      </c>
      <c r="I87" s="321" t="n">
        <v>150000</v>
      </c>
      <c r="J87" s="320" t="n">
        <v>0</v>
      </c>
      <c r="K87" s="320" t="n">
        <v>270000</v>
      </c>
      <c r="L87" s="321" t="n">
        <v>-270000</v>
      </c>
      <c r="M87" s="320" t="n">
        <v>0</v>
      </c>
      <c r="N87" s="320" t="n">
        <v>0</v>
      </c>
      <c r="O87" s="320" t="n">
        <v>0</v>
      </c>
      <c r="P87" s="320" t="n">
        <v>1032000</v>
      </c>
      <c r="Q87" s="320" t="n">
        <v>270000</v>
      </c>
      <c r="R87" s="320" t="n">
        <v>762000</v>
      </c>
      <c r="S87" s="294"/>
      <c r="T87" s="300"/>
      <c r="U87" s="300"/>
      <c r="V87" s="300"/>
    </row>
    <row r="88" s="298" customFormat="true" ht="36" hidden="false" customHeight="false" outlineLevel="0" collapsed="false">
      <c r="A88" s="315"/>
      <c r="B88" s="315"/>
      <c r="C88" s="315" t="s">
        <v>627</v>
      </c>
      <c r="D88" s="320" t="n">
        <v>2900000</v>
      </c>
      <c r="E88" s="320" t="n">
        <v>0</v>
      </c>
      <c r="F88" s="321" t="n">
        <v>2900000</v>
      </c>
      <c r="G88" s="320"/>
      <c r="H88" s="320" t="n">
        <v>250000</v>
      </c>
      <c r="I88" s="321" t="n">
        <v>-250000</v>
      </c>
      <c r="J88" s="320" t="n">
        <v>0</v>
      </c>
      <c r="K88" s="320"/>
      <c r="L88" s="321" t="n">
        <v>0</v>
      </c>
      <c r="M88" s="320" t="n">
        <v>0</v>
      </c>
      <c r="N88" s="320" t="n">
        <v>0</v>
      </c>
      <c r="O88" s="320" t="n">
        <v>0</v>
      </c>
      <c r="P88" s="320" t="n">
        <v>2900000</v>
      </c>
      <c r="Q88" s="320" t="n">
        <v>250000</v>
      </c>
      <c r="R88" s="320" t="n">
        <v>2650000</v>
      </c>
      <c r="S88" s="294"/>
      <c r="T88" s="300"/>
      <c r="U88" s="300"/>
      <c r="V88" s="300"/>
    </row>
    <row r="89" s="298" customFormat="true" ht="23.25" hidden="false" customHeight="false" outlineLevel="0" collapsed="false">
      <c r="A89" s="315"/>
      <c r="B89" s="315"/>
      <c r="C89" s="315" t="s">
        <v>628</v>
      </c>
      <c r="D89" s="320" t="n">
        <v>15000</v>
      </c>
      <c r="E89" s="320" t="n">
        <v>0</v>
      </c>
      <c r="F89" s="321" t="n">
        <v>15000</v>
      </c>
      <c r="G89" s="320" t="n">
        <v>1200000</v>
      </c>
      <c r="H89" s="320" t="n">
        <v>0</v>
      </c>
      <c r="I89" s="321" t="n">
        <v>1200000</v>
      </c>
      <c r="J89" s="320" t="n">
        <v>0</v>
      </c>
      <c r="K89" s="320" t="n">
        <v>335000</v>
      </c>
      <c r="L89" s="321" t="n">
        <v>-335000</v>
      </c>
      <c r="M89" s="320" t="n">
        <v>0</v>
      </c>
      <c r="N89" s="320" t="n">
        <v>0</v>
      </c>
      <c r="O89" s="320" t="n">
        <v>0</v>
      </c>
      <c r="P89" s="320" t="n">
        <v>1215000</v>
      </c>
      <c r="Q89" s="320" t="n">
        <v>335000</v>
      </c>
      <c r="R89" s="320" t="n">
        <v>880000</v>
      </c>
      <c r="S89" s="294"/>
      <c r="T89" s="300"/>
      <c r="U89" s="300"/>
      <c r="V89" s="300"/>
    </row>
    <row r="90" s="298" customFormat="true" ht="36" hidden="false" customHeight="false" outlineLevel="0" collapsed="false">
      <c r="A90" s="315"/>
      <c r="B90" s="315"/>
      <c r="C90" s="315" t="s">
        <v>612</v>
      </c>
      <c r="D90" s="320" t="n">
        <v>0</v>
      </c>
      <c r="E90" s="320" t="n">
        <v>0</v>
      </c>
      <c r="F90" s="321" t="n">
        <v>0</v>
      </c>
      <c r="G90" s="320" t="n">
        <v>150000</v>
      </c>
      <c r="H90" s="320" t="n">
        <v>0</v>
      </c>
      <c r="I90" s="321" t="n">
        <v>150000</v>
      </c>
      <c r="J90" s="320" t="n">
        <v>0</v>
      </c>
      <c r="K90" s="320" t="n">
        <v>0</v>
      </c>
      <c r="L90" s="321" t="n">
        <v>0</v>
      </c>
      <c r="M90" s="320" t="n">
        <v>0</v>
      </c>
      <c r="N90" s="320" t="n">
        <v>0</v>
      </c>
      <c r="O90" s="320" t="n">
        <v>0</v>
      </c>
      <c r="P90" s="320" t="n">
        <v>150000</v>
      </c>
      <c r="Q90" s="320" t="n">
        <v>0</v>
      </c>
      <c r="R90" s="320" t="n">
        <v>150000</v>
      </c>
      <c r="S90" s="294"/>
      <c r="T90" s="300"/>
      <c r="U90" s="300"/>
      <c r="V90" s="300"/>
    </row>
    <row r="91" s="298" customFormat="true" ht="23.25" hidden="false" customHeight="false" outlineLevel="0" collapsed="false">
      <c r="A91" s="315"/>
      <c r="B91" s="315"/>
      <c r="C91" s="315" t="s">
        <v>1087</v>
      </c>
      <c r="D91" s="320" t="n">
        <v>0</v>
      </c>
      <c r="E91" s="320" t="n">
        <v>0</v>
      </c>
      <c r="F91" s="321" t="n">
        <v>0</v>
      </c>
      <c r="G91" s="320" t="n">
        <v>1660000</v>
      </c>
      <c r="H91" s="320"/>
      <c r="I91" s="321" t="n">
        <v>1660000</v>
      </c>
      <c r="J91" s="320" t="n">
        <v>0</v>
      </c>
      <c r="K91" s="320"/>
      <c r="L91" s="321" t="n">
        <v>0</v>
      </c>
      <c r="M91" s="320" t="n">
        <v>0</v>
      </c>
      <c r="N91" s="320" t="n">
        <v>0</v>
      </c>
      <c r="O91" s="320" t="n">
        <v>0</v>
      </c>
      <c r="P91" s="320" t="n">
        <v>1660000</v>
      </c>
      <c r="Q91" s="320" t="n">
        <v>0</v>
      </c>
      <c r="R91" s="320" t="n">
        <v>1660000</v>
      </c>
      <c r="S91" s="294"/>
      <c r="T91" s="300"/>
      <c r="U91" s="300"/>
      <c r="V91" s="300"/>
    </row>
    <row r="92" s="298" customFormat="true" ht="23.25" hidden="false" customHeight="true" outlineLevel="0" collapsed="false">
      <c r="A92" s="315"/>
      <c r="B92" s="315" t="s">
        <v>1071</v>
      </c>
      <c r="C92" s="315"/>
      <c r="D92" s="320" t="n">
        <v>3967000</v>
      </c>
      <c r="E92" s="320" t="n">
        <v>0</v>
      </c>
      <c r="F92" s="321" t="n">
        <v>3967000</v>
      </c>
      <c r="G92" s="320" t="n">
        <v>3260000</v>
      </c>
      <c r="H92" s="320" t="n">
        <v>250000</v>
      </c>
      <c r="I92" s="321" t="n">
        <v>3010000</v>
      </c>
      <c r="J92" s="320" t="n">
        <v>3400000</v>
      </c>
      <c r="K92" s="320" t="n">
        <v>1205000</v>
      </c>
      <c r="L92" s="321" t="n">
        <v>2195000</v>
      </c>
      <c r="M92" s="320" t="n">
        <v>1500000</v>
      </c>
      <c r="N92" s="320" t="n">
        <v>600000</v>
      </c>
      <c r="O92" s="320" t="n">
        <v>900000</v>
      </c>
      <c r="P92" s="320" t="n">
        <v>12127000</v>
      </c>
      <c r="Q92" s="320" t="n">
        <v>2055000</v>
      </c>
      <c r="R92" s="320" t="n">
        <v>10072000</v>
      </c>
      <c r="S92" s="294"/>
      <c r="T92" s="300"/>
      <c r="U92" s="300"/>
      <c r="V92" s="300"/>
    </row>
    <row r="93" s="298" customFormat="true" ht="23.25" hidden="false" customHeight="true" outlineLevel="0" collapsed="false">
      <c r="A93" s="315" t="s">
        <v>1088</v>
      </c>
      <c r="B93" s="315"/>
      <c r="C93" s="315"/>
      <c r="D93" s="320" t="n">
        <v>12439000</v>
      </c>
      <c r="E93" s="320" t="n">
        <v>337500</v>
      </c>
      <c r="F93" s="321" t="n">
        <v>12101500</v>
      </c>
      <c r="G93" s="320" t="n">
        <v>6932000</v>
      </c>
      <c r="H93" s="320" t="n">
        <v>450000</v>
      </c>
      <c r="I93" s="321" t="n">
        <v>6482000</v>
      </c>
      <c r="J93" s="320" t="n">
        <v>5977000</v>
      </c>
      <c r="K93" s="320" t="n">
        <v>1940000</v>
      </c>
      <c r="L93" s="321" t="n">
        <v>4037000</v>
      </c>
      <c r="M93" s="320" t="n">
        <v>5650000</v>
      </c>
      <c r="N93" s="320" t="n">
        <v>1200000</v>
      </c>
      <c r="O93" s="320" t="n">
        <v>4450000</v>
      </c>
      <c r="P93" s="320" t="n">
        <v>30998000</v>
      </c>
      <c r="Q93" s="320" t="n">
        <v>3927500</v>
      </c>
      <c r="R93" s="320" t="n">
        <v>27070500</v>
      </c>
      <c r="S93" s="294"/>
      <c r="T93" s="300"/>
      <c r="U93" s="300"/>
      <c r="V93" s="300"/>
    </row>
    <row r="94" s="298" customFormat="true" ht="23.25" hidden="false" customHeight="true" outlineLevel="0" collapsed="false">
      <c r="A94" s="315" t="s">
        <v>31</v>
      </c>
      <c r="B94" s="315" t="s">
        <v>21</v>
      </c>
      <c r="C94" s="315" t="s">
        <v>748</v>
      </c>
      <c r="D94" s="320" t="n">
        <v>0</v>
      </c>
      <c r="E94" s="320" t="n">
        <v>0</v>
      </c>
      <c r="F94" s="321" t="n">
        <v>0</v>
      </c>
      <c r="G94" s="320" t="n">
        <v>0</v>
      </c>
      <c r="H94" s="320" t="n">
        <v>0</v>
      </c>
      <c r="I94" s="321" t="n">
        <v>0</v>
      </c>
      <c r="J94" s="320" t="n">
        <v>36000</v>
      </c>
      <c r="K94" s="320" t="n">
        <v>0</v>
      </c>
      <c r="L94" s="321" t="n">
        <v>36000</v>
      </c>
      <c r="M94" s="320" t="n">
        <v>720000</v>
      </c>
      <c r="N94" s="320" t="n">
        <v>0</v>
      </c>
      <c r="O94" s="320" t="n">
        <v>720000</v>
      </c>
      <c r="P94" s="320" t="n">
        <v>756000</v>
      </c>
      <c r="Q94" s="320" t="n">
        <v>0</v>
      </c>
      <c r="R94" s="320" t="n">
        <v>756000</v>
      </c>
      <c r="S94" s="294"/>
      <c r="T94" s="300"/>
      <c r="U94" s="300"/>
      <c r="V94" s="300"/>
    </row>
    <row r="95" s="298" customFormat="true" ht="23.25" hidden="false" customHeight="false" outlineLevel="0" collapsed="false">
      <c r="A95" s="315"/>
      <c r="B95" s="315"/>
      <c r="C95" s="315" t="s">
        <v>746</v>
      </c>
      <c r="D95" s="320" t="n">
        <v>0</v>
      </c>
      <c r="E95" s="320" t="n">
        <v>0</v>
      </c>
      <c r="F95" s="321" t="n">
        <v>0</v>
      </c>
      <c r="G95" s="320" t="n">
        <v>0</v>
      </c>
      <c r="H95" s="320" t="n">
        <v>0</v>
      </c>
      <c r="I95" s="321" t="n">
        <v>0</v>
      </c>
      <c r="J95" s="320" t="n">
        <v>0</v>
      </c>
      <c r="K95" s="320" t="n">
        <v>0</v>
      </c>
      <c r="L95" s="321" t="n">
        <v>0</v>
      </c>
      <c r="M95" s="320" t="n">
        <v>1E-005</v>
      </c>
      <c r="N95" s="320" t="n">
        <v>0</v>
      </c>
      <c r="O95" s="320" t="n">
        <v>1E-005</v>
      </c>
      <c r="P95" s="320" t="n">
        <v>1E-005</v>
      </c>
      <c r="Q95" s="320" t="n">
        <v>0</v>
      </c>
      <c r="R95" s="320" t="n">
        <v>1E-005</v>
      </c>
      <c r="S95" s="294"/>
      <c r="T95" s="300"/>
      <c r="U95" s="300"/>
      <c r="V95" s="300"/>
    </row>
    <row r="96" s="298" customFormat="true" ht="36" hidden="false" customHeight="false" outlineLevel="0" collapsed="false">
      <c r="A96" s="315"/>
      <c r="B96" s="315"/>
      <c r="C96" s="315" t="s">
        <v>749</v>
      </c>
      <c r="D96" s="320" t="n">
        <v>456495</v>
      </c>
      <c r="E96" s="320" t="n">
        <v>456495</v>
      </c>
      <c r="F96" s="321" t="n">
        <v>0</v>
      </c>
      <c r="G96" s="320" t="n">
        <v>5436920</v>
      </c>
      <c r="H96" s="320" t="n">
        <v>4353053</v>
      </c>
      <c r="I96" s="321" t="n">
        <v>1083867</v>
      </c>
      <c r="J96" s="320" t="n">
        <v>0</v>
      </c>
      <c r="K96" s="320" t="n">
        <v>0</v>
      </c>
      <c r="L96" s="321" t="n">
        <v>0</v>
      </c>
      <c r="M96" s="320" t="n">
        <v>0</v>
      </c>
      <c r="N96" s="320" t="n">
        <v>0</v>
      </c>
      <c r="O96" s="320" t="n">
        <v>0</v>
      </c>
      <c r="P96" s="320" t="n">
        <v>5893415</v>
      </c>
      <c r="Q96" s="320" t="n">
        <v>4809548</v>
      </c>
      <c r="R96" s="320" t="n">
        <v>1083867</v>
      </c>
      <c r="S96" s="294"/>
      <c r="T96" s="300"/>
      <c r="U96" s="300"/>
      <c r="V96" s="300"/>
    </row>
    <row r="97" s="298" customFormat="true" ht="36" hidden="false" customHeight="false" outlineLevel="0" collapsed="false">
      <c r="A97" s="315"/>
      <c r="B97" s="315"/>
      <c r="C97" s="315" t="s">
        <v>595</v>
      </c>
      <c r="D97" s="320" t="n">
        <v>0</v>
      </c>
      <c r="E97" s="320" t="n">
        <v>0</v>
      </c>
      <c r="F97" s="321" t="n">
        <v>0</v>
      </c>
      <c r="G97" s="320" t="n">
        <v>850000</v>
      </c>
      <c r="H97" s="320" t="n">
        <v>0</v>
      </c>
      <c r="I97" s="321" t="n">
        <v>850000</v>
      </c>
      <c r="J97" s="320" t="n">
        <v>850000</v>
      </c>
      <c r="K97" s="320" t="n">
        <v>0</v>
      </c>
      <c r="L97" s="321" t="n">
        <v>850000</v>
      </c>
      <c r="M97" s="320" t="n">
        <v>1525000</v>
      </c>
      <c r="N97" s="320" t="n">
        <v>0</v>
      </c>
      <c r="O97" s="320" t="n">
        <v>1525000</v>
      </c>
      <c r="P97" s="320" t="n">
        <v>3225000</v>
      </c>
      <c r="Q97" s="320" t="n">
        <v>0</v>
      </c>
      <c r="R97" s="320" t="n">
        <v>3225000</v>
      </c>
      <c r="S97" s="294"/>
      <c r="T97" s="300"/>
      <c r="U97" s="300"/>
      <c r="V97" s="300"/>
    </row>
    <row r="98" s="298" customFormat="true" ht="54" hidden="false" customHeight="false" outlineLevel="0" collapsed="false">
      <c r="A98" s="315"/>
      <c r="B98" s="315"/>
      <c r="C98" s="315" t="s">
        <v>745</v>
      </c>
      <c r="D98" s="320" t="n">
        <v>0</v>
      </c>
      <c r="E98" s="320" t="n">
        <v>0</v>
      </c>
      <c r="F98" s="321" t="n">
        <v>0</v>
      </c>
      <c r="G98" s="320" t="n">
        <v>0</v>
      </c>
      <c r="H98" s="320" t="n">
        <v>0</v>
      </c>
      <c r="I98" s="321" t="n">
        <v>0</v>
      </c>
      <c r="J98" s="320" t="n">
        <v>1498000</v>
      </c>
      <c r="K98" s="320" t="n">
        <v>0</v>
      </c>
      <c r="L98" s="321" t="n">
        <v>1498000</v>
      </c>
      <c r="M98" s="320" t="n">
        <v>0</v>
      </c>
      <c r="N98" s="320" t="n">
        <v>1498000</v>
      </c>
      <c r="O98" s="320" t="n">
        <v>-1498000</v>
      </c>
      <c r="P98" s="320" t="n">
        <v>1498000</v>
      </c>
      <c r="Q98" s="320" t="n">
        <v>1498000</v>
      </c>
      <c r="R98" s="320" t="n">
        <v>0</v>
      </c>
      <c r="S98" s="294"/>
      <c r="T98" s="300"/>
      <c r="U98" s="300"/>
      <c r="V98" s="300"/>
    </row>
    <row r="99" s="298" customFormat="true" ht="36" hidden="false" customHeight="false" outlineLevel="0" collapsed="false">
      <c r="A99" s="315"/>
      <c r="B99" s="315"/>
      <c r="C99" s="315" t="s">
        <v>744</v>
      </c>
      <c r="D99" s="320" t="n">
        <v>0</v>
      </c>
      <c r="E99" s="320" t="n">
        <v>0</v>
      </c>
      <c r="F99" s="321" t="n">
        <v>0</v>
      </c>
      <c r="G99" s="320" t="n">
        <v>0</v>
      </c>
      <c r="H99" s="320" t="n">
        <v>0</v>
      </c>
      <c r="I99" s="321" t="n">
        <v>0</v>
      </c>
      <c r="J99" s="320" t="n">
        <v>0</v>
      </c>
      <c r="K99" s="320" t="n">
        <v>0</v>
      </c>
      <c r="L99" s="321" t="n">
        <v>0</v>
      </c>
      <c r="M99" s="320" t="n">
        <v>0</v>
      </c>
      <c r="N99" s="320" t="n">
        <v>0</v>
      </c>
      <c r="O99" s="320" t="n">
        <v>0</v>
      </c>
      <c r="P99" s="320" t="n">
        <v>0</v>
      </c>
      <c r="Q99" s="320" t="n">
        <v>0</v>
      </c>
      <c r="R99" s="320" t="n">
        <v>0</v>
      </c>
      <c r="S99" s="294"/>
      <c r="T99" s="300"/>
      <c r="U99" s="300"/>
      <c r="V99" s="300"/>
    </row>
    <row r="100" s="298" customFormat="true" ht="36" hidden="false" customHeight="false" outlineLevel="0" collapsed="false">
      <c r="A100" s="315"/>
      <c r="B100" s="315"/>
      <c r="C100" s="315" t="s">
        <v>741</v>
      </c>
      <c r="D100" s="320" t="n">
        <v>0</v>
      </c>
      <c r="E100" s="320" t="n">
        <v>0.0001</v>
      </c>
      <c r="F100" s="321" t="n">
        <v>-0.0001</v>
      </c>
      <c r="G100" s="320" t="n">
        <v>0</v>
      </c>
      <c r="H100" s="320" t="n">
        <v>0</v>
      </c>
      <c r="I100" s="321" t="n">
        <v>0</v>
      </c>
      <c r="J100" s="320" t="n">
        <v>0</v>
      </c>
      <c r="K100" s="320" t="n">
        <v>0</v>
      </c>
      <c r="L100" s="321" t="n">
        <v>0</v>
      </c>
      <c r="M100" s="320" t="n">
        <v>1E-007</v>
      </c>
      <c r="N100" s="320" t="n">
        <v>0</v>
      </c>
      <c r="O100" s="320" t="n">
        <v>1E-007</v>
      </c>
      <c r="P100" s="320" t="n">
        <v>1E-007</v>
      </c>
      <c r="Q100" s="320" t="n">
        <v>0.0001</v>
      </c>
      <c r="R100" s="320" t="n">
        <v>-9.99E-005</v>
      </c>
      <c r="S100" s="294"/>
      <c r="T100" s="300"/>
      <c r="U100" s="300"/>
      <c r="V100" s="300"/>
    </row>
    <row r="101" s="298" customFormat="true" ht="23.25" hidden="false" customHeight="false" outlineLevel="0" collapsed="false">
      <c r="A101" s="315"/>
      <c r="B101" s="315"/>
      <c r="C101" s="315" t="s">
        <v>742</v>
      </c>
      <c r="D101" s="320" t="n">
        <v>0</v>
      </c>
      <c r="E101" s="320" t="n">
        <v>800000</v>
      </c>
      <c r="F101" s="321" t="n">
        <v>-800000</v>
      </c>
      <c r="G101" s="320" t="n">
        <v>0</v>
      </c>
      <c r="H101" s="320" t="n">
        <v>0</v>
      </c>
      <c r="I101" s="321" t="n">
        <v>0</v>
      </c>
      <c r="J101" s="320" t="n">
        <v>0</v>
      </c>
      <c r="K101" s="320" t="n">
        <v>0</v>
      </c>
      <c r="L101" s="321" t="n">
        <v>0</v>
      </c>
      <c r="M101" s="320" t="n">
        <v>0</v>
      </c>
      <c r="N101" s="320" t="n">
        <v>0</v>
      </c>
      <c r="O101" s="320" t="n">
        <v>0</v>
      </c>
      <c r="P101" s="320" t="n">
        <v>0</v>
      </c>
      <c r="Q101" s="320" t="n">
        <v>800000</v>
      </c>
      <c r="R101" s="320" t="n">
        <v>-800000</v>
      </c>
      <c r="S101" s="294"/>
      <c r="T101" s="300"/>
      <c r="U101" s="300"/>
      <c r="V101" s="300"/>
    </row>
    <row r="102" s="298" customFormat="true" ht="23.25" hidden="false" customHeight="false" outlineLevel="0" collapsed="false">
      <c r="A102" s="315"/>
      <c r="B102" s="315"/>
      <c r="C102" s="315" t="s">
        <v>601</v>
      </c>
      <c r="D102" s="320" t="n">
        <v>200000</v>
      </c>
      <c r="E102" s="320" t="n">
        <v>0</v>
      </c>
      <c r="F102" s="321" t="n">
        <v>200000</v>
      </c>
      <c r="G102" s="320" t="n">
        <v>1200000</v>
      </c>
      <c r="H102" s="320" t="n">
        <v>0</v>
      </c>
      <c r="I102" s="321" t="n">
        <v>1200000</v>
      </c>
      <c r="J102" s="320" t="n">
        <v>0</v>
      </c>
      <c r="K102" s="320" t="n">
        <v>0</v>
      </c>
      <c r="L102" s="321" t="n">
        <v>0</v>
      </c>
      <c r="M102" s="320" t="n">
        <v>0</v>
      </c>
      <c r="N102" s="320" t="n">
        <v>0</v>
      </c>
      <c r="O102" s="320" t="n">
        <v>0</v>
      </c>
      <c r="P102" s="320" t="n">
        <v>1400000</v>
      </c>
      <c r="Q102" s="320" t="n">
        <v>0</v>
      </c>
      <c r="R102" s="320" t="n">
        <v>1400000</v>
      </c>
      <c r="S102" s="294"/>
      <c r="T102" s="300"/>
      <c r="U102" s="300"/>
      <c r="V102" s="300"/>
    </row>
    <row r="103" s="298" customFormat="true" ht="36" hidden="false" customHeight="false" outlineLevel="0" collapsed="false">
      <c r="A103" s="315"/>
      <c r="B103" s="315"/>
      <c r="C103" s="315" t="s">
        <v>750</v>
      </c>
      <c r="D103" s="320" t="n">
        <v>0</v>
      </c>
      <c r="E103" s="320" t="n">
        <v>0</v>
      </c>
      <c r="F103" s="321" t="n">
        <v>0</v>
      </c>
      <c r="G103" s="320" t="n">
        <v>0</v>
      </c>
      <c r="H103" s="320" t="n">
        <v>0</v>
      </c>
      <c r="I103" s="321" t="n">
        <v>0</v>
      </c>
      <c r="J103" s="320" t="n">
        <v>500000</v>
      </c>
      <c r="K103" s="320" t="n">
        <v>0</v>
      </c>
      <c r="L103" s="321" t="n">
        <v>500000</v>
      </c>
      <c r="M103" s="320" t="n">
        <v>1000000</v>
      </c>
      <c r="N103" s="320" t="n">
        <v>0</v>
      </c>
      <c r="O103" s="320" t="n">
        <v>1000000</v>
      </c>
      <c r="P103" s="320" t="n">
        <v>1500000</v>
      </c>
      <c r="Q103" s="320" t="n">
        <v>0</v>
      </c>
      <c r="R103" s="320" t="n">
        <v>1500000</v>
      </c>
      <c r="S103" s="294"/>
      <c r="T103" s="300"/>
      <c r="U103" s="300"/>
      <c r="V103" s="300"/>
    </row>
    <row r="104" s="298" customFormat="true" ht="23.25" hidden="false" customHeight="true" outlineLevel="0" collapsed="false">
      <c r="A104" s="315"/>
      <c r="B104" s="315" t="s">
        <v>1074</v>
      </c>
      <c r="C104" s="315"/>
      <c r="D104" s="320" t="n">
        <v>656495</v>
      </c>
      <c r="E104" s="320" t="n">
        <v>1256495.0001</v>
      </c>
      <c r="F104" s="321" t="n">
        <v>-600000.0001</v>
      </c>
      <c r="G104" s="320" t="n">
        <v>7486920</v>
      </c>
      <c r="H104" s="320" t="n">
        <v>4353053</v>
      </c>
      <c r="I104" s="321" t="n">
        <v>3133867</v>
      </c>
      <c r="J104" s="320" t="n">
        <v>2884000</v>
      </c>
      <c r="K104" s="320" t="n">
        <v>0</v>
      </c>
      <c r="L104" s="321" t="n">
        <v>2884000</v>
      </c>
      <c r="M104" s="320" t="n">
        <v>3245000.0000101</v>
      </c>
      <c r="N104" s="320" t="n">
        <v>1498000</v>
      </c>
      <c r="O104" s="320" t="n">
        <v>1747000.0000101</v>
      </c>
      <c r="P104" s="320" t="n">
        <v>14272415.0000101</v>
      </c>
      <c r="Q104" s="320" t="n">
        <v>7107548.0001</v>
      </c>
      <c r="R104" s="320" t="n">
        <v>7164866.9999101</v>
      </c>
      <c r="S104" s="294"/>
      <c r="T104" s="300"/>
      <c r="U104" s="300"/>
      <c r="V104" s="300"/>
    </row>
    <row r="105" s="298" customFormat="true" ht="54" hidden="false" customHeight="false" outlineLevel="0" collapsed="false">
      <c r="A105" s="315"/>
      <c r="B105" s="315" t="s">
        <v>26</v>
      </c>
      <c r="C105" s="315" t="s">
        <v>594</v>
      </c>
      <c r="D105" s="320" t="n">
        <v>0</v>
      </c>
      <c r="E105" s="320" t="n">
        <v>0</v>
      </c>
      <c r="F105" s="321" t="n">
        <v>0</v>
      </c>
      <c r="G105" s="320" t="n">
        <v>100000</v>
      </c>
      <c r="H105" s="320" t="n">
        <v>0</v>
      </c>
      <c r="I105" s="321" t="n">
        <v>100000</v>
      </c>
      <c r="J105" s="320" t="n">
        <v>1550000</v>
      </c>
      <c r="K105" s="320" t="n">
        <v>4500000</v>
      </c>
      <c r="L105" s="321" t="n">
        <v>-2950000</v>
      </c>
      <c r="M105" s="320" t="n">
        <v>5552000</v>
      </c>
      <c r="N105" s="320" t="n">
        <v>0</v>
      </c>
      <c r="O105" s="320" t="n">
        <v>5552000</v>
      </c>
      <c r="P105" s="320" t="n">
        <v>7202000</v>
      </c>
      <c r="Q105" s="320" t="n">
        <v>4500000</v>
      </c>
      <c r="R105" s="320" t="n">
        <v>2702000</v>
      </c>
      <c r="S105" s="294"/>
      <c r="T105" s="300"/>
      <c r="U105" s="300"/>
      <c r="V105" s="300"/>
    </row>
    <row r="106" s="298" customFormat="true" ht="23.25" hidden="false" customHeight="true" outlineLevel="0" collapsed="false">
      <c r="A106" s="315"/>
      <c r="B106" s="315" t="s">
        <v>1075</v>
      </c>
      <c r="C106" s="315"/>
      <c r="D106" s="320" t="n">
        <v>0</v>
      </c>
      <c r="E106" s="320" t="n">
        <v>0</v>
      </c>
      <c r="F106" s="321" t="n">
        <v>0</v>
      </c>
      <c r="G106" s="320" t="n">
        <v>100000</v>
      </c>
      <c r="H106" s="320" t="n">
        <v>0</v>
      </c>
      <c r="I106" s="321" t="n">
        <v>100000</v>
      </c>
      <c r="J106" s="320" t="n">
        <v>1550000</v>
      </c>
      <c r="K106" s="320" t="n">
        <v>4500000</v>
      </c>
      <c r="L106" s="321" t="n">
        <v>-2950000</v>
      </c>
      <c r="M106" s="320" t="n">
        <v>5552000</v>
      </c>
      <c r="N106" s="320" t="n">
        <v>0</v>
      </c>
      <c r="O106" s="320" t="n">
        <v>5552000</v>
      </c>
      <c r="P106" s="320" t="n">
        <v>7202000</v>
      </c>
      <c r="Q106" s="320" t="n">
        <v>4500000</v>
      </c>
      <c r="R106" s="320" t="n">
        <v>2702000</v>
      </c>
      <c r="S106" s="294"/>
      <c r="T106" s="300"/>
      <c r="U106" s="300"/>
      <c r="V106" s="300"/>
    </row>
    <row r="107" s="298" customFormat="true" ht="36" hidden="false" customHeight="false" outlineLevel="0" collapsed="false">
      <c r="A107" s="315"/>
      <c r="B107" s="315" t="s">
        <v>19</v>
      </c>
      <c r="C107" s="315" t="s">
        <v>588</v>
      </c>
      <c r="D107" s="320" t="n">
        <v>465000</v>
      </c>
      <c r="E107" s="320" t="n">
        <v>0</v>
      </c>
      <c r="F107" s="321" t="n">
        <v>465000</v>
      </c>
      <c r="G107" s="320" t="n">
        <v>750000</v>
      </c>
      <c r="H107" s="320" t="n">
        <v>0</v>
      </c>
      <c r="I107" s="321" t="n">
        <v>750000</v>
      </c>
      <c r="J107" s="320" t="n">
        <v>280000</v>
      </c>
      <c r="K107" s="320" t="n">
        <v>0</v>
      </c>
      <c r="L107" s="321" t="n">
        <v>280000</v>
      </c>
      <c r="M107" s="320" t="n">
        <v>0</v>
      </c>
      <c r="N107" s="320" t="n">
        <v>0</v>
      </c>
      <c r="O107" s="320" t="n">
        <v>0</v>
      </c>
      <c r="P107" s="320" t="n">
        <v>1495000</v>
      </c>
      <c r="Q107" s="320" t="n">
        <v>0</v>
      </c>
      <c r="R107" s="320" t="n">
        <v>1495000</v>
      </c>
      <c r="S107" s="294"/>
      <c r="T107" s="300"/>
      <c r="U107" s="300"/>
      <c r="V107" s="300"/>
    </row>
    <row r="108" s="298" customFormat="true" ht="23.25" hidden="false" customHeight="true" outlineLevel="0" collapsed="false">
      <c r="A108" s="315"/>
      <c r="B108" s="315" t="s">
        <v>1066</v>
      </c>
      <c r="C108" s="315"/>
      <c r="D108" s="320" t="n">
        <v>465000</v>
      </c>
      <c r="E108" s="320" t="n">
        <v>0</v>
      </c>
      <c r="F108" s="321" t="n">
        <v>465000</v>
      </c>
      <c r="G108" s="320" t="n">
        <v>750000</v>
      </c>
      <c r="H108" s="320" t="n">
        <v>0</v>
      </c>
      <c r="I108" s="321" t="n">
        <v>750000</v>
      </c>
      <c r="J108" s="320" t="n">
        <v>280000</v>
      </c>
      <c r="K108" s="320" t="n">
        <v>0</v>
      </c>
      <c r="L108" s="321" t="n">
        <v>280000</v>
      </c>
      <c r="M108" s="320" t="n">
        <v>0</v>
      </c>
      <c r="N108" s="320" t="n">
        <v>0</v>
      </c>
      <c r="O108" s="320" t="n">
        <v>0</v>
      </c>
      <c r="P108" s="320" t="n">
        <v>1495000</v>
      </c>
      <c r="Q108" s="320" t="n">
        <v>0</v>
      </c>
      <c r="R108" s="320" t="n">
        <v>1495000</v>
      </c>
      <c r="S108" s="294"/>
      <c r="T108" s="300"/>
      <c r="U108" s="300"/>
      <c r="V108" s="300"/>
    </row>
    <row r="109" s="298" customFormat="true" ht="54" hidden="false" customHeight="true" outlineLevel="0" collapsed="false">
      <c r="A109" s="315"/>
      <c r="B109" s="315" t="s">
        <v>22</v>
      </c>
      <c r="C109" s="315" t="s">
        <v>582</v>
      </c>
      <c r="D109" s="320" t="n">
        <v>4339000</v>
      </c>
      <c r="E109" s="320" t="n">
        <v>0</v>
      </c>
      <c r="F109" s="321" t="n">
        <v>4339000</v>
      </c>
      <c r="G109" s="320" t="n">
        <v>2300000</v>
      </c>
      <c r="H109" s="320" t="n">
        <v>0</v>
      </c>
      <c r="I109" s="321" t="n">
        <v>2300000</v>
      </c>
      <c r="J109" s="320" t="n">
        <v>0</v>
      </c>
      <c r="K109" s="320" t="n">
        <v>0</v>
      </c>
      <c r="L109" s="321" t="n">
        <v>0</v>
      </c>
      <c r="M109" s="320" t="n">
        <v>0</v>
      </c>
      <c r="N109" s="320" t="n">
        <v>0</v>
      </c>
      <c r="O109" s="320" t="n">
        <v>0</v>
      </c>
      <c r="P109" s="320" t="n">
        <v>6639000</v>
      </c>
      <c r="Q109" s="320" t="n">
        <v>0</v>
      </c>
      <c r="R109" s="320" t="n">
        <v>6639000</v>
      </c>
      <c r="S109" s="294"/>
      <c r="T109" s="300"/>
      <c r="U109" s="300"/>
      <c r="V109" s="300"/>
    </row>
    <row r="110" customFormat="false" ht="36" hidden="false" customHeight="false" outlineLevel="0" collapsed="false">
      <c r="A110" s="315"/>
      <c r="B110" s="315"/>
      <c r="C110" s="315" t="s">
        <v>581</v>
      </c>
      <c r="D110" s="320" t="n">
        <v>308000</v>
      </c>
      <c r="E110" s="320" t="n">
        <v>0</v>
      </c>
      <c r="F110" s="321" t="n">
        <v>308000</v>
      </c>
      <c r="G110" s="320" t="n">
        <v>670000</v>
      </c>
      <c r="H110" s="320" t="n">
        <v>0</v>
      </c>
      <c r="I110" s="321" t="n">
        <v>670000</v>
      </c>
      <c r="J110" s="320" t="n">
        <v>2000000</v>
      </c>
      <c r="K110" s="320" t="n">
        <v>1500000</v>
      </c>
      <c r="L110" s="321" t="n">
        <v>500000</v>
      </c>
      <c r="M110" s="320" t="n">
        <v>0</v>
      </c>
      <c r="N110" s="320" t="n">
        <v>0</v>
      </c>
      <c r="O110" s="320" t="n">
        <v>0</v>
      </c>
      <c r="P110" s="320" t="n">
        <v>2978000</v>
      </c>
      <c r="Q110" s="320" t="n">
        <v>1500000</v>
      </c>
      <c r="R110" s="320" t="n">
        <v>1478000</v>
      </c>
    </row>
    <row r="111" customFormat="false" ht="23.25" hidden="false" customHeight="false" outlineLevel="0" collapsed="false">
      <c r="A111" s="315"/>
      <c r="B111" s="315"/>
      <c r="C111" s="315" t="s">
        <v>585</v>
      </c>
      <c r="D111" s="320" t="n">
        <v>5400000</v>
      </c>
      <c r="E111" s="320" t="n">
        <v>0</v>
      </c>
      <c r="F111" s="321" t="n">
        <v>5400000</v>
      </c>
      <c r="G111" s="320" t="n">
        <v>2000000</v>
      </c>
      <c r="H111" s="320" t="n">
        <v>1050000</v>
      </c>
      <c r="I111" s="321" t="n">
        <v>950000</v>
      </c>
      <c r="J111" s="320" t="n">
        <v>5700000</v>
      </c>
      <c r="K111" s="320" t="n">
        <v>1170000</v>
      </c>
      <c r="L111" s="321" t="n">
        <v>4530000</v>
      </c>
      <c r="M111" s="320" t="n">
        <v>0</v>
      </c>
      <c r="N111" s="320" t="n">
        <v>1013000</v>
      </c>
      <c r="O111" s="320" t="n">
        <v>-1013000</v>
      </c>
      <c r="P111" s="320" t="n">
        <v>13100000</v>
      </c>
      <c r="Q111" s="320" t="n">
        <v>3233000</v>
      </c>
      <c r="R111" s="320" t="n">
        <v>9867000</v>
      </c>
    </row>
    <row r="112" customFormat="false" ht="23.25" hidden="false" customHeight="true" outlineLevel="0" collapsed="false">
      <c r="A112" s="315"/>
      <c r="B112" s="315" t="s">
        <v>1067</v>
      </c>
      <c r="C112" s="315"/>
      <c r="D112" s="320" t="n">
        <v>10047000</v>
      </c>
      <c r="E112" s="320" t="n">
        <v>0</v>
      </c>
      <c r="F112" s="321" t="n">
        <v>10047000</v>
      </c>
      <c r="G112" s="320" t="n">
        <v>4970000</v>
      </c>
      <c r="H112" s="320" t="n">
        <v>1050000</v>
      </c>
      <c r="I112" s="321" t="n">
        <v>3920000</v>
      </c>
      <c r="J112" s="320" t="n">
        <v>7700000</v>
      </c>
      <c r="K112" s="320" t="n">
        <v>2670000</v>
      </c>
      <c r="L112" s="321" t="n">
        <v>5030000</v>
      </c>
      <c r="M112" s="320" t="n">
        <v>0</v>
      </c>
      <c r="N112" s="320" t="n">
        <v>1013000</v>
      </c>
      <c r="O112" s="320" t="n">
        <v>-1013000</v>
      </c>
      <c r="P112" s="320" t="n">
        <v>22717000</v>
      </c>
      <c r="Q112" s="320" t="n">
        <v>4733000</v>
      </c>
      <c r="R112" s="320" t="n">
        <v>17984000</v>
      </c>
    </row>
    <row r="113" customFormat="false" ht="23.25" hidden="false" customHeight="true" outlineLevel="0" collapsed="false">
      <c r="A113" s="315"/>
      <c r="B113" s="315" t="s">
        <v>25</v>
      </c>
      <c r="C113" s="315" t="s">
        <v>1089</v>
      </c>
      <c r="D113" s="320" t="n">
        <v>300000</v>
      </c>
      <c r="E113" s="320" t="n">
        <v>0</v>
      </c>
      <c r="F113" s="321" t="n">
        <v>300000</v>
      </c>
      <c r="G113" s="320" t="n">
        <v>125000</v>
      </c>
      <c r="H113" s="320" t="n">
        <v>115000</v>
      </c>
      <c r="I113" s="321" t="n">
        <v>10000</v>
      </c>
      <c r="J113" s="320" t="n">
        <v>0</v>
      </c>
      <c r="K113" s="320" t="n">
        <v>62000</v>
      </c>
      <c r="L113" s="321" t="n">
        <v>-62000</v>
      </c>
      <c r="M113" s="320" t="n">
        <v>0</v>
      </c>
      <c r="N113" s="320" t="n">
        <v>0</v>
      </c>
      <c r="O113" s="320" t="n">
        <v>0</v>
      </c>
      <c r="P113" s="320" t="n">
        <v>425000</v>
      </c>
      <c r="Q113" s="320" t="n">
        <v>177000</v>
      </c>
      <c r="R113" s="320" t="n">
        <v>248000</v>
      </c>
    </row>
    <row r="114" customFormat="false" ht="23.25" hidden="false" customHeight="false" outlineLevel="0" collapsed="false">
      <c r="A114" s="315"/>
      <c r="B114" s="315"/>
      <c r="C114" s="315" t="s">
        <v>587</v>
      </c>
      <c r="D114" s="320" t="n">
        <v>3858000</v>
      </c>
      <c r="E114" s="320" t="n">
        <v>0</v>
      </c>
      <c r="F114" s="321" t="n">
        <v>3858000</v>
      </c>
      <c r="G114" s="320" t="n">
        <v>2200000</v>
      </c>
      <c r="H114" s="320" t="n">
        <v>1100000</v>
      </c>
      <c r="I114" s="321" t="n">
        <v>1100000</v>
      </c>
      <c r="J114" s="320" t="n">
        <v>0</v>
      </c>
      <c r="K114" s="320" t="n">
        <v>875000</v>
      </c>
      <c r="L114" s="321" t="n">
        <v>-875000</v>
      </c>
      <c r="M114" s="320" t="n">
        <v>0</v>
      </c>
      <c r="N114" s="320" t="n">
        <v>0</v>
      </c>
      <c r="O114" s="320" t="n">
        <v>0</v>
      </c>
      <c r="P114" s="320" t="n">
        <v>6058000</v>
      </c>
      <c r="Q114" s="320" t="n">
        <v>1975000</v>
      </c>
      <c r="R114" s="320" t="n">
        <v>4083000</v>
      </c>
    </row>
    <row r="115" customFormat="false" ht="23.25" hidden="false" customHeight="false" outlineLevel="0" collapsed="false">
      <c r="A115" s="315"/>
      <c r="B115" s="315"/>
      <c r="C115" s="315" t="s">
        <v>586</v>
      </c>
      <c r="D115" s="320" t="n">
        <v>0</v>
      </c>
      <c r="E115" s="320" t="n">
        <v>0</v>
      </c>
      <c r="F115" s="321" t="n">
        <v>0</v>
      </c>
      <c r="G115" s="320" t="n">
        <v>250000</v>
      </c>
      <c r="H115" s="320" t="n">
        <v>0</v>
      </c>
      <c r="I115" s="321" t="n">
        <v>250000</v>
      </c>
      <c r="J115" s="320" t="n">
        <v>4300000</v>
      </c>
      <c r="K115" s="320" t="n">
        <v>0</v>
      </c>
      <c r="L115" s="321" t="n">
        <v>4300000</v>
      </c>
      <c r="M115" s="320" t="n">
        <v>0</v>
      </c>
      <c r="N115" s="320" t="n">
        <v>0</v>
      </c>
      <c r="O115" s="320" t="n">
        <v>0</v>
      </c>
      <c r="P115" s="320" t="n">
        <v>4550000</v>
      </c>
      <c r="Q115" s="320" t="n">
        <v>0</v>
      </c>
      <c r="R115" s="320" t="n">
        <v>4550000</v>
      </c>
    </row>
    <row r="116" customFormat="false" ht="23.25" hidden="false" customHeight="true" outlineLevel="0" collapsed="false">
      <c r="A116" s="315"/>
      <c r="B116" s="315" t="s">
        <v>1068</v>
      </c>
      <c r="C116" s="315"/>
      <c r="D116" s="320" t="n">
        <v>4158000</v>
      </c>
      <c r="E116" s="320" t="n">
        <v>0</v>
      </c>
      <c r="F116" s="321" t="n">
        <v>4158000</v>
      </c>
      <c r="G116" s="320" t="n">
        <v>2575000</v>
      </c>
      <c r="H116" s="320" t="n">
        <v>1215000</v>
      </c>
      <c r="I116" s="321" t="n">
        <v>1360000</v>
      </c>
      <c r="J116" s="320" t="n">
        <v>4300000</v>
      </c>
      <c r="K116" s="320" t="n">
        <v>937000</v>
      </c>
      <c r="L116" s="321" t="n">
        <v>3363000</v>
      </c>
      <c r="M116" s="320" t="n">
        <v>0</v>
      </c>
      <c r="N116" s="320" t="n">
        <v>0</v>
      </c>
      <c r="O116" s="320" t="n">
        <v>0</v>
      </c>
      <c r="P116" s="320" t="n">
        <v>11033000</v>
      </c>
      <c r="Q116" s="320" t="n">
        <v>2152000</v>
      </c>
      <c r="R116" s="320" t="n">
        <v>8881000</v>
      </c>
    </row>
    <row r="117" customFormat="false" ht="23.25" hidden="false" customHeight="true" outlineLevel="0" collapsed="false">
      <c r="A117" s="315"/>
      <c r="B117" s="315" t="s">
        <v>23</v>
      </c>
      <c r="C117" s="315" t="s">
        <v>593</v>
      </c>
      <c r="D117" s="320" t="n">
        <v>100000</v>
      </c>
      <c r="E117" s="320" t="n">
        <v>0</v>
      </c>
      <c r="F117" s="321" t="n">
        <v>100000</v>
      </c>
      <c r="G117" s="320" t="n">
        <v>520000</v>
      </c>
      <c r="H117" s="320" t="n">
        <v>200000</v>
      </c>
      <c r="I117" s="321" t="n">
        <v>320000</v>
      </c>
      <c r="J117" s="320" t="n">
        <v>400000</v>
      </c>
      <c r="K117" s="320" t="n">
        <v>211800</v>
      </c>
      <c r="L117" s="321" t="n">
        <v>188200</v>
      </c>
      <c r="M117" s="320" t="n">
        <v>0</v>
      </c>
      <c r="N117" s="320" t="n">
        <v>0</v>
      </c>
      <c r="O117" s="320" t="n">
        <v>0</v>
      </c>
      <c r="P117" s="320" t="n">
        <v>1020000</v>
      </c>
      <c r="Q117" s="320" t="n">
        <v>411800</v>
      </c>
      <c r="R117" s="320" t="n">
        <v>608200</v>
      </c>
    </row>
    <row r="118" customFormat="false" ht="36" hidden="false" customHeight="false" outlineLevel="0" collapsed="false">
      <c r="A118" s="315"/>
      <c r="B118" s="315"/>
      <c r="C118" s="315" t="s">
        <v>580</v>
      </c>
      <c r="D118" s="320" t="n">
        <v>0</v>
      </c>
      <c r="E118" s="320" t="n">
        <v>0</v>
      </c>
      <c r="F118" s="321" t="n">
        <v>0</v>
      </c>
      <c r="G118" s="320" t="n">
        <v>3000000</v>
      </c>
      <c r="H118" s="320" t="n">
        <v>0</v>
      </c>
      <c r="I118" s="321" t="n">
        <v>3000000</v>
      </c>
      <c r="J118" s="320" t="n">
        <v>1730000</v>
      </c>
      <c r="K118" s="320" t="n">
        <v>350000</v>
      </c>
      <c r="L118" s="321" t="n">
        <v>1380000</v>
      </c>
      <c r="M118" s="320" t="n">
        <v>150000</v>
      </c>
      <c r="N118" s="320" t="n">
        <v>0</v>
      </c>
      <c r="O118" s="320" t="n">
        <v>150000</v>
      </c>
      <c r="P118" s="320" t="n">
        <v>4880000</v>
      </c>
      <c r="Q118" s="320" t="n">
        <v>350000</v>
      </c>
      <c r="R118" s="320" t="n">
        <v>4530000</v>
      </c>
    </row>
    <row r="119" customFormat="false" ht="23.25" hidden="false" customHeight="true" outlineLevel="0" collapsed="false">
      <c r="A119" s="315"/>
      <c r="B119" s="315" t="s">
        <v>1090</v>
      </c>
      <c r="C119" s="315"/>
      <c r="D119" s="320" t="n">
        <v>100000</v>
      </c>
      <c r="E119" s="320" t="n">
        <v>0</v>
      </c>
      <c r="F119" s="321" t="n">
        <v>100000</v>
      </c>
      <c r="G119" s="320" t="n">
        <v>3520000</v>
      </c>
      <c r="H119" s="320" t="n">
        <v>200000</v>
      </c>
      <c r="I119" s="321" t="n">
        <v>3320000</v>
      </c>
      <c r="J119" s="320" t="n">
        <v>2130000</v>
      </c>
      <c r="K119" s="320" t="n">
        <v>561800</v>
      </c>
      <c r="L119" s="321" t="n">
        <v>1568200</v>
      </c>
      <c r="M119" s="320" t="n">
        <v>150000</v>
      </c>
      <c r="N119" s="320" t="n">
        <v>0</v>
      </c>
      <c r="O119" s="320" t="n">
        <v>150000</v>
      </c>
      <c r="P119" s="320" t="n">
        <v>5900000</v>
      </c>
      <c r="Q119" s="320" t="n">
        <v>761800</v>
      </c>
      <c r="R119" s="320" t="n">
        <v>5138200</v>
      </c>
    </row>
    <row r="120" customFormat="false" ht="36" hidden="false" customHeight="false" outlineLevel="0" collapsed="false">
      <c r="A120" s="315"/>
      <c r="B120" s="315" t="s">
        <v>20</v>
      </c>
      <c r="C120" s="315" t="s">
        <v>1091</v>
      </c>
      <c r="D120" s="320" t="n">
        <v>150000</v>
      </c>
      <c r="E120" s="320" t="n">
        <v>0</v>
      </c>
      <c r="F120" s="321" t="n">
        <v>150000</v>
      </c>
      <c r="G120" s="320" t="n">
        <v>100000</v>
      </c>
      <c r="H120" s="320" t="n">
        <v>0</v>
      </c>
      <c r="I120" s="321" t="n">
        <v>100000</v>
      </c>
      <c r="J120" s="320" t="n">
        <v>1300000</v>
      </c>
      <c r="K120" s="320" t="n">
        <v>100000</v>
      </c>
      <c r="L120" s="321" t="n">
        <v>1200000</v>
      </c>
      <c r="M120" s="320" t="n">
        <v>140000</v>
      </c>
      <c r="N120" s="320" t="n">
        <v>250000</v>
      </c>
      <c r="O120" s="320" t="n">
        <v>-110000</v>
      </c>
      <c r="P120" s="320" t="n">
        <v>1690000</v>
      </c>
      <c r="Q120" s="320" t="n">
        <v>350000</v>
      </c>
      <c r="R120" s="320" t="n">
        <v>1340000</v>
      </c>
    </row>
    <row r="121" customFormat="false" ht="23.25" hidden="false" customHeight="true" outlineLevel="0" collapsed="false">
      <c r="A121" s="315"/>
      <c r="B121" s="315" t="s">
        <v>1071</v>
      </c>
      <c r="C121" s="315"/>
      <c r="D121" s="320" t="n">
        <v>150000</v>
      </c>
      <c r="E121" s="320" t="n">
        <v>0</v>
      </c>
      <c r="F121" s="321" t="n">
        <v>150000</v>
      </c>
      <c r="G121" s="320" t="n">
        <v>100000</v>
      </c>
      <c r="H121" s="320" t="n">
        <v>0</v>
      </c>
      <c r="I121" s="321" t="n">
        <v>100000</v>
      </c>
      <c r="J121" s="320" t="n">
        <v>1300000</v>
      </c>
      <c r="K121" s="320" t="n">
        <v>100000</v>
      </c>
      <c r="L121" s="321" t="n">
        <v>1200000</v>
      </c>
      <c r="M121" s="320" t="n">
        <v>140000</v>
      </c>
      <c r="N121" s="320" t="n">
        <v>250000</v>
      </c>
      <c r="O121" s="320" t="n">
        <v>-110000</v>
      </c>
      <c r="P121" s="320" t="n">
        <v>1690000</v>
      </c>
      <c r="Q121" s="320" t="n">
        <v>350000</v>
      </c>
      <c r="R121" s="320" t="n">
        <v>1340000</v>
      </c>
    </row>
    <row r="122" customFormat="false" ht="23.25" hidden="false" customHeight="true" outlineLevel="0" collapsed="false">
      <c r="A122" s="315" t="s">
        <v>1092</v>
      </c>
      <c r="B122" s="315"/>
      <c r="C122" s="315"/>
      <c r="D122" s="320" t="n">
        <v>15576495</v>
      </c>
      <c r="E122" s="320" t="n">
        <v>1256495.0001</v>
      </c>
      <c r="F122" s="321" t="n">
        <v>14319999.9999</v>
      </c>
      <c r="G122" s="320" t="n">
        <v>19501920</v>
      </c>
      <c r="H122" s="320" t="n">
        <v>6818053</v>
      </c>
      <c r="I122" s="321" t="n">
        <v>12683867</v>
      </c>
      <c r="J122" s="320" t="n">
        <v>20144000</v>
      </c>
      <c r="K122" s="320" t="n">
        <v>8768800</v>
      </c>
      <c r="L122" s="321" t="n">
        <v>11375200</v>
      </c>
      <c r="M122" s="320" t="n">
        <v>9087000.0000101</v>
      </c>
      <c r="N122" s="320" t="n">
        <v>2761000</v>
      </c>
      <c r="O122" s="320" t="n">
        <v>6326000.0000101</v>
      </c>
      <c r="P122" s="320" t="n">
        <v>64309415.0000101</v>
      </c>
      <c r="Q122" s="320" t="n">
        <v>19604348.0001</v>
      </c>
      <c r="R122" s="320" t="n">
        <v>44705066.9999101</v>
      </c>
    </row>
    <row r="123" customFormat="false" ht="36" hidden="false" customHeight="true" outlineLevel="0" collapsed="false">
      <c r="A123" s="315" t="s">
        <v>33</v>
      </c>
      <c r="B123" s="315" t="s">
        <v>21</v>
      </c>
      <c r="C123" s="315" t="s">
        <v>1093</v>
      </c>
      <c r="D123" s="320" t="n">
        <v>0</v>
      </c>
      <c r="E123" s="320" t="n">
        <v>0</v>
      </c>
      <c r="F123" s="321" t="n">
        <v>0</v>
      </c>
      <c r="G123" s="320" t="n">
        <v>0</v>
      </c>
      <c r="H123" s="320" t="n">
        <v>0</v>
      </c>
      <c r="I123" s="321" t="n">
        <v>0</v>
      </c>
      <c r="J123" s="320" t="n">
        <v>0</v>
      </c>
      <c r="K123" s="320" t="n">
        <v>0</v>
      </c>
      <c r="L123" s="321" t="n">
        <v>0</v>
      </c>
      <c r="M123" s="320" t="n">
        <v>0</v>
      </c>
      <c r="N123" s="320" t="n">
        <v>0</v>
      </c>
      <c r="O123" s="320" t="n">
        <v>0</v>
      </c>
      <c r="P123" s="320" t="n">
        <v>0</v>
      </c>
      <c r="Q123" s="320" t="n">
        <v>0</v>
      </c>
      <c r="R123" s="320" t="n">
        <v>0</v>
      </c>
    </row>
    <row r="124" customFormat="false" ht="23.25" hidden="false" customHeight="false" outlineLevel="0" collapsed="false">
      <c r="A124" s="315"/>
      <c r="B124" s="315"/>
      <c r="C124" s="315" t="s">
        <v>733</v>
      </c>
      <c r="D124" s="320" t="n">
        <v>0</v>
      </c>
      <c r="E124" s="320" t="n">
        <v>0.0001</v>
      </c>
      <c r="F124" s="321" t="n">
        <v>-0.0001</v>
      </c>
      <c r="G124" s="320" t="n">
        <v>0</v>
      </c>
      <c r="H124" s="320" t="n">
        <v>0</v>
      </c>
      <c r="I124" s="321" t="n">
        <v>0</v>
      </c>
      <c r="J124" s="320" t="n">
        <v>0</v>
      </c>
      <c r="K124" s="320" t="n">
        <v>0</v>
      </c>
      <c r="L124" s="321" t="n">
        <v>0</v>
      </c>
      <c r="M124" s="320" t="n">
        <v>1E-007</v>
      </c>
      <c r="N124" s="320" t="n">
        <v>0</v>
      </c>
      <c r="O124" s="320" t="n">
        <v>1E-007</v>
      </c>
      <c r="P124" s="320" t="n">
        <v>1E-007</v>
      </c>
      <c r="Q124" s="320" t="n">
        <v>0.0001</v>
      </c>
      <c r="R124" s="320" t="n">
        <v>-9.99E-005</v>
      </c>
    </row>
    <row r="125" customFormat="false" ht="23.25" hidden="false" customHeight="false" outlineLevel="0" collapsed="false">
      <c r="A125" s="315"/>
      <c r="B125" s="315"/>
      <c r="C125" s="315" t="s">
        <v>678</v>
      </c>
      <c r="D125" s="320" t="n">
        <v>0</v>
      </c>
      <c r="E125" s="320" t="n">
        <v>0</v>
      </c>
      <c r="F125" s="321" t="n">
        <v>0</v>
      </c>
      <c r="G125" s="320" t="n">
        <v>1000000</v>
      </c>
      <c r="H125" s="320" t="n">
        <v>0</v>
      </c>
      <c r="I125" s="321" t="n">
        <v>1000000</v>
      </c>
      <c r="J125" s="320" t="n">
        <v>0</v>
      </c>
      <c r="K125" s="320" t="n">
        <v>0</v>
      </c>
      <c r="L125" s="321" t="n">
        <v>0</v>
      </c>
      <c r="M125" s="320" t="n">
        <v>0</v>
      </c>
      <c r="N125" s="320" t="n">
        <v>0</v>
      </c>
      <c r="O125" s="320" t="n">
        <v>0</v>
      </c>
      <c r="P125" s="320" t="n">
        <v>1000000</v>
      </c>
      <c r="Q125" s="320" t="n">
        <v>0</v>
      </c>
      <c r="R125" s="320" t="n">
        <v>1000000</v>
      </c>
    </row>
    <row r="126" customFormat="false" ht="23.25" hidden="false" customHeight="true" outlineLevel="0" collapsed="false">
      <c r="A126" s="315"/>
      <c r="B126" s="315" t="s">
        <v>1074</v>
      </c>
      <c r="C126" s="315"/>
      <c r="D126" s="320" t="n">
        <v>0</v>
      </c>
      <c r="E126" s="320" t="n">
        <v>0.0001</v>
      </c>
      <c r="F126" s="321" t="n">
        <v>-0.0001</v>
      </c>
      <c r="G126" s="320" t="n">
        <v>1000000</v>
      </c>
      <c r="H126" s="320" t="n">
        <v>0</v>
      </c>
      <c r="I126" s="321" t="n">
        <v>1000000</v>
      </c>
      <c r="J126" s="320" t="n">
        <v>0</v>
      </c>
      <c r="K126" s="320" t="n">
        <v>0</v>
      </c>
      <c r="L126" s="321" t="n">
        <v>0</v>
      </c>
      <c r="M126" s="320" t="n">
        <v>1E-007</v>
      </c>
      <c r="N126" s="320" t="n">
        <v>0</v>
      </c>
      <c r="O126" s="320" t="n">
        <v>1E-007</v>
      </c>
      <c r="P126" s="320" t="n">
        <v>1000000.0000001</v>
      </c>
      <c r="Q126" s="320" t="n">
        <v>0.0001</v>
      </c>
      <c r="R126" s="320" t="n">
        <v>999999.9999001</v>
      </c>
    </row>
    <row r="127" customFormat="false" ht="23.25" hidden="false" customHeight="true" outlineLevel="0" collapsed="false">
      <c r="A127" s="315"/>
      <c r="B127" s="315" t="s">
        <v>27</v>
      </c>
      <c r="C127" s="315" t="s">
        <v>1094</v>
      </c>
      <c r="D127" s="320" t="n">
        <v>0</v>
      </c>
      <c r="E127" s="320" t="n">
        <v>0</v>
      </c>
      <c r="F127" s="321" t="n">
        <v>0</v>
      </c>
      <c r="G127" s="320" t="n">
        <v>0</v>
      </c>
      <c r="H127" s="320" t="n">
        <v>0</v>
      </c>
      <c r="I127" s="321" t="n">
        <v>0</v>
      </c>
      <c r="J127" s="320" t="n">
        <v>0</v>
      </c>
      <c r="K127" s="320" t="n">
        <v>0</v>
      </c>
      <c r="L127" s="321" t="n">
        <v>0</v>
      </c>
      <c r="M127" s="320" t="n">
        <v>2000000</v>
      </c>
      <c r="N127" s="320" t="n">
        <v>0</v>
      </c>
      <c r="O127" s="320" t="n">
        <v>2000000</v>
      </c>
      <c r="P127" s="320" t="n">
        <v>2000000</v>
      </c>
      <c r="Q127" s="320" t="n">
        <v>0</v>
      </c>
      <c r="R127" s="320" t="n">
        <v>2000000</v>
      </c>
    </row>
    <row r="128" customFormat="false" ht="23.25" hidden="false" customHeight="false" outlineLevel="0" collapsed="false">
      <c r="A128" s="315"/>
      <c r="B128" s="315"/>
      <c r="C128" s="315" t="s">
        <v>680</v>
      </c>
      <c r="D128" s="320" t="n">
        <v>0</v>
      </c>
      <c r="E128" s="320" t="n">
        <v>0</v>
      </c>
      <c r="F128" s="321" t="n">
        <v>0</v>
      </c>
      <c r="G128" s="320" t="n">
        <v>1400000</v>
      </c>
      <c r="H128" s="320" t="n">
        <v>0</v>
      </c>
      <c r="I128" s="321" t="n">
        <v>1400000</v>
      </c>
      <c r="J128" s="320" t="n">
        <v>0</v>
      </c>
      <c r="K128" s="320" t="n">
        <v>0</v>
      </c>
      <c r="L128" s="321" t="n">
        <v>0</v>
      </c>
      <c r="M128" s="320" t="n">
        <v>0</v>
      </c>
      <c r="N128" s="320" t="n">
        <v>0</v>
      </c>
      <c r="O128" s="320" t="n">
        <v>0</v>
      </c>
      <c r="P128" s="320" t="n">
        <v>1400000</v>
      </c>
      <c r="Q128" s="320" t="n">
        <v>0</v>
      </c>
      <c r="R128" s="320" t="n">
        <v>1400000</v>
      </c>
    </row>
    <row r="129" customFormat="false" ht="23.25" hidden="false" customHeight="false" outlineLevel="0" collapsed="false">
      <c r="A129" s="315"/>
      <c r="B129" s="315"/>
      <c r="C129" s="315" t="s">
        <v>681</v>
      </c>
      <c r="D129" s="320" t="n">
        <v>0</v>
      </c>
      <c r="E129" s="320" t="n">
        <v>0</v>
      </c>
      <c r="F129" s="321" t="n">
        <v>0</v>
      </c>
      <c r="G129" s="320" t="n">
        <v>2000000</v>
      </c>
      <c r="H129" s="320" t="n">
        <v>0</v>
      </c>
      <c r="I129" s="321" t="n">
        <v>2000000</v>
      </c>
      <c r="J129" s="320" t="n">
        <v>0</v>
      </c>
      <c r="K129" s="320" t="n">
        <v>0</v>
      </c>
      <c r="L129" s="321" t="n">
        <v>0</v>
      </c>
      <c r="M129" s="320" t="n">
        <v>0</v>
      </c>
      <c r="N129" s="320" t="n">
        <v>0</v>
      </c>
      <c r="O129" s="320" t="n">
        <v>0</v>
      </c>
      <c r="P129" s="320" t="n">
        <v>2000000</v>
      </c>
      <c r="Q129" s="320" t="n">
        <v>0</v>
      </c>
      <c r="R129" s="320" t="n">
        <v>2000000</v>
      </c>
    </row>
    <row r="130" customFormat="false" ht="23.25" hidden="false" customHeight="true" outlineLevel="0" collapsed="false">
      <c r="A130" s="315"/>
      <c r="B130" s="315" t="s">
        <v>1070</v>
      </c>
      <c r="C130" s="315"/>
      <c r="D130" s="320" t="n">
        <v>0</v>
      </c>
      <c r="E130" s="320" t="n">
        <v>0</v>
      </c>
      <c r="F130" s="321" t="n">
        <v>0</v>
      </c>
      <c r="G130" s="320" t="n">
        <v>3400000</v>
      </c>
      <c r="H130" s="320" t="n">
        <v>0</v>
      </c>
      <c r="I130" s="321" t="n">
        <v>3400000</v>
      </c>
      <c r="J130" s="320" t="n">
        <v>0</v>
      </c>
      <c r="K130" s="320" t="n">
        <v>0</v>
      </c>
      <c r="L130" s="321" t="n">
        <v>0</v>
      </c>
      <c r="M130" s="320" t="n">
        <v>2000000</v>
      </c>
      <c r="N130" s="320" t="n">
        <v>0</v>
      </c>
      <c r="O130" s="320" t="n">
        <v>2000000</v>
      </c>
      <c r="P130" s="320" t="n">
        <v>5400000</v>
      </c>
      <c r="Q130" s="320" t="n">
        <v>0</v>
      </c>
      <c r="R130" s="320" t="n">
        <v>5400000</v>
      </c>
    </row>
    <row r="131" customFormat="false" ht="23.25" hidden="false" customHeight="true" outlineLevel="0" collapsed="false">
      <c r="A131" s="315" t="s">
        <v>1095</v>
      </c>
      <c r="B131" s="315"/>
      <c r="C131" s="315"/>
      <c r="D131" s="320" t="n">
        <v>0</v>
      </c>
      <c r="E131" s="320" t="n">
        <v>0.0001</v>
      </c>
      <c r="F131" s="321" t="n">
        <v>-0.0001</v>
      </c>
      <c r="G131" s="320" t="n">
        <v>4400000</v>
      </c>
      <c r="H131" s="320" t="n">
        <v>0</v>
      </c>
      <c r="I131" s="321" t="n">
        <v>4400000</v>
      </c>
      <c r="J131" s="320" t="n">
        <v>0</v>
      </c>
      <c r="K131" s="320" t="n">
        <v>0</v>
      </c>
      <c r="L131" s="321" t="n">
        <v>0</v>
      </c>
      <c r="M131" s="320" t="n">
        <v>2000000.0000001</v>
      </c>
      <c r="N131" s="320" t="n">
        <v>0</v>
      </c>
      <c r="O131" s="320" t="n">
        <v>2000000.0000001</v>
      </c>
      <c r="P131" s="320" t="n">
        <v>6400000.0000001</v>
      </c>
      <c r="Q131" s="320" t="n">
        <v>0.0001</v>
      </c>
      <c r="R131" s="320" t="n">
        <v>6399999.9999001</v>
      </c>
    </row>
    <row r="132" customFormat="false" ht="23.25" hidden="false" customHeight="true" outlineLevel="0" collapsed="false">
      <c r="A132" s="315" t="s">
        <v>1096</v>
      </c>
      <c r="B132" s="315"/>
      <c r="C132" s="315"/>
      <c r="D132" s="320" t="n">
        <v>44953915</v>
      </c>
      <c r="E132" s="320" t="n">
        <v>8602495.0002</v>
      </c>
      <c r="F132" s="321" t="n">
        <v>36351419.9998</v>
      </c>
      <c r="G132" s="320" t="n">
        <v>53392377</v>
      </c>
      <c r="H132" s="320" t="n">
        <v>12065472</v>
      </c>
      <c r="I132" s="321" t="n">
        <v>41326905</v>
      </c>
      <c r="J132" s="320" t="n">
        <v>54351500</v>
      </c>
      <c r="K132" s="320" t="n">
        <v>14304700</v>
      </c>
      <c r="L132" s="321" t="n">
        <v>40046800</v>
      </c>
      <c r="M132" s="320" t="n">
        <v>42594000.0000102</v>
      </c>
      <c r="N132" s="320" t="n">
        <v>4993500</v>
      </c>
      <c r="O132" s="320" t="n">
        <v>37600500.0000102</v>
      </c>
      <c r="P132" s="320" t="n">
        <v>195291792.00001</v>
      </c>
      <c r="Q132" s="320" t="n">
        <v>39966167.0002</v>
      </c>
      <c r="R132" s="320" t="n">
        <v>155325624.99981</v>
      </c>
    </row>
    <row r="133" customFormat="false" ht="18" hidden="false" customHeight="false" outlineLevel="0" collapsed="false"/>
    <row r="134" customFormat="false" ht="18" hidden="false" customHeight="false" outlineLevel="0" collapsed="false"/>
    <row r="135" customFormat="false" ht="18" hidden="false" customHeight="false" outlineLevel="0" collapsed="false"/>
    <row r="136" customFormat="false" ht="18" hidden="false" customHeight="false" outlineLevel="0" collapsed="false"/>
    <row r="137" customFormat="false" ht="18" hidden="false" customHeight="false" outlineLevel="0" collapsed="false"/>
    <row r="138" customFormat="false" ht="18" hidden="false" customHeight="false" outlineLevel="0" collapsed="false"/>
    <row r="139" customFormat="false" ht="18" hidden="false" customHeight="false" outlineLevel="0" collapsed="false"/>
    <row r="140" customFormat="false" ht="18" hidden="false" customHeight="false" outlineLevel="0" collapsed="false"/>
    <row r="141" customFormat="false" ht="18" hidden="false" customHeight="false" outlineLevel="0" collapsed="false"/>
    <row r="142" customFormat="false" ht="18" hidden="false" customHeight="false" outlineLevel="0" collapsed="false"/>
    <row r="143" customFormat="false" ht="18" hidden="false" customHeight="false" outlineLevel="0" collapsed="false"/>
    <row r="144" customFormat="false" ht="18" hidden="false" customHeight="false" outlineLevel="0" collapsed="false"/>
    <row r="145" customFormat="false" ht="18" hidden="false" customHeight="false" outlineLevel="0" collapsed="false"/>
    <row r="146" customFormat="false" ht="18" hidden="false" customHeight="false" outlineLevel="0" collapsed="false"/>
  </sheetData>
  <mergeCells count="60">
    <mergeCell ref="A8:A23"/>
    <mergeCell ref="B8:B9"/>
    <mergeCell ref="B10:C10"/>
    <mergeCell ref="B12:C12"/>
    <mergeCell ref="B14:C14"/>
    <mergeCell ref="B15:B19"/>
    <mergeCell ref="B20:C20"/>
    <mergeCell ref="B21:B22"/>
    <mergeCell ref="B23:C23"/>
    <mergeCell ref="A24:C24"/>
    <mergeCell ref="A25:A51"/>
    <mergeCell ref="B25:B28"/>
    <mergeCell ref="B29:C29"/>
    <mergeCell ref="B31:C31"/>
    <mergeCell ref="B33:C33"/>
    <mergeCell ref="B34:B35"/>
    <mergeCell ref="B36:C36"/>
    <mergeCell ref="B37:B46"/>
    <mergeCell ref="B47:C47"/>
    <mergeCell ref="B49:C49"/>
    <mergeCell ref="B51:C51"/>
    <mergeCell ref="A52:C52"/>
    <mergeCell ref="A53:A75"/>
    <mergeCell ref="B53:B63"/>
    <mergeCell ref="B64:C64"/>
    <mergeCell ref="B65:B67"/>
    <mergeCell ref="B68:C68"/>
    <mergeCell ref="B69:B72"/>
    <mergeCell ref="B73:C73"/>
    <mergeCell ref="B75:C75"/>
    <mergeCell ref="A76:C76"/>
    <mergeCell ref="A77:A92"/>
    <mergeCell ref="B77:B79"/>
    <mergeCell ref="B80:C80"/>
    <mergeCell ref="B82:C82"/>
    <mergeCell ref="B83:B84"/>
    <mergeCell ref="B85:C85"/>
    <mergeCell ref="B86:B91"/>
    <mergeCell ref="B92:C92"/>
    <mergeCell ref="A93:C93"/>
    <mergeCell ref="A94:A121"/>
    <mergeCell ref="B94:B103"/>
    <mergeCell ref="B104:C104"/>
    <mergeCell ref="B106:C106"/>
    <mergeCell ref="B108:C108"/>
    <mergeCell ref="B109:B111"/>
    <mergeCell ref="B112:C112"/>
    <mergeCell ref="B113:B115"/>
    <mergeCell ref="B116:C116"/>
    <mergeCell ref="B117:B118"/>
    <mergeCell ref="B119:C119"/>
    <mergeCell ref="B121:C121"/>
    <mergeCell ref="A122:C122"/>
    <mergeCell ref="A123:A130"/>
    <mergeCell ref="B123:B125"/>
    <mergeCell ref="B126:C126"/>
    <mergeCell ref="B127:B129"/>
    <mergeCell ref="B130:C130"/>
    <mergeCell ref="A131:C131"/>
    <mergeCell ref="A132:C132"/>
  </mergeCells>
  <printOptions headings="false" gridLines="false" gridLinesSet="true" horizontalCentered="false" verticalCentered="false"/>
  <pageMargins left="0.275694444444444" right="0.236111111111111" top="0.550694444444444" bottom="0.314583333333333" header="0.196527777777778" footer="0.196527777777778"/>
  <pageSetup paperSize="8" scale="100" firstPageNumber="0" fitToWidth="1" fitToHeight="2" pageOrder="downThenOver" orientation="landscape" blackAndWhite="false" draft="false" cellComments="none" useFirstPageNumber="false" horizontalDpi="300" verticalDpi="300" copies="1"/>
  <headerFooter differentFirst="false" differentOddEven="false">
    <oddHeader>&amp;L&amp;"Arial,Regular"&amp;11Département RessourcesDirection des Finances&amp;C&amp;14PPI 2018 - 2021 Préparation du BP 2018 &amp;A&amp;R&amp;10&amp;D&amp;T</oddHeader>
    <oddFooter>&amp;L&amp;10&amp;Z&amp;F/&amp;A&amp;R&amp;11&amp;P/&amp;N</oddFooter>
  </headerFooter>
</worksheet>
</file>

<file path=xl/worksheets/sheet11.xml><?xml version="1.0" encoding="utf-8"?>
<worksheet xmlns="http://schemas.openxmlformats.org/spreadsheetml/2006/main" xmlns:r="http://schemas.openxmlformats.org/officeDocument/2006/relationships">
  <sheetPr filterMode="false">
    <tabColor rgb="FFFAC090"/>
    <pageSetUpPr fitToPage="true"/>
  </sheetPr>
  <dimension ref="A1:V127"/>
  <sheetViews>
    <sheetView showFormulas="false" showGridLines="true" showRowColHeaders="true" showZeros="true" rightToLeft="false" tabSelected="false" showOutlineSymbols="true" defaultGridColor="true" view="pageBreakPreview" topLeftCell="A1" colorId="64" zoomScale="55" zoomScaleNormal="85" zoomScalePageLayoutView="55"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12" activeCellId="1" sqref="AF:AF E12"/>
    </sheetView>
  </sheetViews>
  <sheetFormatPr defaultRowHeight="23.25" zeroHeight="false" outlineLevelRow="1" outlineLevelCol="0"/>
  <cols>
    <col collapsed="false" customWidth="true" hidden="false" outlineLevel="0" max="1" min="1" style="293" width="18.88"/>
    <col collapsed="false" customWidth="true" hidden="false" outlineLevel="0" max="2" min="2" style="294" width="32"/>
    <col collapsed="false" customWidth="true" hidden="false" outlineLevel="0" max="3" min="3" style="295" width="48"/>
    <col collapsed="false" customWidth="true" hidden="false" outlineLevel="0" max="4" min="4" style="296" width="18.38"/>
    <col collapsed="false" customWidth="true" hidden="false" outlineLevel="0" max="6" min="5" style="297" width="18.38"/>
    <col collapsed="false" customWidth="true" hidden="false" outlineLevel="0" max="7" min="7" style="296" width="18.38"/>
    <col collapsed="false" customWidth="true" hidden="false" outlineLevel="0" max="9" min="8" style="297" width="18.38"/>
    <col collapsed="false" customWidth="true" hidden="false" outlineLevel="0" max="10" min="10" style="298" width="21.87"/>
    <col collapsed="false" customWidth="true" hidden="false" outlineLevel="0" max="11" min="11" style="294" width="18.12"/>
    <col collapsed="false" customWidth="true" hidden="false" outlineLevel="0" max="12" min="12" style="294" width="14.51"/>
    <col collapsed="false" customWidth="true" hidden="false" outlineLevel="0" max="13" min="13" style="299" width="14.51"/>
    <col collapsed="false" customWidth="true" hidden="false" outlineLevel="0" max="15" min="14" style="294" width="14.51"/>
    <col collapsed="false" customWidth="true" hidden="false" outlineLevel="0" max="16" min="16" style="299" width="18.5"/>
    <col collapsed="false" customWidth="true" hidden="false" outlineLevel="0" max="19" min="17" style="294" width="14.51"/>
    <col collapsed="false" customWidth="true" hidden="false" outlineLevel="0" max="21" min="20" style="300" width="11"/>
    <col collapsed="false" customWidth="true" hidden="false" outlineLevel="0" max="22" min="22" style="300" width="13.37"/>
    <col collapsed="false" customWidth="true" hidden="false" outlineLevel="0" max="1025" min="23" style="300" width="11"/>
  </cols>
  <sheetData>
    <row r="1" customFormat="false" ht="23.25" hidden="false" customHeight="false" outlineLevel="0" collapsed="false">
      <c r="A1" s="301"/>
      <c r="B1" s="301"/>
      <c r="C1" s="302"/>
      <c r="D1" s="303"/>
      <c r="E1" s="303"/>
      <c r="F1" s="303"/>
      <c r="G1" s="303"/>
      <c r="H1" s="303"/>
      <c r="I1" s="303"/>
      <c r="J1" s="304"/>
      <c r="K1" s="305"/>
      <c r="L1" s="305"/>
      <c r="M1" s="305"/>
      <c r="N1" s="305"/>
      <c r="O1" s="305"/>
      <c r="P1" s="305"/>
      <c r="Q1" s="306"/>
      <c r="R1" s="306"/>
      <c r="S1" s="306"/>
    </row>
    <row r="2" customFormat="false" ht="23.25" hidden="false" customHeight="false" outlineLevel="0" collapsed="false">
      <c r="A2" s="301"/>
      <c r="B2" s="301"/>
      <c r="C2" s="307"/>
      <c r="D2" s="303"/>
      <c r="E2" s="303"/>
      <c r="F2" s="303"/>
      <c r="G2" s="303"/>
      <c r="H2" s="303"/>
      <c r="I2" s="303"/>
      <c r="J2" s="304"/>
      <c r="K2" s="301"/>
      <c r="L2" s="301"/>
      <c r="M2" s="301"/>
      <c r="N2" s="301"/>
      <c r="O2" s="301"/>
      <c r="P2" s="301"/>
      <c r="Q2" s="308"/>
      <c r="R2" s="308"/>
      <c r="S2" s="308"/>
    </row>
    <row r="3" customFormat="false" ht="23.25" hidden="false" customHeight="false" outlineLevel="1" collapsed="false">
      <c r="A3" s="301"/>
      <c r="B3" s="301"/>
      <c r="J3" s="304"/>
      <c r="K3" s="301"/>
      <c r="L3" s="301"/>
      <c r="M3" s="301"/>
      <c r="N3" s="301"/>
      <c r="O3" s="301"/>
      <c r="P3" s="301"/>
      <c r="Q3" s="308"/>
      <c r="R3" s="308"/>
      <c r="S3" s="308"/>
    </row>
    <row r="4" customFormat="false" ht="23.25" hidden="false" customHeight="false" outlineLevel="1" collapsed="false">
      <c r="A4" s="309" t="s">
        <v>561</v>
      </c>
      <c r="B4" s="309" t="s">
        <v>1049</v>
      </c>
      <c r="J4" s="304"/>
      <c r="K4" s="301"/>
      <c r="L4" s="301"/>
      <c r="M4" s="301"/>
      <c r="N4" s="301"/>
      <c r="O4" s="301"/>
      <c r="P4" s="301"/>
      <c r="Q4" s="308"/>
      <c r="R4" s="308"/>
      <c r="S4" s="308"/>
    </row>
    <row r="5" customFormat="false" ht="23.25" hidden="false" customHeight="false" outlineLevel="1" collapsed="false">
      <c r="A5" s="309" t="s">
        <v>563</v>
      </c>
      <c r="B5" s="310" t="n">
        <v>1</v>
      </c>
      <c r="J5" s="304"/>
      <c r="K5" s="301"/>
      <c r="L5" s="301"/>
      <c r="M5" s="301"/>
      <c r="N5" s="301"/>
      <c r="O5" s="301"/>
      <c r="P5" s="301"/>
      <c r="Q5" s="308"/>
      <c r="R5" s="308"/>
      <c r="S5" s="308"/>
    </row>
    <row r="6" customFormat="false" ht="23.25" hidden="false" customHeight="false" outlineLevel="0" collapsed="false">
      <c r="A6" s="311"/>
      <c r="B6" s="308"/>
      <c r="C6" s="312"/>
      <c r="D6" s="313"/>
      <c r="E6" s="314"/>
      <c r="F6" s="314"/>
      <c r="G6" s="313"/>
      <c r="H6" s="314"/>
      <c r="I6" s="314"/>
      <c r="J6" s="304"/>
      <c r="K6" s="301"/>
      <c r="L6" s="301"/>
      <c r="M6" s="301"/>
      <c r="N6" s="301"/>
      <c r="O6" s="301"/>
      <c r="P6" s="301"/>
      <c r="Q6" s="308"/>
      <c r="R6" s="308"/>
      <c r="S6" s="308"/>
    </row>
    <row r="7" s="319" customFormat="true" ht="18" hidden="false" customHeight="false" outlineLevel="0" collapsed="false">
      <c r="A7" s="315" t="s">
        <v>689</v>
      </c>
      <c r="B7" s="315" t="s">
        <v>690</v>
      </c>
      <c r="C7" s="316" t="s">
        <v>569</v>
      </c>
      <c r="D7" s="315" t="s">
        <v>1051</v>
      </c>
      <c r="E7" s="315" t="s">
        <v>1052</v>
      </c>
      <c r="F7" s="315" t="s">
        <v>1097</v>
      </c>
      <c r="G7" s="322"/>
      <c r="H7" s="323"/>
      <c r="I7" s="323"/>
      <c r="J7" s="323"/>
      <c r="K7" s="323"/>
      <c r="L7" s="323"/>
      <c r="M7" s="323"/>
      <c r="N7" s="323"/>
      <c r="O7" s="323"/>
      <c r="P7" s="323"/>
      <c r="Q7" s="324"/>
      <c r="R7" s="324"/>
      <c r="S7" s="324"/>
    </row>
    <row r="8" customFormat="false" ht="23.25" hidden="false" customHeight="true" outlineLevel="0" collapsed="false">
      <c r="A8" s="315" t="s">
        <v>32</v>
      </c>
      <c r="B8" s="315" t="s">
        <v>19</v>
      </c>
      <c r="C8" s="315" t="s">
        <v>672</v>
      </c>
      <c r="D8" s="320" t="n">
        <v>63000</v>
      </c>
      <c r="E8" s="320" t="n">
        <v>0</v>
      </c>
      <c r="F8" s="320" t="n">
        <v>63000</v>
      </c>
      <c r="H8" s="301"/>
      <c r="I8" s="301"/>
      <c r="J8" s="301"/>
      <c r="K8" s="301"/>
      <c r="L8" s="301"/>
      <c r="M8" s="301"/>
      <c r="N8" s="301"/>
      <c r="O8" s="301"/>
      <c r="P8" s="301"/>
      <c r="Q8" s="308"/>
      <c r="R8" s="308"/>
      <c r="S8" s="308"/>
    </row>
    <row r="9" customFormat="false" ht="36" hidden="false" customHeight="false" outlineLevel="0" collapsed="false">
      <c r="A9" s="315"/>
      <c r="B9" s="315"/>
      <c r="C9" s="315" t="s">
        <v>663</v>
      </c>
      <c r="D9" s="320" t="n">
        <v>820000</v>
      </c>
      <c r="E9" s="320" t="n">
        <v>540000</v>
      </c>
      <c r="F9" s="320" t="n">
        <v>280000</v>
      </c>
      <c r="H9" s="301"/>
      <c r="I9" s="301"/>
      <c r="J9" s="301"/>
      <c r="K9" s="301"/>
      <c r="L9" s="301"/>
      <c r="M9" s="301"/>
      <c r="N9" s="301"/>
      <c r="O9" s="301"/>
      <c r="P9" s="301"/>
      <c r="Q9" s="308"/>
      <c r="R9" s="308"/>
      <c r="S9" s="308"/>
    </row>
    <row r="10" customFormat="false" ht="23.25" hidden="false" customHeight="true" outlineLevel="0" collapsed="false">
      <c r="A10" s="315"/>
      <c r="B10" s="315" t="s">
        <v>1066</v>
      </c>
      <c r="C10" s="315"/>
      <c r="D10" s="320" t="n">
        <v>883000</v>
      </c>
      <c r="E10" s="320" t="n">
        <v>540000</v>
      </c>
      <c r="F10" s="320" t="n">
        <v>343000</v>
      </c>
      <c r="H10" s="301"/>
      <c r="I10" s="301"/>
      <c r="J10" s="301"/>
      <c r="K10" s="301"/>
      <c r="L10" s="301"/>
      <c r="M10" s="301"/>
      <c r="N10" s="301"/>
      <c r="O10" s="301"/>
      <c r="P10" s="301"/>
      <c r="Q10" s="308"/>
      <c r="R10" s="308"/>
      <c r="S10" s="308"/>
    </row>
    <row r="11" customFormat="false" ht="23.25" hidden="false" customHeight="false" outlineLevel="0" collapsed="false">
      <c r="A11" s="315"/>
      <c r="B11" s="315" t="s">
        <v>22</v>
      </c>
      <c r="C11" s="315" t="s">
        <v>615</v>
      </c>
      <c r="D11" s="320" t="n">
        <v>770000</v>
      </c>
      <c r="E11" s="320" t="n">
        <v>10000</v>
      </c>
      <c r="F11" s="320" t="n">
        <v>760000</v>
      </c>
      <c r="H11" s="301"/>
      <c r="I11" s="301"/>
      <c r="J11" s="301"/>
      <c r="K11" s="301"/>
      <c r="L11" s="301"/>
      <c r="M11" s="301"/>
      <c r="N11" s="301"/>
      <c r="O11" s="301"/>
      <c r="P11" s="301"/>
      <c r="Q11" s="308"/>
      <c r="R11" s="308"/>
      <c r="S11" s="308"/>
    </row>
    <row r="12" customFormat="false" ht="23.25" hidden="false" customHeight="true" outlineLevel="0" collapsed="false">
      <c r="A12" s="315"/>
      <c r="B12" s="315" t="s">
        <v>1067</v>
      </c>
      <c r="C12" s="315"/>
      <c r="D12" s="320" t="n">
        <v>770000</v>
      </c>
      <c r="E12" s="320" t="n">
        <v>10000</v>
      </c>
      <c r="F12" s="320" t="n">
        <v>760000</v>
      </c>
      <c r="H12" s="301"/>
      <c r="I12" s="301"/>
      <c r="J12" s="301"/>
      <c r="K12" s="301"/>
      <c r="L12" s="301"/>
      <c r="M12" s="301"/>
      <c r="N12" s="301"/>
      <c r="O12" s="301"/>
      <c r="P12" s="301"/>
      <c r="Q12" s="308"/>
      <c r="R12" s="308"/>
      <c r="S12" s="308"/>
    </row>
    <row r="13" customFormat="false" ht="23.25" hidden="false" customHeight="false" outlineLevel="0" collapsed="false">
      <c r="A13" s="315"/>
      <c r="B13" s="315" t="s">
        <v>25</v>
      </c>
      <c r="C13" s="315" t="s">
        <v>697</v>
      </c>
      <c r="D13" s="320" t="n">
        <v>1203000</v>
      </c>
      <c r="E13" s="320" t="n">
        <v>1350000</v>
      </c>
      <c r="F13" s="320" t="n">
        <v>-147000</v>
      </c>
      <c r="H13" s="301"/>
      <c r="I13" s="301"/>
      <c r="J13" s="301"/>
      <c r="K13" s="301"/>
      <c r="L13" s="301"/>
      <c r="M13" s="301"/>
      <c r="N13" s="301"/>
      <c r="O13" s="301"/>
      <c r="P13" s="301"/>
      <c r="Q13" s="308"/>
      <c r="R13" s="308"/>
      <c r="S13" s="308"/>
    </row>
    <row r="14" customFormat="false" ht="23.25" hidden="false" customHeight="true" outlineLevel="0" collapsed="false">
      <c r="A14" s="315"/>
      <c r="B14" s="315" t="s">
        <v>1068</v>
      </c>
      <c r="C14" s="315"/>
      <c r="D14" s="320" t="n">
        <v>1203000</v>
      </c>
      <c r="E14" s="320" t="n">
        <v>1350000</v>
      </c>
      <c r="F14" s="320" t="n">
        <v>-147000</v>
      </c>
      <c r="H14" s="301"/>
      <c r="I14" s="301"/>
      <c r="J14" s="301"/>
      <c r="K14" s="301"/>
      <c r="L14" s="301"/>
      <c r="M14" s="301"/>
      <c r="N14" s="301"/>
      <c r="O14" s="301"/>
      <c r="P14" s="301"/>
      <c r="Q14" s="308"/>
      <c r="R14" s="308"/>
      <c r="S14" s="308"/>
    </row>
    <row r="15" customFormat="false" ht="23.25" hidden="false" customHeight="true" outlineLevel="0" collapsed="false">
      <c r="A15" s="315"/>
      <c r="B15" s="315" t="s">
        <v>27</v>
      </c>
      <c r="C15" s="315" t="s">
        <v>704</v>
      </c>
      <c r="D15" s="320" t="n">
        <v>620000</v>
      </c>
      <c r="E15" s="320" t="n">
        <v>500000</v>
      </c>
      <c r="F15" s="320" t="n">
        <v>120000</v>
      </c>
      <c r="H15" s="301"/>
      <c r="I15" s="301"/>
      <c r="J15" s="301"/>
      <c r="K15" s="301"/>
      <c r="L15" s="301"/>
      <c r="M15" s="301"/>
      <c r="N15" s="301"/>
      <c r="O15" s="301"/>
      <c r="P15" s="301"/>
      <c r="Q15" s="308"/>
      <c r="R15" s="308"/>
      <c r="S15" s="308"/>
    </row>
    <row r="16" customFormat="false" ht="23.25" hidden="false" customHeight="false" outlineLevel="0" collapsed="false">
      <c r="A16" s="315"/>
      <c r="B16" s="315"/>
      <c r="C16" s="315" t="s">
        <v>699</v>
      </c>
      <c r="D16" s="320" t="n">
        <v>262000</v>
      </c>
      <c r="E16" s="320" t="n">
        <v>186000</v>
      </c>
      <c r="F16" s="320" t="n">
        <v>76000</v>
      </c>
      <c r="H16" s="301"/>
      <c r="I16" s="301"/>
      <c r="J16" s="301"/>
      <c r="K16" s="301"/>
      <c r="L16" s="301"/>
      <c r="M16" s="301"/>
      <c r="N16" s="301"/>
      <c r="O16" s="301"/>
      <c r="P16" s="301"/>
      <c r="Q16" s="308"/>
      <c r="R16" s="308"/>
      <c r="S16" s="308"/>
    </row>
    <row r="17" customFormat="false" ht="23.25" hidden="false" customHeight="false" outlineLevel="0" collapsed="false">
      <c r="A17" s="315"/>
      <c r="B17" s="315"/>
      <c r="C17" s="315" t="s">
        <v>701</v>
      </c>
      <c r="D17" s="320" t="n">
        <v>733000</v>
      </c>
      <c r="E17" s="320" t="n">
        <v>255000</v>
      </c>
      <c r="F17" s="320" t="n">
        <v>478000</v>
      </c>
      <c r="H17" s="301"/>
      <c r="I17" s="301"/>
      <c r="J17" s="301"/>
      <c r="K17" s="301"/>
      <c r="L17" s="301"/>
      <c r="M17" s="301"/>
      <c r="N17" s="301"/>
      <c r="O17" s="301"/>
      <c r="P17" s="301"/>
      <c r="Q17" s="308"/>
      <c r="R17" s="308"/>
      <c r="S17" s="308"/>
    </row>
    <row r="18" customFormat="false" ht="23.25" hidden="false" customHeight="true" outlineLevel="0" collapsed="false">
      <c r="A18" s="315"/>
      <c r="B18" s="315" t="s">
        <v>1070</v>
      </c>
      <c r="C18" s="315"/>
      <c r="D18" s="320" t="n">
        <v>1615000</v>
      </c>
      <c r="E18" s="320" t="n">
        <v>941000</v>
      </c>
      <c r="F18" s="320" t="n">
        <v>674000</v>
      </c>
      <c r="H18" s="301"/>
      <c r="I18" s="301"/>
      <c r="J18" s="301"/>
      <c r="K18" s="301"/>
      <c r="L18" s="308"/>
      <c r="M18" s="227"/>
      <c r="N18" s="308"/>
      <c r="O18" s="308"/>
      <c r="P18" s="227"/>
      <c r="Q18" s="308"/>
      <c r="R18" s="308"/>
      <c r="S18" s="308"/>
    </row>
    <row r="19" customFormat="false" ht="23.25" hidden="false" customHeight="true" outlineLevel="0" collapsed="false">
      <c r="A19" s="315" t="s">
        <v>1072</v>
      </c>
      <c r="B19" s="315"/>
      <c r="C19" s="315"/>
      <c r="D19" s="320" t="n">
        <v>4471000</v>
      </c>
      <c r="E19" s="320" t="n">
        <v>2841000</v>
      </c>
      <c r="F19" s="320" t="n">
        <v>1630000</v>
      </c>
      <c r="H19" s="301"/>
      <c r="I19" s="301"/>
      <c r="J19" s="301"/>
      <c r="K19" s="301"/>
      <c r="L19" s="308"/>
      <c r="M19" s="227"/>
      <c r="N19" s="308"/>
      <c r="O19" s="308"/>
      <c r="P19" s="227"/>
      <c r="Q19" s="308"/>
      <c r="R19" s="308"/>
      <c r="S19" s="308"/>
    </row>
    <row r="20" customFormat="false" ht="23.25" hidden="false" customHeight="true" outlineLevel="0" collapsed="false">
      <c r="A20" s="315" t="s">
        <v>35</v>
      </c>
      <c r="B20" s="315" t="s">
        <v>21</v>
      </c>
      <c r="C20" s="315" t="s">
        <v>754</v>
      </c>
      <c r="D20" s="320" t="n">
        <v>25000</v>
      </c>
      <c r="E20" s="320" t="n">
        <v>0</v>
      </c>
      <c r="F20" s="320" t="n">
        <v>25000</v>
      </c>
      <c r="H20" s="301"/>
      <c r="I20" s="301"/>
      <c r="J20" s="301"/>
      <c r="K20" s="301"/>
      <c r="L20" s="308"/>
      <c r="M20" s="227"/>
      <c r="N20" s="308"/>
      <c r="O20" s="308"/>
      <c r="P20" s="227"/>
      <c r="Q20" s="308"/>
      <c r="R20" s="308"/>
      <c r="S20" s="308"/>
    </row>
    <row r="21" customFormat="false" ht="23.25" hidden="false" customHeight="false" outlineLevel="0" collapsed="false">
      <c r="A21" s="315"/>
      <c r="B21" s="315"/>
      <c r="C21" s="315" t="s">
        <v>649</v>
      </c>
      <c r="D21" s="320" t="n">
        <v>0</v>
      </c>
      <c r="E21" s="320" t="n">
        <v>500000</v>
      </c>
      <c r="F21" s="320" t="n">
        <v>-500000</v>
      </c>
      <c r="H21" s="301"/>
      <c r="I21" s="301"/>
      <c r="J21" s="301"/>
      <c r="K21" s="301"/>
      <c r="L21" s="308"/>
      <c r="M21" s="227"/>
      <c r="N21" s="308"/>
      <c r="O21" s="308"/>
      <c r="P21" s="227"/>
      <c r="Q21" s="308"/>
      <c r="R21" s="308"/>
      <c r="S21" s="308"/>
    </row>
    <row r="22" customFormat="false" ht="23.25" hidden="false" customHeight="false" outlineLevel="0" collapsed="false">
      <c r="A22" s="315"/>
      <c r="B22" s="315"/>
      <c r="C22" s="315" t="s">
        <v>639</v>
      </c>
      <c r="D22" s="320" t="n">
        <v>45000</v>
      </c>
      <c r="E22" s="320" t="n">
        <v>0</v>
      </c>
      <c r="F22" s="320" t="n">
        <v>45000</v>
      </c>
      <c r="H22" s="301"/>
      <c r="I22" s="301"/>
      <c r="J22" s="301"/>
      <c r="K22" s="301"/>
      <c r="L22" s="308"/>
      <c r="M22" s="227"/>
      <c r="N22" s="308"/>
      <c r="O22" s="308"/>
      <c r="P22" s="227"/>
      <c r="Q22" s="308"/>
      <c r="R22" s="308"/>
      <c r="S22" s="308"/>
    </row>
    <row r="23" customFormat="false" ht="23.25" hidden="false" customHeight="true" outlineLevel="0" collapsed="false">
      <c r="A23" s="315"/>
      <c r="B23" s="315" t="s">
        <v>1074</v>
      </c>
      <c r="C23" s="315"/>
      <c r="D23" s="320" t="n">
        <v>70000</v>
      </c>
      <c r="E23" s="320" t="n">
        <v>500000</v>
      </c>
      <c r="F23" s="320" t="n">
        <v>-430000</v>
      </c>
      <c r="H23" s="301"/>
      <c r="I23" s="301"/>
      <c r="J23" s="301"/>
      <c r="K23" s="301"/>
      <c r="L23" s="308"/>
      <c r="M23" s="227"/>
      <c r="N23" s="308"/>
      <c r="O23" s="308"/>
      <c r="P23" s="227"/>
      <c r="Q23" s="308"/>
      <c r="R23" s="308"/>
      <c r="S23" s="308"/>
    </row>
    <row r="24" customFormat="false" ht="54" hidden="false" customHeight="false" outlineLevel="0" collapsed="false">
      <c r="A24" s="315"/>
      <c r="B24" s="315" t="s">
        <v>26</v>
      </c>
      <c r="C24" s="315" t="s">
        <v>653</v>
      </c>
      <c r="D24" s="320" t="n">
        <v>150000</v>
      </c>
      <c r="E24" s="320" t="n">
        <v>0</v>
      </c>
      <c r="F24" s="320" t="n">
        <v>150000</v>
      </c>
      <c r="H24" s="301"/>
      <c r="I24" s="301"/>
      <c r="J24" s="301"/>
      <c r="K24" s="301"/>
      <c r="L24" s="308"/>
      <c r="M24" s="227"/>
      <c r="N24" s="308"/>
      <c r="O24" s="308"/>
      <c r="P24" s="227"/>
      <c r="Q24" s="308"/>
      <c r="R24" s="308"/>
      <c r="S24" s="308"/>
    </row>
    <row r="25" customFormat="false" ht="23.25" hidden="false" customHeight="true" outlineLevel="0" collapsed="false">
      <c r="A25" s="315"/>
      <c r="B25" s="315" t="s">
        <v>1075</v>
      </c>
      <c r="C25" s="315"/>
      <c r="D25" s="320" t="n">
        <v>150000</v>
      </c>
      <c r="E25" s="320" t="n">
        <v>0</v>
      </c>
      <c r="F25" s="320" t="n">
        <v>150000</v>
      </c>
      <c r="H25" s="301"/>
      <c r="I25" s="301"/>
      <c r="J25" s="301"/>
      <c r="K25" s="301"/>
      <c r="L25" s="308"/>
      <c r="M25" s="227"/>
      <c r="N25" s="308"/>
      <c r="O25" s="308"/>
      <c r="P25" s="227"/>
      <c r="Q25" s="308"/>
      <c r="R25" s="308"/>
      <c r="S25" s="308"/>
    </row>
    <row r="26" customFormat="false" ht="23.25" hidden="false" customHeight="false" outlineLevel="0" collapsed="false">
      <c r="A26" s="315"/>
      <c r="B26" s="315" t="s">
        <v>19</v>
      </c>
      <c r="C26" s="315" t="s">
        <v>757</v>
      </c>
      <c r="D26" s="320" t="n">
        <v>6000</v>
      </c>
      <c r="E26" s="320" t="n">
        <v>0</v>
      </c>
      <c r="F26" s="320" t="n">
        <v>6000</v>
      </c>
      <c r="H26" s="301"/>
      <c r="I26" s="301"/>
      <c r="J26" s="301"/>
      <c r="K26" s="301"/>
      <c r="L26" s="308"/>
      <c r="M26" s="227"/>
      <c r="N26" s="308"/>
      <c r="O26" s="308"/>
      <c r="P26" s="227"/>
      <c r="Q26" s="308"/>
      <c r="R26" s="308"/>
      <c r="S26" s="308"/>
    </row>
    <row r="27" customFormat="false" ht="23.25" hidden="false" customHeight="true" outlineLevel="0" collapsed="false">
      <c r="A27" s="315"/>
      <c r="B27" s="315" t="s">
        <v>1066</v>
      </c>
      <c r="C27" s="315"/>
      <c r="D27" s="320" t="n">
        <v>6000</v>
      </c>
      <c r="E27" s="320" t="n">
        <v>0</v>
      </c>
      <c r="F27" s="320" t="n">
        <v>6000</v>
      </c>
      <c r="H27" s="301"/>
      <c r="I27" s="301"/>
      <c r="J27" s="301"/>
      <c r="K27" s="301"/>
      <c r="L27" s="308"/>
      <c r="M27" s="227"/>
      <c r="N27" s="308"/>
      <c r="O27" s="308"/>
      <c r="P27" s="227"/>
      <c r="Q27" s="308"/>
      <c r="R27" s="308"/>
      <c r="S27" s="308"/>
    </row>
    <row r="28" customFormat="false" ht="23.25" hidden="false" customHeight="true" outlineLevel="0" collapsed="false">
      <c r="A28" s="315"/>
      <c r="B28" s="315" t="s">
        <v>17</v>
      </c>
      <c r="C28" s="315" t="s">
        <v>662</v>
      </c>
      <c r="D28" s="320" t="n">
        <v>500000</v>
      </c>
      <c r="E28" s="320" t="n">
        <v>0</v>
      </c>
      <c r="F28" s="320" t="n">
        <v>500000</v>
      </c>
      <c r="H28" s="301"/>
      <c r="I28" s="301"/>
      <c r="J28" s="301"/>
      <c r="K28" s="301"/>
      <c r="L28" s="308"/>
      <c r="M28" s="227"/>
      <c r="N28" s="308"/>
      <c r="O28" s="308"/>
      <c r="P28" s="227"/>
      <c r="Q28" s="308"/>
      <c r="R28" s="308"/>
      <c r="S28" s="308"/>
    </row>
    <row r="29" customFormat="false" ht="23.25" hidden="false" customHeight="false" outlineLevel="0" collapsed="false">
      <c r="A29" s="315"/>
      <c r="B29" s="315"/>
      <c r="C29" s="315" t="s">
        <v>761</v>
      </c>
      <c r="D29" s="320" t="n">
        <v>200000</v>
      </c>
      <c r="E29" s="320" t="n">
        <v>0</v>
      </c>
      <c r="F29" s="320" t="n">
        <v>200000</v>
      </c>
      <c r="H29" s="301"/>
      <c r="I29" s="301"/>
      <c r="J29" s="301"/>
      <c r="K29" s="301"/>
      <c r="L29" s="308"/>
      <c r="M29" s="227"/>
      <c r="N29" s="308"/>
      <c r="O29" s="308"/>
      <c r="P29" s="227"/>
      <c r="Q29" s="308"/>
      <c r="R29" s="308"/>
      <c r="S29" s="308"/>
    </row>
    <row r="30" customFormat="false" ht="23.25" hidden="false" customHeight="false" outlineLevel="0" collapsed="false">
      <c r="A30" s="315"/>
      <c r="B30" s="315"/>
      <c r="C30" s="315" t="s">
        <v>762</v>
      </c>
      <c r="D30" s="320" t="n">
        <v>4000000</v>
      </c>
      <c r="E30" s="320" t="n">
        <v>0</v>
      </c>
      <c r="F30" s="320" t="n">
        <v>4000000</v>
      </c>
      <c r="H30" s="301"/>
      <c r="I30" s="301"/>
      <c r="J30" s="301"/>
      <c r="K30" s="301"/>
      <c r="L30" s="308"/>
      <c r="M30" s="227"/>
      <c r="N30" s="308"/>
      <c r="O30" s="308"/>
      <c r="P30" s="227"/>
      <c r="Q30" s="308"/>
      <c r="R30" s="308"/>
      <c r="S30" s="308"/>
    </row>
    <row r="31" customFormat="false" ht="23.25" hidden="false" customHeight="false" outlineLevel="0" collapsed="false">
      <c r="A31" s="315"/>
      <c r="B31" s="315"/>
      <c r="C31" s="315" t="s">
        <v>763</v>
      </c>
      <c r="D31" s="320" t="n">
        <v>2000000</v>
      </c>
      <c r="E31" s="320" t="n">
        <v>0</v>
      </c>
      <c r="F31" s="320" t="n">
        <v>2000000</v>
      </c>
      <c r="H31" s="301"/>
      <c r="I31" s="301"/>
      <c r="J31" s="301"/>
      <c r="K31" s="301"/>
      <c r="L31" s="308"/>
      <c r="M31" s="227"/>
      <c r="N31" s="308"/>
      <c r="O31" s="308"/>
      <c r="P31" s="227"/>
      <c r="Q31" s="308"/>
      <c r="R31" s="308"/>
      <c r="S31" s="308"/>
    </row>
    <row r="32" customFormat="false" ht="23.25" hidden="false" customHeight="false" outlineLevel="0" collapsed="false">
      <c r="A32" s="315"/>
      <c r="B32" s="315"/>
      <c r="C32" s="315" t="s">
        <v>765</v>
      </c>
      <c r="D32" s="320" t="n">
        <v>1000000</v>
      </c>
      <c r="E32" s="320" t="n">
        <v>0</v>
      </c>
      <c r="F32" s="320" t="n">
        <v>1000000</v>
      </c>
      <c r="H32" s="301"/>
      <c r="I32" s="301"/>
      <c r="J32" s="301"/>
      <c r="K32" s="301"/>
      <c r="L32" s="308"/>
      <c r="M32" s="227"/>
      <c r="N32" s="308"/>
      <c r="O32" s="308"/>
      <c r="P32" s="227"/>
      <c r="Q32" s="308"/>
      <c r="R32" s="308"/>
      <c r="S32" s="308"/>
    </row>
    <row r="33" customFormat="false" ht="23.25" hidden="false" customHeight="false" outlineLevel="0" collapsed="false">
      <c r="A33" s="315"/>
      <c r="B33" s="315"/>
      <c r="C33" s="315" t="s">
        <v>768</v>
      </c>
      <c r="D33" s="320" t="n">
        <v>200000</v>
      </c>
      <c r="E33" s="320" t="n">
        <v>200000</v>
      </c>
      <c r="F33" s="320" t="n">
        <v>0</v>
      </c>
      <c r="H33" s="301"/>
      <c r="I33" s="301"/>
      <c r="J33" s="301"/>
      <c r="K33" s="301"/>
      <c r="L33" s="308"/>
      <c r="M33" s="227"/>
      <c r="N33" s="308"/>
      <c r="O33" s="308"/>
      <c r="P33" s="227"/>
      <c r="Q33" s="308"/>
      <c r="R33" s="308"/>
      <c r="S33" s="308"/>
    </row>
    <row r="34" customFormat="false" ht="23.25" hidden="false" customHeight="false" outlineLevel="0" collapsed="false">
      <c r="A34" s="315"/>
      <c r="B34" s="315"/>
      <c r="C34" s="315" t="s">
        <v>668</v>
      </c>
      <c r="D34" s="320" t="n">
        <v>250000</v>
      </c>
      <c r="E34" s="320" t="n">
        <v>0</v>
      </c>
      <c r="F34" s="320" t="n">
        <v>250000</v>
      </c>
      <c r="H34" s="301"/>
      <c r="I34" s="301"/>
      <c r="J34" s="301"/>
      <c r="K34" s="301"/>
      <c r="L34" s="308"/>
      <c r="M34" s="227"/>
      <c r="N34" s="308"/>
      <c r="O34" s="308"/>
      <c r="P34" s="227"/>
      <c r="Q34" s="308"/>
      <c r="R34" s="308"/>
      <c r="S34" s="308"/>
    </row>
    <row r="35" customFormat="false" ht="23.25" hidden="false" customHeight="false" outlineLevel="0" collapsed="false">
      <c r="A35" s="315"/>
      <c r="B35" s="315"/>
      <c r="C35" s="315" t="s">
        <v>760</v>
      </c>
      <c r="D35" s="320" t="n">
        <v>250000</v>
      </c>
      <c r="E35" s="320" t="n">
        <v>0</v>
      </c>
      <c r="F35" s="320" t="n">
        <v>250000</v>
      </c>
      <c r="H35" s="301"/>
      <c r="I35" s="301"/>
      <c r="J35" s="301"/>
      <c r="K35" s="301"/>
      <c r="L35" s="308"/>
      <c r="M35" s="227"/>
      <c r="N35" s="308"/>
      <c r="O35" s="308"/>
      <c r="P35" s="227"/>
      <c r="Q35" s="308"/>
      <c r="R35" s="308"/>
      <c r="S35" s="308"/>
    </row>
    <row r="36" customFormat="false" ht="36" hidden="false" customHeight="false" outlineLevel="0" collapsed="false">
      <c r="A36" s="315"/>
      <c r="B36" s="315"/>
      <c r="C36" s="315" t="s">
        <v>767</v>
      </c>
      <c r="D36" s="320" t="n">
        <v>100000</v>
      </c>
      <c r="E36" s="320" t="n">
        <v>0</v>
      </c>
      <c r="F36" s="320" t="n">
        <v>100000</v>
      </c>
      <c r="H36" s="301"/>
      <c r="I36" s="301"/>
      <c r="J36" s="301"/>
      <c r="K36" s="301"/>
      <c r="L36" s="308"/>
      <c r="M36" s="227"/>
      <c r="N36" s="308"/>
      <c r="O36" s="308"/>
      <c r="P36" s="227"/>
      <c r="Q36" s="308"/>
      <c r="R36" s="308"/>
      <c r="S36" s="308"/>
    </row>
    <row r="37" customFormat="false" ht="54" hidden="false" customHeight="false" outlineLevel="0" collapsed="false">
      <c r="A37" s="315"/>
      <c r="B37" s="315"/>
      <c r="C37" s="315" t="s">
        <v>764</v>
      </c>
      <c r="D37" s="320" t="n">
        <v>200000</v>
      </c>
      <c r="E37" s="320" t="n">
        <v>0</v>
      </c>
      <c r="F37" s="320" t="n">
        <v>200000</v>
      </c>
      <c r="H37" s="301"/>
      <c r="I37" s="301"/>
      <c r="J37" s="301"/>
      <c r="K37" s="301"/>
      <c r="L37" s="308"/>
      <c r="M37" s="227"/>
      <c r="N37" s="308"/>
      <c r="O37" s="308"/>
      <c r="P37" s="227"/>
      <c r="Q37" s="308"/>
      <c r="R37" s="308"/>
      <c r="S37" s="308"/>
    </row>
    <row r="38" customFormat="false" ht="23.25" hidden="false" customHeight="true" outlineLevel="0" collapsed="false">
      <c r="A38" s="315"/>
      <c r="B38" s="315" t="s">
        <v>1077</v>
      </c>
      <c r="C38" s="315"/>
      <c r="D38" s="320" t="n">
        <v>8700000</v>
      </c>
      <c r="E38" s="320" t="n">
        <v>200000</v>
      </c>
      <c r="F38" s="320" t="n">
        <v>8500000</v>
      </c>
      <c r="H38" s="301"/>
      <c r="I38" s="301"/>
      <c r="J38" s="301"/>
      <c r="K38" s="301"/>
      <c r="L38" s="308"/>
      <c r="M38" s="227"/>
      <c r="N38" s="308"/>
      <c r="O38" s="308"/>
      <c r="P38" s="227"/>
      <c r="Q38" s="308"/>
      <c r="R38" s="308"/>
      <c r="S38" s="308"/>
    </row>
    <row r="39" customFormat="false" ht="23.25" hidden="false" customHeight="false" outlineLevel="0" collapsed="false">
      <c r="A39" s="315"/>
      <c r="B39" s="315" t="s">
        <v>24</v>
      </c>
      <c r="C39" s="315" t="s">
        <v>770</v>
      </c>
      <c r="D39" s="320" t="n">
        <v>300000</v>
      </c>
      <c r="E39" s="320" t="n">
        <v>210000</v>
      </c>
      <c r="F39" s="320" t="n">
        <v>90000</v>
      </c>
      <c r="H39" s="301"/>
      <c r="I39" s="301"/>
      <c r="J39" s="301"/>
      <c r="K39" s="301"/>
      <c r="L39" s="308"/>
      <c r="M39" s="227"/>
      <c r="N39" s="308"/>
      <c r="O39" s="308"/>
      <c r="P39" s="227"/>
      <c r="Q39" s="308"/>
      <c r="R39" s="308"/>
      <c r="S39" s="308"/>
    </row>
    <row r="40" customFormat="false" ht="23.25" hidden="false" customHeight="true" outlineLevel="0" collapsed="false">
      <c r="A40" s="315"/>
      <c r="B40" s="315" t="s">
        <v>1078</v>
      </c>
      <c r="C40" s="315"/>
      <c r="D40" s="320" t="n">
        <v>300000</v>
      </c>
      <c r="E40" s="320" t="n">
        <v>210000</v>
      </c>
      <c r="F40" s="320" t="n">
        <v>90000</v>
      </c>
      <c r="H40" s="301"/>
      <c r="I40" s="301"/>
      <c r="J40" s="301"/>
      <c r="K40" s="301"/>
      <c r="L40" s="308"/>
      <c r="M40" s="227"/>
      <c r="N40" s="308"/>
      <c r="O40" s="308"/>
      <c r="P40" s="227"/>
      <c r="Q40" s="308"/>
      <c r="R40" s="308"/>
      <c r="S40" s="308"/>
    </row>
    <row r="41" customFormat="false" ht="23.25" hidden="false" customHeight="true" outlineLevel="0" collapsed="false">
      <c r="A41" s="315" t="s">
        <v>1080</v>
      </c>
      <c r="B41" s="315"/>
      <c r="C41" s="315"/>
      <c r="D41" s="320" t="n">
        <v>9226000</v>
      </c>
      <c r="E41" s="320" t="n">
        <v>910000</v>
      </c>
      <c r="F41" s="320" t="n">
        <v>8316000</v>
      </c>
      <c r="H41" s="301"/>
      <c r="I41" s="301"/>
      <c r="J41" s="301"/>
      <c r="K41" s="301"/>
      <c r="L41" s="308"/>
      <c r="M41" s="227"/>
      <c r="N41" s="308"/>
      <c r="O41" s="308"/>
      <c r="P41" s="227"/>
      <c r="Q41" s="308"/>
      <c r="R41" s="308"/>
      <c r="S41" s="308"/>
    </row>
    <row r="42" customFormat="false" ht="23.25" hidden="false" customHeight="true" outlineLevel="0" collapsed="false">
      <c r="A42" s="315" t="s">
        <v>30</v>
      </c>
      <c r="B42" s="315" t="s">
        <v>21</v>
      </c>
      <c r="C42" s="315" t="s">
        <v>650</v>
      </c>
      <c r="D42" s="320" t="n">
        <v>1105920</v>
      </c>
      <c r="E42" s="320" t="n">
        <v>0</v>
      </c>
      <c r="F42" s="320" t="n">
        <v>1105920</v>
      </c>
      <c r="H42" s="301"/>
      <c r="I42" s="301"/>
      <c r="J42" s="301"/>
      <c r="K42" s="301"/>
      <c r="L42" s="308"/>
      <c r="M42" s="227"/>
      <c r="N42" s="308"/>
      <c r="O42" s="308"/>
      <c r="P42" s="227"/>
      <c r="Q42" s="308"/>
      <c r="R42" s="308"/>
      <c r="S42" s="308"/>
    </row>
    <row r="43" customFormat="false" ht="36" hidden="false" customHeight="false" outlineLevel="0" collapsed="false">
      <c r="A43" s="315"/>
      <c r="B43" s="315"/>
      <c r="C43" s="315" t="s">
        <v>655</v>
      </c>
      <c r="D43" s="320" t="n">
        <v>212000</v>
      </c>
      <c r="E43" s="320" t="n">
        <v>207500</v>
      </c>
      <c r="F43" s="320" t="n">
        <v>4500</v>
      </c>
      <c r="H43" s="301"/>
      <c r="I43" s="301"/>
      <c r="J43" s="301"/>
      <c r="K43" s="301"/>
      <c r="L43" s="308"/>
      <c r="M43" s="227"/>
      <c r="N43" s="308"/>
      <c r="O43" s="308"/>
      <c r="P43" s="227"/>
      <c r="Q43" s="308"/>
      <c r="R43" s="308"/>
      <c r="S43" s="308"/>
    </row>
    <row r="44" customFormat="false" ht="23.25" hidden="false" customHeight="false" outlineLevel="0" collapsed="false">
      <c r="A44" s="315"/>
      <c r="B44" s="315"/>
      <c r="C44" s="315" t="s">
        <v>646</v>
      </c>
      <c r="D44" s="320" t="n">
        <v>383500</v>
      </c>
      <c r="E44" s="320" t="n">
        <v>0</v>
      </c>
      <c r="F44" s="320" t="n">
        <v>383500</v>
      </c>
      <c r="H44" s="301"/>
      <c r="I44" s="301"/>
      <c r="J44" s="301"/>
      <c r="K44" s="301"/>
      <c r="L44" s="308"/>
      <c r="M44" s="227"/>
      <c r="N44" s="308"/>
      <c r="O44" s="308"/>
      <c r="P44" s="227"/>
      <c r="Q44" s="308"/>
      <c r="R44" s="308"/>
      <c r="S44" s="308"/>
    </row>
    <row r="45" customFormat="false" ht="23.25" hidden="false" customHeight="false" outlineLevel="0" collapsed="false">
      <c r="A45" s="315"/>
      <c r="B45" s="315"/>
      <c r="C45" s="315" t="s">
        <v>717</v>
      </c>
      <c r="D45" s="320" t="n">
        <v>0</v>
      </c>
      <c r="E45" s="320" t="n">
        <v>2900000</v>
      </c>
      <c r="F45" s="320" t="n">
        <v>-2900000</v>
      </c>
      <c r="H45" s="301"/>
      <c r="I45" s="301"/>
      <c r="J45" s="301"/>
      <c r="K45" s="301"/>
      <c r="L45" s="308"/>
      <c r="M45" s="227"/>
      <c r="N45" s="308"/>
      <c r="O45" s="308"/>
      <c r="P45" s="227"/>
      <c r="Q45" s="308"/>
      <c r="R45" s="308"/>
      <c r="S45" s="308"/>
    </row>
    <row r="46" customFormat="false" ht="54" hidden="false" customHeight="false" outlineLevel="0" collapsed="false">
      <c r="A46" s="315"/>
      <c r="B46" s="315"/>
      <c r="C46" s="315" t="s">
        <v>716</v>
      </c>
      <c r="D46" s="320" t="n">
        <v>0</v>
      </c>
      <c r="E46" s="320" t="n">
        <v>350000</v>
      </c>
      <c r="F46" s="320" t="n">
        <v>-350000</v>
      </c>
      <c r="H46" s="301"/>
      <c r="I46" s="301"/>
      <c r="J46" s="301"/>
      <c r="K46" s="301"/>
      <c r="L46" s="308"/>
      <c r="M46" s="227"/>
      <c r="N46" s="308"/>
      <c r="O46" s="308"/>
      <c r="P46" s="227"/>
      <c r="Q46" s="308"/>
      <c r="R46" s="308"/>
      <c r="S46" s="308"/>
    </row>
    <row r="47" customFormat="false" ht="36" hidden="false" customHeight="false" outlineLevel="0" collapsed="false">
      <c r="A47" s="315"/>
      <c r="B47" s="315"/>
      <c r="C47" s="315" t="s">
        <v>654</v>
      </c>
      <c r="D47" s="320" t="n">
        <v>350000</v>
      </c>
      <c r="E47" s="320" t="n">
        <v>0</v>
      </c>
      <c r="F47" s="320" t="n">
        <v>350000</v>
      </c>
      <c r="H47" s="301"/>
      <c r="I47" s="301"/>
      <c r="J47" s="301"/>
      <c r="K47" s="301"/>
      <c r="L47" s="308"/>
      <c r="M47" s="227"/>
      <c r="N47" s="308"/>
      <c r="O47" s="308"/>
      <c r="P47" s="227"/>
      <c r="Q47" s="308"/>
      <c r="R47" s="308"/>
      <c r="S47" s="308"/>
    </row>
    <row r="48" customFormat="false" ht="23.25" hidden="false" customHeight="true" outlineLevel="0" collapsed="false">
      <c r="A48" s="315"/>
      <c r="B48" s="315" t="s">
        <v>1074</v>
      </c>
      <c r="C48" s="315"/>
      <c r="D48" s="320" t="n">
        <v>2051420</v>
      </c>
      <c r="E48" s="320" t="n">
        <v>3457500</v>
      </c>
      <c r="F48" s="320" t="n">
        <v>-1406080</v>
      </c>
      <c r="H48" s="301"/>
      <c r="I48" s="301"/>
      <c r="J48" s="301"/>
      <c r="K48" s="301"/>
      <c r="L48" s="308"/>
      <c r="M48" s="227"/>
      <c r="N48" s="308"/>
      <c r="O48" s="308"/>
      <c r="P48" s="227"/>
      <c r="Q48" s="308"/>
      <c r="R48" s="308"/>
      <c r="S48" s="308"/>
    </row>
    <row r="49" customFormat="false" ht="23.25" hidden="false" customHeight="true" outlineLevel="0" collapsed="false">
      <c r="A49" s="315"/>
      <c r="B49" s="315" t="s">
        <v>19</v>
      </c>
      <c r="C49" s="315" t="s">
        <v>664</v>
      </c>
      <c r="D49" s="320" t="n">
        <v>940000</v>
      </c>
      <c r="E49" s="320" t="n">
        <v>0</v>
      </c>
      <c r="F49" s="320" t="n">
        <v>940000</v>
      </c>
      <c r="H49" s="301"/>
      <c r="I49" s="301"/>
      <c r="J49" s="301"/>
      <c r="K49" s="301"/>
      <c r="L49" s="308"/>
      <c r="M49" s="227"/>
      <c r="N49" s="308"/>
      <c r="O49" s="308"/>
      <c r="P49" s="227"/>
      <c r="Q49" s="308"/>
      <c r="R49" s="308"/>
      <c r="S49" s="308"/>
    </row>
    <row r="50" customFormat="false" ht="36" hidden="false" customHeight="false" outlineLevel="0" collapsed="false">
      <c r="A50" s="315"/>
      <c r="B50" s="315"/>
      <c r="C50" s="315" t="s">
        <v>1082</v>
      </c>
      <c r="D50" s="320" t="n">
        <v>250000</v>
      </c>
      <c r="E50" s="320" t="n">
        <v>0</v>
      </c>
      <c r="F50" s="320" t="n">
        <v>250000</v>
      </c>
      <c r="H50" s="301"/>
      <c r="I50" s="301"/>
      <c r="J50" s="301"/>
      <c r="K50" s="301"/>
      <c r="L50" s="308"/>
      <c r="M50" s="227"/>
      <c r="N50" s="308"/>
      <c r="O50" s="308"/>
      <c r="P50" s="227"/>
      <c r="Q50" s="308"/>
      <c r="R50" s="308"/>
      <c r="S50" s="308"/>
    </row>
    <row r="51" customFormat="false" ht="23.25" hidden="false" customHeight="true" outlineLevel="0" collapsed="false">
      <c r="A51" s="315"/>
      <c r="B51" s="315" t="s">
        <v>1066</v>
      </c>
      <c r="C51" s="315"/>
      <c r="D51" s="320" t="n">
        <v>1190000</v>
      </c>
      <c r="E51" s="320" t="n">
        <v>0</v>
      </c>
      <c r="F51" s="320" t="n">
        <v>1190000</v>
      </c>
      <c r="H51" s="301"/>
      <c r="I51" s="301"/>
      <c r="J51" s="301"/>
      <c r="K51" s="301"/>
      <c r="L51" s="308"/>
      <c r="M51" s="227"/>
      <c r="N51" s="308"/>
      <c r="O51" s="308"/>
      <c r="P51" s="227"/>
      <c r="Q51" s="308"/>
      <c r="R51" s="308"/>
      <c r="S51" s="308"/>
    </row>
    <row r="52" customFormat="false" ht="23.25" hidden="false" customHeight="false" outlineLevel="0" collapsed="false">
      <c r="A52" s="315"/>
      <c r="B52" s="315" t="s">
        <v>27</v>
      </c>
      <c r="C52" s="315" t="s">
        <v>682</v>
      </c>
      <c r="D52" s="320" t="n">
        <v>200000</v>
      </c>
      <c r="E52" s="320" t="n">
        <v>0</v>
      </c>
      <c r="F52" s="320" t="n">
        <v>200000</v>
      </c>
      <c r="H52" s="301"/>
      <c r="I52" s="301"/>
      <c r="J52" s="301"/>
      <c r="K52" s="301"/>
      <c r="L52" s="308"/>
      <c r="M52" s="227"/>
      <c r="N52" s="308"/>
      <c r="O52" s="308"/>
      <c r="P52" s="227"/>
      <c r="Q52" s="308"/>
      <c r="R52" s="308"/>
      <c r="S52" s="308"/>
    </row>
    <row r="53" customFormat="false" ht="23.25" hidden="false" customHeight="true" outlineLevel="0" collapsed="false">
      <c r="A53" s="315"/>
      <c r="B53" s="315" t="s">
        <v>1070</v>
      </c>
      <c r="C53" s="315"/>
      <c r="D53" s="320" t="n">
        <v>200000</v>
      </c>
      <c r="E53" s="320" t="n">
        <v>0</v>
      </c>
      <c r="F53" s="320" t="n">
        <v>200000</v>
      </c>
      <c r="H53" s="301"/>
      <c r="I53" s="301"/>
      <c r="J53" s="301"/>
      <c r="K53" s="301"/>
      <c r="L53" s="308"/>
      <c r="M53" s="227"/>
      <c r="N53" s="308"/>
      <c r="O53" s="308"/>
      <c r="P53" s="227"/>
      <c r="Q53" s="308"/>
      <c r="R53" s="308"/>
      <c r="S53" s="308"/>
    </row>
    <row r="54" customFormat="false" ht="23.25" hidden="false" customHeight="true" outlineLevel="0" collapsed="false">
      <c r="A54" s="315" t="s">
        <v>1086</v>
      </c>
      <c r="B54" s="315"/>
      <c r="C54" s="315"/>
      <c r="D54" s="320" t="n">
        <v>3441420</v>
      </c>
      <c r="E54" s="320" t="n">
        <v>3457500</v>
      </c>
      <c r="F54" s="320" t="n">
        <v>-16080</v>
      </c>
      <c r="H54" s="301"/>
      <c r="I54" s="301"/>
      <c r="J54" s="301"/>
      <c r="K54" s="301"/>
      <c r="L54" s="308"/>
      <c r="M54" s="227"/>
      <c r="N54" s="308"/>
      <c r="O54" s="308"/>
      <c r="P54" s="227"/>
      <c r="Q54" s="308"/>
      <c r="R54" s="308"/>
      <c r="S54" s="308"/>
    </row>
    <row r="55" customFormat="false" ht="36" hidden="false" customHeight="true" outlineLevel="0" collapsed="false">
      <c r="A55" s="315" t="s">
        <v>34</v>
      </c>
      <c r="B55" s="315" t="s">
        <v>21</v>
      </c>
      <c r="C55" s="315" t="s">
        <v>656</v>
      </c>
      <c r="D55" s="320" t="n">
        <v>22000</v>
      </c>
      <c r="E55" s="320" t="n">
        <v>0</v>
      </c>
      <c r="F55" s="320" t="n">
        <v>22000</v>
      </c>
      <c r="H55" s="301"/>
      <c r="I55" s="301"/>
      <c r="J55" s="301"/>
      <c r="K55" s="301"/>
      <c r="L55" s="308"/>
      <c r="M55" s="227"/>
      <c r="N55" s="308"/>
      <c r="O55" s="308"/>
      <c r="P55" s="227"/>
      <c r="Q55" s="308"/>
      <c r="R55" s="308"/>
      <c r="S55" s="308"/>
    </row>
    <row r="56" customFormat="false" ht="23.25" hidden="false" customHeight="false" outlineLevel="0" collapsed="false">
      <c r="A56" s="315"/>
      <c r="B56" s="315"/>
      <c r="C56" s="315" t="s">
        <v>709</v>
      </c>
      <c r="D56" s="320" t="n">
        <v>0</v>
      </c>
      <c r="E56" s="320" t="n">
        <v>337500</v>
      </c>
      <c r="F56" s="320" t="n">
        <v>-337500</v>
      </c>
      <c r="H56" s="301"/>
      <c r="I56" s="301"/>
      <c r="J56" s="301"/>
      <c r="K56" s="301"/>
      <c r="L56" s="308"/>
      <c r="M56" s="227"/>
      <c r="N56" s="308"/>
      <c r="O56" s="308"/>
      <c r="P56" s="227"/>
      <c r="Q56" s="308"/>
      <c r="R56" s="308"/>
      <c r="S56" s="308"/>
    </row>
    <row r="57" customFormat="false" ht="23.25" hidden="false" customHeight="true" outlineLevel="0" collapsed="false">
      <c r="A57" s="315"/>
      <c r="B57" s="315" t="s">
        <v>1074</v>
      </c>
      <c r="C57" s="315"/>
      <c r="D57" s="320" t="n">
        <v>22000</v>
      </c>
      <c r="E57" s="320" t="n">
        <v>337500</v>
      </c>
      <c r="F57" s="320" t="n">
        <v>-315500</v>
      </c>
      <c r="H57" s="301"/>
      <c r="I57" s="301"/>
      <c r="J57" s="301"/>
      <c r="K57" s="301"/>
      <c r="L57" s="308"/>
      <c r="M57" s="227"/>
      <c r="N57" s="308"/>
      <c r="O57" s="308"/>
      <c r="P57" s="227"/>
      <c r="Q57" s="308"/>
      <c r="R57" s="308"/>
      <c r="S57" s="308"/>
    </row>
    <row r="58" customFormat="false" ht="23.25" hidden="false" customHeight="false" outlineLevel="0" collapsed="false">
      <c r="A58" s="315"/>
      <c r="B58" s="315" t="s">
        <v>19</v>
      </c>
      <c r="C58" s="315" t="s">
        <v>665</v>
      </c>
      <c r="D58" s="320" t="n">
        <v>1212000</v>
      </c>
      <c r="E58" s="320" t="n">
        <v>0</v>
      </c>
      <c r="F58" s="320" t="n">
        <v>1212000</v>
      </c>
      <c r="H58" s="301"/>
      <c r="I58" s="301"/>
      <c r="J58" s="301"/>
      <c r="K58" s="301"/>
      <c r="L58" s="308"/>
      <c r="M58" s="227"/>
      <c r="N58" s="308"/>
      <c r="O58" s="308"/>
      <c r="P58" s="227"/>
      <c r="Q58" s="308"/>
      <c r="R58" s="308"/>
      <c r="S58" s="308"/>
    </row>
    <row r="59" customFormat="false" ht="23.25" hidden="false" customHeight="true" outlineLevel="0" collapsed="false">
      <c r="A59" s="315"/>
      <c r="B59" s="315" t="s">
        <v>1066</v>
      </c>
      <c r="C59" s="315"/>
      <c r="D59" s="320" t="n">
        <v>1212000</v>
      </c>
      <c r="E59" s="320" t="n">
        <v>0</v>
      </c>
      <c r="F59" s="320" t="n">
        <v>1212000</v>
      </c>
      <c r="H59" s="301"/>
      <c r="I59" s="301"/>
      <c r="J59" s="301"/>
      <c r="K59" s="301"/>
      <c r="L59" s="308"/>
      <c r="M59" s="227"/>
      <c r="N59" s="308"/>
      <c r="O59" s="308"/>
      <c r="P59" s="227"/>
      <c r="Q59" s="308"/>
      <c r="R59" s="308"/>
      <c r="S59" s="308"/>
    </row>
    <row r="60" customFormat="false" ht="23.25" hidden="false" customHeight="false" outlineLevel="0" collapsed="false">
      <c r="A60" s="315"/>
      <c r="B60" s="315" t="s">
        <v>22</v>
      </c>
      <c r="C60" s="315" t="s">
        <v>616</v>
      </c>
      <c r="D60" s="320" t="n">
        <v>7238000</v>
      </c>
      <c r="E60" s="320" t="n">
        <v>0</v>
      </c>
      <c r="F60" s="320" t="n">
        <v>7238000</v>
      </c>
      <c r="H60" s="301"/>
      <c r="I60" s="301"/>
      <c r="J60" s="301"/>
      <c r="K60" s="301"/>
      <c r="L60" s="308"/>
      <c r="M60" s="227"/>
      <c r="N60" s="308"/>
      <c r="O60" s="308"/>
      <c r="P60" s="227"/>
      <c r="Q60" s="308"/>
      <c r="R60" s="308"/>
      <c r="S60" s="308"/>
    </row>
    <row r="61" customFormat="false" ht="23.25" hidden="false" customHeight="true" outlineLevel="0" collapsed="false">
      <c r="A61" s="315"/>
      <c r="B61" s="315" t="s">
        <v>1067</v>
      </c>
      <c r="C61" s="315"/>
      <c r="D61" s="320" t="n">
        <v>7238000</v>
      </c>
      <c r="E61" s="320" t="n">
        <v>0</v>
      </c>
      <c r="F61" s="320" t="n">
        <v>7238000</v>
      </c>
      <c r="H61" s="301"/>
      <c r="I61" s="301"/>
      <c r="J61" s="301"/>
      <c r="K61" s="301"/>
      <c r="L61" s="308"/>
      <c r="M61" s="227"/>
      <c r="N61" s="308"/>
      <c r="O61" s="308"/>
      <c r="P61" s="227"/>
      <c r="Q61" s="308"/>
      <c r="R61" s="308"/>
      <c r="S61" s="308"/>
    </row>
    <row r="62" customFormat="false" ht="23.25" hidden="false" customHeight="true" outlineLevel="0" collapsed="false">
      <c r="A62" s="315"/>
      <c r="B62" s="315" t="s">
        <v>20</v>
      </c>
      <c r="C62" s="315" t="s">
        <v>625</v>
      </c>
      <c r="D62" s="320" t="n">
        <v>170000</v>
      </c>
      <c r="E62" s="320" t="n">
        <v>0</v>
      </c>
      <c r="F62" s="320" t="n">
        <v>170000</v>
      </c>
      <c r="H62" s="301"/>
      <c r="I62" s="301"/>
      <c r="J62" s="301"/>
      <c r="K62" s="301"/>
      <c r="L62" s="308"/>
      <c r="M62" s="227"/>
      <c r="N62" s="308"/>
      <c r="O62" s="308"/>
      <c r="P62" s="227"/>
      <c r="Q62" s="308"/>
      <c r="R62" s="308"/>
      <c r="S62" s="308"/>
    </row>
    <row r="63" customFormat="false" ht="23.25" hidden="false" customHeight="false" outlineLevel="0" collapsed="false">
      <c r="A63" s="315"/>
      <c r="B63" s="315"/>
      <c r="C63" s="315" t="s">
        <v>626</v>
      </c>
      <c r="D63" s="320" t="n">
        <v>882000</v>
      </c>
      <c r="E63" s="320" t="n">
        <v>0</v>
      </c>
      <c r="F63" s="320" t="n">
        <v>882000</v>
      </c>
      <c r="H63" s="301"/>
      <c r="I63" s="301"/>
      <c r="J63" s="301"/>
      <c r="K63" s="301"/>
      <c r="L63" s="308"/>
      <c r="M63" s="227"/>
      <c r="N63" s="308"/>
      <c r="O63" s="308"/>
      <c r="P63" s="227"/>
      <c r="Q63" s="308"/>
      <c r="R63" s="308"/>
      <c r="S63" s="308"/>
    </row>
    <row r="64" customFormat="false" ht="36" hidden="false" customHeight="false" outlineLevel="0" collapsed="false">
      <c r="A64" s="315"/>
      <c r="B64" s="315"/>
      <c r="C64" s="315" t="s">
        <v>627</v>
      </c>
      <c r="D64" s="320" t="n">
        <v>2900000</v>
      </c>
      <c r="E64" s="320" t="n">
        <v>0</v>
      </c>
      <c r="F64" s="320" t="n">
        <v>2900000</v>
      </c>
      <c r="H64" s="301"/>
      <c r="I64" s="301"/>
      <c r="J64" s="301"/>
      <c r="K64" s="301"/>
      <c r="L64" s="308"/>
      <c r="M64" s="227"/>
      <c r="N64" s="308"/>
      <c r="O64" s="308"/>
      <c r="P64" s="227"/>
      <c r="Q64" s="308"/>
      <c r="R64" s="308"/>
      <c r="S64" s="308"/>
    </row>
    <row r="65" customFormat="false" ht="23.25" hidden="false" customHeight="false" outlineLevel="0" collapsed="false">
      <c r="A65" s="315"/>
      <c r="B65" s="315"/>
      <c r="C65" s="315" t="s">
        <v>628</v>
      </c>
      <c r="D65" s="320" t="n">
        <v>15000</v>
      </c>
      <c r="E65" s="320" t="n">
        <v>0</v>
      </c>
      <c r="F65" s="320" t="n">
        <v>15000</v>
      </c>
      <c r="H65" s="301"/>
      <c r="I65" s="301"/>
      <c r="J65" s="301"/>
      <c r="K65" s="301"/>
      <c r="L65" s="308"/>
      <c r="M65" s="227"/>
      <c r="N65" s="308"/>
      <c r="O65" s="308"/>
      <c r="P65" s="227"/>
      <c r="Q65" s="308"/>
      <c r="R65" s="308"/>
      <c r="S65" s="308"/>
    </row>
    <row r="66" customFormat="false" ht="23.25" hidden="false" customHeight="true" outlineLevel="0" collapsed="false">
      <c r="A66" s="315"/>
      <c r="B66" s="315" t="s">
        <v>1071</v>
      </c>
      <c r="C66" s="315"/>
      <c r="D66" s="320" t="n">
        <v>3967000</v>
      </c>
      <c r="E66" s="320" t="n">
        <v>0</v>
      </c>
      <c r="F66" s="320" t="n">
        <v>3967000</v>
      </c>
      <c r="H66" s="301"/>
      <c r="I66" s="301"/>
      <c r="J66" s="301"/>
      <c r="K66" s="301"/>
      <c r="L66" s="308"/>
      <c r="M66" s="227"/>
      <c r="N66" s="308"/>
      <c r="O66" s="308"/>
      <c r="P66" s="227"/>
      <c r="Q66" s="308"/>
      <c r="R66" s="308"/>
      <c r="S66" s="308"/>
    </row>
    <row r="67" customFormat="false" ht="23.25" hidden="false" customHeight="true" outlineLevel="0" collapsed="false">
      <c r="A67" s="315" t="s">
        <v>1088</v>
      </c>
      <c r="B67" s="315"/>
      <c r="C67" s="315"/>
      <c r="D67" s="320" t="n">
        <v>12439000</v>
      </c>
      <c r="E67" s="320" t="n">
        <v>337500</v>
      </c>
      <c r="F67" s="320" t="n">
        <v>12101500</v>
      </c>
      <c r="H67" s="301"/>
      <c r="I67" s="301"/>
      <c r="J67" s="301"/>
      <c r="K67" s="301"/>
      <c r="L67" s="308"/>
      <c r="M67" s="227"/>
      <c r="N67" s="308"/>
      <c r="O67" s="308"/>
      <c r="P67" s="227"/>
      <c r="Q67" s="308"/>
      <c r="R67" s="308"/>
      <c r="S67" s="308"/>
    </row>
    <row r="68" customFormat="false" ht="36" hidden="false" customHeight="true" outlineLevel="0" collapsed="false">
      <c r="A68" s="315" t="s">
        <v>31</v>
      </c>
      <c r="B68" s="315" t="s">
        <v>21</v>
      </c>
      <c r="C68" s="315" t="s">
        <v>741</v>
      </c>
      <c r="D68" s="320" t="n">
        <v>0</v>
      </c>
      <c r="E68" s="320" t="n">
        <v>0.0001</v>
      </c>
      <c r="F68" s="320" t="n">
        <v>-0.0001</v>
      </c>
      <c r="H68" s="301"/>
      <c r="I68" s="301"/>
      <c r="J68" s="301"/>
      <c r="K68" s="301"/>
      <c r="L68" s="308"/>
      <c r="M68" s="227"/>
      <c r="N68" s="308"/>
      <c r="O68" s="308"/>
      <c r="P68" s="227"/>
      <c r="Q68" s="308"/>
      <c r="R68" s="308"/>
      <c r="S68" s="308"/>
    </row>
    <row r="69" customFormat="false" ht="23.25" hidden="false" customHeight="false" outlineLevel="0" collapsed="false">
      <c r="A69" s="315"/>
      <c r="B69" s="315"/>
      <c r="C69" s="315" t="s">
        <v>742</v>
      </c>
      <c r="D69" s="320" t="n">
        <v>0</v>
      </c>
      <c r="E69" s="320" t="n">
        <v>800000</v>
      </c>
      <c r="F69" s="320" t="n">
        <v>-800000</v>
      </c>
      <c r="H69" s="301"/>
      <c r="I69" s="301"/>
      <c r="J69" s="301"/>
      <c r="K69" s="301"/>
      <c r="L69" s="308"/>
      <c r="M69" s="227"/>
      <c r="N69" s="308"/>
      <c r="O69" s="308"/>
      <c r="P69" s="227"/>
      <c r="Q69" s="308"/>
      <c r="R69" s="308"/>
      <c r="S69" s="308"/>
    </row>
    <row r="70" customFormat="false" ht="23.25" hidden="false" customHeight="false" outlineLevel="0" collapsed="false">
      <c r="A70" s="315"/>
      <c r="B70" s="315"/>
      <c r="C70" s="315" t="s">
        <v>601</v>
      </c>
      <c r="D70" s="320" t="n">
        <v>200000</v>
      </c>
      <c r="E70" s="320" t="n">
        <v>0</v>
      </c>
      <c r="F70" s="320" t="n">
        <v>200000</v>
      </c>
      <c r="H70" s="301"/>
      <c r="I70" s="301"/>
      <c r="J70" s="301"/>
      <c r="K70" s="301"/>
      <c r="L70" s="308"/>
      <c r="M70" s="227"/>
      <c r="N70" s="308"/>
      <c r="O70" s="308"/>
      <c r="P70" s="227"/>
      <c r="Q70" s="308"/>
      <c r="R70" s="308"/>
      <c r="S70" s="308"/>
    </row>
    <row r="71" customFormat="false" ht="23.25" hidden="false" customHeight="true" outlineLevel="0" collapsed="false">
      <c r="A71" s="315"/>
      <c r="B71" s="315" t="s">
        <v>1074</v>
      </c>
      <c r="C71" s="315"/>
      <c r="D71" s="320" t="n">
        <v>200000</v>
      </c>
      <c r="E71" s="320" t="n">
        <v>800000.0001</v>
      </c>
      <c r="F71" s="320" t="n">
        <v>-600000.0001</v>
      </c>
      <c r="H71" s="301"/>
      <c r="I71" s="301"/>
      <c r="J71" s="301"/>
      <c r="K71" s="301"/>
      <c r="L71" s="308"/>
      <c r="M71" s="227"/>
      <c r="N71" s="308"/>
      <c r="O71" s="308"/>
      <c r="P71" s="227"/>
      <c r="Q71" s="308"/>
      <c r="R71" s="308"/>
      <c r="S71" s="308"/>
    </row>
    <row r="72" customFormat="false" ht="36" hidden="false" customHeight="false" outlineLevel="0" collapsed="false">
      <c r="A72" s="315"/>
      <c r="B72" s="315" t="s">
        <v>19</v>
      </c>
      <c r="C72" s="315" t="s">
        <v>588</v>
      </c>
      <c r="D72" s="320" t="n">
        <v>465000</v>
      </c>
      <c r="E72" s="320" t="n">
        <v>0</v>
      </c>
      <c r="F72" s="320" t="n">
        <v>465000</v>
      </c>
      <c r="H72" s="301"/>
      <c r="I72" s="301"/>
      <c r="J72" s="301"/>
      <c r="K72" s="301"/>
      <c r="L72" s="308"/>
      <c r="M72" s="227"/>
      <c r="N72" s="308"/>
      <c r="O72" s="308"/>
      <c r="P72" s="227"/>
      <c r="Q72" s="308"/>
      <c r="R72" s="308"/>
      <c r="S72" s="308"/>
    </row>
    <row r="73" customFormat="false" ht="23.25" hidden="false" customHeight="true" outlineLevel="0" collapsed="false">
      <c r="A73" s="315"/>
      <c r="B73" s="315" t="s">
        <v>1066</v>
      </c>
      <c r="C73" s="315"/>
      <c r="D73" s="320" t="n">
        <v>465000</v>
      </c>
      <c r="E73" s="320" t="n">
        <v>0</v>
      </c>
      <c r="F73" s="320" t="n">
        <v>465000</v>
      </c>
      <c r="H73" s="301"/>
      <c r="I73" s="301"/>
      <c r="J73" s="301"/>
      <c r="K73" s="301"/>
      <c r="L73" s="308"/>
      <c r="M73" s="227"/>
      <c r="N73" s="308"/>
      <c r="O73" s="308"/>
      <c r="P73" s="227"/>
      <c r="Q73" s="308"/>
      <c r="R73" s="308"/>
      <c r="S73" s="308"/>
    </row>
    <row r="74" customFormat="false" ht="54" hidden="false" customHeight="true" outlineLevel="0" collapsed="false">
      <c r="A74" s="315"/>
      <c r="B74" s="315" t="s">
        <v>22</v>
      </c>
      <c r="C74" s="315" t="s">
        <v>582</v>
      </c>
      <c r="D74" s="320" t="n">
        <v>4339000</v>
      </c>
      <c r="E74" s="320" t="n">
        <v>0</v>
      </c>
      <c r="F74" s="320" t="n">
        <v>4339000</v>
      </c>
      <c r="H74" s="301"/>
      <c r="I74" s="301"/>
      <c r="J74" s="301"/>
      <c r="K74" s="301"/>
      <c r="L74" s="308"/>
      <c r="M74" s="227"/>
      <c r="N74" s="308"/>
      <c r="O74" s="308"/>
      <c r="P74" s="227"/>
      <c r="Q74" s="308"/>
      <c r="R74" s="308"/>
      <c r="S74" s="308"/>
    </row>
    <row r="75" customFormat="false" ht="36" hidden="false" customHeight="false" outlineLevel="0" collapsed="false">
      <c r="A75" s="315"/>
      <c r="B75" s="315"/>
      <c r="C75" s="315" t="s">
        <v>581</v>
      </c>
      <c r="D75" s="320" t="n">
        <v>308000</v>
      </c>
      <c r="E75" s="320" t="n">
        <v>0</v>
      </c>
      <c r="F75" s="320" t="n">
        <v>308000</v>
      </c>
      <c r="H75" s="301"/>
      <c r="I75" s="301"/>
      <c r="J75" s="301"/>
      <c r="K75" s="301"/>
      <c r="L75" s="308"/>
      <c r="M75" s="227"/>
      <c r="N75" s="308"/>
      <c r="O75" s="308"/>
      <c r="P75" s="227"/>
      <c r="Q75" s="308"/>
      <c r="R75" s="308"/>
      <c r="S75" s="308"/>
    </row>
    <row r="76" customFormat="false" ht="23.25" hidden="false" customHeight="false" outlineLevel="0" collapsed="false">
      <c r="A76" s="315"/>
      <c r="B76" s="315"/>
      <c r="C76" s="315" t="s">
        <v>585</v>
      </c>
      <c r="D76" s="320" t="n">
        <v>5400000</v>
      </c>
      <c r="E76" s="320" t="n">
        <v>0</v>
      </c>
      <c r="F76" s="320" t="n">
        <v>5400000</v>
      </c>
      <c r="H76" s="301"/>
      <c r="I76" s="301"/>
      <c r="J76" s="301"/>
      <c r="K76" s="301"/>
      <c r="L76" s="306"/>
      <c r="M76" s="325"/>
      <c r="N76" s="306"/>
      <c r="O76" s="306"/>
      <c r="P76" s="325"/>
      <c r="Q76" s="306"/>
      <c r="R76" s="306"/>
      <c r="S76" s="306"/>
    </row>
    <row r="77" customFormat="false" ht="23.25" hidden="false" customHeight="true" outlineLevel="0" collapsed="false">
      <c r="A77" s="315"/>
      <c r="B77" s="315" t="s">
        <v>1067</v>
      </c>
      <c r="C77" s="315"/>
      <c r="D77" s="320" t="n">
        <v>10047000</v>
      </c>
      <c r="E77" s="320" t="n">
        <v>0</v>
      </c>
      <c r="F77" s="320" t="n">
        <v>10047000</v>
      </c>
      <c r="H77" s="301"/>
      <c r="I77" s="301"/>
      <c r="J77" s="301"/>
      <c r="K77" s="301"/>
    </row>
    <row r="78" customFormat="false" ht="23.25" hidden="false" customHeight="true" outlineLevel="0" collapsed="false">
      <c r="A78" s="315"/>
      <c r="B78" s="315" t="s">
        <v>25</v>
      </c>
      <c r="C78" s="315" t="s">
        <v>1089</v>
      </c>
      <c r="D78" s="320" t="n">
        <v>300000</v>
      </c>
      <c r="E78" s="320" t="n">
        <v>0</v>
      </c>
      <c r="F78" s="320" t="n">
        <v>300000</v>
      </c>
      <c r="H78" s="301"/>
      <c r="I78" s="301"/>
      <c r="J78" s="301"/>
      <c r="K78" s="301"/>
    </row>
    <row r="79" customFormat="false" ht="23.25" hidden="false" customHeight="false" outlineLevel="0" collapsed="false">
      <c r="A79" s="315"/>
      <c r="B79" s="315"/>
      <c r="C79" s="315" t="s">
        <v>587</v>
      </c>
      <c r="D79" s="320" t="n">
        <v>3858000</v>
      </c>
      <c r="E79" s="320" t="n">
        <v>0</v>
      </c>
      <c r="F79" s="320" t="n">
        <v>3858000</v>
      </c>
      <c r="H79" s="301"/>
      <c r="I79" s="301"/>
      <c r="J79" s="301"/>
      <c r="K79" s="301"/>
    </row>
    <row r="80" customFormat="false" ht="23.25" hidden="false" customHeight="true" outlineLevel="0" collapsed="false">
      <c r="A80" s="315"/>
      <c r="B80" s="315" t="s">
        <v>1068</v>
      </c>
      <c r="C80" s="315"/>
      <c r="D80" s="320" t="n">
        <v>4158000</v>
      </c>
      <c r="E80" s="320" t="n">
        <v>0</v>
      </c>
      <c r="F80" s="320" t="n">
        <v>4158000</v>
      </c>
      <c r="H80" s="301"/>
      <c r="I80" s="301"/>
      <c r="J80" s="301"/>
      <c r="K80" s="301"/>
    </row>
    <row r="81" customFormat="false" ht="36" hidden="false" customHeight="false" outlineLevel="0" collapsed="false">
      <c r="A81" s="315"/>
      <c r="B81" s="315" t="s">
        <v>23</v>
      </c>
      <c r="C81" s="315" t="s">
        <v>593</v>
      </c>
      <c r="D81" s="320" t="n">
        <v>100000</v>
      </c>
      <c r="E81" s="320" t="n">
        <v>0</v>
      </c>
      <c r="F81" s="320" t="n">
        <v>100000</v>
      </c>
      <c r="H81" s="301"/>
      <c r="I81" s="301"/>
      <c r="J81" s="301"/>
      <c r="K81" s="301"/>
    </row>
    <row r="82" s="298" customFormat="true" ht="23.25" hidden="false" customHeight="true" outlineLevel="0" collapsed="false">
      <c r="A82" s="315"/>
      <c r="B82" s="315" t="s">
        <v>1090</v>
      </c>
      <c r="C82" s="315"/>
      <c r="D82" s="320" t="n">
        <v>100000</v>
      </c>
      <c r="E82" s="320" t="n">
        <v>0</v>
      </c>
      <c r="F82" s="320" t="n">
        <v>100000</v>
      </c>
      <c r="H82" s="301"/>
      <c r="I82" s="301"/>
      <c r="J82" s="301"/>
      <c r="K82" s="301"/>
      <c r="L82" s="294"/>
      <c r="M82" s="299"/>
      <c r="N82" s="294"/>
      <c r="O82" s="294"/>
      <c r="P82" s="299"/>
      <c r="Q82" s="294"/>
      <c r="R82" s="294"/>
      <c r="S82" s="294"/>
      <c r="T82" s="300"/>
      <c r="U82" s="300"/>
      <c r="V82" s="300"/>
    </row>
    <row r="83" s="298" customFormat="true" ht="36" hidden="false" customHeight="false" outlineLevel="0" collapsed="false">
      <c r="A83" s="315"/>
      <c r="B83" s="315" t="s">
        <v>20</v>
      </c>
      <c r="C83" s="315" t="s">
        <v>1091</v>
      </c>
      <c r="D83" s="320" t="n">
        <v>150000</v>
      </c>
      <c r="E83" s="320" t="n">
        <v>0</v>
      </c>
      <c r="F83" s="320" t="n">
        <v>150000</v>
      </c>
      <c r="H83" s="301"/>
      <c r="I83" s="301"/>
      <c r="J83" s="301"/>
      <c r="K83" s="301"/>
      <c r="L83" s="294"/>
      <c r="M83" s="299"/>
      <c r="N83" s="294"/>
      <c r="O83" s="294"/>
      <c r="P83" s="299"/>
      <c r="Q83" s="294"/>
      <c r="R83" s="294"/>
      <c r="S83" s="294"/>
      <c r="T83" s="300"/>
      <c r="U83" s="300"/>
      <c r="V83" s="300"/>
    </row>
    <row r="84" s="298" customFormat="true" ht="23.25" hidden="false" customHeight="true" outlineLevel="0" collapsed="false">
      <c r="A84" s="315"/>
      <c r="B84" s="315" t="s">
        <v>1071</v>
      </c>
      <c r="C84" s="315"/>
      <c r="D84" s="320" t="n">
        <v>150000</v>
      </c>
      <c r="E84" s="320" t="n">
        <v>0</v>
      </c>
      <c r="F84" s="320" t="n">
        <v>150000</v>
      </c>
      <c r="H84" s="301"/>
      <c r="I84" s="301"/>
      <c r="J84" s="301"/>
      <c r="K84" s="301"/>
      <c r="L84" s="294"/>
      <c r="M84" s="299"/>
      <c r="N84" s="294"/>
      <c r="O84" s="294"/>
      <c r="P84" s="299"/>
      <c r="Q84" s="294"/>
      <c r="R84" s="294"/>
      <c r="S84" s="294"/>
      <c r="T84" s="300"/>
      <c r="U84" s="300"/>
      <c r="V84" s="300"/>
    </row>
    <row r="85" s="298" customFormat="true" ht="23.25" hidden="false" customHeight="true" outlineLevel="0" collapsed="false">
      <c r="A85" s="315" t="s">
        <v>1092</v>
      </c>
      <c r="B85" s="315"/>
      <c r="C85" s="315"/>
      <c r="D85" s="320" t="n">
        <v>15120000</v>
      </c>
      <c r="E85" s="320" t="n">
        <v>800000.0001</v>
      </c>
      <c r="F85" s="320" t="n">
        <v>14319999.9999</v>
      </c>
      <c r="H85" s="301"/>
      <c r="I85" s="301"/>
      <c r="J85" s="301"/>
      <c r="K85" s="301"/>
      <c r="L85" s="294"/>
      <c r="M85" s="299"/>
      <c r="N85" s="294"/>
      <c r="O85" s="294"/>
      <c r="P85" s="299"/>
      <c r="Q85" s="294"/>
      <c r="R85" s="294"/>
      <c r="S85" s="294"/>
      <c r="T85" s="300"/>
      <c r="U85" s="300"/>
      <c r="V85" s="300"/>
    </row>
    <row r="86" s="298" customFormat="true" ht="36" hidden="false" customHeight="true" outlineLevel="0" collapsed="false">
      <c r="A86" s="315" t="s">
        <v>33</v>
      </c>
      <c r="B86" s="315" t="s">
        <v>21</v>
      </c>
      <c r="C86" s="315" t="s">
        <v>733</v>
      </c>
      <c r="D86" s="320" t="n">
        <v>0</v>
      </c>
      <c r="E86" s="320" t="n">
        <v>0.0001</v>
      </c>
      <c r="F86" s="320" t="n">
        <v>-0.0001</v>
      </c>
      <c r="H86" s="301"/>
      <c r="I86" s="301"/>
      <c r="J86" s="301"/>
      <c r="K86" s="301"/>
      <c r="L86" s="294"/>
      <c r="M86" s="299"/>
      <c r="N86" s="294"/>
      <c r="O86" s="294"/>
      <c r="P86" s="299"/>
      <c r="Q86" s="294"/>
      <c r="R86" s="294"/>
      <c r="S86" s="294"/>
      <c r="T86" s="300"/>
      <c r="U86" s="300"/>
      <c r="V86" s="300"/>
    </row>
    <row r="87" s="298" customFormat="true" ht="23.25" hidden="false" customHeight="true" outlineLevel="0" collapsed="false">
      <c r="A87" s="315"/>
      <c r="B87" s="315" t="s">
        <v>1074</v>
      </c>
      <c r="C87" s="315"/>
      <c r="D87" s="320" t="n">
        <v>0</v>
      </c>
      <c r="E87" s="320" t="n">
        <v>0.0001</v>
      </c>
      <c r="F87" s="320" t="n">
        <v>-0.0001</v>
      </c>
      <c r="H87" s="301"/>
      <c r="I87" s="301"/>
      <c r="J87" s="301"/>
      <c r="K87" s="301"/>
      <c r="L87" s="294"/>
      <c r="M87" s="299"/>
      <c r="N87" s="294"/>
      <c r="O87" s="294"/>
      <c r="P87" s="299"/>
      <c r="Q87" s="294"/>
      <c r="R87" s="294"/>
      <c r="S87" s="294"/>
      <c r="T87" s="300"/>
      <c r="U87" s="300"/>
      <c r="V87" s="300"/>
    </row>
    <row r="88" s="298" customFormat="true" ht="23.25" hidden="false" customHeight="true" outlineLevel="0" collapsed="false">
      <c r="A88" s="315" t="s">
        <v>1095</v>
      </c>
      <c r="B88" s="315"/>
      <c r="C88" s="315"/>
      <c r="D88" s="320" t="n">
        <v>0</v>
      </c>
      <c r="E88" s="320" t="n">
        <v>0.0001</v>
      </c>
      <c r="F88" s="320" t="n">
        <v>-0.0001</v>
      </c>
      <c r="H88" s="301"/>
      <c r="I88" s="301"/>
      <c r="J88" s="301"/>
      <c r="K88" s="301"/>
      <c r="L88" s="294"/>
      <c r="M88" s="299"/>
      <c r="N88" s="294"/>
      <c r="O88" s="294"/>
      <c r="P88" s="299"/>
      <c r="Q88" s="294"/>
      <c r="R88" s="294"/>
      <c r="S88" s="294"/>
      <c r="T88" s="300"/>
      <c r="U88" s="300"/>
      <c r="V88" s="300"/>
    </row>
    <row r="89" s="298" customFormat="true" ht="23.25" hidden="false" customHeight="true" outlineLevel="0" collapsed="false">
      <c r="A89" s="315" t="s">
        <v>1096</v>
      </c>
      <c r="B89" s="315"/>
      <c r="C89" s="315"/>
      <c r="D89" s="320" t="n">
        <v>44697420</v>
      </c>
      <c r="E89" s="320" t="n">
        <v>8346000.0002</v>
      </c>
      <c r="F89" s="320" t="n">
        <v>36351419.9998</v>
      </c>
      <c r="H89" s="301"/>
      <c r="I89" s="301"/>
      <c r="J89" s="301"/>
      <c r="K89" s="301"/>
      <c r="L89" s="294"/>
      <c r="M89" s="299"/>
      <c r="N89" s="294"/>
      <c r="O89" s="294"/>
      <c r="P89" s="299"/>
      <c r="Q89" s="294"/>
      <c r="R89" s="294"/>
      <c r="S89" s="294"/>
      <c r="T89" s="300"/>
      <c r="U89" s="300"/>
      <c r="V89" s="300"/>
    </row>
    <row r="90" s="298" customFormat="true" ht="23.25" hidden="false" customHeight="false" outlineLevel="0" collapsed="false">
      <c r="H90" s="301"/>
      <c r="I90" s="301"/>
      <c r="J90" s="301"/>
      <c r="K90" s="301"/>
      <c r="L90" s="294"/>
      <c r="M90" s="299"/>
      <c r="N90" s="294"/>
      <c r="O90" s="294"/>
      <c r="P90" s="299"/>
      <c r="Q90" s="294"/>
      <c r="R90" s="294"/>
      <c r="S90" s="294"/>
      <c r="T90" s="300"/>
      <c r="U90" s="300"/>
      <c r="V90" s="300"/>
    </row>
    <row r="91" s="298" customFormat="true" ht="23.25" hidden="false" customHeight="false" outlineLevel="0" collapsed="false">
      <c r="H91" s="301"/>
      <c r="I91" s="301"/>
      <c r="J91" s="301"/>
      <c r="K91" s="301"/>
      <c r="L91" s="294"/>
      <c r="M91" s="299"/>
      <c r="N91" s="294"/>
      <c r="O91" s="294"/>
      <c r="P91" s="299"/>
      <c r="Q91" s="294"/>
      <c r="R91" s="294"/>
      <c r="S91" s="294"/>
      <c r="T91" s="300"/>
      <c r="U91" s="300"/>
      <c r="V91" s="300"/>
    </row>
    <row r="92" s="298" customFormat="true" ht="23.25" hidden="false" customHeight="false" outlineLevel="0" collapsed="false">
      <c r="H92" s="301"/>
      <c r="I92" s="301"/>
      <c r="J92" s="301"/>
      <c r="K92" s="301"/>
      <c r="L92" s="294"/>
      <c r="M92" s="299"/>
      <c r="N92" s="294"/>
      <c r="O92" s="294"/>
      <c r="P92" s="299"/>
      <c r="Q92" s="294"/>
      <c r="R92" s="294"/>
      <c r="S92" s="294"/>
      <c r="T92" s="300"/>
      <c r="U92" s="300"/>
      <c r="V92" s="300"/>
    </row>
    <row r="93" s="298" customFormat="true" ht="23.25" hidden="false" customHeight="false" outlineLevel="0" collapsed="false">
      <c r="H93" s="301"/>
      <c r="I93" s="301"/>
      <c r="J93" s="301"/>
      <c r="K93" s="301"/>
      <c r="L93" s="294"/>
      <c r="M93" s="299"/>
      <c r="N93" s="294"/>
      <c r="O93" s="294"/>
      <c r="P93" s="299"/>
      <c r="Q93" s="294"/>
      <c r="R93" s="294"/>
      <c r="S93" s="294"/>
      <c r="T93" s="300"/>
      <c r="U93" s="300"/>
      <c r="V93" s="300"/>
    </row>
    <row r="94" s="298" customFormat="true" ht="23.25" hidden="false" customHeight="false" outlineLevel="0" collapsed="false">
      <c r="H94" s="301"/>
      <c r="I94" s="326"/>
      <c r="J94" s="301"/>
      <c r="K94" s="301"/>
      <c r="L94" s="294"/>
      <c r="M94" s="299"/>
      <c r="N94" s="294"/>
      <c r="O94" s="294"/>
      <c r="P94" s="299"/>
      <c r="Q94" s="294"/>
      <c r="R94" s="294"/>
      <c r="S94" s="294"/>
      <c r="T94" s="300"/>
      <c r="U94" s="300"/>
      <c r="V94" s="300"/>
    </row>
    <row r="95" s="298" customFormat="true" ht="23.25" hidden="false" customHeight="false" outlineLevel="0" collapsed="false">
      <c r="H95" s="301"/>
      <c r="I95" s="301"/>
      <c r="J95" s="301"/>
      <c r="K95" s="301"/>
      <c r="L95" s="294"/>
      <c r="M95" s="299"/>
      <c r="N95" s="294"/>
      <c r="O95" s="294"/>
      <c r="P95" s="299"/>
      <c r="Q95" s="294"/>
      <c r="R95" s="294"/>
      <c r="S95" s="294"/>
      <c r="T95" s="300"/>
      <c r="U95" s="300"/>
      <c r="V95" s="300"/>
    </row>
    <row r="96" s="298" customFormat="true" ht="23.25" hidden="false" customHeight="false" outlineLevel="0" collapsed="false">
      <c r="H96" s="301"/>
      <c r="I96" s="301"/>
      <c r="J96" s="301"/>
      <c r="K96" s="301"/>
      <c r="L96" s="294"/>
      <c r="M96" s="299"/>
      <c r="N96" s="294"/>
      <c r="O96" s="294"/>
      <c r="P96" s="299"/>
      <c r="Q96" s="294"/>
      <c r="R96" s="294"/>
      <c r="S96" s="294"/>
      <c r="T96" s="300"/>
      <c r="U96" s="300"/>
      <c r="V96" s="300"/>
    </row>
    <row r="97" s="298" customFormat="true" ht="23.25" hidden="false" customHeight="false" outlineLevel="0" collapsed="false">
      <c r="H97" s="301"/>
      <c r="I97" s="301"/>
      <c r="J97" s="301"/>
      <c r="K97" s="301"/>
      <c r="L97" s="294"/>
      <c r="M97" s="299"/>
      <c r="N97" s="294"/>
      <c r="O97" s="294"/>
      <c r="P97" s="299"/>
      <c r="Q97" s="294"/>
      <c r="R97" s="294"/>
      <c r="S97" s="294"/>
      <c r="T97" s="300"/>
      <c r="U97" s="300"/>
      <c r="V97" s="300"/>
    </row>
    <row r="98" s="298" customFormat="true" ht="23.25" hidden="false" customHeight="false" outlineLevel="0" collapsed="false">
      <c r="H98" s="301"/>
      <c r="I98" s="301"/>
      <c r="J98" s="301"/>
      <c r="K98" s="301"/>
      <c r="L98" s="294"/>
      <c r="M98" s="299"/>
      <c r="N98" s="294"/>
      <c r="O98" s="294"/>
      <c r="P98" s="299"/>
      <c r="Q98" s="294"/>
      <c r="R98" s="294"/>
      <c r="S98" s="294"/>
      <c r="T98" s="300"/>
      <c r="U98" s="300"/>
      <c r="V98" s="300"/>
    </row>
    <row r="99" s="298" customFormat="true" ht="23.25" hidden="false" customHeight="false" outlineLevel="0" collapsed="false">
      <c r="H99" s="301"/>
      <c r="I99" s="301"/>
      <c r="J99" s="301"/>
      <c r="K99" s="301"/>
      <c r="L99" s="294"/>
      <c r="M99" s="299"/>
      <c r="N99" s="294"/>
      <c r="O99" s="294"/>
      <c r="P99" s="299"/>
      <c r="Q99" s="294"/>
      <c r="R99" s="294"/>
      <c r="S99" s="294"/>
      <c r="T99" s="300"/>
      <c r="U99" s="300"/>
      <c r="V99" s="300"/>
    </row>
    <row r="100" s="298" customFormat="true" ht="23.25" hidden="false" customHeight="false" outlineLevel="0" collapsed="false">
      <c r="H100" s="301"/>
      <c r="I100" s="301"/>
      <c r="J100" s="301"/>
      <c r="K100" s="301"/>
      <c r="L100" s="294"/>
      <c r="M100" s="299"/>
      <c r="N100" s="294"/>
      <c r="O100" s="294"/>
      <c r="P100" s="299"/>
      <c r="Q100" s="294"/>
      <c r="R100" s="294"/>
      <c r="S100" s="294"/>
      <c r="T100" s="300"/>
      <c r="U100" s="300"/>
      <c r="V100" s="300"/>
    </row>
    <row r="101" s="298" customFormat="true" ht="23.25" hidden="false" customHeight="false" outlineLevel="0" collapsed="false">
      <c r="H101" s="301"/>
      <c r="I101" s="301"/>
      <c r="J101" s="301"/>
      <c r="K101" s="301"/>
      <c r="L101" s="294"/>
      <c r="M101" s="299"/>
      <c r="N101" s="294"/>
      <c r="O101" s="294"/>
      <c r="P101" s="299"/>
      <c r="Q101" s="294"/>
      <c r="R101" s="294"/>
      <c r="S101" s="294"/>
      <c r="T101" s="300"/>
      <c r="U101" s="300"/>
      <c r="V101" s="300"/>
    </row>
    <row r="102" s="298" customFormat="true" ht="23.25" hidden="false" customHeight="false" outlineLevel="0" collapsed="false">
      <c r="H102" s="301"/>
      <c r="I102" s="301"/>
      <c r="J102" s="301"/>
      <c r="K102" s="301"/>
      <c r="L102" s="294"/>
      <c r="M102" s="299"/>
      <c r="N102" s="294"/>
      <c r="O102" s="294"/>
      <c r="P102" s="299"/>
      <c r="Q102" s="294"/>
      <c r="R102" s="294"/>
      <c r="S102" s="294"/>
      <c r="T102" s="300"/>
      <c r="U102" s="300"/>
      <c r="V102" s="300"/>
    </row>
    <row r="103" s="298" customFormat="true" ht="23.25" hidden="false" customHeight="false" outlineLevel="0" collapsed="false">
      <c r="H103" s="301"/>
      <c r="I103" s="301"/>
      <c r="J103" s="301"/>
      <c r="K103" s="301"/>
      <c r="L103" s="294"/>
      <c r="M103" s="299"/>
      <c r="N103" s="294"/>
      <c r="O103" s="294"/>
      <c r="P103" s="299"/>
      <c r="Q103" s="294"/>
      <c r="R103" s="294"/>
      <c r="S103" s="294"/>
      <c r="T103" s="300"/>
      <c r="U103" s="300"/>
      <c r="V103" s="300"/>
    </row>
    <row r="104" s="298" customFormat="true" ht="23.25" hidden="false" customHeight="false" outlineLevel="0" collapsed="false">
      <c r="H104" s="301"/>
      <c r="I104" s="301"/>
      <c r="J104" s="301"/>
      <c r="K104" s="301"/>
      <c r="L104" s="294"/>
      <c r="M104" s="299"/>
      <c r="N104" s="294"/>
      <c r="O104" s="294"/>
      <c r="P104" s="299"/>
      <c r="Q104" s="294"/>
      <c r="R104" s="294"/>
      <c r="S104" s="294"/>
      <c r="T104" s="300"/>
      <c r="U104" s="300"/>
      <c r="V104" s="300"/>
    </row>
    <row r="105" s="298" customFormat="true" ht="23.25" hidden="false" customHeight="false" outlineLevel="0" collapsed="false">
      <c r="H105" s="301"/>
      <c r="I105" s="301"/>
      <c r="J105" s="301"/>
      <c r="K105" s="301"/>
      <c r="L105" s="294"/>
      <c r="M105" s="299"/>
      <c r="N105" s="294"/>
      <c r="O105" s="294"/>
      <c r="P105" s="299"/>
      <c r="Q105" s="294"/>
      <c r="R105" s="294"/>
      <c r="S105" s="294"/>
      <c r="T105" s="300"/>
      <c r="U105" s="300"/>
      <c r="V105" s="300"/>
    </row>
    <row r="106" s="298" customFormat="true" ht="23.25" hidden="false" customHeight="false" outlineLevel="0" collapsed="false">
      <c r="H106" s="301"/>
      <c r="I106" s="301"/>
      <c r="J106" s="301"/>
      <c r="K106" s="301"/>
      <c r="L106" s="294"/>
      <c r="M106" s="299"/>
      <c r="N106" s="294"/>
      <c r="O106" s="294"/>
      <c r="P106" s="299"/>
      <c r="Q106" s="294"/>
      <c r="R106" s="294"/>
      <c r="S106" s="294"/>
      <c r="T106" s="300"/>
      <c r="U106" s="300"/>
      <c r="V106" s="300"/>
    </row>
    <row r="107" s="298" customFormat="true" ht="23.25" hidden="false" customHeight="false" outlineLevel="0" collapsed="false">
      <c r="H107" s="301"/>
      <c r="I107" s="301"/>
      <c r="J107" s="301"/>
      <c r="K107" s="301"/>
      <c r="L107" s="294"/>
      <c r="M107" s="299"/>
      <c r="N107" s="294"/>
      <c r="O107" s="294"/>
      <c r="P107" s="299"/>
      <c r="Q107" s="294"/>
      <c r="R107" s="294"/>
      <c r="S107" s="294"/>
      <c r="T107" s="300"/>
      <c r="U107" s="300"/>
      <c r="V107" s="300"/>
    </row>
    <row r="108" s="298" customFormat="true" ht="23.25" hidden="false" customHeight="false" outlineLevel="0" collapsed="false">
      <c r="H108" s="301"/>
      <c r="I108" s="301"/>
      <c r="J108" s="301"/>
      <c r="K108" s="301"/>
      <c r="L108" s="294"/>
      <c r="M108" s="299"/>
      <c r="N108" s="294"/>
      <c r="O108" s="294"/>
      <c r="P108" s="299"/>
      <c r="Q108" s="294"/>
      <c r="R108" s="294"/>
      <c r="S108" s="294"/>
      <c r="T108" s="300"/>
      <c r="U108" s="300"/>
      <c r="V108" s="300"/>
    </row>
    <row r="109" s="298" customFormat="true" ht="23.25" hidden="false" customHeight="false" outlineLevel="0" collapsed="false">
      <c r="H109" s="301"/>
      <c r="I109" s="301"/>
      <c r="J109" s="301"/>
      <c r="K109" s="294"/>
      <c r="L109" s="294"/>
      <c r="M109" s="299"/>
      <c r="N109" s="294"/>
      <c r="O109" s="294"/>
      <c r="P109" s="299"/>
      <c r="Q109" s="294"/>
      <c r="R109" s="294"/>
      <c r="S109" s="294"/>
      <c r="T109" s="300"/>
      <c r="U109" s="300"/>
      <c r="V109" s="300"/>
    </row>
    <row r="110" customFormat="false" ht="18" hidden="false" customHeight="false" outlineLevel="0" collapsed="false">
      <c r="H110" s="301"/>
      <c r="I110" s="301"/>
      <c r="J110" s="301"/>
    </row>
    <row r="111" customFormat="false" ht="18" hidden="false" customHeight="false" outlineLevel="0" collapsed="false">
      <c r="H111" s="301"/>
      <c r="I111" s="301"/>
      <c r="J111" s="301"/>
    </row>
    <row r="112" customFormat="false" ht="18" hidden="false" customHeight="false" outlineLevel="0" collapsed="false">
      <c r="H112" s="301"/>
      <c r="I112" s="301"/>
      <c r="J112" s="301"/>
    </row>
    <row r="113" customFormat="false" ht="18" hidden="false" customHeight="false" outlineLevel="0" collapsed="false">
      <c r="H113" s="301"/>
      <c r="I113" s="301"/>
      <c r="J113" s="301"/>
    </row>
    <row r="114" customFormat="false" ht="18" hidden="false" customHeight="false" outlineLevel="0" collapsed="false">
      <c r="H114" s="301"/>
      <c r="I114" s="301"/>
      <c r="J114" s="301"/>
    </row>
    <row r="115" customFormat="false" ht="18" hidden="false" customHeight="false" outlineLevel="0" collapsed="false">
      <c r="H115" s="301"/>
      <c r="I115" s="301"/>
      <c r="J115" s="301"/>
    </row>
    <row r="116" customFormat="false" ht="18" hidden="false" customHeight="false" outlineLevel="0" collapsed="false">
      <c r="H116" s="301"/>
      <c r="I116" s="301"/>
      <c r="J116" s="301"/>
    </row>
    <row r="117" customFormat="false" ht="18" hidden="false" customHeight="false" outlineLevel="0" collapsed="false">
      <c r="H117" s="301"/>
      <c r="I117" s="301"/>
      <c r="J117" s="301"/>
    </row>
    <row r="118" customFormat="false" ht="18" hidden="false" customHeight="false" outlineLevel="0" collapsed="false">
      <c r="H118" s="301"/>
      <c r="I118" s="301"/>
      <c r="J118" s="301"/>
    </row>
    <row r="119" customFormat="false" ht="18" hidden="false" customHeight="false" outlineLevel="0" collapsed="false">
      <c r="H119" s="301"/>
      <c r="I119" s="301"/>
      <c r="J119" s="301"/>
    </row>
    <row r="120" customFormat="false" ht="18" hidden="false" customHeight="false" outlineLevel="0" collapsed="false">
      <c r="H120" s="301"/>
      <c r="I120" s="301"/>
      <c r="J120" s="301"/>
    </row>
    <row r="121" customFormat="false" ht="18" hidden="false" customHeight="false" outlineLevel="0" collapsed="false">
      <c r="H121" s="301"/>
      <c r="I121" s="301"/>
      <c r="J121" s="301"/>
    </row>
    <row r="122" customFormat="false" ht="18" hidden="false" customHeight="false" outlineLevel="0" collapsed="false">
      <c r="H122" s="301"/>
      <c r="I122" s="301"/>
      <c r="J122" s="301"/>
    </row>
    <row r="123" customFormat="false" ht="18" hidden="false" customHeight="false" outlineLevel="0" collapsed="false">
      <c r="H123" s="301"/>
      <c r="I123" s="301"/>
      <c r="J123" s="301"/>
    </row>
    <row r="124" customFormat="false" ht="18" hidden="false" customHeight="false" outlineLevel="0" collapsed="false">
      <c r="H124" s="301"/>
      <c r="I124" s="301"/>
      <c r="J124" s="301"/>
    </row>
    <row r="125" customFormat="false" ht="18" hidden="false" customHeight="false" outlineLevel="0" collapsed="false">
      <c r="H125" s="301"/>
      <c r="I125" s="301"/>
      <c r="J125" s="301"/>
    </row>
    <row r="126" customFormat="false" ht="18" hidden="false" customHeight="false" outlineLevel="0" collapsed="false">
      <c r="H126" s="301"/>
      <c r="I126" s="301"/>
      <c r="J126" s="301"/>
    </row>
    <row r="127" customFormat="false" ht="18" hidden="false" customHeight="false" outlineLevel="0" collapsed="false">
      <c r="H127" s="301"/>
      <c r="I127" s="301"/>
      <c r="J127" s="301"/>
    </row>
  </sheetData>
  <mergeCells count="47">
    <mergeCell ref="A8:A18"/>
    <mergeCell ref="B8:B9"/>
    <mergeCell ref="B10:C10"/>
    <mergeCell ref="B12:C12"/>
    <mergeCell ref="B14:C14"/>
    <mergeCell ref="B15:B17"/>
    <mergeCell ref="B18:C18"/>
    <mergeCell ref="A19:C19"/>
    <mergeCell ref="A20:A40"/>
    <mergeCell ref="B20:B22"/>
    <mergeCell ref="B23:C23"/>
    <mergeCell ref="B25:C25"/>
    <mergeCell ref="B27:C27"/>
    <mergeCell ref="B28:B37"/>
    <mergeCell ref="B38:C38"/>
    <mergeCell ref="B40:C40"/>
    <mergeCell ref="A41:C41"/>
    <mergeCell ref="A42:A53"/>
    <mergeCell ref="B42:B47"/>
    <mergeCell ref="B48:C48"/>
    <mergeCell ref="B49:B50"/>
    <mergeCell ref="B51:C51"/>
    <mergeCell ref="B53:C53"/>
    <mergeCell ref="A54:C54"/>
    <mergeCell ref="A55:A66"/>
    <mergeCell ref="B55:B56"/>
    <mergeCell ref="B57:C57"/>
    <mergeCell ref="B59:C59"/>
    <mergeCell ref="B61:C61"/>
    <mergeCell ref="B62:B65"/>
    <mergeCell ref="B66:C66"/>
    <mergeCell ref="A67:C67"/>
    <mergeCell ref="A68:A84"/>
    <mergeCell ref="B68:B70"/>
    <mergeCell ref="B71:C71"/>
    <mergeCell ref="B73:C73"/>
    <mergeCell ref="B74:B76"/>
    <mergeCell ref="B77:C77"/>
    <mergeCell ref="B78:B79"/>
    <mergeCell ref="B80:C80"/>
    <mergeCell ref="B82:C82"/>
    <mergeCell ref="B84:C84"/>
    <mergeCell ref="A85:C85"/>
    <mergeCell ref="A86:A87"/>
    <mergeCell ref="B87:C87"/>
    <mergeCell ref="A88:C88"/>
    <mergeCell ref="A89:C89"/>
  </mergeCells>
  <printOptions headings="false" gridLines="false" gridLinesSet="true" horizontalCentered="false" verticalCentered="false"/>
  <pageMargins left="0.275694444444444" right="0.236111111111111" top="0.779861111111111" bottom="0.640277777777778" header="0.196527777777778" footer="0.196527777777778"/>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&amp;L&amp;"Arial,Regular"Département RessourcesDirection des Finances&amp;CPPI 2017 - 2020 Préparation du BP 2017&amp;A&amp;R&amp;D&amp;T</oddHeader>
    <oddFooter>&amp;L&amp;Z&amp;F/&amp;A&amp;R&amp;P/&amp;N</oddFooter>
  </headerFooter>
  <rowBreaks count="3" manualBreakCount="3">
    <brk id="44" man="true" max="16383" min="0"/>
    <brk id="76" man="true" max="16383" min="0"/>
    <brk id="106" man="true" max="16383" min="0"/>
  </rowBreaks>
</worksheet>
</file>

<file path=xl/worksheets/sheet12.xml><?xml version="1.0" encoding="utf-8"?>
<worksheet xmlns="http://schemas.openxmlformats.org/spreadsheetml/2006/main" xmlns:r="http://schemas.openxmlformats.org/officeDocument/2006/relationships">
  <sheetPr filterMode="false">
    <tabColor rgb="FF4BACC6"/>
    <pageSetUpPr fitToPage="true"/>
  </sheetPr>
  <dimension ref="A1:V185"/>
  <sheetViews>
    <sheetView showFormulas="false" showGridLines="true" showRowColHeaders="true" showZeros="true" rightToLeft="false" tabSelected="false" showOutlineSymbols="true" defaultGridColor="true" view="pageBreakPreview" topLeftCell="A16" colorId="64" zoomScale="40" zoomScaleNormal="70" zoomScalePageLayoutView="40" workbookViewId="0">
      <selection pane="topLeft" activeCell="B43" activeCellId="1" sqref="AF:AF B43"/>
    </sheetView>
  </sheetViews>
  <sheetFormatPr defaultRowHeight="36.75" zeroHeight="false" outlineLevelRow="1" outlineLevelCol="0"/>
  <cols>
    <col collapsed="false" customWidth="true" hidden="false" outlineLevel="0" max="1" min="1" style="293" width="12.25"/>
    <col collapsed="false" customWidth="true" hidden="false" outlineLevel="0" max="2" min="2" style="294" width="29.38"/>
    <col collapsed="false" customWidth="true" hidden="false" outlineLevel="0" max="3" min="3" style="295" width="63.26"/>
    <col collapsed="false" customWidth="true" hidden="false" outlineLevel="0" max="4" min="4" style="296" width="24"/>
    <col collapsed="false" customWidth="true" hidden="false" outlineLevel="0" max="5" min="5" style="297" width="24"/>
    <col collapsed="false" customWidth="true" hidden="false" outlineLevel="0" max="6" min="6" style="297" width="22.13"/>
    <col collapsed="false" customWidth="true" hidden="false" outlineLevel="0" max="7" min="7" style="296" width="23.13"/>
    <col collapsed="false" customWidth="true" hidden="false" outlineLevel="0" max="8" min="8" style="297" width="23.13"/>
    <col collapsed="false" customWidth="true" hidden="false" outlineLevel="0" max="9" min="9" style="297" width="22.25"/>
    <col collapsed="false" customWidth="true" hidden="false" outlineLevel="0" max="10" min="10" style="298" width="16.25"/>
    <col collapsed="false" customWidth="true" hidden="false" outlineLevel="0" max="11" min="11" style="294" width="18.12"/>
    <col collapsed="false" customWidth="true" hidden="false" outlineLevel="0" max="12" min="12" style="294" width="14.51"/>
    <col collapsed="false" customWidth="true" hidden="false" outlineLevel="0" max="13" min="13" style="299" width="14.51"/>
    <col collapsed="false" customWidth="true" hidden="false" outlineLevel="0" max="15" min="14" style="294" width="14.51"/>
    <col collapsed="false" customWidth="true" hidden="false" outlineLevel="0" max="16" min="16" style="299" width="18.5"/>
    <col collapsed="false" customWidth="true" hidden="false" outlineLevel="0" max="19" min="17" style="294" width="14.51"/>
    <col collapsed="false" customWidth="true" hidden="false" outlineLevel="0" max="21" min="20" style="300" width="11"/>
    <col collapsed="false" customWidth="true" hidden="false" outlineLevel="0" max="22" min="22" style="300" width="13.37"/>
    <col collapsed="false" customWidth="true" hidden="false" outlineLevel="0" max="1025" min="23" style="300" width="11"/>
  </cols>
  <sheetData>
    <row r="1" customFormat="false" ht="36.75" hidden="false" customHeight="true" outlineLevel="1" collapsed="false">
      <c r="A1" s="309" t="s">
        <v>561</v>
      </c>
      <c r="B1" s="309" t="s">
        <v>1049</v>
      </c>
    </row>
    <row r="2" customFormat="false" ht="36.75" hidden="false" customHeight="true" outlineLevel="1" collapsed="false">
      <c r="A2" s="309" t="s">
        <v>1050</v>
      </c>
      <c r="B2" s="310" t="n">
        <v>1</v>
      </c>
    </row>
    <row r="3" customFormat="false" ht="36.75" hidden="false" customHeight="true" outlineLevel="1" collapsed="false">
      <c r="A3" s="309" t="s">
        <v>565</v>
      </c>
      <c r="B3" s="310" t="n">
        <v>1</v>
      </c>
    </row>
    <row r="4" customFormat="false" ht="36.75" hidden="false" customHeight="true" outlineLevel="0" collapsed="false">
      <c r="A4" s="311"/>
      <c r="B4" s="308"/>
      <c r="C4" s="312"/>
      <c r="D4" s="313"/>
      <c r="E4" s="314"/>
      <c r="F4" s="314"/>
      <c r="G4" s="313"/>
      <c r="H4" s="314"/>
      <c r="I4" s="314"/>
      <c r="J4" s="327"/>
      <c r="K4" s="308"/>
      <c r="L4" s="308"/>
      <c r="M4" s="227"/>
      <c r="N4" s="308"/>
      <c r="O4" s="308"/>
      <c r="P4" s="227"/>
      <c r="Q4" s="308"/>
      <c r="R4" s="308"/>
      <c r="S4" s="308"/>
    </row>
    <row r="5" s="319" customFormat="true" ht="36.75" hidden="false" customHeight="true" outlineLevel="0" collapsed="false">
      <c r="A5" s="315" t="s">
        <v>1098</v>
      </c>
      <c r="B5" s="315" t="s">
        <v>568</v>
      </c>
      <c r="C5" s="316" t="s">
        <v>569</v>
      </c>
      <c r="D5" s="315" t="s">
        <v>1099</v>
      </c>
      <c r="E5" s="315" t="s">
        <v>1100</v>
      </c>
      <c r="F5" s="317" t="s">
        <v>1101</v>
      </c>
      <c r="G5" s="317" t="s">
        <v>1102</v>
      </c>
      <c r="H5" s="317" t="s">
        <v>1103</v>
      </c>
      <c r="I5" s="315" t="s">
        <v>1104</v>
      </c>
      <c r="J5" s="315" t="s">
        <v>1105</v>
      </c>
      <c r="K5" s="328"/>
      <c r="L5" s="328"/>
      <c r="M5" s="328"/>
      <c r="N5" s="328"/>
      <c r="O5" s="328"/>
      <c r="P5" s="328"/>
      <c r="Q5" s="318"/>
      <c r="R5" s="318"/>
      <c r="S5" s="318"/>
    </row>
    <row r="6" customFormat="false" ht="36" hidden="false" customHeight="true" outlineLevel="0" collapsed="false">
      <c r="A6" s="315" t="s">
        <v>578</v>
      </c>
      <c r="B6" s="315" t="s">
        <v>579</v>
      </c>
      <c r="C6" s="315" t="s">
        <v>582</v>
      </c>
      <c r="D6" s="320" t="n">
        <v>4339000</v>
      </c>
      <c r="E6" s="320" t="n">
        <v>0</v>
      </c>
      <c r="F6" s="321" t="n">
        <v>4339000</v>
      </c>
      <c r="G6" s="321" t="n">
        <v>2300000</v>
      </c>
      <c r="H6" s="321" t="n">
        <v>0</v>
      </c>
      <c r="I6" s="320" t="n">
        <v>0</v>
      </c>
      <c r="J6" s="320" t="n">
        <v>6639000</v>
      </c>
      <c r="K6" s="301"/>
      <c r="L6" s="301"/>
      <c r="M6" s="301"/>
      <c r="N6" s="301"/>
      <c r="O6" s="301"/>
      <c r="P6" s="301"/>
      <c r="Q6" s="308"/>
      <c r="R6" s="308"/>
      <c r="S6" s="308"/>
    </row>
    <row r="7" customFormat="false" ht="36" hidden="false" customHeight="false" outlineLevel="0" collapsed="false">
      <c r="A7" s="315"/>
      <c r="B7" s="315"/>
      <c r="C7" s="315" t="s">
        <v>581</v>
      </c>
      <c r="D7" s="320" t="n">
        <v>308000</v>
      </c>
      <c r="E7" s="320" t="n">
        <v>0</v>
      </c>
      <c r="F7" s="321" t="n">
        <v>308000</v>
      </c>
      <c r="G7" s="321" t="n">
        <v>670000</v>
      </c>
      <c r="H7" s="321" t="n">
        <v>500000</v>
      </c>
      <c r="I7" s="320" t="n">
        <v>0</v>
      </c>
      <c r="J7" s="320" t="n">
        <v>1478000</v>
      </c>
      <c r="K7" s="301"/>
      <c r="L7" s="301"/>
      <c r="M7" s="301"/>
      <c r="N7" s="301"/>
      <c r="O7" s="301"/>
      <c r="P7" s="301"/>
      <c r="Q7" s="308"/>
      <c r="R7" s="308"/>
      <c r="S7" s="308"/>
    </row>
    <row r="8" customFormat="false" ht="36.75" hidden="false" customHeight="true" outlineLevel="0" collapsed="false">
      <c r="A8" s="315"/>
      <c r="B8" s="315"/>
      <c r="C8" s="315" t="s">
        <v>580</v>
      </c>
      <c r="D8" s="320" t="n">
        <v>0</v>
      </c>
      <c r="E8" s="320" t="n">
        <v>0</v>
      </c>
      <c r="F8" s="321" t="n">
        <v>0</v>
      </c>
      <c r="G8" s="321" t="n">
        <v>3000000</v>
      </c>
      <c r="H8" s="321" t="n">
        <v>1380000</v>
      </c>
      <c r="I8" s="320" t="n">
        <v>150000</v>
      </c>
      <c r="J8" s="320" t="n">
        <v>4530000</v>
      </c>
      <c r="K8" s="301"/>
      <c r="L8" s="301"/>
      <c r="M8" s="301"/>
      <c r="N8" s="301"/>
      <c r="O8" s="301"/>
      <c r="P8" s="301"/>
      <c r="Q8" s="308"/>
      <c r="R8" s="308"/>
      <c r="S8" s="308"/>
    </row>
    <row r="9" customFormat="false" ht="36.75" hidden="false" customHeight="true" outlineLevel="0" collapsed="false">
      <c r="A9" s="315"/>
      <c r="B9" s="315"/>
      <c r="C9" s="315" t="s">
        <v>746</v>
      </c>
      <c r="D9" s="320" t="n">
        <v>0</v>
      </c>
      <c r="E9" s="320" t="n">
        <v>0</v>
      </c>
      <c r="F9" s="321" t="n">
        <v>0</v>
      </c>
      <c r="G9" s="321" t="n">
        <v>0</v>
      </c>
      <c r="H9" s="321" t="n">
        <v>0</v>
      </c>
      <c r="I9" s="320" t="n">
        <v>1E-005</v>
      </c>
      <c r="J9" s="320" t="n">
        <v>1E-005</v>
      </c>
      <c r="K9" s="301"/>
      <c r="L9" s="301"/>
      <c r="M9" s="301"/>
      <c r="N9" s="301"/>
      <c r="O9" s="301"/>
      <c r="P9" s="301"/>
      <c r="Q9" s="308"/>
      <c r="R9" s="308"/>
      <c r="S9" s="308"/>
    </row>
    <row r="10" customFormat="false" ht="36.75" hidden="false" customHeight="true" outlineLevel="0" collapsed="false">
      <c r="A10" s="315"/>
      <c r="B10" s="315"/>
      <c r="C10" s="315" t="s">
        <v>745</v>
      </c>
      <c r="D10" s="320" t="n">
        <v>0</v>
      </c>
      <c r="E10" s="320" t="n">
        <v>0</v>
      </c>
      <c r="F10" s="321" t="n">
        <v>0</v>
      </c>
      <c r="G10" s="321" t="n">
        <v>0</v>
      </c>
      <c r="H10" s="321" t="n">
        <v>1498000</v>
      </c>
      <c r="I10" s="320" t="n">
        <v>-1498000</v>
      </c>
      <c r="J10" s="320" t="n">
        <v>0</v>
      </c>
      <c r="K10" s="301"/>
      <c r="L10" s="301"/>
      <c r="M10" s="301"/>
      <c r="N10" s="301"/>
      <c r="O10" s="301"/>
      <c r="P10" s="301"/>
      <c r="Q10" s="308"/>
      <c r="R10" s="308"/>
      <c r="S10" s="308"/>
    </row>
    <row r="11" customFormat="false" ht="36.75" hidden="false" customHeight="true" outlineLevel="0" collapsed="false">
      <c r="A11" s="315"/>
      <c r="B11" s="315"/>
      <c r="C11" s="315" t="s">
        <v>744</v>
      </c>
      <c r="D11" s="320" t="n">
        <v>0</v>
      </c>
      <c r="E11" s="320" t="n">
        <v>0</v>
      </c>
      <c r="F11" s="321" t="n">
        <v>0</v>
      </c>
      <c r="G11" s="321" t="n">
        <v>0</v>
      </c>
      <c r="H11" s="321" t="n">
        <v>0</v>
      </c>
      <c r="I11" s="320" t="n">
        <v>0</v>
      </c>
      <c r="J11" s="320" t="n">
        <v>0</v>
      </c>
      <c r="K11" s="301"/>
      <c r="L11" s="301"/>
      <c r="M11" s="301"/>
      <c r="N11" s="301"/>
      <c r="O11" s="301"/>
      <c r="P11" s="301"/>
      <c r="Q11" s="308"/>
      <c r="R11" s="308"/>
      <c r="S11" s="308"/>
    </row>
    <row r="12" customFormat="false" ht="36.75" hidden="false" customHeight="true" outlineLevel="0" collapsed="false">
      <c r="A12" s="315"/>
      <c r="B12" s="315" t="s">
        <v>1106</v>
      </c>
      <c r="C12" s="315"/>
      <c r="D12" s="320" t="n">
        <v>4647000</v>
      </c>
      <c r="E12" s="320" t="n">
        <v>0</v>
      </c>
      <c r="F12" s="321" t="n">
        <v>4647000</v>
      </c>
      <c r="G12" s="321" t="n">
        <v>5970000</v>
      </c>
      <c r="H12" s="321" t="n">
        <v>3378000</v>
      </c>
      <c r="I12" s="320" t="n">
        <v>-1347999.99999</v>
      </c>
      <c r="J12" s="320" t="n">
        <v>12647000.00001</v>
      </c>
      <c r="K12" s="301"/>
      <c r="L12" s="301"/>
      <c r="M12" s="301"/>
      <c r="N12" s="301"/>
      <c r="O12" s="301"/>
      <c r="P12" s="301"/>
      <c r="Q12" s="308"/>
      <c r="R12" s="308"/>
      <c r="S12" s="308"/>
    </row>
    <row r="13" customFormat="false" ht="36.75" hidden="false" customHeight="true" outlineLevel="0" collapsed="false">
      <c r="A13" s="315"/>
      <c r="B13" s="315" t="s">
        <v>591</v>
      </c>
      <c r="C13" s="315" t="s">
        <v>593</v>
      </c>
      <c r="D13" s="320" t="n">
        <v>100000</v>
      </c>
      <c r="E13" s="320" t="n">
        <v>0</v>
      </c>
      <c r="F13" s="321" t="n">
        <v>100000</v>
      </c>
      <c r="G13" s="321" t="n">
        <v>320000</v>
      </c>
      <c r="H13" s="321" t="n">
        <v>188200</v>
      </c>
      <c r="I13" s="320" t="n">
        <v>0</v>
      </c>
      <c r="J13" s="320" t="n">
        <v>608200</v>
      </c>
      <c r="K13" s="301"/>
      <c r="L13" s="301"/>
      <c r="M13" s="301"/>
      <c r="N13" s="301"/>
      <c r="O13" s="301"/>
      <c r="P13" s="301"/>
      <c r="Q13" s="308"/>
      <c r="R13" s="308"/>
      <c r="S13" s="308"/>
    </row>
    <row r="14" customFormat="false" ht="36.75" hidden="false" customHeight="true" outlineLevel="0" collapsed="false">
      <c r="A14" s="315"/>
      <c r="B14" s="315"/>
      <c r="C14" s="315" t="s">
        <v>594</v>
      </c>
      <c r="D14" s="320" t="n">
        <v>0</v>
      </c>
      <c r="E14" s="320" t="n">
        <v>0</v>
      </c>
      <c r="F14" s="321" t="n">
        <v>0</v>
      </c>
      <c r="G14" s="321" t="n">
        <v>100000</v>
      </c>
      <c r="H14" s="321" t="n">
        <v>-2950000</v>
      </c>
      <c r="I14" s="320" t="n">
        <v>5552000</v>
      </c>
      <c r="J14" s="320" t="n">
        <v>2702000</v>
      </c>
      <c r="K14" s="301"/>
      <c r="L14" s="301"/>
      <c r="M14" s="301"/>
      <c r="N14" s="301"/>
      <c r="O14" s="301"/>
      <c r="P14" s="301"/>
      <c r="Q14" s="308"/>
      <c r="R14" s="308"/>
      <c r="S14" s="308"/>
    </row>
    <row r="15" customFormat="false" ht="36.75" hidden="false" customHeight="true" outlineLevel="0" collapsed="false">
      <c r="A15" s="315"/>
      <c r="B15" s="315"/>
      <c r="C15" s="315" t="s">
        <v>1091</v>
      </c>
      <c r="D15" s="320" t="n">
        <v>150000</v>
      </c>
      <c r="E15" s="320" t="n">
        <v>0</v>
      </c>
      <c r="F15" s="321" t="n">
        <v>150000</v>
      </c>
      <c r="G15" s="321" t="n">
        <v>100000</v>
      </c>
      <c r="H15" s="321" t="n">
        <v>1200000</v>
      </c>
      <c r="I15" s="320" t="n">
        <v>-110000</v>
      </c>
      <c r="J15" s="320" t="n">
        <v>1340000</v>
      </c>
      <c r="K15" s="301"/>
      <c r="L15" s="301"/>
      <c r="M15" s="301"/>
      <c r="N15" s="301"/>
      <c r="O15" s="301"/>
      <c r="P15" s="301"/>
      <c r="Q15" s="308"/>
      <c r="R15" s="308"/>
      <c r="S15" s="308"/>
    </row>
    <row r="16" customFormat="false" ht="36.75" hidden="false" customHeight="true" outlineLevel="0" collapsed="false">
      <c r="A16" s="315"/>
      <c r="B16" s="315"/>
      <c r="C16" s="315" t="s">
        <v>595</v>
      </c>
      <c r="D16" s="320" t="n">
        <v>0</v>
      </c>
      <c r="E16" s="320" t="n">
        <v>0</v>
      </c>
      <c r="F16" s="321" t="n">
        <v>0</v>
      </c>
      <c r="G16" s="321" t="n">
        <v>850000</v>
      </c>
      <c r="H16" s="321" t="n">
        <v>850000</v>
      </c>
      <c r="I16" s="320" t="n">
        <v>1525000</v>
      </c>
      <c r="J16" s="320" t="n">
        <v>3225000</v>
      </c>
      <c r="K16" s="301"/>
      <c r="L16" s="301"/>
      <c r="M16" s="301"/>
      <c r="N16" s="301"/>
      <c r="O16" s="301"/>
      <c r="P16" s="301"/>
      <c r="Q16" s="308"/>
      <c r="R16" s="308"/>
      <c r="S16" s="308"/>
    </row>
    <row r="17" customFormat="false" ht="36.75" hidden="false" customHeight="true" outlineLevel="0" collapsed="false">
      <c r="A17" s="315"/>
      <c r="B17" s="315" t="s">
        <v>1107</v>
      </c>
      <c r="C17" s="315"/>
      <c r="D17" s="320" t="n">
        <v>250000</v>
      </c>
      <c r="E17" s="320" t="n">
        <v>0</v>
      </c>
      <c r="F17" s="321" t="n">
        <v>250000</v>
      </c>
      <c r="G17" s="321" t="n">
        <v>1370000</v>
      </c>
      <c r="H17" s="321" t="n">
        <v>-711800</v>
      </c>
      <c r="I17" s="320" t="n">
        <v>6967000</v>
      </c>
      <c r="J17" s="320" t="n">
        <v>7875200</v>
      </c>
      <c r="K17" s="301"/>
      <c r="L17" s="301"/>
      <c r="M17" s="301"/>
      <c r="N17" s="301"/>
      <c r="O17" s="301"/>
      <c r="P17" s="301"/>
      <c r="Q17" s="308"/>
      <c r="R17" s="308"/>
      <c r="S17" s="308"/>
    </row>
    <row r="18" customFormat="false" ht="36.75" hidden="false" customHeight="true" outlineLevel="0" collapsed="false">
      <c r="A18" s="315"/>
      <c r="B18" s="315" t="s">
        <v>584</v>
      </c>
      <c r="C18" s="315" t="s">
        <v>588</v>
      </c>
      <c r="D18" s="320" t="n">
        <v>465000</v>
      </c>
      <c r="E18" s="320" t="n">
        <v>0</v>
      </c>
      <c r="F18" s="321" t="n">
        <v>465000</v>
      </c>
      <c r="G18" s="321" t="n">
        <v>750000</v>
      </c>
      <c r="H18" s="321" t="n">
        <v>280000</v>
      </c>
      <c r="I18" s="320" t="n">
        <v>0</v>
      </c>
      <c r="J18" s="320" t="n">
        <v>1495000</v>
      </c>
      <c r="K18" s="301"/>
      <c r="L18" s="301"/>
      <c r="M18" s="301"/>
      <c r="N18" s="301"/>
      <c r="O18" s="301"/>
      <c r="P18" s="301"/>
      <c r="Q18" s="308"/>
      <c r="R18" s="308"/>
      <c r="S18" s="308"/>
    </row>
    <row r="19" customFormat="false" ht="36.75" hidden="false" customHeight="true" outlineLevel="0" collapsed="false">
      <c r="A19" s="315"/>
      <c r="B19" s="315"/>
      <c r="C19" s="315" t="s">
        <v>1089</v>
      </c>
      <c r="D19" s="320" t="n">
        <v>300000</v>
      </c>
      <c r="E19" s="320" t="n">
        <v>0</v>
      </c>
      <c r="F19" s="321" t="n">
        <v>300000</v>
      </c>
      <c r="G19" s="321" t="n">
        <v>10000</v>
      </c>
      <c r="H19" s="321" t="n">
        <v>-62000</v>
      </c>
      <c r="I19" s="320" t="n">
        <v>0</v>
      </c>
      <c r="J19" s="320" t="n">
        <v>248000</v>
      </c>
      <c r="K19" s="301"/>
      <c r="L19" s="301"/>
      <c r="M19" s="301"/>
      <c r="N19" s="301"/>
      <c r="O19" s="301"/>
      <c r="P19" s="301"/>
      <c r="Q19" s="308"/>
      <c r="R19" s="308"/>
      <c r="S19" s="308"/>
    </row>
    <row r="20" customFormat="false" ht="36.75" hidden="false" customHeight="true" outlineLevel="0" collapsed="false">
      <c r="A20" s="315"/>
      <c r="B20" s="315"/>
      <c r="C20" s="315" t="s">
        <v>585</v>
      </c>
      <c r="D20" s="320" t="n">
        <v>5400000</v>
      </c>
      <c r="E20" s="320" t="n">
        <v>0</v>
      </c>
      <c r="F20" s="321" t="n">
        <v>5400000</v>
      </c>
      <c r="G20" s="321" t="n">
        <v>950000</v>
      </c>
      <c r="H20" s="321" t="n">
        <v>4530000</v>
      </c>
      <c r="I20" s="320" t="n">
        <v>-1013000</v>
      </c>
      <c r="J20" s="320" t="n">
        <v>9867000</v>
      </c>
      <c r="K20" s="301"/>
      <c r="L20" s="301"/>
      <c r="M20" s="301"/>
      <c r="N20" s="301"/>
      <c r="O20" s="301"/>
      <c r="P20" s="301"/>
      <c r="Q20" s="308"/>
      <c r="R20" s="308"/>
      <c r="S20" s="308"/>
    </row>
    <row r="21" customFormat="false" ht="36.75" hidden="false" customHeight="true" outlineLevel="0" collapsed="false">
      <c r="A21" s="315"/>
      <c r="B21" s="315"/>
      <c r="C21" s="315" t="s">
        <v>587</v>
      </c>
      <c r="D21" s="320" t="n">
        <v>3858000</v>
      </c>
      <c r="E21" s="320" t="n">
        <v>0</v>
      </c>
      <c r="F21" s="321" t="n">
        <v>3858000</v>
      </c>
      <c r="G21" s="321" t="n">
        <v>1100000</v>
      </c>
      <c r="H21" s="321" t="n">
        <v>-875000</v>
      </c>
      <c r="I21" s="320" t="n">
        <v>0</v>
      </c>
      <c r="J21" s="320" t="n">
        <v>4083000</v>
      </c>
      <c r="K21" s="301"/>
      <c r="L21" s="301"/>
      <c r="M21" s="301"/>
      <c r="N21" s="301"/>
      <c r="O21" s="301"/>
      <c r="P21" s="301"/>
      <c r="Q21" s="308"/>
      <c r="R21" s="308"/>
      <c r="S21" s="308"/>
    </row>
    <row r="22" customFormat="false" ht="36.75" hidden="false" customHeight="true" outlineLevel="0" collapsed="false">
      <c r="A22" s="315"/>
      <c r="B22" s="315"/>
      <c r="C22" s="315" t="s">
        <v>586</v>
      </c>
      <c r="D22" s="320" t="n">
        <v>0</v>
      </c>
      <c r="E22" s="320" t="n">
        <v>0</v>
      </c>
      <c r="F22" s="321" t="n">
        <v>0</v>
      </c>
      <c r="G22" s="321" t="n">
        <v>250000</v>
      </c>
      <c r="H22" s="321" t="n">
        <v>4300000</v>
      </c>
      <c r="I22" s="320" t="n">
        <v>0</v>
      </c>
      <c r="J22" s="320" t="n">
        <v>4550000</v>
      </c>
      <c r="K22" s="301"/>
      <c r="L22" s="301"/>
      <c r="M22" s="301"/>
      <c r="N22" s="301"/>
      <c r="O22" s="301"/>
      <c r="P22" s="301"/>
      <c r="Q22" s="308"/>
      <c r="R22" s="308"/>
      <c r="S22" s="308"/>
      <c r="V22" s="329"/>
    </row>
    <row r="23" customFormat="false" ht="36.75" hidden="false" customHeight="true" outlineLevel="0" collapsed="false">
      <c r="A23" s="315"/>
      <c r="B23" s="315" t="s">
        <v>1108</v>
      </c>
      <c r="C23" s="315"/>
      <c r="D23" s="320" t="n">
        <v>10023000</v>
      </c>
      <c r="E23" s="320" t="n">
        <v>0</v>
      </c>
      <c r="F23" s="321" t="n">
        <v>10023000</v>
      </c>
      <c r="G23" s="321" t="n">
        <v>3060000</v>
      </c>
      <c r="H23" s="321" t="n">
        <v>8173000</v>
      </c>
      <c r="I23" s="320" t="n">
        <v>-1013000</v>
      </c>
      <c r="J23" s="320" t="n">
        <v>20243000</v>
      </c>
      <c r="K23" s="301"/>
      <c r="L23" s="301"/>
      <c r="M23" s="301"/>
      <c r="N23" s="301"/>
      <c r="O23" s="301"/>
      <c r="P23" s="301"/>
      <c r="Q23" s="308"/>
      <c r="R23" s="308"/>
      <c r="S23" s="308"/>
    </row>
    <row r="24" customFormat="false" ht="36.75" hidden="false" customHeight="true" outlineLevel="0" collapsed="false">
      <c r="A24" s="315" t="s">
        <v>1109</v>
      </c>
      <c r="B24" s="315"/>
      <c r="C24" s="315"/>
      <c r="D24" s="320" t="n">
        <v>14920000</v>
      </c>
      <c r="E24" s="320" t="n">
        <v>0</v>
      </c>
      <c r="F24" s="321" t="n">
        <v>14920000</v>
      </c>
      <c r="G24" s="321" t="n">
        <v>10400000</v>
      </c>
      <c r="H24" s="321" t="n">
        <v>10839200</v>
      </c>
      <c r="I24" s="320" t="n">
        <v>4606000.00001</v>
      </c>
      <c r="J24" s="320" t="n">
        <v>40765200.00001</v>
      </c>
      <c r="K24" s="301"/>
      <c r="L24" s="301"/>
      <c r="M24" s="301"/>
      <c r="N24" s="301"/>
      <c r="O24" s="301"/>
      <c r="P24" s="301"/>
      <c r="Q24" s="308"/>
      <c r="R24" s="308"/>
      <c r="S24" s="308"/>
    </row>
    <row r="25" customFormat="false" ht="36.75" hidden="false" customHeight="true" outlineLevel="0" collapsed="false">
      <c r="A25" s="0"/>
      <c r="B25" s="0"/>
      <c r="C25" s="146"/>
      <c r="D25" s="0"/>
      <c r="E25" s="0"/>
      <c r="F25" s="0"/>
      <c r="G25" s="0"/>
      <c r="H25" s="0"/>
      <c r="I25" s="0"/>
      <c r="J25" s="0"/>
      <c r="K25" s="301"/>
      <c r="L25" s="301"/>
      <c r="M25" s="301"/>
      <c r="N25" s="301"/>
      <c r="O25" s="301"/>
      <c r="P25" s="301"/>
      <c r="Q25" s="308"/>
      <c r="R25" s="308"/>
      <c r="S25" s="308"/>
    </row>
    <row r="26" customFormat="false" ht="36.75" hidden="false" customHeight="true" outlineLevel="0" collapsed="false">
      <c r="A26" s="0"/>
      <c r="B26" s="0"/>
      <c r="C26" s="146"/>
      <c r="D26" s="0"/>
      <c r="E26" s="0"/>
      <c r="F26" s="0"/>
      <c r="G26" s="0"/>
      <c r="H26" s="0"/>
      <c r="I26" s="0"/>
      <c r="J26" s="0"/>
      <c r="K26" s="301"/>
      <c r="L26" s="301"/>
      <c r="M26" s="301"/>
      <c r="N26" s="301"/>
      <c r="O26" s="301"/>
      <c r="P26" s="301"/>
      <c r="Q26" s="308"/>
      <c r="R26" s="308"/>
      <c r="S26" s="308"/>
    </row>
    <row r="27" customFormat="false" ht="36.75" hidden="false" customHeight="true" outlineLevel="0" collapsed="false">
      <c r="A27" s="0"/>
      <c r="B27" s="0"/>
      <c r="C27" s="146"/>
      <c r="D27" s="0"/>
      <c r="E27" s="0"/>
      <c r="F27" s="0"/>
      <c r="G27" s="0"/>
      <c r="H27" s="0"/>
      <c r="I27" s="0"/>
      <c r="J27" s="0"/>
      <c r="K27" s="301"/>
      <c r="L27" s="301"/>
      <c r="M27" s="301"/>
      <c r="N27" s="301"/>
      <c r="O27" s="301"/>
      <c r="P27" s="301"/>
      <c r="Q27" s="308"/>
      <c r="R27" s="308"/>
      <c r="S27" s="308"/>
    </row>
    <row r="28" customFormat="false" ht="36.75" hidden="true" customHeight="true" outlineLevel="0" collapsed="false">
      <c r="A28" s="0"/>
      <c r="B28" s="0"/>
      <c r="C28" s="146"/>
      <c r="D28" s="0"/>
      <c r="E28" s="0"/>
      <c r="F28" s="0"/>
      <c r="G28" s="0"/>
      <c r="H28" s="0"/>
      <c r="I28" s="0"/>
      <c r="J28" s="0"/>
      <c r="K28" s="301"/>
      <c r="L28" s="301"/>
      <c r="M28" s="301"/>
      <c r="N28" s="301"/>
      <c r="O28" s="301"/>
      <c r="P28" s="301"/>
      <c r="Q28" s="308"/>
      <c r="R28" s="308"/>
      <c r="S28" s="308"/>
    </row>
    <row r="29" customFormat="false" ht="36.75" hidden="true" customHeight="true" outlineLevel="0" collapsed="false">
      <c r="A29" s="0"/>
      <c r="B29" s="0"/>
      <c r="C29" s="146"/>
      <c r="D29" s="0"/>
      <c r="E29" s="0"/>
      <c r="F29" s="0"/>
      <c r="G29" s="0"/>
      <c r="H29" s="0"/>
      <c r="I29" s="0"/>
      <c r="J29" s="0"/>
      <c r="K29" s="301"/>
      <c r="L29" s="301"/>
      <c r="M29" s="301"/>
      <c r="N29" s="301"/>
      <c r="O29" s="301"/>
      <c r="P29" s="301"/>
      <c r="Q29" s="308"/>
      <c r="R29" s="308"/>
      <c r="S29" s="308"/>
    </row>
    <row r="30" customFormat="false" ht="36.75" hidden="true" customHeight="true" outlineLevel="0" collapsed="false">
      <c r="A30" s="0"/>
      <c r="B30" s="0"/>
      <c r="C30" s="146"/>
      <c r="D30" s="0"/>
      <c r="E30" s="0"/>
      <c r="F30" s="0"/>
      <c r="G30" s="0"/>
      <c r="H30" s="0"/>
      <c r="I30" s="0"/>
      <c r="J30" s="0"/>
      <c r="K30" s="301"/>
      <c r="L30" s="301"/>
      <c r="M30" s="301"/>
      <c r="N30" s="301"/>
      <c r="O30" s="301"/>
      <c r="P30" s="301"/>
      <c r="Q30" s="308"/>
      <c r="R30" s="308"/>
      <c r="S30" s="308"/>
    </row>
    <row r="31" customFormat="false" ht="36.75" hidden="true" customHeight="true" outlineLevel="0" collapsed="false">
      <c r="A31" s="0"/>
      <c r="B31" s="0"/>
      <c r="C31" s="146"/>
      <c r="D31" s="0"/>
      <c r="E31" s="0"/>
      <c r="F31" s="0"/>
      <c r="G31" s="0"/>
      <c r="H31" s="0"/>
      <c r="I31" s="0"/>
      <c r="J31" s="0"/>
      <c r="K31" s="301"/>
      <c r="L31" s="301"/>
      <c r="M31" s="301"/>
      <c r="N31" s="301"/>
      <c r="O31" s="301"/>
      <c r="P31" s="301"/>
      <c r="Q31" s="308"/>
      <c r="R31" s="308"/>
      <c r="S31" s="308"/>
    </row>
    <row r="32" customFormat="false" ht="36.75" hidden="true" customHeight="true" outlineLevel="0" collapsed="false">
      <c r="A32" s="0"/>
      <c r="B32" s="0"/>
      <c r="C32" s="146"/>
      <c r="D32" s="0"/>
      <c r="E32" s="0"/>
      <c r="F32" s="0"/>
      <c r="G32" s="0"/>
      <c r="H32" s="0"/>
      <c r="I32" s="0"/>
      <c r="J32" s="0"/>
      <c r="K32" s="301"/>
      <c r="L32" s="301"/>
      <c r="M32" s="301"/>
      <c r="N32" s="301"/>
      <c r="O32" s="301"/>
      <c r="P32" s="301"/>
      <c r="Q32" s="308"/>
      <c r="R32" s="308"/>
      <c r="S32" s="308"/>
    </row>
    <row r="33" customFormat="false" ht="36.75" hidden="true" customHeight="true" outlineLevel="0" collapsed="false">
      <c r="A33" s="0"/>
      <c r="B33" s="0"/>
      <c r="C33" s="146"/>
      <c r="D33" s="0"/>
      <c r="E33" s="0"/>
      <c r="F33" s="0"/>
      <c r="G33" s="0"/>
      <c r="H33" s="0"/>
      <c r="I33" s="0"/>
      <c r="J33" s="0"/>
      <c r="K33" s="301"/>
      <c r="L33" s="301"/>
      <c r="M33" s="301"/>
      <c r="N33" s="301"/>
      <c r="O33" s="301"/>
      <c r="P33" s="301"/>
      <c r="Q33" s="308"/>
      <c r="R33" s="308"/>
      <c r="S33" s="308"/>
    </row>
    <row r="34" customFormat="false" ht="36.75" hidden="true" customHeight="true" outlineLevel="0" collapsed="false">
      <c r="A34" s="0"/>
      <c r="B34" s="0"/>
      <c r="C34" s="146"/>
      <c r="D34" s="0"/>
      <c r="E34" s="0"/>
      <c r="F34" s="0"/>
      <c r="G34" s="0"/>
      <c r="H34" s="0"/>
      <c r="I34" s="0"/>
      <c r="J34" s="0"/>
      <c r="K34" s="301"/>
      <c r="L34" s="301"/>
      <c r="M34" s="301"/>
      <c r="N34" s="301"/>
      <c r="O34" s="301"/>
      <c r="P34" s="301"/>
      <c r="Q34" s="308"/>
      <c r="R34" s="308"/>
      <c r="S34" s="308"/>
    </row>
    <row r="35" customFormat="false" ht="36.75" hidden="true" customHeight="true" outlineLevel="0" collapsed="false">
      <c r="A35" s="0"/>
      <c r="B35" s="0"/>
      <c r="C35" s="146"/>
      <c r="D35" s="0"/>
      <c r="E35" s="0"/>
      <c r="F35" s="0"/>
      <c r="G35" s="0"/>
      <c r="H35" s="0"/>
      <c r="I35" s="0"/>
      <c r="J35" s="0"/>
      <c r="K35" s="301"/>
      <c r="L35" s="301"/>
      <c r="M35" s="301"/>
      <c r="N35" s="301"/>
      <c r="O35" s="301"/>
      <c r="P35" s="301"/>
      <c r="Q35" s="308"/>
      <c r="R35" s="308"/>
      <c r="S35" s="308"/>
    </row>
    <row r="36" customFormat="false" ht="36.75" hidden="true" customHeight="true" outlineLevel="0" collapsed="false">
      <c r="A36" s="0"/>
      <c r="B36" s="0"/>
      <c r="C36" s="146"/>
      <c r="D36" s="0"/>
      <c r="E36" s="0"/>
      <c r="F36" s="0"/>
      <c r="G36" s="0"/>
      <c r="H36" s="0"/>
      <c r="I36" s="0"/>
      <c r="J36" s="0"/>
      <c r="K36" s="301"/>
      <c r="L36" s="301"/>
      <c r="M36" s="301"/>
      <c r="N36" s="301"/>
      <c r="O36" s="301"/>
      <c r="P36" s="301"/>
      <c r="Q36" s="308"/>
      <c r="R36" s="308"/>
      <c r="S36" s="308"/>
    </row>
    <row r="37" customFormat="false" ht="36.75" hidden="true" customHeight="true" outlineLevel="0" collapsed="false">
      <c r="A37" s="330"/>
      <c r="B37" s="331"/>
      <c r="C37" s="332"/>
      <c r="D37" s="333"/>
      <c r="E37" s="333"/>
      <c r="F37" s="334"/>
      <c r="G37" s="334"/>
      <c r="H37" s="334"/>
      <c r="I37" s="334"/>
      <c r="J37" s="335"/>
      <c r="K37" s="301"/>
      <c r="L37" s="301"/>
      <c r="M37" s="301"/>
      <c r="N37" s="301"/>
      <c r="O37" s="301"/>
      <c r="P37" s="301"/>
      <c r="Q37" s="308"/>
      <c r="R37" s="308"/>
      <c r="S37" s="308"/>
    </row>
    <row r="38" customFormat="false" ht="36.75" hidden="true" customHeight="true" outlineLevel="0" collapsed="false">
      <c r="A38" s="330"/>
      <c r="B38" s="331"/>
      <c r="C38" s="332"/>
      <c r="D38" s="333"/>
      <c r="E38" s="333"/>
      <c r="F38" s="334"/>
      <c r="G38" s="334"/>
      <c r="H38" s="334"/>
      <c r="I38" s="334"/>
      <c r="J38" s="335"/>
      <c r="K38" s="301"/>
      <c r="L38" s="301"/>
      <c r="M38" s="301"/>
      <c r="N38" s="301"/>
      <c r="O38" s="301"/>
      <c r="P38" s="301"/>
      <c r="Q38" s="308"/>
      <c r="R38" s="308"/>
      <c r="S38" s="308"/>
    </row>
    <row r="39" customFormat="false" ht="36.75" hidden="true" customHeight="true" outlineLevel="0" collapsed="false">
      <c r="A39" s="330"/>
      <c r="B39" s="331"/>
      <c r="C39" s="332"/>
      <c r="D39" s="333"/>
      <c r="E39" s="333"/>
      <c r="F39" s="334"/>
      <c r="G39" s="334"/>
      <c r="H39" s="334"/>
      <c r="I39" s="334"/>
      <c r="J39" s="335"/>
      <c r="K39" s="301"/>
      <c r="L39" s="301"/>
      <c r="M39" s="301"/>
      <c r="N39" s="301"/>
      <c r="O39" s="301"/>
      <c r="P39" s="301"/>
      <c r="Q39" s="308"/>
      <c r="R39" s="308"/>
      <c r="S39" s="308"/>
    </row>
    <row r="40" customFormat="false" ht="36.75" hidden="true" customHeight="true" outlineLevel="0" collapsed="false">
      <c r="A40" s="330"/>
      <c r="B40" s="331"/>
      <c r="C40" s="332"/>
      <c r="D40" s="333"/>
      <c r="E40" s="333"/>
      <c r="F40" s="334"/>
      <c r="G40" s="334"/>
      <c r="H40" s="334"/>
      <c r="I40" s="334"/>
      <c r="J40" s="335"/>
      <c r="K40" s="301"/>
      <c r="L40" s="301"/>
      <c r="M40" s="301"/>
      <c r="N40" s="301"/>
      <c r="O40" s="301"/>
      <c r="P40" s="301"/>
      <c r="Q40" s="308"/>
      <c r="R40" s="308"/>
      <c r="S40" s="308"/>
    </row>
    <row r="41" customFormat="false" ht="36.75" hidden="false" customHeight="true" outlineLevel="0" collapsed="false">
      <c r="A41" s="0"/>
      <c r="B41" s="0"/>
      <c r="C41" s="146"/>
      <c r="D41" s="0"/>
      <c r="E41" s="0"/>
      <c r="F41" s="0"/>
      <c r="G41" s="0"/>
      <c r="H41" s="0"/>
      <c r="I41" s="0"/>
      <c r="J41" s="0"/>
      <c r="K41" s="301"/>
      <c r="L41" s="301"/>
      <c r="M41" s="301"/>
      <c r="N41" s="301"/>
      <c r="O41" s="301"/>
      <c r="P41" s="301"/>
      <c r="Q41" s="308"/>
      <c r="R41" s="308"/>
      <c r="S41" s="308"/>
    </row>
    <row r="42" customFormat="false" ht="36.75" hidden="false" customHeight="true" outlineLevel="1" collapsed="false">
      <c r="A42" s="309" t="s">
        <v>561</v>
      </c>
      <c r="B42" s="309" t="s">
        <v>1049</v>
      </c>
      <c r="C42" s="307"/>
      <c r="D42" s="303"/>
      <c r="E42" s="303"/>
      <c r="F42" s="303"/>
      <c r="G42" s="303"/>
      <c r="H42" s="303"/>
      <c r="I42" s="303"/>
      <c r="J42" s="304"/>
      <c r="K42" s="301"/>
      <c r="L42" s="301"/>
      <c r="M42" s="301"/>
      <c r="N42" s="301"/>
      <c r="O42" s="301"/>
      <c r="P42" s="301"/>
      <c r="Q42" s="308"/>
      <c r="R42" s="308"/>
      <c r="S42" s="308"/>
    </row>
    <row r="43" customFormat="false" ht="36.75" hidden="false" customHeight="true" outlineLevel="1" collapsed="false">
      <c r="A43" s="309" t="s">
        <v>565</v>
      </c>
      <c r="B43" s="310" t="n">
        <v>1</v>
      </c>
      <c r="J43" s="304"/>
      <c r="K43" s="301"/>
      <c r="L43" s="301"/>
      <c r="M43" s="301"/>
      <c r="N43" s="301"/>
      <c r="O43" s="301"/>
      <c r="P43" s="301"/>
      <c r="Q43" s="308"/>
      <c r="R43" s="308"/>
      <c r="S43" s="308"/>
    </row>
    <row r="44" customFormat="false" ht="36.75" hidden="false" customHeight="true" outlineLevel="1" collapsed="false">
      <c r="A44" s="309" t="s">
        <v>1050</v>
      </c>
      <c r="B44" s="310" t="n">
        <v>1</v>
      </c>
      <c r="J44" s="304"/>
      <c r="K44" s="301"/>
      <c r="L44" s="301"/>
      <c r="M44" s="301"/>
      <c r="N44" s="301"/>
      <c r="O44" s="301"/>
      <c r="P44" s="301"/>
      <c r="Q44" s="308"/>
      <c r="R44" s="308"/>
      <c r="S44" s="308"/>
    </row>
    <row r="45" customFormat="false" ht="36.75" hidden="false" customHeight="true" outlineLevel="0" collapsed="false">
      <c r="A45" s="311"/>
      <c r="B45" s="308"/>
      <c r="C45" s="312"/>
      <c r="D45" s="313"/>
      <c r="E45" s="314"/>
      <c r="F45" s="314"/>
      <c r="G45" s="313"/>
      <c r="H45" s="314"/>
      <c r="I45" s="314"/>
      <c r="J45" s="304"/>
      <c r="K45" s="301"/>
      <c r="L45" s="301"/>
      <c r="M45" s="301"/>
      <c r="N45" s="301"/>
      <c r="O45" s="301"/>
      <c r="P45" s="301"/>
      <c r="Q45" s="308"/>
      <c r="R45" s="308"/>
      <c r="S45" s="308"/>
    </row>
    <row r="46" s="319" customFormat="true" ht="36.75" hidden="false" customHeight="true" outlineLevel="0" collapsed="false">
      <c r="A46" s="315" t="s">
        <v>1098</v>
      </c>
      <c r="B46" s="315" t="s">
        <v>568</v>
      </c>
      <c r="C46" s="316" t="s">
        <v>569</v>
      </c>
      <c r="D46" s="315" t="s">
        <v>1051</v>
      </c>
      <c r="E46" s="315" t="s">
        <v>1052</v>
      </c>
      <c r="F46" s="317" t="s">
        <v>1053</v>
      </c>
      <c r="G46" s="317" t="s">
        <v>1056</v>
      </c>
      <c r="H46" s="317" t="s">
        <v>1059</v>
      </c>
      <c r="I46" s="315" t="s">
        <v>1110</v>
      </c>
      <c r="J46" s="315" t="s">
        <v>1105</v>
      </c>
      <c r="K46" s="328"/>
      <c r="L46" s="328"/>
      <c r="M46" s="328"/>
      <c r="N46" s="328"/>
      <c r="O46" s="328"/>
      <c r="P46" s="328"/>
      <c r="Q46" s="318"/>
      <c r="R46" s="318"/>
      <c r="S46" s="318"/>
    </row>
    <row r="47" customFormat="false" ht="36.75" hidden="false" customHeight="true" outlineLevel="0" collapsed="false">
      <c r="A47" s="315" t="s">
        <v>611</v>
      </c>
      <c r="B47" s="315" t="s">
        <v>614</v>
      </c>
      <c r="C47" s="315" t="s">
        <v>615</v>
      </c>
      <c r="D47" s="320" t="n">
        <v>770000</v>
      </c>
      <c r="E47" s="320" t="n">
        <v>10000</v>
      </c>
      <c r="F47" s="321" t="n">
        <v>760000</v>
      </c>
      <c r="G47" s="321" t="n">
        <v>800000</v>
      </c>
      <c r="H47" s="321" t="n">
        <v>-355000</v>
      </c>
      <c r="I47" s="320" t="n">
        <v>0</v>
      </c>
      <c r="J47" s="320" t="n">
        <v>1205000</v>
      </c>
      <c r="K47" s="301"/>
      <c r="L47" s="301"/>
      <c r="M47" s="301"/>
      <c r="N47" s="301"/>
      <c r="O47" s="301"/>
      <c r="P47" s="301"/>
      <c r="Q47" s="308"/>
      <c r="R47" s="308"/>
      <c r="S47" s="308"/>
    </row>
    <row r="48" customFormat="false" ht="36.75" hidden="false" customHeight="true" outlineLevel="0" collapsed="false">
      <c r="A48" s="315"/>
      <c r="B48" s="315"/>
      <c r="C48" s="315" t="s">
        <v>616</v>
      </c>
      <c r="D48" s="320" t="n">
        <v>7238000</v>
      </c>
      <c r="E48" s="320" t="n">
        <v>0</v>
      </c>
      <c r="F48" s="321" t="n">
        <v>7238000</v>
      </c>
      <c r="G48" s="321" t="n">
        <v>2900000</v>
      </c>
      <c r="H48" s="321" t="n">
        <v>615000</v>
      </c>
      <c r="I48" s="320" t="n">
        <v>0</v>
      </c>
      <c r="J48" s="320" t="n">
        <v>10753000</v>
      </c>
      <c r="K48" s="301"/>
      <c r="L48" s="301"/>
      <c r="M48" s="301"/>
      <c r="N48" s="301"/>
      <c r="O48" s="301"/>
      <c r="P48" s="301"/>
      <c r="Q48" s="308"/>
      <c r="R48" s="308"/>
      <c r="S48" s="308"/>
    </row>
    <row r="49" customFormat="false" ht="36.75" hidden="false" customHeight="true" outlineLevel="0" collapsed="false">
      <c r="A49" s="315"/>
      <c r="B49" s="315"/>
      <c r="C49" s="315" t="s">
        <v>617</v>
      </c>
      <c r="D49" s="320" t="n">
        <v>0</v>
      </c>
      <c r="E49" s="320" t="n">
        <v>0</v>
      </c>
      <c r="F49" s="321" t="n">
        <v>0</v>
      </c>
      <c r="G49" s="321" t="n">
        <v>0</v>
      </c>
      <c r="H49" s="321" t="n">
        <v>30000</v>
      </c>
      <c r="I49" s="320" t="n">
        <v>1150000</v>
      </c>
      <c r="J49" s="320" t="n">
        <v>1180000</v>
      </c>
      <c r="K49" s="301"/>
      <c r="L49" s="301"/>
      <c r="M49" s="301"/>
      <c r="N49" s="301"/>
      <c r="O49" s="301"/>
      <c r="P49" s="301"/>
      <c r="Q49" s="308"/>
      <c r="R49" s="308"/>
      <c r="S49" s="308"/>
    </row>
    <row r="50" customFormat="false" ht="36.75" hidden="false" customHeight="true" outlineLevel="0" collapsed="false">
      <c r="A50" s="315"/>
      <c r="B50" s="315" t="s">
        <v>612</v>
      </c>
      <c r="C50" s="315" t="s">
        <v>612</v>
      </c>
      <c r="D50" s="320" t="n">
        <v>0</v>
      </c>
      <c r="E50" s="320" t="n">
        <v>0</v>
      </c>
      <c r="F50" s="321" t="n">
        <v>0</v>
      </c>
      <c r="G50" s="321" t="n">
        <v>150000</v>
      </c>
      <c r="H50" s="321" t="n">
        <v>0</v>
      </c>
      <c r="I50" s="320" t="n">
        <v>0</v>
      </c>
      <c r="J50" s="320" t="n">
        <v>150000</v>
      </c>
      <c r="K50" s="301"/>
      <c r="L50" s="301"/>
      <c r="M50" s="301"/>
      <c r="N50" s="301"/>
      <c r="O50" s="301"/>
      <c r="P50" s="301"/>
      <c r="Q50" s="308"/>
      <c r="R50" s="308"/>
      <c r="S50" s="308"/>
    </row>
    <row r="51" customFormat="false" ht="36.75" hidden="false" customHeight="true" outlineLevel="0" collapsed="false">
      <c r="A51" s="315" t="s">
        <v>1111</v>
      </c>
      <c r="B51" s="315"/>
      <c r="C51" s="315"/>
      <c r="D51" s="320" t="n">
        <v>8008000</v>
      </c>
      <c r="E51" s="320" t="n">
        <v>10000</v>
      </c>
      <c r="F51" s="321" t="n">
        <v>7998000</v>
      </c>
      <c r="G51" s="321" t="n">
        <v>3850000</v>
      </c>
      <c r="H51" s="321" t="n">
        <v>290000</v>
      </c>
      <c r="I51" s="320" t="n">
        <v>1150000</v>
      </c>
      <c r="J51" s="320" t="n">
        <v>13288000</v>
      </c>
      <c r="K51" s="301"/>
      <c r="L51" s="301"/>
      <c r="M51" s="301"/>
      <c r="N51" s="301"/>
      <c r="O51" s="301"/>
      <c r="P51" s="301"/>
      <c r="Q51" s="308"/>
      <c r="R51" s="308"/>
      <c r="S51" s="308"/>
    </row>
    <row r="52" customFormat="false" ht="36.75" hidden="false" customHeight="true" outlineLevel="0" collapsed="false">
      <c r="A52" s="0"/>
      <c r="B52" s="0"/>
      <c r="C52" s="146"/>
      <c r="D52" s="0"/>
      <c r="E52" s="0"/>
      <c r="F52" s="0"/>
      <c r="G52" s="0"/>
      <c r="H52" s="0"/>
      <c r="I52" s="0"/>
      <c r="J52" s="0"/>
      <c r="K52" s="301"/>
      <c r="L52" s="301"/>
      <c r="M52" s="301"/>
      <c r="N52" s="301"/>
      <c r="O52" s="301"/>
      <c r="P52" s="301"/>
      <c r="Q52" s="308"/>
      <c r="R52" s="308"/>
      <c r="S52" s="308"/>
    </row>
    <row r="53" customFormat="false" ht="36.75" hidden="false" customHeight="true" outlineLevel="1" collapsed="false">
      <c r="A53" s="309" t="s">
        <v>561</v>
      </c>
      <c r="B53" s="309" t="s">
        <v>1049</v>
      </c>
      <c r="C53" s="307"/>
      <c r="D53" s="303"/>
      <c r="E53" s="303"/>
      <c r="F53" s="303"/>
      <c r="G53" s="303"/>
      <c r="H53" s="303"/>
      <c r="I53" s="303"/>
      <c r="J53" s="304"/>
      <c r="K53" s="301"/>
      <c r="L53" s="301"/>
      <c r="M53" s="301"/>
      <c r="N53" s="301"/>
      <c r="O53" s="301"/>
      <c r="P53" s="301"/>
      <c r="Q53" s="308"/>
      <c r="R53" s="308"/>
      <c r="S53" s="308"/>
    </row>
    <row r="54" customFormat="false" ht="36.75" hidden="false" customHeight="true" outlineLevel="1" collapsed="false">
      <c r="A54" s="309" t="s">
        <v>565</v>
      </c>
      <c r="B54" s="310" t="n">
        <v>1</v>
      </c>
      <c r="J54" s="304"/>
      <c r="K54" s="301"/>
      <c r="L54" s="301"/>
      <c r="M54" s="301"/>
      <c r="N54" s="301"/>
      <c r="O54" s="301"/>
      <c r="P54" s="301"/>
      <c r="Q54" s="308"/>
      <c r="R54" s="308"/>
      <c r="S54" s="308"/>
    </row>
    <row r="55" customFormat="false" ht="36.75" hidden="false" customHeight="true" outlineLevel="1" collapsed="false">
      <c r="A55" s="309" t="s">
        <v>1050</v>
      </c>
      <c r="B55" s="310" t="n">
        <v>1</v>
      </c>
      <c r="J55" s="304"/>
      <c r="K55" s="301"/>
      <c r="L55" s="301"/>
      <c r="M55" s="301"/>
      <c r="N55" s="301"/>
      <c r="O55" s="301"/>
      <c r="P55" s="301"/>
      <c r="Q55" s="308"/>
      <c r="R55" s="308"/>
      <c r="S55" s="308"/>
    </row>
    <row r="56" customFormat="false" ht="36.75" hidden="false" customHeight="true" outlineLevel="0" collapsed="false">
      <c r="A56" s="311"/>
      <c r="B56" s="308"/>
      <c r="C56" s="312"/>
      <c r="D56" s="313"/>
      <c r="E56" s="314"/>
      <c r="F56" s="314"/>
      <c r="G56" s="313"/>
      <c r="H56" s="314"/>
      <c r="I56" s="314"/>
      <c r="J56" s="304"/>
      <c r="K56" s="301"/>
      <c r="L56" s="301"/>
      <c r="M56" s="301"/>
      <c r="N56" s="301"/>
      <c r="O56" s="301"/>
      <c r="P56" s="301"/>
      <c r="Q56" s="308"/>
      <c r="R56" s="308"/>
      <c r="S56" s="308"/>
    </row>
    <row r="57" s="319" customFormat="true" ht="36.75" hidden="false" customHeight="true" outlineLevel="0" collapsed="false">
      <c r="A57" s="315" t="s">
        <v>1098</v>
      </c>
      <c r="B57" s="315" t="s">
        <v>568</v>
      </c>
      <c r="C57" s="316" t="s">
        <v>569</v>
      </c>
      <c r="D57" s="315" t="s">
        <v>1051</v>
      </c>
      <c r="E57" s="315" t="s">
        <v>1052</v>
      </c>
      <c r="F57" s="317" t="s">
        <v>1053</v>
      </c>
      <c r="G57" s="317" t="s">
        <v>1056</v>
      </c>
      <c r="H57" s="317" t="s">
        <v>1059</v>
      </c>
      <c r="I57" s="315" t="s">
        <v>1110</v>
      </c>
      <c r="J57" s="315" t="s">
        <v>1105</v>
      </c>
      <c r="K57" s="328"/>
      <c r="L57" s="328"/>
      <c r="M57" s="328"/>
      <c r="N57" s="328"/>
      <c r="O57" s="328"/>
      <c r="P57" s="328"/>
      <c r="Q57" s="318"/>
      <c r="R57" s="318"/>
      <c r="S57" s="318"/>
    </row>
    <row r="58" customFormat="false" ht="36.75" hidden="false" customHeight="true" outlineLevel="0" collapsed="false">
      <c r="A58" s="315" t="s">
        <v>623</v>
      </c>
      <c r="B58" s="315" t="s">
        <v>624</v>
      </c>
      <c r="C58" s="315" t="s">
        <v>625</v>
      </c>
      <c r="D58" s="320" t="n">
        <v>170000</v>
      </c>
      <c r="E58" s="320" t="n">
        <v>0</v>
      </c>
      <c r="F58" s="321" t="n">
        <v>170000</v>
      </c>
      <c r="G58" s="321" t="n">
        <v>100000</v>
      </c>
      <c r="H58" s="321" t="n">
        <v>2800000</v>
      </c>
      <c r="I58" s="320" t="n">
        <v>900000</v>
      </c>
      <c r="J58" s="320" t="n">
        <v>3970000</v>
      </c>
      <c r="K58" s="301"/>
      <c r="L58" s="301"/>
      <c r="M58" s="301"/>
      <c r="N58" s="301"/>
      <c r="O58" s="301"/>
      <c r="P58" s="301"/>
      <c r="Q58" s="308"/>
      <c r="R58" s="308"/>
      <c r="S58" s="308"/>
    </row>
    <row r="59" customFormat="false" ht="36.75" hidden="false" customHeight="true" outlineLevel="0" collapsed="false">
      <c r="A59" s="315"/>
      <c r="B59" s="315"/>
      <c r="C59" s="315" t="s">
        <v>626</v>
      </c>
      <c r="D59" s="320" t="n">
        <v>882000</v>
      </c>
      <c r="E59" s="320" t="n">
        <v>0</v>
      </c>
      <c r="F59" s="321" t="n">
        <v>882000</v>
      </c>
      <c r="G59" s="321" t="n">
        <v>150000</v>
      </c>
      <c r="H59" s="321" t="n">
        <v>-270000</v>
      </c>
      <c r="I59" s="320" t="n">
        <v>0</v>
      </c>
      <c r="J59" s="320" t="n">
        <v>762000</v>
      </c>
      <c r="K59" s="301"/>
      <c r="L59" s="301"/>
      <c r="M59" s="301"/>
      <c r="N59" s="301"/>
      <c r="O59" s="301"/>
      <c r="P59" s="301"/>
      <c r="Q59" s="308"/>
      <c r="R59" s="308"/>
      <c r="S59" s="308"/>
    </row>
    <row r="60" customFormat="false" ht="36.75" hidden="false" customHeight="true" outlineLevel="0" collapsed="false">
      <c r="A60" s="315"/>
      <c r="B60" s="315"/>
      <c r="C60" s="315" t="s">
        <v>627</v>
      </c>
      <c r="D60" s="320" t="n">
        <v>2900000</v>
      </c>
      <c r="E60" s="320" t="n">
        <v>0</v>
      </c>
      <c r="F60" s="321" t="n">
        <v>2900000</v>
      </c>
      <c r="G60" s="321" t="n">
        <v>-250000</v>
      </c>
      <c r="H60" s="321" t="n">
        <v>0</v>
      </c>
      <c r="I60" s="320" t="n">
        <v>0</v>
      </c>
      <c r="J60" s="320" t="n">
        <v>2650000</v>
      </c>
      <c r="K60" s="301"/>
      <c r="L60" s="301"/>
      <c r="M60" s="301"/>
      <c r="N60" s="301"/>
      <c r="O60" s="301"/>
      <c r="P60" s="301"/>
      <c r="Q60" s="308"/>
      <c r="R60" s="308"/>
      <c r="S60" s="308"/>
    </row>
    <row r="61" customFormat="false" ht="36.75" hidden="false" customHeight="true" outlineLevel="0" collapsed="false">
      <c r="A61" s="315"/>
      <c r="B61" s="315"/>
      <c r="C61" s="315" t="s">
        <v>628</v>
      </c>
      <c r="D61" s="320" t="n">
        <v>15000</v>
      </c>
      <c r="E61" s="320" t="n">
        <v>0</v>
      </c>
      <c r="F61" s="321" t="n">
        <v>15000</v>
      </c>
      <c r="G61" s="321" t="n">
        <v>1200000</v>
      </c>
      <c r="H61" s="321" t="n">
        <v>-335000</v>
      </c>
      <c r="I61" s="320" t="n">
        <v>0</v>
      </c>
      <c r="J61" s="320" t="n">
        <v>880000</v>
      </c>
      <c r="K61" s="301"/>
      <c r="L61" s="301"/>
      <c r="M61" s="301"/>
      <c r="N61" s="301"/>
      <c r="O61" s="301"/>
      <c r="P61" s="301"/>
      <c r="Q61" s="308"/>
      <c r="R61" s="308"/>
      <c r="S61" s="308"/>
    </row>
    <row r="62" customFormat="false" ht="36.75" hidden="false" customHeight="true" outlineLevel="0" collapsed="false">
      <c r="A62" s="315"/>
      <c r="B62" s="315" t="s">
        <v>631</v>
      </c>
      <c r="C62" s="315" t="s">
        <v>631</v>
      </c>
      <c r="D62" s="320"/>
      <c r="E62" s="320" t="n">
        <v>0</v>
      </c>
      <c r="F62" s="321" t="n">
        <v>0</v>
      </c>
      <c r="G62" s="321" t="n">
        <v>300000</v>
      </c>
      <c r="H62" s="321" t="n">
        <v>0</v>
      </c>
      <c r="I62" s="320" t="n">
        <v>0</v>
      </c>
      <c r="J62" s="320" t="n">
        <v>300000</v>
      </c>
      <c r="K62" s="301"/>
      <c r="L62" s="301"/>
      <c r="M62" s="301"/>
      <c r="N62" s="301"/>
      <c r="O62" s="301"/>
      <c r="P62" s="301"/>
      <c r="Q62" s="308"/>
      <c r="R62" s="308"/>
      <c r="S62" s="308"/>
    </row>
    <row r="63" customFormat="false" ht="36.75" hidden="false" customHeight="true" outlineLevel="0" collapsed="false">
      <c r="A63" s="315"/>
      <c r="B63" s="315" t="s">
        <v>632</v>
      </c>
      <c r="C63" s="315" t="s">
        <v>632</v>
      </c>
      <c r="D63" s="320"/>
      <c r="E63" s="320" t="n">
        <v>0</v>
      </c>
      <c r="F63" s="321" t="n">
        <v>0</v>
      </c>
      <c r="G63" s="321" t="n">
        <v>150000</v>
      </c>
      <c r="H63" s="321" t="n">
        <v>0</v>
      </c>
      <c r="I63" s="320" t="n">
        <v>0</v>
      </c>
      <c r="J63" s="320" t="n">
        <v>150000</v>
      </c>
      <c r="K63" s="301"/>
      <c r="L63" s="301"/>
      <c r="M63" s="301"/>
      <c r="N63" s="301"/>
      <c r="O63" s="301"/>
      <c r="P63" s="301"/>
      <c r="Q63" s="308"/>
      <c r="R63" s="308"/>
      <c r="S63" s="308"/>
    </row>
    <row r="64" customFormat="false" ht="36.75" hidden="false" customHeight="true" outlineLevel="0" collapsed="false">
      <c r="A64" s="315" t="s">
        <v>1112</v>
      </c>
      <c r="B64" s="315"/>
      <c r="C64" s="315"/>
      <c r="D64" s="320" t="n">
        <v>3967000</v>
      </c>
      <c r="E64" s="320" t="n">
        <v>0</v>
      </c>
      <c r="F64" s="321" t="n">
        <v>3967000</v>
      </c>
      <c r="G64" s="321" t="n">
        <v>1650000</v>
      </c>
      <c r="H64" s="321" t="n">
        <v>2195000</v>
      </c>
      <c r="I64" s="320" t="n">
        <v>900000</v>
      </c>
      <c r="J64" s="320" t="n">
        <v>8712000</v>
      </c>
      <c r="K64" s="301"/>
      <c r="L64" s="301"/>
      <c r="M64" s="301"/>
      <c r="N64" s="301"/>
      <c r="O64" s="301"/>
      <c r="P64" s="301"/>
      <c r="Q64" s="308"/>
      <c r="R64" s="308"/>
      <c r="S64" s="308"/>
    </row>
    <row r="65" customFormat="false" ht="36.75" hidden="false" customHeight="true" outlineLevel="0" collapsed="false">
      <c r="A65" s="0"/>
      <c r="B65" s="0"/>
      <c r="C65" s="146"/>
      <c r="D65" s="0"/>
      <c r="E65" s="0"/>
      <c r="F65" s="0"/>
      <c r="G65" s="0"/>
      <c r="H65" s="0"/>
      <c r="I65" s="0"/>
      <c r="J65" s="0"/>
      <c r="K65" s="305"/>
      <c r="L65" s="305"/>
      <c r="M65" s="305"/>
      <c r="N65" s="305"/>
      <c r="O65" s="305"/>
      <c r="P65" s="305"/>
      <c r="Q65" s="306"/>
      <c r="R65" s="306"/>
      <c r="S65" s="306"/>
    </row>
    <row r="66" customFormat="false" ht="36.75" hidden="false" customHeight="true" outlineLevel="0" collapsed="false">
      <c r="A66" s="0"/>
      <c r="B66" s="0"/>
      <c r="C66" s="146"/>
      <c r="D66" s="0"/>
      <c r="E66" s="0"/>
      <c r="F66" s="0"/>
      <c r="G66" s="0"/>
      <c r="H66" s="0"/>
      <c r="I66" s="0"/>
      <c r="J66" s="0"/>
      <c r="K66" s="301"/>
      <c r="L66" s="301"/>
      <c r="M66" s="301"/>
      <c r="N66" s="301"/>
      <c r="O66" s="301"/>
      <c r="P66" s="301"/>
      <c r="Q66" s="308"/>
      <c r="R66" s="308"/>
      <c r="S66" s="308"/>
    </row>
    <row r="67" customFormat="false" ht="36.75" hidden="false" customHeight="true" outlineLevel="0" collapsed="false">
      <c r="A67" s="0"/>
      <c r="B67" s="0"/>
      <c r="C67" s="146"/>
      <c r="D67" s="0"/>
      <c r="E67" s="0"/>
      <c r="F67" s="0"/>
      <c r="G67" s="0"/>
      <c r="H67" s="0"/>
      <c r="I67" s="0"/>
      <c r="J67" s="0"/>
      <c r="K67" s="301"/>
      <c r="L67" s="301"/>
      <c r="M67" s="301"/>
      <c r="N67" s="301"/>
      <c r="O67" s="301"/>
      <c r="P67" s="301"/>
      <c r="Q67" s="308"/>
      <c r="R67" s="308"/>
      <c r="S67" s="308"/>
    </row>
    <row r="68" customFormat="false" ht="36.75" hidden="false" customHeight="true" outlineLevel="0" collapsed="false">
      <c r="A68" s="0"/>
      <c r="B68" s="0"/>
      <c r="C68" s="146"/>
      <c r="D68" s="0"/>
      <c r="E68" s="0"/>
      <c r="F68" s="0"/>
      <c r="G68" s="0"/>
      <c r="H68" s="0"/>
      <c r="I68" s="0"/>
      <c r="J68" s="0"/>
      <c r="K68" s="301"/>
      <c r="L68" s="301"/>
      <c r="M68" s="301"/>
      <c r="N68" s="301"/>
      <c r="O68" s="301"/>
      <c r="P68" s="301"/>
      <c r="Q68" s="308"/>
      <c r="R68" s="308"/>
      <c r="S68" s="308"/>
    </row>
    <row r="69" customFormat="false" ht="36.75" hidden="false" customHeight="true" outlineLevel="0" collapsed="false">
      <c r="A69" s="309" t="s">
        <v>561</v>
      </c>
      <c r="B69" s="309" t="s">
        <v>1049</v>
      </c>
      <c r="C69" s="307"/>
      <c r="D69" s="303"/>
      <c r="E69" s="303"/>
      <c r="F69" s="303"/>
      <c r="G69" s="303"/>
      <c r="H69" s="303"/>
      <c r="I69" s="303"/>
      <c r="J69" s="304"/>
      <c r="K69" s="301"/>
      <c r="L69" s="301"/>
      <c r="M69" s="301"/>
      <c r="N69" s="301"/>
      <c r="O69" s="301"/>
      <c r="P69" s="301"/>
      <c r="Q69" s="308"/>
      <c r="R69" s="308"/>
      <c r="S69" s="308"/>
    </row>
    <row r="70" customFormat="false" ht="36.75" hidden="true" customHeight="true" outlineLevel="1" collapsed="false">
      <c r="A70" s="309" t="s">
        <v>565</v>
      </c>
      <c r="B70" s="310" t="n">
        <v>1</v>
      </c>
      <c r="J70" s="304"/>
      <c r="K70" s="301"/>
      <c r="L70" s="301"/>
      <c r="M70" s="301"/>
      <c r="N70" s="301"/>
      <c r="O70" s="301"/>
      <c r="P70" s="301"/>
      <c r="Q70" s="308"/>
      <c r="R70" s="308"/>
      <c r="S70" s="308"/>
    </row>
    <row r="71" customFormat="false" ht="36.75" hidden="true" customHeight="true" outlineLevel="1" collapsed="false">
      <c r="A71" s="309" t="s">
        <v>567</v>
      </c>
      <c r="B71" s="309" t="s">
        <v>642</v>
      </c>
      <c r="J71" s="304"/>
      <c r="K71" s="301"/>
      <c r="L71" s="301"/>
      <c r="M71" s="301"/>
      <c r="N71" s="301"/>
      <c r="O71" s="301"/>
      <c r="P71" s="301"/>
      <c r="Q71" s="308"/>
      <c r="R71" s="308"/>
      <c r="S71" s="308"/>
    </row>
    <row r="72" customFormat="false" ht="36.75" hidden="true" customHeight="true" outlineLevel="1" collapsed="false">
      <c r="A72" s="309" t="s">
        <v>1050</v>
      </c>
      <c r="B72" s="310" t="n">
        <v>1</v>
      </c>
      <c r="J72" s="304"/>
      <c r="K72" s="301"/>
      <c r="L72" s="301"/>
      <c r="M72" s="301"/>
      <c r="N72" s="301"/>
      <c r="O72" s="301"/>
      <c r="P72" s="301"/>
      <c r="Q72" s="308"/>
      <c r="R72" s="308"/>
      <c r="S72" s="308"/>
    </row>
    <row r="73" customFormat="false" ht="36.75" hidden="false" customHeight="true" outlineLevel="0" collapsed="false">
      <c r="A73" s="311"/>
      <c r="B73" s="308"/>
      <c r="C73" s="312"/>
      <c r="D73" s="313"/>
      <c r="E73" s="314"/>
      <c r="F73" s="314"/>
      <c r="G73" s="313"/>
      <c r="H73" s="314"/>
      <c r="I73" s="314"/>
      <c r="J73" s="304"/>
      <c r="K73" s="301"/>
      <c r="L73" s="301"/>
      <c r="M73" s="301"/>
      <c r="N73" s="301"/>
      <c r="O73" s="301"/>
      <c r="P73" s="301"/>
      <c r="Q73" s="308"/>
      <c r="R73" s="308"/>
      <c r="S73" s="308"/>
    </row>
    <row r="74" s="319" customFormat="true" ht="36.75" hidden="false" customHeight="true" outlineLevel="0" collapsed="false">
      <c r="A74" s="316" t="s">
        <v>643</v>
      </c>
      <c r="B74" s="315" t="s">
        <v>642</v>
      </c>
      <c r="C74" s="316" t="s">
        <v>569</v>
      </c>
      <c r="D74" s="315" t="s">
        <v>1113</v>
      </c>
      <c r="E74" s="315" t="s">
        <v>1052</v>
      </c>
      <c r="F74" s="317" t="s">
        <v>1053</v>
      </c>
      <c r="G74" s="317" t="s">
        <v>1056</v>
      </c>
      <c r="H74" s="317" t="s">
        <v>1059</v>
      </c>
      <c r="I74" s="315" t="s">
        <v>1110</v>
      </c>
      <c r="J74" s="315" t="s">
        <v>1114</v>
      </c>
      <c r="K74" s="328"/>
      <c r="L74" s="328"/>
      <c r="M74" s="328"/>
      <c r="N74" s="328"/>
      <c r="O74" s="328"/>
      <c r="P74" s="328"/>
      <c r="Q74" s="318"/>
      <c r="R74" s="318"/>
      <c r="S74" s="318"/>
    </row>
    <row r="75" customFormat="false" ht="36.75" hidden="false" customHeight="true" outlineLevel="0" collapsed="false">
      <c r="A75" s="336" t="s">
        <v>644</v>
      </c>
      <c r="B75" s="336" t="s">
        <v>645</v>
      </c>
      <c r="C75" s="315" t="s">
        <v>646</v>
      </c>
      <c r="D75" s="320" t="n">
        <v>383500</v>
      </c>
      <c r="E75" s="320" t="n">
        <v>0</v>
      </c>
      <c r="F75" s="321" t="n">
        <v>383500</v>
      </c>
      <c r="G75" s="321" t="n">
        <v>317000</v>
      </c>
      <c r="H75" s="321" t="n">
        <v>317000</v>
      </c>
      <c r="I75" s="320" t="n">
        <v>317000</v>
      </c>
      <c r="J75" s="320" t="n">
        <v>1334500</v>
      </c>
      <c r="K75" s="301"/>
      <c r="L75" s="301"/>
      <c r="M75" s="301"/>
      <c r="N75" s="301"/>
      <c r="O75" s="301"/>
      <c r="P75" s="301"/>
      <c r="Q75" s="308"/>
      <c r="R75" s="308"/>
      <c r="S75" s="308"/>
    </row>
    <row r="76" customFormat="false" ht="36.75" hidden="false" customHeight="true" outlineLevel="0" collapsed="false">
      <c r="A76" s="336"/>
      <c r="B76" s="315" t="s">
        <v>1115</v>
      </c>
      <c r="C76" s="315"/>
      <c r="D76" s="320" t="n">
        <v>383500</v>
      </c>
      <c r="E76" s="320" t="n">
        <v>0</v>
      </c>
      <c r="F76" s="321" t="n">
        <v>383500</v>
      </c>
      <c r="G76" s="321" t="n">
        <v>317000</v>
      </c>
      <c r="H76" s="321" t="n">
        <v>317000</v>
      </c>
      <c r="I76" s="320" t="n">
        <v>317000</v>
      </c>
      <c r="J76" s="320" t="n">
        <v>1334500</v>
      </c>
      <c r="K76" s="301"/>
      <c r="L76" s="301"/>
      <c r="M76" s="301"/>
      <c r="N76" s="301"/>
      <c r="O76" s="301"/>
      <c r="P76" s="301"/>
      <c r="Q76" s="308"/>
      <c r="R76" s="308"/>
      <c r="S76" s="308"/>
    </row>
    <row r="77" customFormat="false" ht="36.75" hidden="false" customHeight="true" outlineLevel="0" collapsed="false">
      <c r="A77" s="336"/>
      <c r="B77" s="336" t="s">
        <v>648</v>
      </c>
      <c r="C77" s="315" t="s">
        <v>650</v>
      </c>
      <c r="D77" s="320" t="n">
        <v>1105920</v>
      </c>
      <c r="E77" s="320" t="n">
        <v>0</v>
      </c>
      <c r="F77" s="321" t="n">
        <v>1105920</v>
      </c>
      <c r="G77" s="321" t="n">
        <v>-30200</v>
      </c>
      <c r="H77" s="321" t="n">
        <v>461600</v>
      </c>
      <c r="I77" s="320" t="n">
        <v>0</v>
      </c>
      <c r="J77" s="320" t="n">
        <v>1537320</v>
      </c>
      <c r="K77" s="301"/>
      <c r="L77" s="301"/>
      <c r="M77" s="301"/>
      <c r="N77" s="301"/>
      <c r="O77" s="301"/>
      <c r="P77" s="301"/>
      <c r="Q77" s="308"/>
      <c r="R77" s="308"/>
      <c r="S77" s="308"/>
    </row>
    <row r="78" customFormat="false" ht="36.75" hidden="false" customHeight="true" outlineLevel="0" collapsed="false">
      <c r="A78" s="336"/>
      <c r="B78" s="336"/>
      <c r="C78" s="315" t="s">
        <v>649</v>
      </c>
      <c r="D78" s="320" t="n">
        <v>0</v>
      </c>
      <c r="E78" s="320" t="n">
        <v>500000</v>
      </c>
      <c r="F78" s="321" t="n">
        <v>-500000</v>
      </c>
      <c r="G78" s="321" t="n">
        <v>-250000</v>
      </c>
      <c r="H78" s="321" t="n">
        <v>-250000</v>
      </c>
      <c r="I78" s="320" t="n">
        <v>-250000</v>
      </c>
      <c r="J78" s="320" t="n">
        <v>-1250000</v>
      </c>
      <c r="K78" s="301"/>
      <c r="L78" s="301"/>
      <c r="M78" s="301"/>
      <c r="N78" s="301"/>
      <c r="O78" s="301"/>
      <c r="P78" s="301"/>
      <c r="Q78" s="308"/>
      <c r="R78" s="308"/>
      <c r="S78" s="308"/>
    </row>
    <row r="79" customFormat="false" ht="36.75" hidden="false" customHeight="true" outlineLevel="0" collapsed="false">
      <c r="A79" s="336"/>
      <c r="B79" s="315" t="s">
        <v>1116</v>
      </c>
      <c r="C79" s="315"/>
      <c r="D79" s="320" t="n">
        <v>1105920</v>
      </c>
      <c r="E79" s="320" t="n">
        <v>500000</v>
      </c>
      <c r="F79" s="321" t="n">
        <v>605920</v>
      </c>
      <c r="G79" s="321" t="n">
        <v>-280200</v>
      </c>
      <c r="H79" s="321" t="n">
        <v>211600</v>
      </c>
      <c r="I79" s="320" t="n">
        <v>-250000</v>
      </c>
      <c r="J79" s="320" t="n">
        <v>287320</v>
      </c>
      <c r="K79" s="301"/>
      <c r="L79" s="301"/>
      <c r="M79" s="301"/>
      <c r="N79" s="301"/>
      <c r="O79" s="301"/>
      <c r="P79" s="301"/>
      <c r="Q79" s="308"/>
      <c r="R79" s="308"/>
      <c r="S79" s="308"/>
    </row>
    <row r="80" customFormat="false" ht="36.75" hidden="false" customHeight="true" outlineLevel="0" collapsed="false">
      <c r="A80" s="336"/>
      <c r="B80" s="315" t="s">
        <v>652</v>
      </c>
      <c r="C80" s="315" t="s">
        <v>653</v>
      </c>
      <c r="D80" s="320" t="n">
        <v>150000</v>
      </c>
      <c r="E80" s="320" t="n">
        <v>0</v>
      </c>
      <c r="F80" s="321" t="n">
        <v>150000</v>
      </c>
      <c r="G80" s="321" t="n">
        <v>150000</v>
      </c>
      <c r="H80" s="321" t="n">
        <v>0</v>
      </c>
      <c r="I80" s="320" t="n">
        <v>0</v>
      </c>
      <c r="J80" s="320" t="n">
        <v>300000</v>
      </c>
      <c r="K80" s="301"/>
      <c r="L80" s="301"/>
      <c r="M80" s="301"/>
      <c r="N80" s="301"/>
      <c r="O80" s="301"/>
      <c r="P80" s="301"/>
      <c r="Q80" s="308"/>
      <c r="R80" s="308"/>
      <c r="S80" s="308"/>
    </row>
    <row r="81" customFormat="false" ht="36.75" hidden="false" customHeight="true" outlineLevel="0" collapsed="false">
      <c r="A81" s="336"/>
      <c r="B81" s="315"/>
      <c r="C81" s="315" t="s">
        <v>655</v>
      </c>
      <c r="D81" s="320" t="n">
        <v>212000</v>
      </c>
      <c r="E81" s="320" t="n">
        <v>207500</v>
      </c>
      <c r="F81" s="321" t="n">
        <v>4500</v>
      </c>
      <c r="G81" s="321" t="n">
        <v>85238</v>
      </c>
      <c r="H81" s="321" t="n">
        <v>0</v>
      </c>
      <c r="I81" s="320" t="n">
        <v>0</v>
      </c>
      <c r="J81" s="320" t="n">
        <v>89738</v>
      </c>
      <c r="K81" s="301"/>
      <c r="L81" s="301"/>
      <c r="M81" s="301"/>
      <c r="N81" s="301"/>
      <c r="O81" s="301"/>
      <c r="P81" s="301"/>
      <c r="Q81" s="308"/>
      <c r="R81" s="308"/>
      <c r="S81" s="308"/>
    </row>
    <row r="82" customFormat="false" ht="36.75" hidden="false" customHeight="true" outlineLevel="0" collapsed="false">
      <c r="A82" s="336"/>
      <c r="B82" s="315"/>
      <c r="C82" s="315" t="s">
        <v>656</v>
      </c>
      <c r="D82" s="320" t="n">
        <v>22000</v>
      </c>
      <c r="E82" s="320" t="n">
        <v>0</v>
      </c>
      <c r="F82" s="321" t="n">
        <v>22000</v>
      </c>
      <c r="G82" s="321" t="n">
        <v>22000</v>
      </c>
      <c r="H82" s="321" t="n">
        <v>22000</v>
      </c>
      <c r="I82" s="320" t="n">
        <v>0</v>
      </c>
      <c r="J82" s="320" t="n">
        <v>66000</v>
      </c>
      <c r="K82" s="301"/>
      <c r="L82" s="301"/>
      <c r="M82" s="301"/>
      <c r="N82" s="301"/>
      <c r="O82" s="301"/>
      <c r="P82" s="301"/>
      <c r="Q82" s="308"/>
      <c r="R82" s="308"/>
      <c r="S82" s="308"/>
    </row>
    <row r="83" customFormat="false" ht="36.75" hidden="false" customHeight="true" outlineLevel="0" collapsed="false">
      <c r="A83" s="336"/>
      <c r="B83" s="315"/>
      <c r="C83" s="315" t="s">
        <v>720</v>
      </c>
      <c r="D83" s="320" t="n">
        <v>0</v>
      </c>
      <c r="E83" s="320" t="n">
        <v>0</v>
      </c>
      <c r="F83" s="321" t="n">
        <v>0</v>
      </c>
      <c r="G83" s="321" t="n">
        <v>240000</v>
      </c>
      <c r="H83" s="321" t="n">
        <v>240500</v>
      </c>
      <c r="I83" s="320" t="n">
        <v>0</v>
      </c>
      <c r="J83" s="320" t="n">
        <v>480500</v>
      </c>
      <c r="K83" s="301"/>
      <c r="L83" s="301"/>
      <c r="M83" s="301"/>
      <c r="N83" s="301"/>
      <c r="O83" s="301"/>
      <c r="P83" s="301"/>
      <c r="Q83" s="308"/>
      <c r="R83" s="308"/>
      <c r="S83" s="308"/>
    </row>
    <row r="84" customFormat="false" ht="36.75" hidden="false" customHeight="true" outlineLevel="0" collapsed="false">
      <c r="A84" s="336"/>
      <c r="B84" s="315"/>
      <c r="C84" s="315" t="s">
        <v>719</v>
      </c>
      <c r="D84" s="320" t="n">
        <v>0</v>
      </c>
      <c r="E84" s="320" t="n">
        <v>0</v>
      </c>
      <c r="F84" s="321" t="n">
        <v>0</v>
      </c>
      <c r="G84" s="321" t="n">
        <v>15000</v>
      </c>
      <c r="H84" s="321" t="n">
        <v>30000</v>
      </c>
      <c r="I84" s="320" t="n">
        <v>50000</v>
      </c>
      <c r="J84" s="320" t="n">
        <v>95000</v>
      </c>
      <c r="K84" s="301"/>
      <c r="L84" s="301"/>
      <c r="M84" s="301"/>
      <c r="N84" s="301"/>
      <c r="O84" s="301"/>
      <c r="P84" s="301"/>
      <c r="Q84" s="308"/>
      <c r="R84" s="308"/>
      <c r="S84" s="308"/>
    </row>
    <row r="85" customFormat="false" ht="36.75" hidden="false" customHeight="true" outlineLevel="0" collapsed="false">
      <c r="A85" s="336"/>
      <c r="B85" s="315"/>
      <c r="C85" s="315" t="s">
        <v>708</v>
      </c>
      <c r="D85" s="320" t="n">
        <v>0</v>
      </c>
      <c r="E85" s="320" t="n">
        <v>0</v>
      </c>
      <c r="F85" s="321" t="n">
        <v>0</v>
      </c>
      <c r="G85" s="321" t="n">
        <v>50000</v>
      </c>
      <c r="H85" s="321" t="n">
        <v>75000</v>
      </c>
      <c r="I85" s="320" t="n">
        <v>600000</v>
      </c>
      <c r="J85" s="320" t="n">
        <v>725000</v>
      </c>
      <c r="K85" s="308"/>
      <c r="L85" s="308"/>
      <c r="M85" s="227"/>
      <c r="N85" s="308"/>
      <c r="O85" s="308"/>
      <c r="P85" s="227"/>
      <c r="Q85" s="308"/>
      <c r="R85" s="308"/>
      <c r="S85" s="308"/>
    </row>
    <row r="86" customFormat="false" ht="36.75" hidden="false" customHeight="true" outlineLevel="0" collapsed="false">
      <c r="A86" s="336"/>
      <c r="B86" s="315"/>
      <c r="C86" s="315" t="s">
        <v>654</v>
      </c>
      <c r="D86" s="320" t="n">
        <v>350000</v>
      </c>
      <c r="E86" s="320" t="n">
        <v>0</v>
      </c>
      <c r="F86" s="321" t="n">
        <v>350000</v>
      </c>
      <c r="G86" s="321" t="n">
        <v>460000</v>
      </c>
      <c r="H86" s="321" t="n">
        <v>467500</v>
      </c>
      <c r="I86" s="320" t="n">
        <v>1917500</v>
      </c>
      <c r="J86" s="320" t="n">
        <v>3195000</v>
      </c>
      <c r="K86" s="308"/>
      <c r="L86" s="308"/>
      <c r="M86" s="227"/>
      <c r="N86" s="308"/>
      <c r="O86" s="308"/>
      <c r="P86" s="227"/>
      <c r="Q86" s="308"/>
      <c r="R86" s="308"/>
      <c r="S86" s="308"/>
    </row>
    <row r="87" customFormat="false" ht="36.75" hidden="false" customHeight="true" outlineLevel="0" collapsed="false">
      <c r="A87" s="336"/>
      <c r="B87" s="315" t="s">
        <v>1117</v>
      </c>
      <c r="C87" s="315"/>
      <c r="D87" s="320" t="n">
        <v>734000</v>
      </c>
      <c r="E87" s="320" t="n">
        <v>207500</v>
      </c>
      <c r="F87" s="321" t="n">
        <v>526500</v>
      </c>
      <c r="G87" s="321" t="n">
        <v>1022238</v>
      </c>
      <c r="H87" s="321" t="n">
        <v>835000</v>
      </c>
      <c r="I87" s="320" t="n">
        <v>2567500</v>
      </c>
      <c r="J87" s="320" t="n">
        <v>4951238</v>
      </c>
      <c r="K87" s="308"/>
      <c r="L87" s="308"/>
      <c r="M87" s="227"/>
      <c r="N87" s="308"/>
      <c r="O87" s="308"/>
      <c r="P87" s="227"/>
      <c r="Q87" s="308"/>
      <c r="R87" s="308"/>
      <c r="S87" s="308"/>
    </row>
    <row r="88" customFormat="false" ht="36.75" hidden="false" customHeight="true" outlineLevel="0" collapsed="false">
      <c r="A88" s="315" t="s">
        <v>1118</v>
      </c>
      <c r="B88" s="315"/>
      <c r="C88" s="315"/>
      <c r="D88" s="320" t="n">
        <v>2223420</v>
      </c>
      <c r="E88" s="320" t="n">
        <v>707500</v>
      </c>
      <c r="F88" s="321" t="n">
        <v>1515920</v>
      </c>
      <c r="G88" s="321" t="n">
        <v>1059038</v>
      </c>
      <c r="H88" s="321" t="n">
        <v>1363600</v>
      </c>
      <c r="I88" s="320" t="n">
        <v>2634500</v>
      </c>
      <c r="J88" s="320" t="n">
        <v>6573058</v>
      </c>
      <c r="K88" s="308"/>
      <c r="L88" s="308"/>
      <c r="M88" s="227"/>
      <c r="N88" s="308"/>
      <c r="O88" s="308"/>
      <c r="P88" s="227"/>
      <c r="Q88" s="308"/>
      <c r="R88" s="308"/>
      <c r="S88" s="308"/>
    </row>
    <row r="89" customFormat="false" ht="36.75" hidden="false" customHeight="true" outlineLevel="0" collapsed="false">
      <c r="A89" s="336" t="s">
        <v>660</v>
      </c>
      <c r="B89" s="315" t="s">
        <v>661</v>
      </c>
      <c r="C89" s="315" t="s">
        <v>662</v>
      </c>
      <c r="D89" s="320" t="n">
        <v>500000</v>
      </c>
      <c r="E89" s="320" t="n">
        <v>0</v>
      </c>
      <c r="F89" s="321" t="n">
        <v>500000</v>
      </c>
      <c r="G89" s="321" t="n">
        <v>300000</v>
      </c>
      <c r="H89" s="321" t="n">
        <v>450000</v>
      </c>
      <c r="I89" s="320" t="n">
        <v>500000</v>
      </c>
      <c r="J89" s="320" t="n">
        <v>1750000</v>
      </c>
      <c r="K89" s="308"/>
      <c r="L89" s="308"/>
      <c r="M89" s="227"/>
      <c r="N89" s="308"/>
      <c r="O89" s="308"/>
      <c r="P89" s="227"/>
      <c r="Q89" s="308"/>
      <c r="R89" s="308"/>
      <c r="S89" s="308"/>
    </row>
    <row r="90" customFormat="false" ht="36.75" hidden="false" customHeight="true" outlineLevel="0" collapsed="false">
      <c r="A90" s="336"/>
      <c r="B90" s="315"/>
      <c r="C90" s="315" t="s">
        <v>664</v>
      </c>
      <c r="D90" s="320" t="n">
        <v>940000</v>
      </c>
      <c r="E90" s="320" t="n">
        <v>0</v>
      </c>
      <c r="F90" s="321" t="n">
        <v>940000</v>
      </c>
      <c r="G90" s="321" t="n">
        <v>1000000</v>
      </c>
      <c r="H90" s="321" t="n">
        <v>2300000</v>
      </c>
      <c r="I90" s="320" t="n">
        <v>1500000</v>
      </c>
      <c r="J90" s="320" t="n">
        <v>5740000</v>
      </c>
      <c r="K90" s="308"/>
      <c r="L90" s="308"/>
      <c r="M90" s="227"/>
      <c r="N90" s="308"/>
      <c r="O90" s="308"/>
      <c r="P90" s="227"/>
      <c r="Q90" s="308"/>
      <c r="R90" s="308"/>
      <c r="S90" s="308"/>
    </row>
    <row r="91" customFormat="false" ht="36.75" hidden="false" customHeight="true" outlineLevel="0" collapsed="false">
      <c r="A91" s="336"/>
      <c r="B91" s="315"/>
      <c r="C91" s="315" t="s">
        <v>1082</v>
      </c>
      <c r="D91" s="320" t="n">
        <v>250000</v>
      </c>
      <c r="E91" s="320" t="n">
        <v>0</v>
      </c>
      <c r="F91" s="321" t="n">
        <v>250000</v>
      </c>
      <c r="G91" s="321" t="n">
        <v>1000000</v>
      </c>
      <c r="H91" s="321" t="n">
        <v>5000000</v>
      </c>
      <c r="I91" s="320" t="n">
        <v>1000000</v>
      </c>
      <c r="J91" s="320" t="n">
        <v>7250000</v>
      </c>
      <c r="K91" s="308"/>
      <c r="L91" s="308"/>
      <c r="M91" s="227"/>
      <c r="N91" s="308"/>
      <c r="O91" s="308"/>
      <c r="P91" s="227"/>
      <c r="Q91" s="308"/>
      <c r="R91" s="308"/>
      <c r="S91" s="308"/>
    </row>
    <row r="92" customFormat="false" ht="36.75" hidden="false" customHeight="true" outlineLevel="0" collapsed="false">
      <c r="A92" s="336"/>
      <c r="B92" s="315"/>
      <c r="C92" s="315" t="s">
        <v>1083</v>
      </c>
      <c r="D92" s="320" t="n">
        <v>0</v>
      </c>
      <c r="E92" s="320" t="n">
        <v>0</v>
      </c>
      <c r="F92" s="321" t="n">
        <v>0</v>
      </c>
      <c r="G92" s="321" t="n">
        <v>0</v>
      </c>
      <c r="H92" s="321" t="n">
        <v>5000000</v>
      </c>
      <c r="I92" s="320" t="n">
        <v>3000000</v>
      </c>
      <c r="J92" s="320" t="n">
        <v>8000000</v>
      </c>
      <c r="K92" s="308"/>
      <c r="L92" s="308"/>
      <c r="M92" s="227"/>
      <c r="N92" s="308"/>
      <c r="O92" s="308"/>
      <c r="P92" s="227"/>
      <c r="Q92" s="308"/>
      <c r="R92" s="308"/>
      <c r="S92" s="308"/>
    </row>
    <row r="93" customFormat="false" ht="36.75" hidden="false" customHeight="true" outlineLevel="0" collapsed="false">
      <c r="A93" s="336"/>
      <c r="B93" s="315"/>
      <c r="C93" s="315" t="s">
        <v>665</v>
      </c>
      <c r="D93" s="320" t="n">
        <v>1212000</v>
      </c>
      <c r="E93" s="320" t="n">
        <v>0</v>
      </c>
      <c r="F93" s="321" t="n">
        <v>1212000</v>
      </c>
      <c r="G93" s="321" t="n">
        <v>500000</v>
      </c>
      <c r="H93" s="321" t="n">
        <v>1100000</v>
      </c>
      <c r="I93" s="320" t="n">
        <v>1800000</v>
      </c>
      <c r="J93" s="320" t="n">
        <v>4612000</v>
      </c>
      <c r="K93" s="308"/>
      <c r="L93" s="308"/>
      <c r="M93" s="227"/>
      <c r="N93" s="308"/>
      <c r="O93" s="308"/>
      <c r="P93" s="227"/>
      <c r="Q93" s="308"/>
      <c r="R93" s="308"/>
      <c r="S93" s="308"/>
    </row>
    <row r="94" customFormat="false" ht="36.75" hidden="false" customHeight="true" outlineLevel="0" collapsed="false">
      <c r="A94" s="336"/>
      <c r="B94" s="315" t="s">
        <v>1119</v>
      </c>
      <c r="C94" s="315"/>
      <c r="D94" s="320" t="n">
        <v>2902000</v>
      </c>
      <c r="E94" s="320" t="n">
        <v>0</v>
      </c>
      <c r="F94" s="321" t="n">
        <v>2902000</v>
      </c>
      <c r="G94" s="321" t="n">
        <v>2800000</v>
      </c>
      <c r="H94" s="321" t="n">
        <v>13850000</v>
      </c>
      <c r="I94" s="320" t="n">
        <v>7800000</v>
      </c>
      <c r="J94" s="320" t="n">
        <v>27352000</v>
      </c>
      <c r="K94" s="308"/>
      <c r="L94" s="308"/>
      <c r="M94" s="227"/>
      <c r="N94" s="308"/>
      <c r="O94" s="308"/>
      <c r="P94" s="227"/>
      <c r="Q94" s="308"/>
      <c r="R94" s="308"/>
      <c r="S94" s="308"/>
    </row>
    <row r="95" customFormat="false" ht="36.75" hidden="false" customHeight="true" outlineLevel="0" collapsed="false">
      <c r="A95" s="336"/>
      <c r="B95" s="315" t="s">
        <v>667</v>
      </c>
      <c r="C95" s="315" t="s">
        <v>754</v>
      </c>
      <c r="D95" s="320" t="n">
        <v>25000</v>
      </c>
      <c r="E95" s="320" t="n">
        <v>0</v>
      </c>
      <c r="F95" s="321" t="n">
        <v>25000</v>
      </c>
      <c r="G95" s="321" t="n">
        <v>25000</v>
      </c>
      <c r="H95" s="321" t="n">
        <v>25000</v>
      </c>
      <c r="I95" s="320" t="n">
        <v>25000</v>
      </c>
      <c r="J95" s="320" t="n">
        <v>100000</v>
      </c>
      <c r="K95" s="308"/>
      <c r="L95" s="308"/>
      <c r="M95" s="227"/>
      <c r="N95" s="308"/>
      <c r="O95" s="308"/>
      <c r="P95" s="227"/>
      <c r="Q95" s="308"/>
      <c r="R95" s="308"/>
      <c r="S95" s="308"/>
    </row>
    <row r="96" customFormat="false" ht="36.75" hidden="false" customHeight="true" outlineLevel="0" collapsed="false">
      <c r="A96" s="336"/>
      <c r="B96" s="315"/>
      <c r="C96" s="315" t="s">
        <v>668</v>
      </c>
      <c r="D96" s="320" t="n">
        <v>250000</v>
      </c>
      <c r="E96" s="320" t="n">
        <v>0</v>
      </c>
      <c r="F96" s="321" t="n">
        <v>250000</v>
      </c>
      <c r="G96" s="321" t="n">
        <v>500000</v>
      </c>
      <c r="H96" s="321" t="n">
        <v>500000</v>
      </c>
      <c r="I96" s="320" t="n">
        <v>500000</v>
      </c>
      <c r="J96" s="320" t="n">
        <v>1750000</v>
      </c>
      <c r="K96" s="308"/>
      <c r="L96" s="308"/>
      <c r="M96" s="227"/>
      <c r="N96" s="308"/>
      <c r="O96" s="308"/>
      <c r="P96" s="227"/>
      <c r="Q96" s="308"/>
      <c r="R96" s="308"/>
      <c r="S96" s="308"/>
    </row>
    <row r="97" customFormat="false" ht="36.75" hidden="false" customHeight="true" outlineLevel="0" collapsed="false">
      <c r="A97" s="336"/>
      <c r="B97" s="315"/>
      <c r="C97" s="315" t="s">
        <v>1073</v>
      </c>
      <c r="D97" s="320" t="n">
        <v>0</v>
      </c>
      <c r="E97" s="320" t="n">
        <v>0</v>
      </c>
      <c r="F97" s="321" t="n">
        <v>0</v>
      </c>
      <c r="G97" s="321" t="n">
        <v>300000</v>
      </c>
      <c r="H97" s="321" t="n">
        <v>0</v>
      </c>
      <c r="I97" s="320" t="n">
        <v>0</v>
      </c>
      <c r="J97" s="320" t="n">
        <v>300000</v>
      </c>
      <c r="K97" s="308"/>
      <c r="L97" s="308"/>
      <c r="M97" s="227"/>
      <c r="N97" s="308"/>
      <c r="O97" s="308"/>
      <c r="P97" s="227"/>
      <c r="Q97" s="308"/>
      <c r="R97" s="308"/>
      <c r="S97" s="308"/>
    </row>
    <row r="98" customFormat="false" ht="36.75" hidden="false" customHeight="true" outlineLevel="0" collapsed="false">
      <c r="A98" s="336"/>
      <c r="B98" s="315" t="s">
        <v>1120</v>
      </c>
      <c r="C98" s="315"/>
      <c r="D98" s="320" t="n">
        <v>275000</v>
      </c>
      <c r="E98" s="320" t="n">
        <v>0</v>
      </c>
      <c r="F98" s="321" t="n">
        <v>275000</v>
      </c>
      <c r="G98" s="321" t="n">
        <v>825000</v>
      </c>
      <c r="H98" s="321" t="n">
        <v>525000</v>
      </c>
      <c r="I98" s="320" t="n">
        <v>525000</v>
      </c>
      <c r="J98" s="320" t="n">
        <v>2150000</v>
      </c>
      <c r="K98" s="308"/>
      <c r="L98" s="308"/>
      <c r="M98" s="227"/>
      <c r="N98" s="308"/>
      <c r="O98" s="308"/>
      <c r="P98" s="227"/>
      <c r="Q98" s="308"/>
      <c r="R98" s="308"/>
      <c r="S98" s="308"/>
    </row>
    <row r="99" customFormat="false" ht="36.75" hidden="false" customHeight="true" outlineLevel="0" collapsed="false">
      <c r="A99" s="336"/>
      <c r="B99" s="315" t="s">
        <v>671</v>
      </c>
      <c r="C99" s="315" t="s">
        <v>672</v>
      </c>
      <c r="D99" s="320" t="n">
        <v>63000</v>
      </c>
      <c r="E99" s="320" t="n">
        <v>0</v>
      </c>
      <c r="F99" s="321" t="n">
        <v>63000</v>
      </c>
      <c r="G99" s="321" t="n">
        <v>1550000</v>
      </c>
      <c r="H99" s="321" t="n">
        <v>-58000</v>
      </c>
      <c r="I99" s="320" t="n">
        <v>0</v>
      </c>
      <c r="J99" s="320" t="n">
        <v>1555000</v>
      </c>
      <c r="K99" s="308"/>
      <c r="L99" s="308"/>
      <c r="M99" s="227"/>
      <c r="N99" s="308"/>
      <c r="O99" s="308"/>
      <c r="P99" s="227"/>
      <c r="Q99" s="308"/>
      <c r="R99" s="308"/>
      <c r="S99" s="308"/>
    </row>
    <row r="100" customFormat="false" ht="36.75" hidden="false" customHeight="true" outlineLevel="0" collapsed="false">
      <c r="A100" s="336"/>
      <c r="B100" s="315"/>
      <c r="C100" s="315" t="s">
        <v>697</v>
      </c>
      <c r="D100" s="320" t="n">
        <v>1203000</v>
      </c>
      <c r="E100" s="320" t="n">
        <v>1350000</v>
      </c>
      <c r="F100" s="321" t="n">
        <v>-147000</v>
      </c>
      <c r="G100" s="321" t="n">
        <v>-1000000</v>
      </c>
      <c r="H100" s="321" t="n">
        <v>0</v>
      </c>
      <c r="I100" s="320" t="n">
        <v>0</v>
      </c>
      <c r="J100" s="320" t="n">
        <v>-1147000</v>
      </c>
      <c r="K100" s="308"/>
      <c r="L100" s="308"/>
      <c r="M100" s="227"/>
      <c r="N100" s="308"/>
      <c r="O100" s="308"/>
      <c r="P100" s="227"/>
      <c r="Q100" s="308"/>
      <c r="R100" s="308"/>
      <c r="S100" s="308"/>
    </row>
    <row r="101" customFormat="false" ht="36.75" hidden="false" customHeight="true" outlineLevel="0" collapsed="false">
      <c r="A101" s="336"/>
      <c r="B101" s="315"/>
      <c r="C101" s="315" t="s">
        <v>704</v>
      </c>
      <c r="D101" s="320" t="n">
        <v>620000</v>
      </c>
      <c r="E101" s="320" t="n">
        <v>500000</v>
      </c>
      <c r="F101" s="321" t="n">
        <v>120000</v>
      </c>
      <c r="G101" s="321" t="n">
        <v>0</v>
      </c>
      <c r="H101" s="321" t="n">
        <v>0</v>
      </c>
      <c r="I101" s="320" t="n">
        <v>0</v>
      </c>
      <c r="J101" s="320" t="n">
        <v>120000</v>
      </c>
      <c r="K101" s="308"/>
      <c r="L101" s="308"/>
      <c r="M101" s="227"/>
      <c r="N101" s="308"/>
      <c r="O101" s="308"/>
      <c r="P101" s="227"/>
      <c r="Q101" s="308"/>
      <c r="R101" s="308"/>
      <c r="S101" s="308"/>
    </row>
    <row r="102" customFormat="false" ht="36.75" hidden="false" customHeight="true" outlineLevel="0" collapsed="false">
      <c r="A102" s="336"/>
      <c r="B102" s="315"/>
      <c r="C102" s="315" t="s">
        <v>674</v>
      </c>
      <c r="D102" s="320" t="n">
        <v>0</v>
      </c>
      <c r="E102" s="320" t="n">
        <v>0</v>
      </c>
      <c r="F102" s="321" t="n">
        <v>0</v>
      </c>
      <c r="G102" s="321" t="n">
        <v>120000</v>
      </c>
      <c r="H102" s="321" t="n">
        <v>800000</v>
      </c>
      <c r="I102" s="320" t="n">
        <v>2000000</v>
      </c>
      <c r="J102" s="320" t="n">
        <v>2920000</v>
      </c>
      <c r="K102" s="308"/>
      <c r="L102" s="308"/>
      <c r="M102" s="227"/>
      <c r="N102" s="308"/>
      <c r="O102" s="308"/>
      <c r="P102" s="227"/>
      <c r="Q102" s="308"/>
      <c r="R102" s="308"/>
      <c r="S102" s="308"/>
    </row>
    <row r="103" customFormat="false" ht="36.75" hidden="false" customHeight="true" outlineLevel="0" collapsed="false">
      <c r="A103" s="336"/>
      <c r="B103" s="315"/>
      <c r="C103" s="315" t="s">
        <v>683</v>
      </c>
      <c r="D103" s="320" t="n">
        <v>0</v>
      </c>
      <c r="E103" s="320" t="n">
        <v>0</v>
      </c>
      <c r="F103" s="321" t="n">
        <v>0</v>
      </c>
      <c r="G103" s="321" t="n">
        <v>0</v>
      </c>
      <c r="H103" s="321" t="n">
        <v>1000000</v>
      </c>
      <c r="I103" s="320" t="n">
        <v>1500000</v>
      </c>
      <c r="J103" s="320" t="n">
        <v>2500000</v>
      </c>
      <c r="K103" s="308"/>
      <c r="L103" s="308"/>
      <c r="M103" s="227"/>
      <c r="N103" s="308"/>
      <c r="O103" s="308"/>
      <c r="P103" s="227"/>
      <c r="Q103" s="308"/>
      <c r="R103" s="308"/>
      <c r="S103" s="308"/>
    </row>
    <row r="104" customFormat="false" ht="36.75" hidden="false" customHeight="true" outlineLevel="0" collapsed="false">
      <c r="A104" s="336"/>
      <c r="B104" s="315"/>
      <c r="C104" s="315" t="s">
        <v>1093</v>
      </c>
      <c r="D104" s="320" t="n">
        <v>0</v>
      </c>
      <c r="E104" s="320" t="n">
        <v>0</v>
      </c>
      <c r="F104" s="321" t="n">
        <v>0</v>
      </c>
      <c r="G104" s="321" t="n">
        <v>0</v>
      </c>
      <c r="H104" s="321" t="n">
        <v>0</v>
      </c>
      <c r="I104" s="320" t="n">
        <v>0</v>
      </c>
      <c r="J104" s="320" t="n">
        <v>0</v>
      </c>
      <c r="K104" s="308"/>
      <c r="L104" s="308"/>
      <c r="M104" s="227"/>
      <c r="N104" s="308"/>
      <c r="O104" s="308"/>
      <c r="P104" s="227"/>
      <c r="Q104" s="308"/>
      <c r="R104" s="308"/>
      <c r="S104" s="308"/>
    </row>
    <row r="105" customFormat="false" ht="36.75" hidden="false" customHeight="true" outlineLevel="0" collapsed="false">
      <c r="A105" s="336"/>
      <c r="B105" s="315"/>
      <c r="C105" s="315" t="s">
        <v>1069</v>
      </c>
      <c r="D105" s="320" t="n">
        <v>0</v>
      </c>
      <c r="E105" s="320" t="n">
        <v>0</v>
      </c>
      <c r="F105" s="321" t="n">
        <v>0</v>
      </c>
      <c r="G105" s="321" t="n">
        <v>0</v>
      </c>
      <c r="H105" s="321" t="n">
        <v>70000</v>
      </c>
      <c r="I105" s="320" t="n">
        <v>515000</v>
      </c>
      <c r="J105" s="320" t="n">
        <v>585000</v>
      </c>
      <c r="K105" s="308"/>
      <c r="L105" s="308"/>
      <c r="M105" s="227"/>
      <c r="N105" s="308"/>
      <c r="O105" s="308"/>
      <c r="P105" s="227"/>
      <c r="Q105" s="308"/>
      <c r="R105" s="308"/>
      <c r="S105" s="308"/>
    </row>
    <row r="106" customFormat="false" ht="36.75" hidden="false" customHeight="true" outlineLevel="0" collapsed="false">
      <c r="A106" s="336"/>
      <c r="B106" s="315"/>
      <c r="C106" s="315" t="s">
        <v>676</v>
      </c>
      <c r="D106" s="320" t="n">
        <v>0</v>
      </c>
      <c r="E106" s="320" t="n">
        <v>0</v>
      </c>
      <c r="F106" s="321" t="n">
        <v>0</v>
      </c>
      <c r="G106" s="321" t="n">
        <v>75000</v>
      </c>
      <c r="H106" s="321" t="n">
        <v>0</v>
      </c>
      <c r="I106" s="320" t="n">
        <v>0</v>
      </c>
      <c r="J106" s="320" t="n">
        <v>75000</v>
      </c>
      <c r="K106" s="308"/>
      <c r="L106" s="308"/>
      <c r="M106" s="227"/>
      <c r="N106" s="308"/>
      <c r="O106" s="308"/>
      <c r="P106" s="227"/>
      <c r="Q106" s="308"/>
      <c r="R106" s="308"/>
      <c r="S106" s="308"/>
    </row>
    <row r="107" customFormat="false" ht="36.75" hidden="false" customHeight="true" outlineLevel="0" collapsed="false">
      <c r="A107" s="336"/>
      <c r="B107" s="315"/>
      <c r="C107" s="315" t="s">
        <v>682</v>
      </c>
      <c r="D107" s="320" t="n">
        <v>200000</v>
      </c>
      <c r="E107" s="320" t="n">
        <v>0</v>
      </c>
      <c r="F107" s="321" t="n">
        <v>200000</v>
      </c>
      <c r="G107" s="321" t="n">
        <v>700000</v>
      </c>
      <c r="H107" s="321" t="n">
        <v>0</v>
      </c>
      <c r="I107" s="320" t="n">
        <v>0</v>
      </c>
      <c r="J107" s="320" t="n">
        <v>900000</v>
      </c>
      <c r="K107" s="308"/>
      <c r="L107" s="308"/>
      <c r="M107" s="227"/>
      <c r="N107" s="308"/>
      <c r="O107" s="308"/>
      <c r="P107" s="227"/>
      <c r="Q107" s="308"/>
      <c r="R107" s="308"/>
      <c r="S107" s="308"/>
    </row>
    <row r="108" customFormat="false" ht="36.75" hidden="false" customHeight="true" outlineLevel="0" collapsed="false">
      <c r="A108" s="336"/>
      <c r="B108" s="315"/>
      <c r="C108" s="315" t="s">
        <v>673</v>
      </c>
      <c r="D108" s="320" t="n">
        <v>0</v>
      </c>
      <c r="E108" s="320" t="n">
        <v>0</v>
      </c>
      <c r="F108" s="321" t="n">
        <v>0</v>
      </c>
      <c r="G108" s="321" t="n">
        <v>900000</v>
      </c>
      <c r="H108" s="321" t="n">
        <v>0</v>
      </c>
      <c r="I108" s="320" t="n">
        <v>0</v>
      </c>
      <c r="J108" s="320" t="n">
        <v>900000</v>
      </c>
      <c r="K108" s="308"/>
      <c r="L108" s="308"/>
      <c r="M108" s="227"/>
      <c r="N108" s="308"/>
      <c r="O108" s="308"/>
      <c r="P108" s="227"/>
      <c r="Q108" s="308"/>
      <c r="R108" s="308"/>
      <c r="S108" s="308"/>
    </row>
    <row r="109" customFormat="false" ht="36.75" hidden="false" customHeight="true" outlineLevel="0" collapsed="false">
      <c r="A109" s="336"/>
      <c r="B109" s="315"/>
      <c r="C109" s="315" t="s">
        <v>1094</v>
      </c>
      <c r="D109" s="320" t="n">
        <v>0</v>
      </c>
      <c r="E109" s="320" t="n">
        <v>0</v>
      </c>
      <c r="F109" s="321" t="n">
        <v>0</v>
      </c>
      <c r="G109" s="321" t="n">
        <v>0</v>
      </c>
      <c r="H109" s="321" t="n">
        <v>0</v>
      </c>
      <c r="I109" s="320" t="n">
        <v>2000000</v>
      </c>
      <c r="J109" s="320" t="n">
        <v>2000000</v>
      </c>
      <c r="K109" s="308"/>
      <c r="L109" s="308"/>
      <c r="M109" s="227"/>
      <c r="N109" s="308"/>
      <c r="O109" s="308"/>
      <c r="P109" s="227"/>
      <c r="Q109" s="308"/>
      <c r="R109" s="308"/>
      <c r="S109" s="308"/>
    </row>
    <row r="110" customFormat="false" ht="36.75" hidden="false" customHeight="true" outlineLevel="0" collapsed="false">
      <c r="A110" s="336"/>
      <c r="B110" s="315"/>
      <c r="C110" s="315" t="s">
        <v>680</v>
      </c>
      <c r="D110" s="320" t="n">
        <v>0</v>
      </c>
      <c r="E110" s="320" t="n">
        <v>0</v>
      </c>
      <c r="F110" s="321" t="n">
        <v>0</v>
      </c>
      <c r="G110" s="321" t="n">
        <v>1400000</v>
      </c>
      <c r="H110" s="321" t="n">
        <v>0</v>
      </c>
      <c r="I110" s="320" t="n">
        <v>0</v>
      </c>
      <c r="J110" s="320" t="n">
        <v>1400000</v>
      </c>
      <c r="K110" s="308"/>
      <c r="L110" s="308"/>
      <c r="M110" s="227"/>
      <c r="N110" s="308"/>
      <c r="O110" s="308"/>
      <c r="P110" s="227"/>
      <c r="Q110" s="308"/>
      <c r="R110" s="308"/>
      <c r="S110" s="308"/>
    </row>
    <row r="111" customFormat="false" ht="36.75" hidden="false" customHeight="true" outlineLevel="0" collapsed="false">
      <c r="A111" s="336"/>
      <c r="B111" s="315"/>
      <c r="C111" s="315" t="s">
        <v>1087</v>
      </c>
      <c r="D111" s="320" t="n">
        <v>0</v>
      </c>
      <c r="E111" s="320" t="n">
        <v>0</v>
      </c>
      <c r="F111" s="321" t="n">
        <v>0</v>
      </c>
      <c r="G111" s="321" t="n">
        <v>1660000</v>
      </c>
      <c r="H111" s="321" t="n">
        <v>0</v>
      </c>
      <c r="I111" s="320" t="n">
        <v>0</v>
      </c>
      <c r="J111" s="320" t="n">
        <v>1660000</v>
      </c>
      <c r="K111" s="308"/>
      <c r="L111" s="308"/>
      <c r="M111" s="227"/>
      <c r="N111" s="308"/>
      <c r="O111" s="308"/>
      <c r="P111" s="227"/>
      <c r="Q111" s="308"/>
      <c r="R111" s="308"/>
      <c r="S111" s="308"/>
    </row>
    <row r="112" customFormat="false" ht="36.75" hidden="false" customHeight="true" outlineLevel="0" collapsed="false">
      <c r="A112" s="336"/>
      <c r="B112" s="315"/>
      <c r="C112" s="315" t="s">
        <v>1084</v>
      </c>
      <c r="D112" s="320" t="n">
        <v>0</v>
      </c>
      <c r="E112" s="320" t="n">
        <v>0</v>
      </c>
      <c r="F112" s="321" t="n">
        <v>0</v>
      </c>
      <c r="G112" s="321" t="n">
        <v>140000</v>
      </c>
      <c r="H112" s="321" t="n">
        <v>1000000</v>
      </c>
      <c r="I112" s="320" t="n">
        <v>4400000</v>
      </c>
      <c r="J112" s="320" t="n">
        <v>5540000</v>
      </c>
      <c r="K112" s="308"/>
      <c r="L112" s="308"/>
      <c r="M112" s="227"/>
      <c r="N112" s="308"/>
      <c r="O112" s="308"/>
      <c r="P112" s="227"/>
      <c r="Q112" s="308"/>
      <c r="R112" s="308"/>
      <c r="S112" s="308"/>
    </row>
    <row r="113" customFormat="false" ht="36.75" hidden="false" customHeight="true" outlineLevel="0" collapsed="false">
      <c r="A113" s="336"/>
      <c r="B113" s="315"/>
      <c r="C113" s="315" t="s">
        <v>678</v>
      </c>
      <c r="D113" s="320" t="n">
        <v>0</v>
      </c>
      <c r="E113" s="320" t="n">
        <v>0</v>
      </c>
      <c r="F113" s="321" t="n">
        <v>0</v>
      </c>
      <c r="G113" s="321" t="n">
        <v>1000000</v>
      </c>
      <c r="H113" s="321" t="n">
        <v>0</v>
      </c>
      <c r="I113" s="320" t="n">
        <v>0</v>
      </c>
      <c r="J113" s="320" t="n">
        <v>1000000</v>
      </c>
      <c r="K113" s="308"/>
      <c r="L113" s="308"/>
      <c r="M113" s="227"/>
      <c r="N113" s="308"/>
      <c r="O113" s="308"/>
      <c r="P113" s="227"/>
      <c r="Q113" s="308"/>
      <c r="R113" s="308"/>
      <c r="S113" s="308"/>
    </row>
    <row r="114" customFormat="false" ht="36.75" hidden="false" customHeight="true" outlineLevel="0" collapsed="false">
      <c r="A114" s="336"/>
      <c r="B114" s="315"/>
      <c r="C114" s="315" t="s">
        <v>681</v>
      </c>
      <c r="D114" s="320" t="n">
        <v>0</v>
      </c>
      <c r="E114" s="320" t="n">
        <v>0</v>
      </c>
      <c r="F114" s="321" t="n">
        <v>0</v>
      </c>
      <c r="G114" s="321" t="n">
        <v>2000000</v>
      </c>
      <c r="H114" s="321" t="n">
        <v>0</v>
      </c>
      <c r="I114" s="320" t="n">
        <v>0</v>
      </c>
      <c r="J114" s="320" t="n">
        <v>2000000</v>
      </c>
      <c r="K114" s="308"/>
      <c r="L114" s="308"/>
      <c r="M114" s="227"/>
      <c r="N114" s="308"/>
      <c r="O114" s="308"/>
      <c r="P114" s="227"/>
      <c r="Q114" s="308"/>
      <c r="R114" s="308"/>
      <c r="S114" s="308"/>
    </row>
    <row r="115" customFormat="false" ht="36.75" hidden="false" customHeight="true" outlineLevel="0" collapsed="false">
      <c r="A115" s="336"/>
      <c r="B115" s="315"/>
      <c r="C115" s="315" t="s">
        <v>759</v>
      </c>
      <c r="D115" s="320" t="n">
        <v>0</v>
      </c>
      <c r="E115" s="320" t="n">
        <v>0</v>
      </c>
      <c r="F115" s="321" t="n">
        <v>0</v>
      </c>
      <c r="G115" s="321" t="n">
        <v>20000</v>
      </c>
      <c r="H115" s="321" t="n">
        <v>0</v>
      </c>
      <c r="I115" s="320" t="n">
        <v>0</v>
      </c>
      <c r="J115" s="320" t="n">
        <v>20000</v>
      </c>
      <c r="K115" s="308"/>
      <c r="L115" s="308"/>
      <c r="M115" s="227"/>
      <c r="N115" s="308"/>
      <c r="O115" s="308"/>
      <c r="P115" s="227"/>
      <c r="Q115" s="308"/>
      <c r="R115" s="308"/>
      <c r="S115" s="308"/>
    </row>
    <row r="116" customFormat="false" ht="36.75" hidden="false" customHeight="true" outlineLevel="0" collapsed="false">
      <c r="A116" s="336"/>
      <c r="B116" s="315"/>
      <c r="C116" s="315" t="s">
        <v>1076</v>
      </c>
      <c r="D116" s="320" t="n">
        <v>0</v>
      </c>
      <c r="E116" s="320" t="n">
        <v>0</v>
      </c>
      <c r="F116" s="321" t="n">
        <v>0</v>
      </c>
      <c r="G116" s="321" t="n">
        <v>500000</v>
      </c>
      <c r="H116" s="321" t="n">
        <v>0</v>
      </c>
      <c r="I116" s="320" t="n">
        <v>0</v>
      </c>
      <c r="J116" s="320" t="n">
        <v>500000</v>
      </c>
      <c r="K116" s="308"/>
      <c r="L116" s="308"/>
      <c r="M116" s="227"/>
      <c r="N116" s="308"/>
      <c r="O116" s="308"/>
      <c r="P116" s="227"/>
      <c r="Q116" s="308"/>
      <c r="R116" s="308"/>
      <c r="S116" s="308"/>
    </row>
    <row r="117" customFormat="false" ht="36.75" hidden="false" customHeight="true" outlineLevel="0" collapsed="false">
      <c r="A117" s="336"/>
      <c r="B117" s="315" t="s">
        <v>1121</v>
      </c>
      <c r="C117" s="315"/>
      <c r="D117" s="320" t="n">
        <v>2086000</v>
      </c>
      <c r="E117" s="320" t="n">
        <v>1850000</v>
      </c>
      <c r="F117" s="321" t="n">
        <v>236000</v>
      </c>
      <c r="G117" s="321" t="n">
        <v>9065000</v>
      </c>
      <c r="H117" s="321" t="n">
        <v>2812000</v>
      </c>
      <c r="I117" s="320" t="n">
        <v>10415000</v>
      </c>
      <c r="J117" s="320" t="n">
        <v>22528000</v>
      </c>
      <c r="K117" s="308"/>
      <c r="L117" s="308"/>
      <c r="M117" s="227"/>
      <c r="N117" s="308"/>
      <c r="O117" s="308"/>
      <c r="P117" s="227"/>
      <c r="Q117" s="308"/>
      <c r="R117" s="308"/>
      <c r="S117" s="308"/>
    </row>
    <row r="118" customFormat="false" ht="36.75" hidden="false" customHeight="true" outlineLevel="0" collapsed="false">
      <c r="A118" s="336" t="s">
        <v>1122</v>
      </c>
      <c r="B118" s="336"/>
      <c r="C118" s="336"/>
      <c r="D118" s="320" t="n">
        <v>5263000</v>
      </c>
      <c r="E118" s="320" t="n">
        <v>1850000</v>
      </c>
      <c r="F118" s="321" t="n">
        <v>3413000</v>
      </c>
      <c r="G118" s="321" t="n">
        <v>12690000</v>
      </c>
      <c r="H118" s="321" t="n">
        <v>17187000</v>
      </c>
      <c r="I118" s="320" t="n">
        <v>18740000</v>
      </c>
      <c r="J118" s="320" t="n">
        <v>52030000</v>
      </c>
      <c r="K118" s="308"/>
      <c r="L118" s="308"/>
      <c r="M118" s="227"/>
      <c r="N118" s="308"/>
      <c r="O118" s="308"/>
      <c r="P118" s="227"/>
      <c r="Q118" s="308"/>
      <c r="R118" s="308"/>
      <c r="S118" s="308"/>
    </row>
    <row r="119" customFormat="false" ht="36.75" hidden="false" customHeight="true" outlineLevel="0" collapsed="false">
      <c r="A119" s="336" t="s">
        <v>990</v>
      </c>
      <c r="B119" s="315" t="s">
        <v>990</v>
      </c>
      <c r="C119" s="315" t="s">
        <v>638</v>
      </c>
      <c r="D119" s="320" t="n">
        <v>0</v>
      </c>
      <c r="E119" s="320" t="n">
        <v>0</v>
      </c>
      <c r="F119" s="321" t="n">
        <v>0</v>
      </c>
      <c r="G119" s="321" t="n">
        <v>0</v>
      </c>
      <c r="H119" s="321" t="n">
        <v>0</v>
      </c>
      <c r="I119" s="320" t="n">
        <v>0</v>
      </c>
      <c r="J119" s="320" t="n">
        <v>0</v>
      </c>
      <c r="K119" s="308"/>
      <c r="L119" s="308"/>
      <c r="M119" s="227"/>
      <c r="N119" s="308"/>
      <c r="O119" s="308"/>
      <c r="P119" s="227"/>
      <c r="Q119" s="308"/>
      <c r="R119" s="308"/>
      <c r="S119" s="308"/>
    </row>
    <row r="120" customFormat="false" ht="36.75" hidden="false" customHeight="true" outlineLevel="0" collapsed="false">
      <c r="A120" s="336"/>
      <c r="B120" s="315" t="s">
        <v>1123</v>
      </c>
      <c r="C120" s="315"/>
      <c r="D120" s="320" t="n">
        <v>0</v>
      </c>
      <c r="E120" s="320" t="n">
        <v>0</v>
      </c>
      <c r="F120" s="321" t="n">
        <v>0</v>
      </c>
      <c r="G120" s="321" t="n">
        <v>0</v>
      </c>
      <c r="H120" s="321" t="n">
        <v>0</v>
      </c>
      <c r="I120" s="320" t="n">
        <v>0</v>
      </c>
      <c r="J120" s="320" t="n">
        <v>0</v>
      </c>
      <c r="K120" s="308"/>
      <c r="L120" s="308"/>
      <c r="M120" s="227"/>
      <c r="N120" s="308"/>
      <c r="O120" s="308"/>
      <c r="P120" s="227"/>
      <c r="Q120" s="308"/>
      <c r="R120" s="308"/>
      <c r="S120" s="308"/>
    </row>
    <row r="121" customFormat="false" ht="36.75" hidden="false" customHeight="true" outlineLevel="0" collapsed="false">
      <c r="A121" s="336" t="s">
        <v>1123</v>
      </c>
      <c r="B121" s="336"/>
      <c r="C121" s="336"/>
      <c r="D121" s="320" t="n">
        <v>0</v>
      </c>
      <c r="E121" s="320" t="n">
        <v>0</v>
      </c>
      <c r="F121" s="321" t="n">
        <v>0</v>
      </c>
      <c r="G121" s="321" t="n">
        <v>0</v>
      </c>
      <c r="H121" s="321" t="n">
        <v>0</v>
      </c>
      <c r="I121" s="320" t="n">
        <v>0</v>
      </c>
      <c r="J121" s="320" t="n">
        <v>0</v>
      </c>
      <c r="K121" s="308"/>
      <c r="L121" s="308"/>
      <c r="M121" s="227"/>
      <c r="N121" s="308"/>
      <c r="O121" s="308"/>
      <c r="P121" s="227"/>
      <c r="Q121" s="308"/>
      <c r="R121" s="308"/>
      <c r="S121" s="308"/>
    </row>
    <row r="122" customFormat="false" ht="36.75" hidden="false" customHeight="true" outlineLevel="0" collapsed="false">
      <c r="A122" s="315" t="s">
        <v>1096</v>
      </c>
      <c r="B122" s="315"/>
      <c r="C122" s="315"/>
      <c r="D122" s="320" t="n">
        <v>7486420</v>
      </c>
      <c r="E122" s="320" t="n">
        <v>2557500</v>
      </c>
      <c r="F122" s="321" t="n">
        <v>4928920</v>
      </c>
      <c r="G122" s="321" t="n">
        <v>13749038</v>
      </c>
      <c r="H122" s="321" t="n">
        <v>18550600</v>
      </c>
      <c r="I122" s="320" t="n">
        <v>21374500</v>
      </c>
      <c r="J122" s="320" t="n">
        <v>58603058</v>
      </c>
      <c r="K122" s="308"/>
      <c r="L122" s="308"/>
      <c r="M122" s="227"/>
      <c r="N122" s="308"/>
      <c r="O122" s="308"/>
      <c r="P122" s="227"/>
      <c r="Q122" s="308"/>
      <c r="R122" s="308"/>
      <c r="S122" s="308"/>
    </row>
    <row r="123" customFormat="false" ht="36.75" hidden="false" customHeight="true" outlineLevel="0" collapsed="false">
      <c r="A123" s="301"/>
      <c r="B123" s="301"/>
      <c r="C123" s="337"/>
      <c r="D123" s="301"/>
      <c r="E123" s="301"/>
      <c r="F123" s="301"/>
      <c r="G123" s="301"/>
      <c r="H123" s="301"/>
      <c r="I123" s="301"/>
      <c r="J123" s="301"/>
      <c r="K123" s="308"/>
      <c r="L123" s="308"/>
      <c r="M123" s="227"/>
      <c r="N123" s="308"/>
      <c r="O123" s="308"/>
      <c r="P123" s="227"/>
      <c r="Q123" s="308"/>
      <c r="R123" s="308"/>
      <c r="S123" s="308"/>
    </row>
    <row r="124" customFormat="false" ht="36.75" hidden="false" customHeight="true" outlineLevel="0" collapsed="false">
      <c r="A124" s="301"/>
      <c r="B124" s="301"/>
      <c r="C124" s="337"/>
      <c r="D124" s="301"/>
      <c r="E124" s="301"/>
      <c r="F124" s="301"/>
      <c r="G124" s="301"/>
      <c r="H124" s="301"/>
      <c r="I124" s="301"/>
      <c r="J124" s="301"/>
      <c r="K124" s="308"/>
      <c r="L124" s="308"/>
      <c r="M124" s="227"/>
      <c r="N124" s="308"/>
      <c r="O124" s="308"/>
      <c r="P124" s="227"/>
      <c r="Q124" s="308"/>
      <c r="R124" s="308"/>
      <c r="S124" s="308"/>
    </row>
    <row r="125" customFormat="false" ht="36.75" hidden="false" customHeight="true" outlineLevel="0" collapsed="false">
      <c r="A125" s="301"/>
      <c r="B125" s="301"/>
      <c r="C125" s="337"/>
      <c r="D125" s="301"/>
      <c r="E125" s="301"/>
      <c r="F125" s="301"/>
      <c r="G125" s="301"/>
      <c r="H125" s="301"/>
      <c r="I125" s="301"/>
      <c r="J125" s="301"/>
      <c r="K125" s="308"/>
      <c r="L125" s="308"/>
      <c r="M125" s="227"/>
      <c r="N125" s="308"/>
      <c r="O125" s="308"/>
      <c r="P125" s="227"/>
      <c r="Q125" s="308"/>
      <c r="R125" s="308"/>
      <c r="S125" s="308"/>
    </row>
    <row r="126" customFormat="false" ht="36.75" hidden="false" customHeight="true" outlineLevel="0" collapsed="false">
      <c r="A126" s="301"/>
      <c r="B126" s="301"/>
      <c r="C126" s="337"/>
      <c r="D126" s="301"/>
      <c r="E126" s="301"/>
      <c r="F126" s="301"/>
      <c r="G126" s="301"/>
      <c r="H126" s="301"/>
      <c r="I126" s="301"/>
      <c r="J126" s="301"/>
      <c r="K126" s="308"/>
      <c r="L126" s="308"/>
      <c r="M126" s="227"/>
      <c r="N126" s="308"/>
      <c r="O126" s="308"/>
      <c r="P126" s="227"/>
      <c r="Q126" s="308"/>
      <c r="R126" s="308"/>
      <c r="S126" s="308"/>
    </row>
    <row r="127" customFormat="false" ht="36.75" hidden="false" customHeight="true" outlineLevel="0" collapsed="false">
      <c r="A127" s="301"/>
      <c r="B127" s="301"/>
      <c r="C127" s="337"/>
      <c r="D127" s="301"/>
      <c r="E127" s="301"/>
      <c r="F127" s="301"/>
      <c r="G127" s="301"/>
      <c r="H127" s="301"/>
      <c r="I127" s="301"/>
      <c r="J127" s="301"/>
      <c r="K127" s="308"/>
      <c r="L127" s="308"/>
      <c r="M127" s="227"/>
      <c r="N127" s="308"/>
      <c r="O127" s="308"/>
      <c r="P127" s="227"/>
      <c r="Q127" s="308"/>
      <c r="R127" s="308"/>
      <c r="S127" s="308"/>
    </row>
    <row r="128" customFormat="false" ht="36.75" hidden="false" customHeight="true" outlineLevel="0" collapsed="false">
      <c r="A128" s="301"/>
      <c r="B128" s="301"/>
      <c r="C128" s="337"/>
      <c r="D128" s="301"/>
      <c r="E128" s="301"/>
      <c r="F128" s="301"/>
      <c r="G128" s="301"/>
      <c r="H128" s="301"/>
      <c r="I128" s="301"/>
      <c r="J128" s="301"/>
      <c r="K128" s="308"/>
      <c r="L128" s="308"/>
      <c r="M128" s="227"/>
      <c r="N128" s="308"/>
      <c r="O128" s="308"/>
      <c r="P128" s="227"/>
      <c r="Q128" s="308"/>
      <c r="R128" s="308"/>
      <c r="S128" s="308"/>
    </row>
    <row r="129" customFormat="false" ht="36.75" hidden="false" customHeight="true" outlineLevel="0" collapsed="false">
      <c r="A129" s="301"/>
      <c r="B129" s="301"/>
      <c r="C129" s="337"/>
      <c r="D129" s="301"/>
      <c r="E129" s="301"/>
      <c r="F129" s="301"/>
      <c r="G129" s="301"/>
      <c r="H129" s="301"/>
      <c r="I129" s="301"/>
      <c r="J129" s="301"/>
      <c r="K129" s="308"/>
      <c r="L129" s="308"/>
      <c r="M129" s="227"/>
      <c r="N129" s="308"/>
      <c r="O129" s="308"/>
      <c r="P129" s="227"/>
      <c r="Q129" s="308"/>
      <c r="R129" s="308"/>
      <c r="S129" s="308"/>
    </row>
    <row r="130" customFormat="false" ht="36.75" hidden="false" customHeight="true" outlineLevel="0" collapsed="false">
      <c r="A130" s="301"/>
      <c r="B130" s="301"/>
      <c r="C130" s="337"/>
      <c r="D130" s="301"/>
      <c r="E130" s="301"/>
      <c r="F130" s="301"/>
      <c r="G130" s="301"/>
      <c r="H130" s="301"/>
      <c r="I130" s="301"/>
      <c r="J130" s="301"/>
      <c r="K130" s="308"/>
      <c r="L130" s="308"/>
      <c r="M130" s="227"/>
      <c r="N130" s="308"/>
      <c r="O130" s="308"/>
      <c r="P130" s="227"/>
      <c r="Q130" s="308"/>
      <c r="R130" s="308"/>
      <c r="S130" s="308"/>
    </row>
    <row r="131" customFormat="false" ht="36.75" hidden="false" customHeight="true" outlineLevel="0" collapsed="false">
      <c r="A131" s="301"/>
      <c r="B131" s="301"/>
      <c r="C131" s="337"/>
      <c r="D131" s="301"/>
      <c r="E131" s="301"/>
      <c r="F131" s="301"/>
      <c r="G131" s="301"/>
      <c r="H131" s="301"/>
      <c r="I131" s="301"/>
      <c r="J131" s="301"/>
      <c r="K131" s="308"/>
      <c r="L131" s="308"/>
      <c r="M131" s="227"/>
      <c r="N131" s="308"/>
      <c r="O131" s="308"/>
      <c r="P131" s="227"/>
      <c r="Q131" s="308"/>
      <c r="R131" s="308"/>
      <c r="S131" s="308"/>
    </row>
    <row r="132" customFormat="false" ht="36.75" hidden="false" customHeight="true" outlineLevel="0" collapsed="false">
      <c r="A132" s="301"/>
      <c r="B132" s="301"/>
      <c r="C132" s="337"/>
      <c r="D132" s="301"/>
      <c r="E132" s="301"/>
      <c r="F132" s="301"/>
      <c r="G132" s="301"/>
      <c r="H132" s="301"/>
      <c r="I132" s="301"/>
      <c r="J132" s="301"/>
      <c r="K132" s="308"/>
      <c r="L132" s="308"/>
      <c r="M132" s="227"/>
      <c r="N132" s="308"/>
      <c r="O132" s="308"/>
      <c r="P132" s="227"/>
      <c r="Q132" s="308"/>
      <c r="R132" s="308"/>
      <c r="S132" s="308"/>
    </row>
    <row r="133" customFormat="false" ht="36.75" hidden="false" customHeight="true" outlineLevel="0" collapsed="false">
      <c r="A133" s="301"/>
      <c r="B133" s="301"/>
      <c r="C133" s="337"/>
      <c r="D133" s="301"/>
      <c r="E133" s="301"/>
      <c r="F133" s="301"/>
      <c r="G133" s="301"/>
      <c r="H133" s="301"/>
      <c r="I133" s="301"/>
      <c r="J133" s="301"/>
      <c r="K133" s="308"/>
      <c r="L133" s="308"/>
      <c r="M133" s="227"/>
      <c r="N133" s="308"/>
      <c r="O133" s="308"/>
      <c r="P133" s="227"/>
      <c r="Q133" s="308"/>
      <c r="R133" s="308"/>
      <c r="S133" s="308"/>
    </row>
    <row r="134" customFormat="false" ht="36.75" hidden="false" customHeight="true" outlineLevel="0" collapsed="false">
      <c r="A134" s="301"/>
      <c r="B134" s="301"/>
      <c r="C134" s="337"/>
      <c r="D134" s="301"/>
      <c r="E134" s="301"/>
      <c r="F134" s="301"/>
      <c r="G134" s="301"/>
      <c r="H134" s="301"/>
      <c r="I134" s="301"/>
      <c r="J134" s="301"/>
      <c r="K134" s="308"/>
      <c r="L134" s="308"/>
      <c r="M134" s="227"/>
      <c r="N134" s="308"/>
      <c r="O134" s="308"/>
      <c r="P134" s="227"/>
      <c r="Q134" s="308"/>
      <c r="R134" s="308"/>
      <c r="S134" s="308"/>
    </row>
    <row r="135" customFormat="false" ht="36.75" hidden="false" customHeight="true" outlineLevel="0" collapsed="false">
      <c r="A135" s="301"/>
      <c r="B135" s="301"/>
      <c r="C135" s="337"/>
      <c r="D135" s="301"/>
      <c r="E135" s="301"/>
      <c r="F135" s="301"/>
      <c r="G135" s="301"/>
      <c r="H135" s="301"/>
      <c r="I135" s="301"/>
      <c r="J135" s="301"/>
      <c r="K135" s="308"/>
      <c r="L135" s="308"/>
      <c r="M135" s="227"/>
      <c r="N135" s="308"/>
      <c r="O135" s="308"/>
      <c r="P135" s="227"/>
      <c r="Q135" s="308"/>
      <c r="R135" s="308"/>
      <c r="S135" s="308"/>
    </row>
    <row r="136" customFormat="false" ht="36.75" hidden="false" customHeight="true" outlineLevel="0" collapsed="false">
      <c r="A136" s="301"/>
      <c r="B136" s="301"/>
      <c r="C136" s="337"/>
      <c r="D136" s="301"/>
      <c r="E136" s="301"/>
      <c r="F136" s="301"/>
      <c r="G136" s="301"/>
      <c r="H136" s="301"/>
      <c r="I136" s="301"/>
      <c r="J136" s="301"/>
      <c r="K136" s="308"/>
      <c r="L136" s="308"/>
      <c r="M136" s="227"/>
      <c r="N136" s="308"/>
      <c r="O136" s="308"/>
      <c r="P136" s="227"/>
      <c r="Q136" s="308"/>
      <c r="R136" s="308"/>
      <c r="S136" s="308"/>
    </row>
    <row r="137" customFormat="false" ht="36.75" hidden="false" customHeight="true" outlineLevel="0" collapsed="false">
      <c r="A137" s="301"/>
      <c r="B137" s="301"/>
      <c r="C137" s="337"/>
      <c r="D137" s="301"/>
      <c r="E137" s="301"/>
      <c r="F137" s="301"/>
      <c r="G137" s="301"/>
      <c r="H137" s="301"/>
      <c r="I137" s="301"/>
      <c r="J137" s="301"/>
      <c r="K137" s="308"/>
      <c r="L137" s="308"/>
      <c r="M137" s="227"/>
      <c r="N137" s="308"/>
      <c r="O137" s="308"/>
      <c r="P137" s="227"/>
      <c r="Q137" s="308"/>
      <c r="R137" s="308"/>
      <c r="S137" s="308"/>
    </row>
    <row r="138" customFormat="false" ht="36.75" hidden="false" customHeight="true" outlineLevel="0" collapsed="false">
      <c r="A138" s="301"/>
      <c r="B138" s="301"/>
      <c r="C138" s="337"/>
      <c r="D138" s="301"/>
      <c r="E138" s="301"/>
      <c r="F138" s="301"/>
      <c r="G138" s="301"/>
      <c r="H138" s="301"/>
      <c r="I138" s="301"/>
      <c r="J138" s="301"/>
      <c r="K138" s="308"/>
      <c r="L138" s="308"/>
      <c r="M138" s="227"/>
      <c r="N138" s="308"/>
      <c r="O138" s="308"/>
      <c r="P138" s="227"/>
      <c r="Q138" s="308"/>
      <c r="R138" s="308"/>
      <c r="S138" s="308"/>
    </row>
    <row r="139" customFormat="false" ht="36.75" hidden="false" customHeight="true" outlineLevel="0" collapsed="false">
      <c r="A139" s="301"/>
      <c r="B139" s="301"/>
      <c r="C139" s="337"/>
      <c r="D139" s="301"/>
      <c r="E139" s="301"/>
      <c r="F139" s="301"/>
      <c r="G139" s="301"/>
      <c r="H139" s="301"/>
      <c r="I139" s="301"/>
      <c r="J139" s="301"/>
      <c r="K139" s="308"/>
      <c r="L139" s="308"/>
      <c r="M139" s="227"/>
      <c r="N139" s="308"/>
      <c r="O139" s="308"/>
      <c r="P139" s="227"/>
      <c r="Q139" s="308"/>
      <c r="R139" s="308"/>
      <c r="S139" s="308"/>
    </row>
    <row r="140" customFormat="false" ht="36.75" hidden="false" customHeight="true" outlineLevel="0" collapsed="false">
      <c r="A140" s="301"/>
      <c r="B140" s="301"/>
      <c r="C140" s="337"/>
      <c r="D140" s="301"/>
      <c r="E140" s="301"/>
      <c r="F140" s="301"/>
      <c r="G140" s="301"/>
      <c r="H140" s="301"/>
      <c r="I140" s="301"/>
      <c r="J140" s="301"/>
      <c r="K140" s="308"/>
      <c r="L140" s="308"/>
      <c r="M140" s="227"/>
      <c r="N140" s="308"/>
      <c r="O140" s="308"/>
      <c r="P140" s="227"/>
      <c r="Q140" s="308"/>
      <c r="R140" s="308"/>
      <c r="S140" s="308"/>
    </row>
    <row r="141" customFormat="false" ht="36.75" hidden="false" customHeight="true" outlineLevel="0" collapsed="false">
      <c r="A141" s="301"/>
      <c r="B141" s="301"/>
      <c r="C141" s="337"/>
      <c r="D141" s="301"/>
      <c r="E141" s="301"/>
      <c r="F141" s="301"/>
      <c r="G141" s="301"/>
      <c r="H141" s="301"/>
      <c r="I141" s="301"/>
      <c r="J141" s="301"/>
      <c r="K141" s="308"/>
      <c r="L141" s="308"/>
      <c r="M141" s="227"/>
      <c r="N141" s="308"/>
      <c r="O141" s="308"/>
      <c r="P141" s="227"/>
      <c r="Q141" s="308"/>
      <c r="R141" s="308"/>
      <c r="S141" s="308"/>
    </row>
    <row r="142" customFormat="false" ht="36.75" hidden="false" customHeight="true" outlineLevel="0" collapsed="false">
      <c r="A142" s="301"/>
      <c r="B142" s="301"/>
      <c r="C142" s="337"/>
      <c r="D142" s="301"/>
      <c r="E142" s="301"/>
      <c r="F142" s="301"/>
      <c r="G142" s="301"/>
      <c r="H142" s="301"/>
      <c r="I142" s="301"/>
      <c r="J142" s="301"/>
      <c r="K142" s="308"/>
      <c r="L142" s="308"/>
      <c r="M142" s="227"/>
      <c r="N142" s="308"/>
      <c r="O142" s="308"/>
      <c r="P142" s="227"/>
      <c r="Q142" s="308"/>
      <c r="R142" s="308"/>
      <c r="S142" s="308"/>
    </row>
    <row r="143" customFormat="false" ht="36.75" hidden="false" customHeight="true" outlineLevel="0" collapsed="false">
      <c r="A143" s="301"/>
      <c r="B143" s="301"/>
      <c r="C143" s="337"/>
      <c r="D143" s="301"/>
      <c r="E143" s="301"/>
      <c r="F143" s="301"/>
      <c r="G143" s="301"/>
      <c r="H143" s="301"/>
      <c r="I143" s="301"/>
      <c r="J143" s="301"/>
      <c r="K143" s="306"/>
      <c r="L143" s="306"/>
      <c r="M143" s="325"/>
      <c r="N143" s="306"/>
      <c r="O143" s="306"/>
      <c r="P143" s="325"/>
      <c r="Q143" s="306"/>
      <c r="R143" s="306"/>
      <c r="S143" s="306"/>
    </row>
    <row r="144" customFormat="false" ht="36.75" hidden="false" customHeight="true" outlineLevel="0" collapsed="false">
      <c r="A144" s="301"/>
      <c r="B144" s="301"/>
      <c r="C144" s="337"/>
      <c r="D144" s="301"/>
      <c r="E144" s="301"/>
      <c r="F144" s="301"/>
      <c r="G144" s="301"/>
      <c r="H144" s="301"/>
      <c r="I144" s="301"/>
      <c r="J144" s="301"/>
      <c r="K144" s="308"/>
      <c r="L144" s="308"/>
      <c r="M144" s="227"/>
      <c r="N144" s="308"/>
      <c r="O144" s="308"/>
      <c r="P144" s="227"/>
      <c r="Q144" s="308"/>
      <c r="R144" s="308"/>
      <c r="S144" s="308"/>
    </row>
    <row r="145" customFormat="false" ht="36.75" hidden="false" customHeight="true" outlineLevel="0" collapsed="false">
      <c r="A145" s="301"/>
      <c r="B145" s="301"/>
      <c r="C145" s="337"/>
      <c r="D145" s="301"/>
      <c r="E145" s="301"/>
      <c r="F145" s="301"/>
      <c r="G145" s="301"/>
      <c r="H145" s="301"/>
      <c r="I145" s="301"/>
      <c r="J145" s="301"/>
      <c r="K145" s="308"/>
      <c r="L145" s="308"/>
      <c r="M145" s="227"/>
      <c r="N145" s="308"/>
      <c r="O145" s="308"/>
      <c r="P145" s="227"/>
      <c r="Q145" s="308"/>
      <c r="R145" s="308"/>
      <c r="S145" s="308"/>
    </row>
    <row r="146" customFormat="false" ht="36.75" hidden="false" customHeight="true" outlineLevel="0" collapsed="false">
      <c r="A146" s="301"/>
      <c r="B146" s="301"/>
      <c r="C146" s="337"/>
      <c r="D146" s="301"/>
      <c r="E146" s="301"/>
      <c r="F146" s="301"/>
      <c r="G146" s="301"/>
      <c r="H146" s="301"/>
      <c r="I146" s="301"/>
      <c r="J146" s="327"/>
      <c r="K146" s="308"/>
      <c r="L146" s="308"/>
      <c r="M146" s="227"/>
      <c r="N146" s="308"/>
      <c r="O146" s="308"/>
      <c r="P146" s="227"/>
      <c r="Q146" s="308"/>
      <c r="R146" s="308"/>
      <c r="S146" s="308"/>
    </row>
    <row r="147" customFormat="false" ht="36.75" hidden="false" customHeight="true" outlineLevel="0" collapsed="false">
      <c r="A147" s="301"/>
      <c r="B147" s="301"/>
      <c r="C147" s="302"/>
      <c r="D147" s="303"/>
      <c r="E147" s="303"/>
      <c r="F147" s="303"/>
      <c r="G147" s="303"/>
      <c r="H147" s="303"/>
      <c r="I147" s="303"/>
    </row>
    <row r="148" customFormat="false" ht="36.75" hidden="false" customHeight="true" outlineLevel="0" collapsed="false">
      <c r="A148" s="301"/>
      <c r="B148" s="301"/>
      <c r="C148" s="302"/>
      <c r="D148" s="303"/>
      <c r="E148" s="303"/>
      <c r="F148" s="303"/>
      <c r="G148" s="303"/>
      <c r="H148" s="303"/>
      <c r="I148" s="303"/>
    </row>
    <row r="149" customFormat="false" ht="36.75" hidden="false" customHeight="true" outlineLevel="0" collapsed="false">
      <c r="A149" s="301"/>
      <c r="B149" s="301"/>
      <c r="C149" s="302"/>
      <c r="D149" s="303"/>
      <c r="E149" s="303"/>
      <c r="F149" s="303"/>
      <c r="G149" s="303"/>
      <c r="H149" s="303"/>
      <c r="I149" s="303"/>
    </row>
    <row r="150" customFormat="false" ht="36.75" hidden="false" customHeight="true" outlineLevel="0" collapsed="false">
      <c r="A150" s="301"/>
      <c r="B150" s="301"/>
      <c r="C150" s="302"/>
      <c r="D150" s="303"/>
      <c r="E150" s="303"/>
      <c r="F150" s="303"/>
      <c r="G150" s="303"/>
      <c r="H150" s="303"/>
      <c r="I150" s="303"/>
    </row>
    <row r="151" customFormat="false" ht="36.75" hidden="false" customHeight="true" outlineLevel="0" collapsed="false">
      <c r="A151" s="301"/>
      <c r="B151" s="301"/>
      <c r="C151" s="302"/>
      <c r="D151" s="303"/>
      <c r="E151" s="303"/>
      <c r="F151" s="303"/>
      <c r="G151" s="303"/>
      <c r="H151" s="303"/>
      <c r="I151" s="303"/>
    </row>
    <row r="152" customFormat="false" ht="36.75" hidden="false" customHeight="true" outlineLevel="0" collapsed="false">
      <c r="A152" s="301"/>
      <c r="B152" s="301"/>
      <c r="C152" s="302"/>
      <c r="D152" s="303"/>
      <c r="E152" s="303"/>
      <c r="F152" s="303"/>
      <c r="G152" s="303"/>
      <c r="H152" s="303"/>
      <c r="I152" s="303"/>
    </row>
    <row r="153" customFormat="false" ht="36.75" hidden="false" customHeight="true" outlineLevel="0" collapsed="false">
      <c r="A153" s="301"/>
      <c r="B153" s="301"/>
      <c r="C153" s="302"/>
      <c r="D153" s="303"/>
      <c r="E153" s="303"/>
      <c r="F153" s="303"/>
      <c r="G153" s="303"/>
      <c r="H153" s="303"/>
      <c r="I153" s="303"/>
    </row>
    <row r="154" customFormat="false" ht="36.75" hidden="false" customHeight="true" outlineLevel="0" collapsed="false">
      <c r="A154" s="301"/>
      <c r="B154" s="301"/>
      <c r="C154" s="302"/>
      <c r="D154" s="303"/>
      <c r="E154" s="303"/>
      <c r="F154" s="303"/>
      <c r="G154" s="303"/>
      <c r="H154" s="303"/>
      <c r="I154" s="303"/>
    </row>
    <row r="155" customFormat="false" ht="36.75" hidden="false" customHeight="true" outlineLevel="0" collapsed="false">
      <c r="A155" s="301"/>
      <c r="B155" s="301"/>
      <c r="C155" s="302"/>
      <c r="D155" s="303"/>
      <c r="E155" s="303"/>
      <c r="F155" s="303"/>
      <c r="G155" s="303"/>
      <c r="H155" s="303"/>
      <c r="I155" s="303"/>
    </row>
    <row r="156" customFormat="false" ht="36.75" hidden="false" customHeight="true" outlineLevel="0" collapsed="false">
      <c r="A156" s="301"/>
      <c r="B156" s="301"/>
      <c r="C156" s="302"/>
      <c r="D156" s="303"/>
      <c r="E156" s="303"/>
      <c r="F156" s="303"/>
      <c r="G156" s="303"/>
      <c r="H156" s="303"/>
      <c r="I156" s="303"/>
    </row>
    <row r="157" customFormat="false" ht="36.75" hidden="false" customHeight="true" outlineLevel="0" collapsed="false">
      <c r="A157" s="301"/>
      <c r="B157" s="301"/>
      <c r="C157" s="302"/>
      <c r="D157" s="303"/>
      <c r="E157" s="303"/>
      <c r="F157" s="303"/>
      <c r="G157" s="303"/>
      <c r="H157" s="303"/>
      <c r="I157" s="303"/>
    </row>
    <row r="158" customFormat="false" ht="36.75" hidden="false" customHeight="true" outlineLevel="0" collapsed="false">
      <c r="A158" s="301"/>
      <c r="B158" s="301"/>
      <c r="C158" s="302"/>
      <c r="D158" s="303"/>
      <c r="E158" s="303"/>
      <c r="F158" s="303"/>
      <c r="G158" s="303"/>
      <c r="H158" s="303"/>
      <c r="I158" s="303"/>
    </row>
    <row r="159" customFormat="false" ht="36.75" hidden="false" customHeight="true" outlineLevel="0" collapsed="false">
      <c r="A159" s="301"/>
      <c r="B159" s="301"/>
      <c r="C159" s="302"/>
      <c r="D159" s="303"/>
      <c r="E159" s="303"/>
      <c r="F159" s="303"/>
      <c r="G159" s="303"/>
      <c r="H159" s="303"/>
      <c r="I159" s="303"/>
    </row>
    <row r="160" customFormat="false" ht="36.75" hidden="false" customHeight="true" outlineLevel="0" collapsed="false">
      <c r="A160" s="301"/>
      <c r="B160" s="301"/>
      <c r="C160" s="302"/>
      <c r="D160" s="303"/>
      <c r="E160" s="303"/>
      <c r="F160" s="303"/>
      <c r="G160" s="303"/>
      <c r="H160" s="303"/>
      <c r="I160" s="303"/>
    </row>
    <row r="161" customFormat="false" ht="36.75" hidden="false" customHeight="true" outlineLevel="0" collapsed="false">
      <c r="A161" s="301"/>
      <c r="B161" s="301"/>
      <c r="C161" s="302"/>
      <c r="D161" s="303"/>
      <c r="E161" s="303"/>
      <c r="F161" s="303"/>
      <c r="G161" s="303"/>
      <c r="H161" s="303"/>
      <c r="I161" s="303"/>
    </row>
    <row r="162" customFormat="false" ht="36.75" hidden="false" customHeight="true" outlineLevel="0" collapsed="false">
      <c r="A162" s="301"/>
      <c r="B162" s="301"/>
      <c r="C162" s="302"/>
      <c r="D162" s="303"/>
      <c r="E162" s="303"/>
      <c r="F162" s="303"/>
      <c r="G162" s="303"/>
      <c r="H162" s="303"/>
      <c r="I162" s="303"/>
    </row>
    <row r="163" customFormat="false" ht="36.75" hidden="false" customHeight="true" outlineLevel="0" collapsed="false">
      <c r="A163" s="301"/>
      <c r="B163" s="301"/>
      <c r="C163" s="302"/>
      <c r="D163" s="303"/>
      <c r="E163" s="303"/>
      <c r="F163" s="303"/>
      <c r="G163" s="303"/>
      <c r="H163" s="303"/>
      <c r="I163" s="303"/>
    </row>
    <row r="164" customFormat="false" ht="36.75" hidden="false" customHeight="true" outlineLevel="0" collapsed="false">
      <c r="A164" s="301"/>
      <c r="B164" s="301"/>
      <c r="C164" s="302"/>
      <c r="D164" s="303"/>
      <c r="E164" s="303"/>
      <c r="F164" s="303"/>
      <c r="G164" s="303"/>
      <c r="H164" s="303"/>
      <c r="I164" s="303"/>
    </row>
    <row r="165" customFormat="false" ht="36.75" hidden="false" customHeight="true" outlineLevel="0" collapsed="false">
      <c r="A165" s="301"/>
      <c r="B165" s="301"/>
      <c r="C165" s="302"/>
      <c r="D165" s="303"/>
      <c r="E165" s="303"/>
      <c r="F165" s="303"/>
      <c r="G165" s="303"/>
      <c r="H165" s="303"/>
      <c r="I165" s="303"/>
    </row>
    <row r="166" customFormat="false" ht="36.75" hidden="false" customHeight="true" outlineLevel="0" collapsed="false">
      <c r="A166" s="301"/>
      <c r="B166" s="301"/>
      <c r="C166" s="302"/>
      <c r="D166" s="303"/>
      <c r="E166" s="303"/>
      <c r="F166" s="303"/>
      <c r="G166" s="303"/>
      <c r="H166" s="303"/>
      <c r="I166" s="303"/>
    </row>
    <row r="167" customFormat="false" ht="36.75" hidden="false" customHeight="true" outlineLevel="0" collapsed="false">
      <c r="A167" s="301"/>
      <c r="B167" s="301"/>
      <c r="C167" s="302"/>
      <c r="D167" s="303"/>
      <c r="E167" s="303"/>
      <c r="F167" s="303"/>
      <c r="G167" s="303"/>
      <c r="H167" s="303"/>
      <c r="I167" s="303"/>
    </row>
    <row r="168" customFormat="false" ht="36.75" hidden="false" customHeight="true" outlineLevel="0" collapsed="false">
      <c r="A168" s="301"/>
      <c r="B168" s="301"/>
      <c r="C168" s="302"/>
      <c r="D168" s="303"/>
      <c r="E168" s="303"/>
      <c r="F168" s="303"/>
      <c r="G168" s="303"/>
      <c r="H168" s="303"/>
      <c r="I168" s="303"/>
    </row>
    <row r="169" customFormat="false" ht="36.75" hidden="false" customHeight="true" outlineLevel="0" collapsed="false">
      <c r="A169" s="301"/>
      <c r="B169" s="301"/>
      <c r="C169" s="302"/>
      <c r="D169" s="303"/>
      <c r="E169" s="303"/>
      <c r="F169" s="303"/>
      <c r="G169" s="303"/>
      <c r="H169" s="303"/>
      <c r="I169" s="303"/>
    </row>
    <row r="170" customFormat="false" ht="36.75" hidden="false" customHeight="true" outlineLevel="0" collapsed="false">
      <c r="A170" s="301"/>
      <c r="B170" s="301"/>
      <c r="C170" s="302"/>
      <c r="D170" s="303"/>
      <c r="E170" s="303"/>
      <c r="F170" s="303"/>
      <c r="G170" s="303"/>
      <c r="H170" s="303"/>
      <c r="I170" s="303"/>
    </row>
    <row r="171" customFormat="false" ht="36.75" hidden="false" customHeight="true" outlineLevel="0" collapsed="false">
      <c r="A171" s="301"/>
      <c r="B171" s="301"/>
      <c r="C171" s="302"/>
      <c r="D171" s="303"/>
      <c r="E171" s="303"/>
      <c r="F171" s="303"/>
      <c r="G171" s="303"/>
      <c r="H171" s="303"/>
      <c r="I171" s="303"/>
    </row>
    <row r="172" customFormat="false" ht="36.75" hidden="false" customHeight="true" outlineLevel="0" collapsed="false">
      <c r="A172" s="301"/>
      <c r="B172" s="301"/>
      <c r="C172" s="302"/>
      <c r="D172" s="303"/>
      <c r="E172" s="303"/>
      <c r="F172" s="303"/>
      <c r="G172" s="303"/>
      <c r="H172" s="303"/>
      <c r="I172" s="303"/>
    </row>
    <row r="173" customFormat="false" ht="36.75" hidden="false" customHeight="true" outlineLevel="0" collapsed="false">
      <c r="A173" s="301"/>
      <c r="B173" s="301"/>
      <c r="C173" s="302"/>
      <c r="D173" s="303"/>
      <c r="E173" s="303"/>
      <c r="F173" s="303"/>
      <c r="G173" s="303"/>
      <c r="H173" s="303"/>
      <c r="I173" s="303"/>
    </row>
    <row r="174" customFormat="false" ht="36.75" hidden="false" customHeight="true" outlineLevel="0" collapsed="false">
      <c r="A174" s="301"/>
      <c r="B174" s="301"/>
      <c r="C174" s="302"/>
      <c r="D174" s="303"/>
      <c r="E174" s="303"/>
      <c r="F174" s="303"/>
      <c r="G174" s="303"/>
      <c r="H174" s="303"/>
      <c r="I174" s="303"/>
    </row>
    <row r="175" customFormat="false" ht="36.75" hidden="false" customHeight="true" outlineLevel="0" collapsed="false">
      <c r="A175" s="301"/>
      <c r="B175" s="301"/>
      <c r="C175" s="302"/>
      <c r="D175" s="303"/>
      <c r="E175" s="303"/>
      <c r="F175" s="303"/>
      <c r="G175" s="303"/>
      <c r="H175" s="303"/>
      <c r="I175" s="303"/>
    </row>
    <row r="176" customFormat="false" ht="36.75" hidden="false" customHeight="true" outlineLevel="0" collapsed="false">
      <c r="A176" s="301"/>
      <c r="B176" s="301"/>
      <c r="C176" s="302"/>
      <c r="D176" s="303"/>
      <c r="E176" s="303"/>
      <c r="F176" s="303"/>
      <c r="G176" s="303"/>
      <c r="H176" s="303"/>
      <c r="I176" s="303"/>
    </row>
    <row r="177" customFormat="false" ht="36.75" hidden="false" customHeight="true" outlineLevel="0" collapsed="false">
      <c r="A177" s="311"/>
      <c r="B177" s="308"/>
      <c r="C177" s="312"/>
      <c r="D177" s="313"/>
      <c r="E177" s="314"/>
      <c r="F177" s="314"/>
      <c r="G177" s="313"/>
      <c r="H177" s="314"/>
      <c r="I177" s="314"/>
    </row>
    <row r="178" customFormat="false" ht="36.75" hidden="false" customHeight="true" outlineLevel="0" collapsed="false">
      <c r="A178" s="311"/>
      <c r="B178" s="308"/>
      <c r="C178" s="312"/>
      <c r="D178" s="313"/>
      <c r="E178" s="314"/>
      <c r="F178" s="314"/>
      <c r="G178" s="313"/>
      <c r="H178" s="314"/>
      <c r="I178" s="314"/>
    </row>
    <row r="179" customFormat="false" ht="36.75" hidden="false" customHeight="true" outlineLevel="0" collapsed="false">
      <c r="A179" s="311"/>
      <c r="B179" s="308"/>
      <c r="C179" s="312"/>
      <c r="D179" s="313"/>
      <c r="E179" s="314"/>
      <c r="F179" s="314"/>
      <c r="G179" s="313"/>
      <c r="H179" s="314"/>
      <c r="I179" s="314"/>
    </row>
    <row r="180" customFormat="false" ht="36.75" hidden="false" customHeight="true" outlineLevel="0" collapsed="false">
      <c r="A180" s="311"/>
      <c r="B180" s="308"/>
      <c r="C180" s="312"/>
      <c r="D180" s="313"/>
      <c r="E180" s="314"/>
      <c r="F180" s="314"/>
      <c r="G180" s="313"/>
      <c r="H180" s="314"/>
      <c r="I180" s="314"/>
    </row>
    <row r="181" customFormat="false" ht="36.75" hidden="false" customHeight="true" outlineLevel="0" collapsed="false">
      <c r="A181" s="311"/>
      <c r="B181" s="308"/>
      <c r="C181" s="312"/>
      <c r="D181" s="313"/>
      <c r="E181" s="314"/>
      <c r="F181" s="314"/>
      <c r="G181" s="313"/>
      <c r="H181" s="314"/>
      <c r="I181" s="314"/>
    </row>
    <row r="182" customFormat="false" ht="36.75" hidden="false" customHeight="true" outlineLevel="0" collapsed="false">
      <c r="A182" s="311"/>
      <c r="B182" s="308"/>
      <c r="C182" s="312"/>
      <c r="D182" s="313"/>
      <c r="E182" s="314"/>
      <c r="F182" s="314"/>
      <c r="G182" s="313"/>
      <c r="H182" s="314"/>
      <c r="I182" s="314"/>
    </row>
    <row r="183" customFormat="false" ht="36.75" hidden="false" customHeight="true" outlineLevel="0" collapsed="false">
      <c r="A183" s="311"/>
      <c r="B183" s="308"/>
      <c r="C183" s="312"/>
      <c r="D183" s="313"/>
      <c r="E183" s="314"/>
      <c r="F183" s="314"/>
      <c r="G183" s="313"/>
      <c r="H183" s="314"/>
      <c r="I183" s="314"/>
    </row>
    <row r="184" customFormat="false" ht="36.75" hidden="false" customHeight="true" outlineLevel="0" collapsed="false">
      <c r="A184" s="311"/>
      <c r="B184" s="308"/>
      <c r="C184" s="312"/>
      <c r="D184" s="313"/>
      <c r="E184" s="314"/>
      <c r="F184" s="314"/>
      <c r="G184" s="313"/>
      <c r="H184" s="314"/>
      <c r="I184" s="314"/>
    </row>
    <row r="185" customFormat="false" ht="36.75" hidden="false" customHeight="true" outlineLevel="0" collapsed="false">
      <c r="A185" s="311"/>
      <c r="B185" s="308"/>
      <c r="C185" s="312"/>
      <c r="D185" s="313"/>
      <c r="E185" s="314"/>
      <c r="F185" s="314"/>
      <c r="G185" s="313"/>
      <c r="H185" s="314"/>
      <c r="I185" s="314"/>
    </row>
  </sheetData>
  <mergeCells count="33">
    <mergeCell ref="A6:A23"/>
    <mergeCell ref="B6:B11"/>
    <mergeCell ref="B12:C12"/>
    <mergeCell ref="B13:B16"/>
    <mergeCell ref="B17:C17"/>
    <mergeCell ref="B18:B22"/>
    <mergeCell ref="B23:C23"/>
    <mergeCell ref="A24:C24"/>
    <mergeCell ref="A47:A50"/>
    <mergeCell ref="B47:B49"/>
    <mergeCell ref="A51:C51"/>
    <mergeCell ref="A58:A63"/>
    <mergeCell ref="B58:B61"/>
    <mergeCell ref="A64:C64"/>
    <mergeCell ref="A75:A87"/>
    <mergeCell ref="B76:C76"/>
    <mergeCell ref="B77:B78"/>
    <mergeCell ref="B79:C79"/>
    <mergeCell ref="B80:B86"/>
    <mergeCell ref="B87:C87"/>
    <mergeCell ref="A88:C88"/>
    <mergeCell ref="A89:A117"/>
    <mergeCell ref="B89:B93"/>
    <mergeCell ref="B94:C94"/>
    <mergeCell ref="B95:B97"/>
    <mergeCell ref="B98:C98"/>
    <mergeCell ref="B99:B116"/>
    <mergeCell ref="B117:C117"/>
    <mergeCell ref="A118:C118"/>
    <mergeCell ref="A119:A120"/>
    <mergeCell ref="B120:C120"/>
    <mergeCell ref="A121:C121"/>
    <mergeCell ref="A122:C122"/>
  </mergeCells>
  <printOptions headings="false" gridLines="false" gridLinesSet="true" horizontalCentered="false" verticalCentered="false"/>
  <pageMargins left="0.275694444444444" right="0.236111111111111" top="0.590972222222222" bottom="0.5125" header="0.315277777777778" footer="0.315277777777778"/>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&amp;L&amp;"Arial,Regular"Département RessourcesDirection des Finances&amp;CPPI 2017 - 2020 Préparation du BP 2017&amp;A&amp;R&amp;D&amp;T</oddHeader>
    <oddFooter>&amp;L&amp;Z&amp;F/&amp;A&amp;R&amp;P/&amp;N</oddFooter>
  </headerFooter>
  <rowBreaks count="3" manualBreakCount="3">
    <brk id="26" man="true" max="16383" min="0"/>
    <brk id="67" man="true" max="16383" min="0"/>
    <brk id="93" man="true" max="16383" min="0"/>
  </rowBreaks>
</worksheet>
</file>

<file path=xl/worksheets/sheet13.xml><?xml version="1.0" encoding="utf-8"?>
<worksheet xmlns="http://schemas.openxmlformats.org/spreadsheetml/2006/main" xmlns:r="http://schemas.openxmlformats.org/officeDocument/2006/relationships">
  <sheetPr filterMode="false">
    <tabColor rgb="FFB3A2C7"/>
    <pageSetUpPr fitToPage="true"/>
  </sheetPr>
  <dimension ref="A1:U252"/>
  <sheetViews>
    <sheetView showFormulas="false" showGridLines="true" showRowColHeaders="true" showZeros="true" rightToLeft="false" tabSelected="false" showOutlineSymbols="true" defaultGridColor="true" view="pageBreakPreview" topLeftCell="A1" colorId="64" zoomScale="70" zoomScaleNormal="55" zoomScalePageLayoutView="70" workbookViewId="0">
      <pane xSplit="1" ySplit="5" topLeftCell="B33" activePane="bottomRight" state="frozen"/>
      <selection pane="topLeft" activeCell="A1" activeCellId="0" sqref="A1"/>
      <selection pane="topRight" activeCell="B1" activeCellId="0" sqref="B1"/>
      <selection pane="bottomLeft" activeCell="A33" activeCellId="0" sqref="A33"/>
      <selection pane="bottomRight" activeCell="A62" activeCellId="1" sqref="AF:AF A62"/>
    </sheetView>
  </sheetViews>
  <sheetFormatPr defaultRowHeight="18" zeroHeight="false" outlineLevelRow="1" outlineLevelCol="0"/>
  <cols>
    <col collapsed="false" customWidth="true" hidden="false" outlineLevel="0" max="1" min="1" style="338" width="30.75"/>
    <col collapsed="false" customWidth="true" hidden="false" outlineLevel="0" max="2" min="2" style="339" width="54.74"/>
    <col collapsed="false" customWidth="true" hidden="false" outlineLevel="0" max="3" min="3" style="339" width="18.88"/>
    <col collapsed="false" customWidth="true" hidden="false" outlineLevel="0" max="4" min="4" style="340" width="18.88"/>
    <col collapsed="false" customWidth="true" hidden="false" outlineLevel="0" max="6" min="5" style="339" width="18.88"/>
    <col collapsed="false" customWidth="true" hidden="false" outlineLevel="0" max="7" min="7" style="340" width="18.88"/>
    <col collapsed="false" customWidth="true" hidden="false" outlineLevel="0" max="9" min="8" style="339" width="18.88"/>
    <col collapsed="false" customWidth="true" hidden="false" outlineLevel="0" max="10" min="10" style="340" width="18.88"/>
    <col collapsed="false" customWidth="true" hidden="false" outlineLevel="0" max="12" min="11" style="339" width="18.88"/>
    <col collapsed="false" customWidth="true" hidden="false" outlineLevel="0" max="13" min="13" style="340" width="18.88"/>
    <col collapsed="false" customWidth="true" hidden="false" outlineLevel="0" max="15" min="14" style="339" width="18.88"/>
    <col collapsed="false" customWidth="true" hidden="false" outlineLevel="0" max="16" min="16" style="340" width="18.88"/>
    <col collapsed="false" customWidth="true" hidden="false" outlineLevel="0" max="17" min="17" style="339" width="18.88"/>
    <col collapsed="false" customWidth="true" hidden="false" outlineLevel="0" max="18" min="18" style="339" width="14.51"/>
    <col collapsed="false" customWidth="true" hidden="false" outlineLevel="0" max="20" min="19" style="341" width="11"/>
    <col collapsed="false" customWidth="true" hidden="false" outlineLevel="0" max="21" min="21" style="341" width="13.37"/>
    <col collapsed="false" customWidth="true" hidden="false" outlineLevel="0" max="1025" min="22" style="341" width="11"/>
  </cols>
  <sheetData>
    <row r="1" customFormat="false" ht="18" hidden="false" customHeight="false" outlineLevel="1" collapsed="false"/>
    <row r="2" customFormat="false" ht="18" hidden="false" customHeight="false" outlineLevel="1" collapsed="false">
      <c r="A2" s="342" t="s">
        <v>561</v>
      </c>
      <c r="B2" s="342" t="s">
        <v>1049</v>
      </c>
      <c r="F2" s="339" t="n">
        <f aca="false">+F36-F27</f>
        <v>300000</v>
      </c>
    </row>
    <row r="3" customFormat="false" ht="18" hidden="false" customHeight="false" outlineLevel="1" collapsed="false">
      <c r="A3" s="342" t="s">
        <v>1050</v>
      </c>
      <c r="B3" s="343" t="n">
        <v>1</v>
      </c>
    </row>
    <row r="4" customFormat="false" ht="18" hidden="false" customHeight="false" outlineLevel="0" collapsed="false">
      <c r="A4" s="344"/>
      <c r="B4" s="345"/>
      <c r="C4" s="345"/>
      <c r="D4" s="346"/>
      <c r="E4" s="345"/>
      <c r="F4" s="345"/>
      <c r="G4" s="346"/>
      <c r="H4" s="345"/>
      <c r="I4" s="345"/>
      <c r="J4" s="346"/>
      <c r="K4" s="345"/>
      <c r="L4" s="345"/>
      <c r="M4" s="346"/>
      <c r="N4" s="345"/>
      <c r="O4" s="345"/>
      <c r="P4" s="346"/>
      <c r="Q4" s="345"/>
      <c r="R4" s="345"/>
    </row>
    <row r="5" s="351" customFormat="true" ht="18" hidden="false" customHeight="false" outlineLevel="0" collapsed="false">
      <c r="A5" s="347" t="s">
        <v>690</v>
      </c>
      <c r="B5" s="347" t="s">
        <v>569</v>
      </c>
      <c r="C5" s="348" t="s">
        <v>1051</v>
      </c>
      <c r="D5" s="348" t="s">
        <v>1124</v>
      </c>
      <c r="E5" s="349" t="s">
        <v>1053</v>
      </c>
      <c r="F5" s="348" t="s">
        <v>1125</v>
      </c>
      <c r="G5" s="348" t="s">
        <v>1126</v>
      </c>
      <c r="H5" s="349" t="s">
        <v>1056</v>
      </c>
      <c r="I5" s="348" t="s">
        <v>1127</v>
      </c>
      <c r="J5" s="348" t="s">
        <v>1058</v>
      </c>
      <c r="K5" s="349" t="s">
        <v>1059</v>
      </c>
      <c r="L5" s="347" t="s">
        <v>1128</v>
      </c>
      <c r="M5" s="347" t="s">
        <v>1129</v>
      </c>
      <c r="N5" s="347" t="s">
        <v>1062</v>
      </c>
      <c r="O5" s="322"/>
      <c r="P5" s="322"/>
      <c r="Q5" s="322"/>
      <c r="R5" s="350"/>
    </row>
    <row r="6" customFormat="false" ht="33.75" hidden="false" customHeight="true" outlineLevel="0" collapsed="false">
      <c r="A6" s="347" t="s">
        <v>21</v>
      </c>
      <c r="B6" s="347" t="s">
        <v>748</v>
      </c>
      <c r="C6" s="352" t="n">
        <v>0</v>
      </c>
      <c r="D6" s="352" t="n">
        <v>0</v>
      </c>
      <c r="E6" s="353" t="n">
        <v>0</v>
      </c>
      <c r="F6" s="352" t="n">
        <v>0</v>
      </c>
      <c r="G6" s="352" t="n">
        <v>0</v>
      </c>
      <c r="H6" s="353" t="n">
        <v>0</v>
      </c>
      <c r="I6" s="352" t="n">
        <v>36000</v>
      </c>
      <c r="J6" s="352" t="n">
        <v>0</v>
      </c>
      <c r="K6" s="353" t="n">
        <v>36000</v>
      </c>
      <c r="L6" s="352" t="n">
        <v>720000</v>
      </c>
      <c r="M6" s="352" t="n">
        <v>0</v>
      </c>
      <c r="N6" s="352" t="n">
        <v>720000</v>
      </c>
      <c r="R6" s="345"/>
    </row>
    <row r="7" customFormat="false" ht="33.75" hidden="false" customHeight="true" outlineLevel="0" collapsed="false">
      <c r="A7" s="347"/>
      <c r="B7" s="347" t="s">
        <v>650</v>
      </c>
      <c r="C7" s="352" t="n">
        <v>1105920</v>
      </c>
      <c r="D7" s="352" t="n">
        <v>0</v>
      </c>
      <c r="E7" s="353" t="n">
        <v>1105920</v>
      </c>
      <c r="F7" s="352" t="n">
        <v>829400</v>
      </c>
      <c r="G7" s="352" t="n">
        <v>859600</v>
      </c>
      <c r="H7" s="353" t="n">
        <v>-30200</v>
      </c>
      <c r="I7" s="352" t="n">
        <v>830000</v>
      </c>
      <c r="J7" s="352" t="n">
        <v>368400</v>
      </c>
      <c r="K7" s="353" t="n">
        <v>461600</v>
      </c>
      <c r="L7" s="352" t="n">
        <v>0</v>
      </c>
      <c r="M7" s="352" t="n">
        <v>0</v>
      </c>
      <c r="N7" s="352" t="n">
        <v>0</v>
      </c>
      <c r="R7" s="345"/>
    </row>
    <row r="8" customFormat="false" ht="33.75" hidden="false" customHeight="true" outlineLevel="0" collapsed="false">
      <c r="A8" s="347"/>
      <c r="B8" s="347" t="s">
        <v>655</v>
      </c>
      <c r="C8" s="352" t="n">
        <v>212000</v>
      </c>
      <c r="D8" s="352" t="n">
        <v>207500</v>
      </c>
      <c r="E8" s="353" t="n">
        <v>4500</v>
      </c>
      <c r="F8" s="352" t="n">
        <v>211057</v>
      </c>
      <c r="G8" s="352" t="n">
        <v>125819</v>
      </c>
      <c r="H8" s="353" t="n">
        <v>85238</v>
      </c>
      <c r="I8" s="352" t="n">
        <v>0</v>
      </c>
      <c r="J8" s="352" t="n">
        <v>0</v>
      </c>
      <c r="K8" s="353" t="n">
        <v>0</v>
      </c>
      <c r="L8" s="352" t="n">
        <v>0</v>
      </c>
      <c r="M8" s="352" t="n">
        <v>0</v>
      </c>
      <c r="N8" s="352" t="n">
        <v>0</v>
      </c>
      <c r="R8" s="345"/>
    </row>
    <row r="9" customFormat="false" ht="33.75" hidden="false" customHeight="true" outlineLevel="0" collapsed="false">
      <c r="A9" s="347"/>
      <c r="B9" s="347" t="s">
        <v>656</v>
      </c>
      <c r="C9" s="352" t="n">
        <v>22000</v>
      </c>
      <c r="D9" s="352" t="n">
        <v>0</v>
      </c>
      <c r="E9" s="353" t="n">
        <v>22000</v>
      </c>
      <c r="F9" s="352" t="n">
        <v>22000</v>
      </c>
      <c r="G9" s="352" t="n">
        <v>0</v>
      </c>
      <c r="H9" s="353" t="n">
        <v>22000</v>
      </c>
      <c r="I9" s="352" t="n">
        <v>22000</v>
      </c>
      <c r="J9" s="352" t="n">
        <v>0</v>
      </c>
      <c r="K9" s="353" t="n">
        <v>22000</v>
      </c>
      <c r="L9" s="352" t="n">
        <v>0</v>
      </c>
      <c r="M9" s="352" t="n">
        <v>0</v>
      </c>
      <c r="N9" s="352" t="n">
        <v>0</v>
      </c>
      <c r="R9" s="345"/>
    </row>
    <row r="10" customFormat="false" ht="33.75" hidden="false" customHeight="true" outlineLevel="0" collapsed="false">
      <c r="A10" s="347"/>
      <c r="B10" s="347" t="s">
        <v>720</v>
      </c>
      <c r="C10" s="352" t="n">
        <v>0</v>
      </c>
      <c r="D10" s="352" t="n">
        <v>0</v>
      </c>
      <c r="E10" s="353" t="n">
        <v>0</v>
      </c>
      <c r="F10" s="352" t="n">
        <v>240000</v>
      </c>
      <c r="G10" s="352" t="n">
        <v>0</v>
      </c>
      <c r="H10" s="353" t="n">
        <v>240000</v>
      </c>
      <c r="I10" s="352" t="n">
        <v>240500</v>
      </c>
      <c r="J10" s="352" t="n">
        <v>0</v>
      </c>
      <c r="K10" s="353" t="n">
        <v>240500</v>
      </c>
      <c r="L10" s="352" t="n">
        <v>0</v>
      </c>
      <c r="M10" s="352" t="n">
        <v>0</v>
      </c>
      <c r="N10" s="352" t="n">
        <v>0</v>
      </c>
      <c r="R10" s="345"/>
    </row>
    <row r="11" customFormat="false" ht="33.75" hidden="false" customHeight="true" outlineLevel="0" collapsed="false">
      <c r="A11" s="347"/>
      <c r="B11" s="347" t="s">
        <v>754</v>
      </c>
      <c r="C11" s="352" t="n">
        <v>25000</v>
      </c>
      <c r="D11" s="352" t="n">
        <v>0</v>
      </c>
      <c r="E11" s="353" t="n">
        <v>25000</v>
      </c>
      <c r="F11" s="352" t="n">
        <v>25000</v>
      </c>
      <c r="G11" s="352" t="n">
        <v>0</v>
      </c>
      <c r="H11" s="353" t="n">
        <v>25000</v>
      </c>
      <c r="I11" s="352" t="n">
        <v>25000</v>
      </c>
      <c r="J11" s="352" t="n">
        <v>0</v>
      </c>
      <c r="K11" s="353" t="n">
        <v>25000</v>
      </c>
      <c r="L11" s="352" t="n">
        <v>25000</v>
      </c>
      <c r="M11" s="352" t="n">
        <v>0</v>
      </c>
      <c r="N11" s="352" t="n">
        <v>25000</v>
      </c>
      <c r="R11" s="345"/>
    </row>
    <row r="12" customFormat="false" ht="33.75" hidden="false" customHeight="true" outlineLevel="0" collapsed="false">
      <c r="A12" s="347"/>
      <c r="B12" s="347" t="s">
        <v>646</v>
      </c>
      <c r="C12" s="352" t="n">
        <v>383500</v>
      </c>
      <c r="D12" s="352" t="n">
        <v>0</v>
      </c>
      <c r="E12" s="353" t="n">
        <v>383500</v>
      </c>
      <c r="F12" s="352" t="n">
        <v>317000</v>
      </c>
      <c r="G12" s="352" t="n">
        <v>0</v>
      </c>
      <c r="H12" s="353" t="n">
        <v>317000</v>
      </c>
      <c r="I12" s="352" t="n">
        <v>317000</v>
      </c>
      <c r="J12" s="352" t="n">
        <v>0</v>
      </c>
      <c r="K12" s="353" t="n">
        <v>317000</v>
      </c>
      <c r="L12" s="352" t="n">
        <v>317000</v>
      </c>
      <c r="M12" s="352" t="n">
        <v>0</v>
      </c>
      <c r="N12" s="352" t="n">
        <v>317000</v>
      </c>
      <c r="R12" s="345"/>
    </row>
    <row r="13" customFormat="false" ht="33.75" hidden="false" customHeight="true" outlineLevel="0" collapsed="false">
      <c r="A13" s="347"/>
      <c r="B13" s="347" t="s">
        <v>683</v>
      </c>
      <c r="C13" s="352" t="n">
        <v>0</v>
      </c>
      <c r="D13" s="352" t="n">
        <v>0</v>
      </c>
      <c r="E13" s="353" t="n">
        <v>0</v>
      </c>
      <c r="F13" s="352" t="n">
        <v>0</v>
      </c>
      <c r="G13" s="352" t="n">
        <v>0</v>
      </c>
      <c r="H13" s="353" t="n">
        <v>0</v>
      </c>
      <c r="I13" s="352" t="n">
        <v>1000000</v>
      </c>
      <c r="J13" s="352" t="n">
        <v>0</v>
      </c>
      <c r="K13" s="353" t="n">
        <v>1000000</v>
      </c>
      <c r="L13" s="352" t="n">
        <v>1500000</v>
      </c>
      <c r="M13" s="352" t="n">
        <v>0</v>
      </c>
      <c r="N13" s="352" t="n">
        <v>1500000</v>
      </c>
      <c r="R13" s="345"/>
    </row>
    <row r="14" customFormat="false" ht="33.75" hidden="false" customHeight="true" outlineLevel="0" collapsed="false">
      <c r="A14" s="347"/>
      <c r="B14" s="347" t="s">
        <v>649</v>
      </c>
      <c r="C14" s="352" t="n">
        <v>0</v>
      </c>
      <c r="D14" s="352" t="n">
        <v>500000</v>
      </c>
      <c r="E14" s="353" t="n">
        <v>-500000</v>
      </c>
      <c r="F14" s="352" t="n">
        <v>0</v>
      </c>
      <c r="G14" s="352" t="n">
        <v>250000</v>
      </c>
      <c r="H14" s="353" t="n">
        <v>-250000</v>
      </c>
      <c r="I14" s="352" t="n">
        <v>0</v>
      </c>
      <c r="J14" s="352" t="n">
        <v>250000</v>
      </c>
      <c r="K14" s="353" t="n">
        <v>-250000</v>
      </c>
      <c r="L14" s="352" t="n">
        <v>0</v>
      </c>
      <c r="M14" s="352" t="n">
        <v>250000</v>
      </c>
      <c r="N14" s="352" t="n">
        <v>-250000</v>
      </c>
      <c r="R14" s="345"/>
    </row>
    <row r="15" customFormat="false" ht="33.75" hidden="false" customHeight="true" outlineLevel="0" collapsed="false">
      <c r="A15" s="347"/>
      <c r="B15" s="347" t="s">
        <v>1093</v>
      </c>
      <c r="C15" s="352" t="n">
        <v>0</v>
      </c>
      <c r="D15" s="352" t="n">
        <v>0</v>
      </c>
      <c r="E15" s="353" t="n">
        <v>0</v>
      </c>
      <c r="F15" s="352" t="n">
        <v>0</v>
      </c>
      <c r="G15" s="352" t="n">
        <v>0</v>
      </c>
      <c r="H15" s="353" t="n">
        <v>0</v>
      </c>
      <c r="I15" s="352" t="n">
        <v>0</v>
      </c>
      <c r="J15" s="352" t="n">
        <v>0</v>
      </c>
      <c r="K15" s="353" t="n">
        <v>0</v>
      </c>
      <c r="L15" s="352" t="n">
        <v>0</v>
      </c>
      <c r="M15" s="352" t="n">
        <v>0</v>
      </c>
      <c r="N15" s="352" t="n">
        <v>0</v>
      </c>
      <c r="R15" s="345"/>
    </row>
    <row r="16" customFormat="false" ht="33.75" hidden="false" customHeight="true" outlineLevel="0" collapsed="false">
      <c r="A16" s="347"/>
      <c r="B16" s="347" t="s">
        <v>717</v>
      </c>
      <c r="C16" s="352" t="n">
        <v>0</v>
      </c>
      <c r="D16" s="352" t="n">
        <v>2900000</v>
      </c>
      <c r="E16" s="353" t="n">
        <v>-2900000</v>
      </c>
      <c r="F16" s="352" t="n">
        <v>0</v>
      </c>
      <c r="G16" s="352" t="n">
        <v>0</v>
      </c>
      <c r="H16" s="353" t="n">
        <v>0</v>
      </c>
      <c r="I16" s="352" t="n">
        <v>0</v>
      </c>
      <c r="J16" s="352" t="n">
        <v>0</v>
      </c>
      <c r="K16" s="353" t="n">
        <v>0</v>
      </c>
      <c r="L16" s="352" t="n">
        <v>0</v>
      </c>
      <c r="M16" s="352" t="n">
        <v>0</v>
      </c>
      <c r="N16" s="352" t="n">
        <v>0</v>
      </c>
      <c r="R16" s="345"/>
    </row>
    <row r="17" customFormat="false" ht="33.75" hidden="false" customHeight="true" outlineLevel="0" collapsed="false">
      <c r="A17" s="347"/>
      <c r="B17" s="347" t="s">
        <v>639</v>
      </c>
      <c r="C17" s="352" t="n">
        <v>45000</v>
      </c>
      <c r="D17" s="352" t="n">
        <v>0</v>
      </c>
      <c r="E17" s="353" t="n">
        <v>45000</v>
      </c>
      <c r="F17" s="352" t="n">
        <v>45000</v>
      </c>
      <c r="G17" s="352" t="n">
        <v>0</v>
      </c>
      <c r="H17" s="353" t="n">
        <v>45000</v>
      </c>
      <c r="I17" s="352" t="n">
        <v>45000</v>
      </c>
      <c r="J17" s="352" t="n">
        <v>0</v>
      </c>
      <c r="K17" s="353" t="n">
        <v>45000</v>
      </c>
      <c r="L17" s="352" t="n">
        <v>0</v>
      </c>
      <c r="M17" s="352" t="n">
        <v>0</v>
      </c>
      <c r="N17" s="352" t="n">
        <v>0</v>
      </c>
      <c r="R17" s="345"/>
    </row>
    <row r="18" customFormat="false" ht="33.75" hidden="false" customHeight="true" outlineLevel="0" collapsed="false">
      <c r="A18" s="347"/>
      <c r="B18" s="347" t="s">
        <v>746</v>
      </c>
      <c r="C18" s="352" t="n">
        <v>0</v>
      </c>
      <c r="D18" s="352" t="n">
        <v>0</v>
      </c>
      <c r="E18" s="353" t="n">
        <v>0</v>
      </c>
      <c r="F18" s="352" t="n">
        <v>0</v>
      </c>
      <c r="G18" s="352" t="n">
        <v>0</v>
      </c>
      <c r="H18" s="353" t="n">
        <v>0</v>
      </c>
      <c r="I18" s="352" t="n">
        <v>0</v>
      </c>
      <c r="J18" s="352" t="n">
        <v>0</v>
      </c>
      <c r="K18" s="353" t="n">
        <v>0</v>
      </c>
      <c r="L18" s="352" t="n">
        <v>1E-005</v>
      </c>
      <c r="M18" s="352" t="n">
        <v>0</v>
      </c>
      <c r="N18" s="352" t="n">
        <v>1E-005</v>
      </c>
      <c r="R18" s="345"/>
    </row>
    <row r="19" customFormat="false" ht="33.75" hidden="false" customHeight="true" outlineLevel="0" collapsed="false">
      <c r="A19" s="347"/>
      <c r="B19" s="347" t="s">
        <v>716</v>
      </c>
      <c r="C19" s="352" t="n">
        <v>0</v>
      </c>
      <c r="D19" s="352" t="n">
        <v>350000</v>
      </c>
      <c r="E19" s="353" t="n">
        <v>-350000</v>
      </c>
      <c r="F19" s="352" t="n">
        <v>0</v>
      </c>
      <c r="G19" s="352" t="n">
        <v>400000</v>
      </c>
      <c r="H19" s="353" t="n">
        <v>-400000</v>
      </c>
      <c r="I19" s="352" t="n">
        <v>0</v>
      </c>
      <c r="J19" s="352" t="n">
        <v>0</v>
      </c>
      <c r="K19" s="353" t="n">
        <v>0</v>
      </c>
      <c r="L19" s="352" t="n">
        <v>0</v>
      </c>
      <c r="M19" s="352" t="n">
        <v>0</v>
      </c>
      <c r="N19" s="352" t="n">
        <v>0</v>
      </c>
      <c r="R19" s="345"/>
    </row>
    <row r="20" customFormat="false" ht="33.75" hidden="false" customHeight="true" outlineLevel="0" collapsed="false">
      <c r="A20" s="347"/>
      <c r="B20" s="347" t="s">
        <v>733</v>
      </c>
      <c r="C20" s="352" t="n">
        <v>0</v>
      </c>
      <c r="D20" s="352" t="n">
        <v>0.0001</v>
      </c>
      <c r="E20" s="353" t="n">
        <v>-0.0001</v>
      </c>
      <c r="F20" s="352" t="n">
        <v>0</v>
      </c>
      <c r="G20" s="352" t="n">
        <v>0</v>
      </c>
      <c r="H20" s="353" t="n">
        <v>0</v>
      </c>
      <c r="I20" s="352" t="n">
        <v>0</v>
      </c>
      <c r="J20" s="352" t="n">
        <v>0</v>
      </c>
      <c r="K20" s="353" t="n">
        <v>0</v>
      </c>
      <c r="L20" s="352" t="n">
        <v>1E-007</v>
      </c>
      <c r="M20" s="352" t="n">
        <v>0</v>
      </c>
      <c r="N20" s="352" t="n">
        <v>1E-007</v>
      </c>
      <c r="R20" s="345"/>
    </row>
    <row r="21" customFormat="false" ht="33.75" hidden="false" customHeight="true" outlineLevel="0" collapsed="false">
      <c r="A21" s="347"/>
      <c r="B21" s="347" t="s">
        <v>1081</v>
      </c>
      <c r="C21" s="352" t="n">
        <v>0</v>
      </c>
      <c r="D21" s="352" t="n">
        <v>0</v>
      </c>
      <c r="E21" s="353" t="n">
        <v>0</v>
      </c>
      <c r="F21" s="352" t="n">
        <v>0</v>
      </c>
      <c r="G21" s="352" t="n">
        <v>705000</v>
      </c>
      <c r="H21" s="353" t="n">
        <v>-705000</v>
      </c>
      <c r="I21" s="352" t="n">
        <v>0</v>
      </c>
      <c r="J21" s="352" t="n">
        <v>0</v>
      </c>
      <c r="K21" s="353" t="n">
        <v>0</v>
      </c>
      <c r="L21" s="352" t="n">
        <v>0</v>
      </c>
      <c r="M21" s="352" t="n">
        <v>0</v>
      </c>
      <c r="N21" s="352" t="n">
        <v>0</v>
      </c>
      <c r="R21" s="345"/>
    </row>
    <row r="22" customFormat="false" ht="33.75" hidden="false" customHeight="true" outlineLevel="0" collapsed="false">
      <c r="A22" s="347"/>
      <c r="B22" s="347" t="s">
        <v>719</v>
      </c>
      <c r="C22" s="352" t="n">
        <v>0</v>
      </c>
      <c r="D22" s="352" t="n">
        <v>0</v>
      </c>
      <c r="E22" s="353" t="n">
        <v>0</v>
      </c>
      <c r="F22" s="352" t="n">
        <v>30000</v>
      </c>
      <c r="G22" s="352" t="n">
        <v>15000</v>
      </c>
      <c r="H22" s="353" t="n">
        <v>15000</v>
      </c>
      <c r="I22" s="352" t="n">
        <v>30000</v>
      </c>
      <c r="J22" s="352" t="n">
        <v>0</v>
      </c>
      <c r="K22" s="353" t="n">
        <v>30000</v>
      </c>
      <c r="L22" s="352" t="n">
        <v>50000</v>
      </c>
      <c r="M22" s="352" t="n">
        <v>0</v>
      </c>
      <c r="N22" s="352" t="n">
        <v>50000</v>
      </c>
      <c r="R22" s="345"/>
      <c r="U22" s="354"/>
    </row>
    <row r="23" customFormat="false" ht="33.75" hidden="false" customHeight="true" outlineLevel="0" collapsed="false">
      <c r="A23" s="347"/>
      <c r="B23" s="347" t="s">
        <v>749</v>
      </c>
      <c r="C23" s="352" t="n">
        <v>456495</v>
      </c>
      <c r="D23" s="352" t="n">
        <v>456495</v>
      </c>
      <c r="E23" s="353" t="n">
        <v>0</v>
      </c>
      <c r="F23" s="352" t="n">
        <v>5436920</v>
      </c>
      <c r="G23" s="352" t="n">
        <v>4353053</v>
      </c>
      <c r="H23" s="353" t="n">
        <v>1083867</v>
      </c>
      <c r="I23" s="352" t="n">
        <v>0</v>
      </c>
      <c r="J23" s="352" t="n">
        <v>0</v>
      </c>
      <c r="K23" s="353" t="n">
        <v>0</v>
      </c>
      <c r="L23" s="352" t="n">
        <v>0</v>
      </c>
      <c r="M23" s="352" t="n">
        <v>0</v>
      </c>
      <c r="N23" s="352" t="n">
        <v>0</v>
      </c>
      <c r="R23" s="345"/>
    </row>
    <row r="24" customFormat="false" ht="33.75" hidden="false" customHeight="true" outlineLevel="0" collapsed="false">
      <c r="A24" s="347"/>
      <c r="B24" s="347" t="s">
        <v>595</v>
      </c>
      <c r="C24" s="352" t="n">
        <v>0</v>
      </c>
      <c r="D24" s="352" t="n">
        <v>0</v>
      </c>
      <c r="E24" s="353" t="n">
        <v>0</v>
      </c>
      <c r="F24" s="352" t="n">
        <v>850000</v>
      </c>
      <c r="G24" s="352" t="n">
        <v>0</v>
      </c>
      <c r="H24" s="353" t="n">
        <v>850000</v>
      </c>
      <c r="I24" s="352" t="n">
        <v>850000</v>
      </c>
      <c r="J24" s="352" t="n">
        <v>0</v>
      </c>
      <c r="K24" s="353" t="n">
        <v>850000</v>
      </c>
      <c r="L24" s="352" t="n">
        <v>1525000</v>
      </c>
      <c r="M24" s="352" t="n">
        <v>0</v>
      </c>
      <c r="N24" s="352" t="n">
        <v>1525000</v>
      </c>
      <c r="R24" s="345"/>
    </row>
    <row r="25" customFormat="false" ht="33.75" hidden="false" customHeight="true" outlineLevel="0" collapsed="false">
      <c r="A25" s="347"/>
      <c r="B25" s="347" t="s">
        <v>745</v>
      </c>
      <c r="C25" s="352" t="n">
        <v>0</v>
      </c>
      <c r="D25" s="352" t="n">
        <v>0</v>
      </c>
      <c r="E25" s="353" t="n">
        <v>0</v>
      </c>
      <c r="F25" s="352" t="n">
        <v>0</v>
      </c>
      <c r="G25" s="352" t="n">
        <v>0</v>
      </c>
      <c r="H25" s="353" t="n">
        <v>0</v>
      </c>
      <c r="I25" s="352" t="n">
        <v>1498000</v>
      </c>
      <c r="J25" s="352" t="n">
        <v>0</v>
      </c>
      <c r="K25" s="353" t="n">
        <v>1498000</v>
      </c>
      <c r="L25" s="352" t="n">
        <v>0</v>
      </c>
      <c r="M25" s="352" t="n">
        <v>1498000</v>
      </c>
      <c r="N25" s="352" t="n">
        <v>-1498000</v>
      </c>
      <c r="R25" s="345"/>
    </row>
    <row r="26" customFormat="false" ht="43.5" hidden="false" customHeight="true" outlineLevel="0" collapsed="false">
      <c r="A26" s="347"/>
      <c r="B26" s="347" t="s">
        <v>744</v>
      </c>
      <c r="C26" s="352" t="n">
        <v>0</v>
      </c>
      <c r="D26" s="352" t="n">
        <v>0</v>
      </c>
      <c r="E26" s="353" t="n">
        <v>0</v>
      </c>
      <c r="F26" s="352" t="n">
        <v>0</v>
      </c>
      <c r="G26" s="352" t="n">
        <v>0</v>
      </c>
      <c r="H26" s="353" t="n">
        <v>0</v>
      </c>
      <c r="I26" s="352" t="n">
        <v>0</v>
      </c>
      <c r="J26" s="352" t="n">
        <v>0</v>
      </c>
      <c r="K26" s="353" t="n">
        <v>0</v>
      </c>
      <c r="L26" s="352" t="n">
        <v>0</v>
      </c>
      <c r="M26" s="352" t="n">
        <v>0</v>
      </c>
      <c r="N26" s="352" t="n">
        <v>0</v>
      </c>
      <c r="R26" s="345"/>
    </row>
    <row r="27" customFormat="false" ht="43.5" hidden="false" customHeight="true" outlineLevel="0" collapsed="false">
      <c r="A27" s="347"/>
      <c r="B27" s="347" t="s">
        <v>741</v>
      </c>
      <c r="C27" s="352" t="n">
        <v>0</v>
      </c>
      <c r="D27" s="352" t="n">
        <v>0.0001</v>
      </c>
      <c r="E27" s="353" t="n">
        <v>-0.0001</v>
      </c>
      <c r="F27" s="352" t="n">
        <v>0</v>
      </c>
      <c r="G27" s="352" t="n">
        <v>0</v>
      </c>
      <c r="H27" s="353" t="n">
        <v>0</v>
      </c>
      <c r="I27" s="352" t="n">
        <v>0</v>
      </c>
      <c r="J27" s="352" t="n">
        <v>0</v>
      </c>
      <c r="K27" s="353" t="n">
        <v>0</v>
      </c>
      <c r="L27" s="352" t="n">
        <v>1E-007</v>
      </c>
      <c r="M27" s="352" t="n">
        <v>0</v>
      </c>
      <c r="N27" s="352" t="n">
        <v>1E-007</v>
      </c>
      <c r="R27" s="345"/>
    </row>
    <row r="28" customFormat="false" ht="43.5" hidden="false" customHeight="true" outlineLevel="0" collapsed="false">
      <c r="A28" s="347"/>
      <c r="B28" s="347" t="s">
        <v>708</v>
      </c>
      <c r="C28" s="352" t="n">
        <v>0</v>
      </c>
      <c r="D28" s="352" t="n">
        <v>0</v>
      </c>
      <c r="E28" s="353" t="n">
        <v>0</v>
      </c>
      <c r="F28" s="352" t="n">
        <v>50000</v>
      </c>
      <c r="G28" s="352" t="n">
        <v>0</v>
      </c>
      <c r="H28" s="353" t="n">
        <v>50000</v>
      </c>
      <c r="I28" s="352" t="n">
        <v>75000</v>
      </c>
      <c r="J28" s="352" t="n">
        <v>0</v>
      </c>
      <c r="K28" s="353" t="n">
        <v>75000</v>
      </c>
      <c r="L28" s="352" t="n">
        <v>600000</v>
      </c>
      <c r="M28" s="352" t="n">
        <v>0</v>
      </c>
      <c r="N28" s="352" t="n">
        <v>600000</v>
      </c>
      <c r="R28" s="345"/>
    </row>
    <row r="29" customFormat="false" ht="33.75" hidden="false" customHeight="true" outlineLevel="0" collapsed="false">
      <c r="A29" s="347"/>
      <c r="B29" s="347" t="s">
        <v>718</v>
      </c>
      <c r="C29" s="352" t="n">
        <v>0</v>
      </c>
      <c r="D29" s="352" t="n">
        <v>0</v>
      </c>
      <c r="E29" s="353" t="n">
        <v>0</v>
      </c>
      <c r="F29" s="352" t="n">
        <v>0</v>
      </c>
      <c r="G29" s="352" t="n">
        <v>0</v>
      </c>
      <c r="H29" s="353" t="n">
        <v>0</v>
      </c>
      <c r="I29" s="352" t="n">
        <v>0</v>
      </c>
      <c r="J29" s="352" t="n">
        <v>0</v>
      </c>
      <c r="K29" s="353" t="n">
        <v>0</v>
      </c>
      <c r="L29" s="352" t="n">
        <v>0</v>
      </c>
      <c r="M29" s="352" t="n">
        <v>0</v>
      </c>
      <c r="N29" s="352" t="n">
        <v>0</v>
      </c>
      <c r="R29" s="345"/>
    </row>
    <row r="30" customFormat="false" ht="33.75" hidden="false" customHeight="true" outlineLevel="0" collapsed="false">
      <c r="A30" s="347"/>
      <c r="B30" s="347" t="s">
        <v>709</v>
      </c>
      <c r="C30" s="352" t="n">
        <v>0</v>
      </c>
      <c r="D30" s="352" t="n">
        <v>337500</v>
      </c>
      <c r="E30" s="353" t="n">
        <v>-337500</v>
      </c>
      <c r="F30" s="352" t="n">
        <v>0</v>
      </c>
      <c r="G30" s="352" t="n">
        <v>0</v>
      </c>
      <c r="H30" s="353" t="n">
        <v>0</v>
      </c>
      <c r="I30" s="352" t="n">
        <v>0</v>
      </c>
      <c r="J30" s="352" t="n">
        <v>0</v>
      </c>
      <c r="K30" s="353" t="n">
        <v>0</v>
      </c>
      <c r="L30" s="352" t="n">
        <v>0</v>
      </c>
      <c r="M30" s="352" t="n">
        <v>0</v>
      </c>
      <c r="N30" s="352" t="n">
        <v>0</v>
      </c>
      <c r="R30" s="345"/>
    </row>
    <row r="31" customFormat="false" ht="33.75" hidden="false" customHeight="true" outlineLevel="0" collapsed="false">
      <c r="A31" s="347"/>
      <c r="B31" s="347" t="s">
        <v>742</v>
      </c>
      <c r="C31" s="352" t="n">
        <v>0</v>
      </c>
      <c r="D31" s="352" t="n">
        <v>800000</v>
      </c>
      <c r="E31" s="353" t="n">
        <v>-800000</v>
      </c>
      <c r="F31" s="352" t="n">
        <v>0</v>
      </c>
      <c r="G31" s="352" t="n">
        <v>0</v>
      </c>
      <c r="H31" s="353" t="n">
        <v>0</v>
      </c>
      <c r="I31" s="352" t="n">
        <v>0</v>
      </c>
      <c r="J31" s="352" t="n">
        <v>0</v>
      </c>
      <c r="K31" s="353" t="n">
        <v>0</v>
      </c>
      <c r="L31" s="352" t="n">
        <v>0</v>
      </c>
      <c r="M31" s="352" t="n">
        <v>0</v>
      </c>
      <c r="N31" s="352" t="n">
        <v>0</v>
      </c>
      <c r="R31" s="345"/>
    </row>
    <row r="32" customFormat="false" ht="33.75" hidden="false" customHeight="true" outlineLevel="0" collapsed="false">
      <c r="A32" s="347"/>
      <c r="B32" s="347" t="s">
        <v>654</v>
      </c>
      <c r="C32" s="352" t="n">
        <v>350000</v>
      </c>
      <c r="D32" s="352" t="n">
        <v>0</v>
      </c>
      <c r="E32" s="353" t="n">
        <v>350000</v>
      </c>
      <c r="F32" s="352" t="n">
        <v>550000</v>
      </c>
      <c r="G32" s="352" t="n">
        <v>90000</v>
      </c>
      <c r="H32" s="353" t="n">
        <v>460000</v>
      </c>
      <c r="I32" s="352" t="n">
        <v>550000</v>
      </c>
      <c r="J32" s="352" t="n">
        <v>82500</v>
      </c>
      <c r="K32" s="353" t="n">
        <v>467500</v>
      </c>
      <c r="L32" s="352" t="n">
        <v>2000000</v>
      </c>
      <c r="M32" s="352" t="n">
        <v>82500</v>
      </c>
      <c r="N32" s="352" t="n">
        <v>1917500</v>
      </c>
      <c r="R32" s="345"/>
    </row>
    <row r="33" customFormat="false" ht="54" hidden="false" customHeight="true" outlineLevel="0" collapsed="false">
      <c r="A33" s="347"/>
      <c r="B33" s="347" t="s">
        <v>601</v>
      </c>
      <c r="C33" s="352" t="n">
        <v>200000</v>
      </c>
      <c r="D33" s="352" t="n">
        <v>0</v>
      </c>
      <c r="E33" s="353" t="n">
        <v>200000</v>
      </c>
      <c r="F33" s="352" t="n">
        <v>1200000</v>
      </c>
      <c r="G33" s="352" t="n">
        <v>0</v>
      </c>
      <c r="H33" s="353" t="n">
        <v>1200000</v>
      </c>
      <c r="I33" s="352" t="n">
        <v>0</v>
      </c>
      <c r="J33" s="352" t="n">
        <v>0</v>
      </c>
      <c r="K33" s="353" t="n">
        <v>0</v>
      </c>
      <c r="L33" s="352" t="n">
        <v>0</v>
      </c>
      <c r="M33" s="352" t="n">
        <v>0</v>
      </c>
      <c r="N33" s="352" t="n">
        <v>0</v>
      </c>
      <c r="R33" s="345"/>
    </row>
    <row r="34" customFormat="false" ht="33.75" hidden="false" customHeight="true" outlineLevel="0" collapsed="false">
      <c r="A34" s="347"/>
      <c r="B34" s="347" t="s">
        <v>750</v>
      </c>
      <c r="C34" s="352" t="n">
        <v>0</v>
      </c>
      <c r="D34" s="352" t="n">
        <v>0</v>
      </c>
      <c r="E34" s="353" t="n">
        <v>0</v>
      </c>
      <c r="F34" s="352" t="n">
        <v>0</v>
      </c>
      <c r="G34" s="352" t="n">
        <v>0</v>
      </c>
      <c r="H34" s="353" t="n">
        <v>0</v>
      </c>
      <c r="I34" s="352" t="n">
        <v>500000</v>
      </c>
      <c r="J34" s="352" t="n">
        <v>0</v>
      </c>
      <c r="K34" s="353" t="n">
        <v>500000</v>
      </c>
      <c r="L34" s="352" t="n">
        <v>1000000</v>
      </c>
      <c r="M34" s="352" t="n">
        <v>0</v>
      </c>
      <c r="N34" s="352" t="n">
        <v>1000000</v>
      </c>
      <c r="R34" s="345"/>
    </row>
    <row r="35" customFormat="false" ht="33.75" hidden="false" customHeight="true" outlineLevel="0" collapsed="false">
      <c r="A35" s="347"/>
      <c r="B35" s="347" t="s">
        <v>678</v>
      </c>
      <c r="C35" s="352" t="n">
        <v>0</v>
      </c>
      <c r="D35" s="352" t="n">
        <v>0</v>
      </c>
      <c r="E35" s="353" t="n">
        <v>0</v>
      </c>
      <c r="F35" s="352" t="n">
        <v>1000000</v>
      </c>
      <c r="G35" s="352" t="n">
        <v>0</v>
      </c>
      <c r="H35" s="353" t="n">
        <v>1000000</v>
      </c>
      <c r="I35" s="352" t="n">
        <v>0</v>
      </c>
      <c r="J35" s="352" t="n">
        <v>0</v>
      </c>
      <c r="K35" s="353" t="n">
        <v>0</v>
      </c>
      <c r="L35" s="352" t="n">
        <v>0</v>
      </c>
      <c r="M35" s="352" t="n">
        <v>0</v>
      </c>
      <c r="N35" s="352" t="n">
        <v>0</v>
      </c>
      <c r="R35" s="345"/>
    </row>
    <row r="36" customFormat="false" ht="33.75" hidden="false" customHeight="true" outlineLevel="0" collapsed="false">
      <c r="A36" s="347"/>
      <c r="B36" s="347" t="s">
        <v>1073</v>
      </c>
      <c r="C36" s="352" t="n">
        <v>0</v>
      </c>
      <c r="D36" s="352" t="n">
        <v>0</v>
      </c>
      <c r="E36" s="353" t="n">
        <v>0</v>
      </c>
      <c r="F36" s="352" t="n">
        <v>300000</v>
      </c>
      <c r="G36" s="352" t="n">
        <v>0</v>
      </c>
      <c r="H36" s="353" t="n">
        <v>300000</v>
      </c>
      <c r="I36" s="352" t="n">
        <v>0</v>
      </c>
      <c r="J36" s="352" t="n">
        <v>0</v>
      </c>
      <c r="K36" s="353" t="n">
        <v>0</v>
      </c>
      <c r="L36" s="352" t="n">
        <v>0</v>
      </c>
      <c r="M36" s="352" t="n">
        <v>0</v>
      </c>
      <c r="N36" s="352" t="n">
        <v>0</v>
      </c>
      <c r="R36" s="345"/>
    </row>
    <row r="37" customFormat="false" ht="33.75" hidden="false" customHeight="true" outlineLevel="0" collapsed="false">
      <c r="A37" s="347" t="s">
        <v>1074</v>
      </c>
      <c r="B37" s="347"/>
      <c r="C37" s="352" t="n">
        <v>2799915</v>
      </c>
      <c r="D37" s="352" t="n">
        <v>5551495.0002</v>
      </c>
      <c r="E37" s="353" t="n">
        <v>-2751580.0002</v>
      </c>
      <c r="F37" s="352" t="n">
        <v>11106377</v>
      </c>
      <c r="G37" s="352" t="n">
        <v>6798472</v>
      </c>
      <c r="H37" s="353" t="n">
        <v>4307905</v>
      </c>
      <c r="I37" s="352" t="n">
        <v>6018500</v>
      </c>
      <c r="J37" s="352" t="n">
        <v>700900</v>
      </c>
      <c r="K37" s="353" t="n">
        <v>5317600</v>
      </c>
      <c r="L37" s="352" t="n">
        <v>7737000.0000102</v>
      </c>
      <c r="M37" s="352" t="n">
        <v>1830500</v>
      </c>
      <c r="N37" s="352" t="n">
        <v>5906500.0000102</v>
      </c>
      <c r="R37" s="345"/>
    </row>
    <row r="38" customFormat="false" ht="33.75" hidden="false" customHeight="true" outlineLevel="0" collapsed="false">
      <c r="A38" s="347" t="s">
        <v>26</v>
      </c>
      <c r="B38" s="347" t="s">
        <v>653</v>
      </c>
      <c r="C38" s="352" t="n">
        <v>150000</v>
      </c>
      <c r="D38" s="352" t="n">
        <v>0</v>
      </c>
      <c r="E38" s="353" t="n">
        <v>150000</v>
      </c>
      <c r="F38" s="352" t="n">
        <v>150000</v>
      </c>
      <c r="G38" s="352" t="n">
        <v>0</v>
      </c>
      <c r="H38" s="353" t="n">
        <v>150000</v>
      </c>
      <c r="I38" s="352" t="n">
        <v>150000</v>
      </c>
      <c r="J38" s="352" t="n">
        <v>150000</v>
      </c>
      <c r="K38" s="353" t="n">
        <v>0</v>
      </c>
      <c r="L38" s="352" t="n">
        <v>150000</v>
      </c>
      <c r="M38" s="352" t="n">
        <v>150000</v>
      </c>
      <c r="N38" s="352" t="n">
        <v>0</v>
      </c>
      <c r="R38" s="345"/>
    </row>
    <row r="39" customFormat="false" ht="33.75" hidden="false" customHeight="true" outlineLevel="0" collapsed="false">
      <c r="A39" s="347"/>
      <c r="B39" s="347" t="s">
        <v>594</v>
      </c>
      <c r="C39" s="352" t="n">
        <v>0</v>
      </c>
      <c r="D39" s="352" t="n">
        <v>0</v>
      </c>
      <c r="E39" s="353" t="n">
        <v>0</v>
      </c>
      <c r="F39" s="352" t="n">
        <v>100000</v>
      </c>
      <c r="G39" s="352" t="n">
        <v>0</v>
      </c>
      <c r="H39" s="353" t="n">
        <v>100000</v>
      </c>
      <c r="I39" s="352" t="n">
        <v>1550000</v>
      </c>
      <c r="J39" s="352" t="n">
        <v>4500000</v>
      </c>
      <c r="K39" s="353" t="n">
        <v>-2950000</v>
      </c>
      <c r="L39" s="352" t="n">
        <v>5552000</v>
      </c>
      <c r="M39" s="352" t="n">
        <v>0</v>
      </c>
      <c r="N39" s="352" t="n">
        <v>5552000</v>
      </c>
      <c r="R39" s="345"/>
    </row>
    <row r="40" customFormat="false" ht="33.75" hidden="false" customHeight="true" outlineLevel="0" collapsed="false">
      <c r="A40" s="347" t="s">
        <v>1075</v>
      </c>
      <c r="B40" s="347"/>
      <c r="C40" s="352" t="n">
        <v>150000</v>
      </c>
      <c r="D40" s="352" t="n">
        <v>0</v>
      </c>
      <c r="E40" s="353" t="n">
        <v>150000</v>
      </c>
      <c r="F40" s="352" t="n">
        <v>250000</v>
      </c>
      <c r="G40" s="352" t="n">
        <v>0</v>
      </c>
      <c r="H40" s="353" t="n">
        <v>250000</v>
      </c>
      <c r="I40" s="352" t="n">
        <v>1700000</v>
      </c>
      <c r="J40" s="352" t="n">
        <v>4650000</v>
      </c>
      <c r="K40" s="353" t="n">
        <v>-2950000</v>
      </c>
      <c r="L40" s="352" t="n">
        <v>5702000</v>
      </c>
      <c r="M40" s="352" t="n">
        <v>150000</v>
      </c>
      <c r="N40" s="352" t="n">
        <v>5552000</v>
      </c>
      <c r="R40" s="345"/>
    </row>
    <row r="41" customFormat="false" ht="33.75" hidden="false" customHeight="true" outlineLevel="0" collapsed="false">
      <c r="A41" s="347" t="s">
        <v>19</v>
      </c>
      <c r="B41" s="347" t="s">
        <v>672</v>
      </c>
      <c r="C41" s="352" t="n">
        <v>63000</v>
      </c>
      <c r="D41" s="352" t="n">
        <v>0</v>
      </c>
      <c r="E41" s="353" t="n">
        <v>63000</v>
      </c>
      <c r="F41" s="352" t="n">
        <v>1800000</v>
      </c>
      <c r="G41" s="352" t="n">
        <v>250000</v>
      </c>
      <c r="H41" s="353" t="n">
        <v>1550000</v>
      </c>
      <c r="I41" s="352" t="n">
        <v>417000</v>
      </c>
      <c r="J41" s="352" t="n">
        <v>475000</v>
      </c>
      <c r="K41" s="353" t="n">
        <v>-58000</v>
      </c>
      <c r="L41" s="352" t="n">
        <v>0</v>
      </c>
      <c r="M41" s="352" t="n">
        <v>0</v>
      </c>
      <c r="N41" s="352" t="n">
        <v>0</v>
      </c>
      <c r="R41" s="345"/>
    </row>
    <row r="42" customFormat="false" ht="33.75" hidden="false" customHeight="true" outlineLevel="0" collapsed="false">
      <c r="A42" s="347"/>
      <c r="B42" s="347" t="s">
        <v>663</v>
      </c>
      <c r="C42" s="352" t="n">
        <v>820000</v>
      </c>
      <c r="D42" s="352" t="n">
        <v>540000</v>
      </c>
      <c r="E42" s="353" t="n">
        <v>280000</v>
      </c>
      <c r="F42" s="352" t="n">
        <v>3000000</v>
      </c>
      <c r="G42" s="352" t="n">
        <v>660000</v>
      </c>
      <c r="H42" s="353" t="n">
        <v>2340000</v>
      </c>
      <c r="I42" s="352" t="n">
        <v>1000000</v>
      </c>
      <c r="J42" s="352" t="n">
        <v>1265000</v>
      </c>
      <c r="K42" s="353" t="n">
        <v>-265000</v>
      </c>
      <c r="L42" s="352" t="n">
        <v>0</v>
      </c>
      <c r="M42" s="352" t="n">
        <v>0</v>
      </c>
      <c r="N42" s="352" t="n">
        <v>0</v>
      </c>
      <c r="R42" s="345"/>
    </row>
    <row r="43" customFormat="false" ht="33.75" hidden="false" customHeight="true" outlineLevel="0" collapsed="false">
      <c r="A43" s="347"/>
      <c r="B43" s="347" t="s">
        <v>588</v>
      </c>
      <c r="C43" s="352" t="n">
        <v>465000</v>
      </c>
      <c r="D43" s="352" t="n">
        <v>0</v>
      </c>
      <c r="E43" s="353" t="n">
        <v>465000</v>
      </c>
      <c r="F43" s="352" t="n">
        <v>750000</v>
      </c>
      <c r="G43" s="352" t="n">
        <v>0</v>
      </c>
      <c r="H43" s="353" t="n">
        <v>750000</v>
      </c>
      <c r="I43" s="352" t="n">
        <v>280000</v>
      </c>
      <c r="J43" s="352" t="n">
        <v>0</v>
      </c>
      <c r="K43" s="353" t="n">
        <v>280000</v>
      </c>
      <c r="L43" s="352" t="n">
        <v>0</v>
      </c>
      <c r="M43" s="352" t="n">
        <v>0</v>
      </c>
      <c r="N43" s="352" t="n">
        <v>0</v>
      </c>
      <c r="R43" s="345"/>
    </row>
    <row r="44" customFormat="false" ht="33.75" hidden="false" customHeight="true" outlineLevel="0" collapsed="false">
      <c r="A44" s="347"/>
      <c r="B44" s="347" t="s">
        <v>664</v>
      </c>
      <c r="C44" s="352" t="n">
        <v>940000</v>
      </c>
      <c r="D44" s="352" t="n">
        <v>0</v>
      </c>
      <c r="E44" s="353" t="n">
        <v>940000</v>
      </c>
      <c r="F44" s="352" t="n">
        <v>1000000</v>
      </c>
      <c r="G44" s="352" t="n">
        <v>0</v>
      </c>
      <c r="H44" s="353" t="n">
        <v>1000000</v>
      </c>
      <c r="I44" s="352" t="n">
        <v>2900000</v>
      </c>
      <c r="J44" s="352" t="n">
        <v>600000</v>
      </c>
      <c r="K44" s="353" t="n">
        <v>2300000</v>
      </c>
      <c r="L44" s="352" t="n">
        <v>1500000</v>
      </c>
      <c r="M44" s="352" t="n">
        <v>0</v>
      </c>
      <c r="N44" s="352" t="n">
        <v>1500000</v>
      </c>
      <c r="R44" s="345"/>
    </row>
    <row r="45" customFormat="false" ht="33.75" hidden="false" customHeight="true" outlineLevel="0" collapsed="false">
      <c r="A45" s="347"/>
      <c r="B45" s="347" t="s">
        <v>1082</v>
      </c>
      <c r="C45" s="352" t="n">
        <v>250000</v>
      </c>
      <c r="D45" s="352" t="n">
        <v>0</v>
      </c>
      <c r="E45" s="353" t="n">
        <v>250000</v>
      </c>
      <c r="F45" s="352" t="n">
        <v>1000000</v>
      </c>
      <c r="G45" s="352" t="n">
        <v>0</v>
      </c>
      <c r="H45" s="353" t="n">
        <v>1000000</v>
      </c>
      <c r="I45" s="352" t="n">
        <v>5000000</v>
      </c>
      <c r="J45" s="352" t="n">
        <v>0</v>
      </c>
      <c r="K45" s="353" t="n">
        <v>5000000</v>
      </c>
      <c r="L45" s="352" t="n">
        <v>1000000</v>
      </c>
      <c r="M45" s="352" t="n">
        <v>0</v>
      </c>
      <c r="N45" s="352" t="n">
        <v>1000000</v>
      </c>
      <c r="R45" s="345"/>
    </row>
    <row r="46" customFormat="false" ht="33.75" hidden="false" customHeight="true" outlineLevel="0" collapsed="false">
      <c r="A46" s="347"/>
      <c r="B46" s="347" t="s">
        <v>757</v>
      </c>
      <c r="C46" s="352" t="n">
        <v>6000</v>
      </c>
      <c r="D46" s="352" t="n">
        <v>0</v>
      </c>
      <c r="E46" s="353" t="n">
        <v>6000</v>
      </c>
      <c r="F46" s="352" t="n">
        <v>6000</v>
      </c>
      <c r="G46" s="352" t="n">
        <v>0</v>
      </c>
      <c r="H46" s="353" t="n">
        <v>6000</v>
      </c>
      <c r="I46" s="352" t="n">
        <v>6000</v>
      </c>
      <c r="J46" s="352" t="n">
        <v>0</v>
      </c>
      <c r="K46" s="353" t="n">
        <v>6000</v>
      </c>
      <c r="L46" s="352" t="n">
        <v>0</v>
      </c>
      <c r="M46" s="352" t="n">
        <v>0</v>
      </c>
      <c r="N46" s="352" t="n">
        <v>0</v>
      </c>
      <c r="R46" s="345"/>
    </row>
    <row r="47" customFormat="false" ht="33.75" hidden="false" customHeight="true" outlineLevel="0" collapsed="false">
      <c r="A47" s="347"/>
      <c r="B47" s="347" t="s">
        <v>1083</v>
      </c>
      <c r="C47" s="352" t="n">
        <v>0</v>
      </c>
      <c r="D47" s="352" t="n">
        <v>0</v>
      </c>
      <c r="E47" s="353" t="n">
        <v>0</v>
      </c>
      <c r="F47" s="352" t="n">
        <v>0</v>
      </c>
      <c r="G47" s="352" t="n">
        <v>0</v>
      </c>
      <c r="H47" s="353" t="n">
        <v>0</v>
      </c>
      <c r="I47" s="352" t="n">
        <v>5000000</v>
      </c>
      <c r="J47" s="352" t="n">
        <v>0</v>
      </c>
      <c r="K47" s="353" t="n">
        <v>5000000</v>
      </c>
      <c r="L47" s="352" t="n">
        <v>3000000</v>
      </c>
      <c r="M47" s="352" t="n">
        <v>0</v>
      </c>
      <c r="N47" s="352" t="n">
        <v>3000000</v>
      </c>
      <c r="R47" s="345"/>
    </row>
    <row r="48" customFormat="false" ht="33.75" hidden="false" customHeight="true" outlineLevel="0" collapsed="false">
      <c r="A48" s="347"/>
      <c r="B48" s="347" t="s">
        <v>665</v>
      </c>
      <c r="C48" s="352" t="n">
        <v>1212000</v>
      </c>
      <c r="D48" s="352" t="n">
        <v>0</v>
      </c>
      <c r="E48" s="353" t="n">
        <v>1212000</v>
      </c>
      <c r="F48" s="352" t="n">
        <v>700000</v>
      </c>
      <c r="G48" s="352" t="n">
        <v>200000</v>
      </c>
      <c r="H48" s="353" t="n">
        <v>500000</v>
      </c>
      <c r="I48" s="352" t="n">
        <v>1700000</v>
      </c>
      <c r="J48" s="352" t="n">
        <v>600000</v>
      </c>
      <c r="K48" s="353" t="n">
        <v>1100000</v>
      </c>
      <c r="L48" s="352" t="n">
        <v>2400000</v>
      </c>
      <c r="M48" s="352" t="n">
        <v>600000</v>
      </c>
      <c r="N48" s="352" t="n">
        <v>1800000</v>
      </c>
      <c r="R48" s="345"/>
    </row>
    <row r="49" customFormat="false" ht="33.75" hidden="false" customHeight="true" outlineLevel="0" collapsed="false">
      <c r="A49" s="347" t="s">
        <v>1066</v>
      </c>
      <c r="B49" s="347"/>
      <c r="C49" s="352" t="n">
        <v>3756000</v>
      </c>
      <c r="D49" s="352" t="n">
        <v>540000</v>
      </c>
      <c r="E49" s="353" t="n">
        <v>3216000</v>
      </c>
      <c r="F49" s="352" t="n">
        <v>8256000</v>
      </c>
      <c r="G49" s="352" t="n">
        <v>1110000</v>
      </c>
      <c r="H49" s="353" t="n">
        <v>7146000</v>
      </c>
      <c r="I49" s="352" t="n">
        <v>16303000</v>
      </c>
      <c r="J49" s="352" t="n">
        <v>2940000</v>
      </c>
      <c r="K49" s="353" t="n">
        <v>13363000</v>
      </c>
      <c r="L49" s="352" t="n">
        <v>7900000</v>
      </c>
      <c r="M49" s="352" t="n">
        <v>600000</v>
      </c>
      <c r="N49" s="352" t="n">
        <v>7300000</v>
      </c>
      <c r="R49" s="345"/>
    </row>
    <row r="50" customFormat="false" ht="33.75" hidden="false" customHeight="true" outlineLevel="0" collapsed="false">
      <c r="A50" s="347" t="s">
        <v>22</v>
      </c>
      <c r="B50" s="347" t="s">
        <v>615</v>
      </c>
      <c r="C50" s="352" t="n">
        <v>770000</v>
      </c>
      <c r="D50" s="352" t="n">
        <v>10000</v>
      </c>
      <c r="E50" s="353" t="n">
        <v>760000</v>
      </c>
      <c r="F50" s="352" t="n">
        <v>1000000</v>
      </c>
      <c r="G50" s="352" t="n">
        <v>200000</v>
      </c>
      <c r="H50" s="353" t="n">
        <v>800000</v>
      </c>
      <c r="I50" s="352" t="n">
        <v>0</v>
      </c>
      <c r="J50" s="352" t="n">
        <v>355000</v>
      </c>
      <c r="K50" s="353" t="n">
        <v>-355000</v>
      </c>
      <c r="L50" s="352" t="n">
        <v>0</v>
      </c>
      <c r="M50" s="352" t="n">
        <v>0</v>
      </c>
      <c r="N50" s="352" t="n">
        <v>0</v>
      </c>
      <c r="R50" s="345"/>
    </row>
    <row r="51" customFormat="false" ht="33.75" hidden="false" customHeight="true" outlineLevel="0" collapsed="false">
      <c r="A51" s="347"/>
      <c r="B51" s="347" t="s">
        <v>616</v>
      </c>
      <c r="C51" s="352" t="n">
        <v>7238000</v>
      </c>
      <c r="D51" s="352" t="n">
        <v>0</v>
      </c>
      <c r="E51" s="353" t="n">
        <v>7238000</v>
      </c>
      <c r="F51" s="352" t="n">
        <v>2900000</v>
      </c>
      <c r="G51" s="352" t="n">
        <v>0</v>
      </c>
      <c r="H51" s="353" t="n">
        <v>2900000</v>
      </c>
      <c r="I51" s="352" t="n">
        <v>750000</v>
      </c>
      <c r="J51" s="352" t="n">
        <v>135000</v>
      </c>
      <c r="K51" s="353" t="n">
        <v>615000</v>
      </c>
      <c r="L51" s="352" t="n">
        <v>0</v>
      </c>
      <c r="M51" s="352" t="n">
        <v>0</v>
      </c>
      <c r="N51" s="352" t="n">
        <v>0</v>
      </c>
      <c r="R51" s="345"/>
    </row>
    <row r="52" customFormat="false" ht="33.75" hidden="false" customHeight="true" outlineLevel="0" collapsed="false">
      <c r="A52" s="347"/>
      <c r="B52" s="347" t="s">
        <v>582</v>
      </c>
      <c r="C52" s="352" t="n">
        <v>4339000</v>
      </c>
      <c r="D52" s="352" t="n">
        <v>0</v>
      </c>
      <c r="E52" s="353" t="n">
        <v>4339000</v>
      </c>
      <c r="F52" s="352" t="n">
        <v>2300000</v>
      </c>
      <c r="G52" s="352" t="n">
        <v>0</v>
      </c>
      <c r="H52" s="353" t="n">
        <v>2300000</v>
      </c>
      <c r="I52" s="352" t="n">
        <v>0</v>
      </c>
      <c r="J52" s="352" t="n">
        <v>0</v>
      </c>
      <c r="K52" s="353" t="n">
        <v>0</v>
      </c>
      <c r="L52" s="352" t="n">
        <v>0</v>
      </c>
      <c r="M52" s="352" t="n">
        <v>0</v>
      </c>
      <c r="N52" s="352" t="n">
        <v>0</v>
      </c>
      <c r="R52" s="345"/>
    </row>
    <row r="53" customFormat="false" ht="33.75" hidden="false" customHeight="true" outlineLevel="0" collapsed="false">
      <c r="A53" s="347"/>
      <c r="B53" s="347" t="s">
        <v>581</v>
      </c>
      <c r="C53" s="352" t="n">
        <v>308000</v>
      </c>
      <c r="D53" s="352" t="n">
        <v>0</v>
      </c>
      <c r="E53" s="353" t="n">
        <v>308000</v>
      </c>
      <c r="F53" s="352" t="n">
        <v>670000</v>
      </c>
      <c r="G53" s="352" t="n">
        <v>0</v>
      </c>
      <c r="H53" s="353" t="n">
        <v>670000</v>
      </c>
      <c r="I53" s="352" t="n">
        <v>2000000</v>
      </c>
      <c r="J53" s="352" t="n">
        <v>1500000</v>
      </c>
      <c r="K53" s="353" t="n">
        <v>500000</v>
      </c>
      <c r="L53" s="352" t="n">
        <v>0</v>
      </c>
      <c r="M53" s="352" t="n">
        <v>0</v>
      </c>
      <c r="N53" s="352" t="n">
        <v>0</v>
      </c>
      <c r="R53" s="345"/>
    </row>
    <row r="54" customFormat="false" ht="33.75" hidden="false" customHeight="true" outlineLevel="0" collapsed="false">
      <c r="A54" s="347"/>
      <c r="B54" s="347" t="s">
        <v>585</v>
      </c>
      <c r="C54" s="352" t="n">
        <v>5400000</v>
      </c>
      <c r="D54" s="352" t="n">
        <v>0</v>
      </c>
      <c r="E54" s="353" t="n">
        <v>5400000</v>
      </c>
      <c r="F54" s="352" t="n">
        <v>2000000</v>
      </c>
      <c r="G54" s="352" t="n">
        <v>1050000</v>
      </c>
      <c r="H54" s="353" t="n">
        <v>950000</v>
      </c>
      <c r="I54" s="352" t="n">
        <v>5700000</v>
      </c>
      <c r="J54" s="352" t="n">
        <v>1170000</v>
      </c>
      <c r="K54" s="353" t="n">
        <v>4530000</v>
      </c>
      <c r="L54" s="352" t="n">
        <v>0</v>
      </c>
      <c r="M54" s="352" t="n">
        <v>1013000</v>
      </c>
      <c r="N54" s="352" t="n">
        <v>-1013000</v>
      </c>
      <c r="R54" s="345"/>
    </row>
    <row r="55" customFormat="false" ht="33.75" hidden="false" customHeight="true" outlineLevel="0" collapsed="false">
      <c r="A55" s="347"/>
      <c r="B55" s="347" t="s">
        <v>617</v>
      </c>
      <c r="C55" s="352" t="n">
        <v>0</v>
      </c>
      <c r="D55" s="352" t="n">
        <v>0</v>
      </c>
      <c r="E55" s="353" t="n">
        <v>0</v>
      </c>
      <c r="F55" s="352" t="n">
        <v>0</v>
      </c>
      <c r="G55" s="352" t="n">
        <v>0</v>
      </c>
      <c r="H55" s="353" t="n">
        <v>0</v>
      </c>
      <c r="I55" s="352" t="n">
        <v>30000</v>
      </c>
      <c r="J55" s="352" t="n">
        <v>0</v>
      </c>
      <c r="K55" s="353" t="n">
        <v>30000</v>
      </c>
      <c r="L55" s="352" t="n">
        <v>1150000</v>
      </c>
      <c r="M55" s="352" t="n">
        <v>0</v>
      </c>
      <c r="N55" s="352" t="n">
        <v>1150000</v>
      </c>
      <c r="R55" s="345"/>
    </row>
    <row r="56" customFormat="false" ht="33.75" hidden="false" customHeight="true" outlineLevel="0" collapsed="false">
      <c r="A56" s="347" t="s">
        <v>1067</v>
      </c>
      <c r="B56" s="347"/>
      <c r="C56" s="352" t="n">
        <v>18055000</v>
      </c>
      <c r="D56" s="352" t="n">
        <v>10000</v>
      </c>
      <c r="E56" s="353" t="n">
        <v>18045000</v>
      </c>
      <c r="F56" s="352" t="n">
        <v>8870000</v>
      </c>
      <c r="G56" s="352" t="n">
        <v>1250000</v>
      </c>
      <c r="H56" s="353" t="n">
        <v>7620000</v>
      </c>
      <c r="I56" s="352" t="n">
        <v>8480000</v>
      </c>
      <c r="J56" s="352" t="n">
        <v>3160000</v>
      </c>
      <c r="K56" s="353" t="n">
        <v>5320000</v>
      </c>
      <c r="L56" s="352" t="n">
        <v>1150000</v>
      </c>
      <c r="M56" s="352" t="n">
        <v>1013000</v>
      </c>
      <c r="N56" s="352" t="n">
        <v>137000</v>
      </c>
      <c r="R56" s="345"/>
    </row>
    <row r="57" customFormat="false" ht="33.75" hidden="false" customHeight="true" outlineLevel="0" collapsed="false">
      <c r="A57" s="347" t="s">
        <v>25</v>
      </c>
      <c r="B57" s="347" t="s">
        <v>697</v>
      </c>
      <c r="C57" s="352" t="n">
        <v>1203000</v>
      </c>
      <c r="D57" s="352" t="n">
        <v>1350000</v>
      </c>
      <c r="E57" s="353" t="n">
        <v>-147000</v>
      </c>
      <c r="F57" s="352" t="n">
        <v>0</v>
      </c>
      <c r="G57" s="352" t="n">
        <v>1000000</v>
      </c>
      <c r="H57" s="353" t="n">
        <v>-1000000</v>
      </c>
      <c r="I57" s="352" t="n">
        <v>0</v>
      </c>
      <c r="J57" s="352" t="n">
        <v>0</v>
      </c>
      <c r="K57" s="353" t="n">
        <v>0</v>
      </c>
      <c r="L57" s="352" t="n">
        <v>0</v>
      </c>
      <c r="M57" s="352" t="n">
        <v>0</v>
      </c>
      <c r="N57" s="352" t="n">
        <v>0</v>
      </c>
      <c r="R57" s="345"/>
    </row>
    <row r="58" customFormat="false" ht="33.75" hidden="false" customHeight="true" outlineLevel="0" collapsed="false">
      <c r="A58" s="347"/>
      <c r="B58" s="347" t="s">
        <v>1089</v>
      </c>
      <c r="C58" s="352" t="n">
        <v>300000</v>
      </c>
      <c r="D58" s="352" t="n">
        <v>0</v>
      </c>
      <c r="E58" s="353" t="n">
        <v>300000</v>
      </c>
      <c r="F58" s="352" t="n">
        <v>125000</v>
      </c>
      <c r="G58" s="352" t="n">
        <v>115000</v>
      </c>
      <c r="H58" s="353" t="n">
        <v>10000</v>
      </c>
      <c r="I58" s="352" t="n">
        <v>0</v>
      </c>
      <c r="J58" s="352" t="n">
        <v>62000</v>
      </c>
      <c r="K58" s="353" t="n">
        <v>-62000</v>
      </c>
      <c r="L58" s="352" t="n">
        <v>0</v>
      </c>
      <c r="M58" s="352" t="n">
        <v>0</v>
      </c>
      <c r="N58" s="352" t="n">
        <v>0</v>
      </c>
      <c r="R58" s="345"/>
    </row>
    <row r="59" customFormat="false" ht="33.75" hidden="false" customHeight="true" outlineLevel="0" collapsed="false">
      <c r="A59" s="347"/>
      <c r="B59" s="347" t="s">
        <v>587</v>
      </c>
      <c r="C59" s="352" t="n">
        <v>3858000</v>
      </c>
      <c r="D59" s="352" t="n">
        <v>0</v>
      </c>
      <c r="E59" s="353" t="n">
        <v>3858000</v>
      </c>
      <c r="F59" s="352" t="n">
        <v>2200000</v>
      </c>
      <c r="G59" s="352" t="n">
        <v>1100000</v>
      </c>
      <c r="H59" s="353" t="n">
        <v>1100000</v>
      </c>
      <c r="I59" s="352" t="n">
        <v>0</v>
      </c>
      <c r="J59" s="352" t="n">
        <v>875000</v>
      </c>
      <c r="K59" s="353" t="n">
        <v>-875000</v>
      </c>
      <c r="L59" s="352" t="n">
        <v>0</v>
      </c>
      <c r="M59" s="352" t="n">
        <v>0</v>
      </c>
      <c r="N59" s="352" t="n">
        <v>0</v>
      </c>
      <c r="R59" s="345"/>
    </row>
    <row r="60" customFormat="false" ht="33.75" hidden="false" customHeight="true" outlineLevel="0" collapsed="false">
      <c r="A60" s="347"/>
      <c r="B60" s="347" t="s">
        <v>586</v>
      </c>
      <c r="C60" s="352" t="n">
        <v>0</v>
      </c>
      <c r="D60" s="352" t="n">
        <v>0</v>
      </c>
      <c r="E60" s="353" t="n">
        <v>0</v>
      </c>
      <c r="F60" s="352" t="n">
        <v>250000</v>
      </c>
      <c r="G60" s="352" t="n">
        <v>0</v>
      </c>
      <c r="H60" s="353" t="n">
        <v>250000</v>
      </c>
      <c r="I60" s="352" t="n">
        <v>4300000</v>
      </c>
      <c r="J60" s="352" t="n">
        <v>0</v>
      </c>
      <c r="K60" s="353" t="n">
        <v>4300000</v>
      </c>
      <c r="L60" s="352" t="n">
        <v>0</v>
      </c>
      <c r="M60" s="352" t="n">
        <v>0</v>
      </c>
      <c r="N60" s="352" t="n">
        <v>0</v>
      </c>
      <c r="R60" s="345"/>
    </row>
    <row r="61" customFormat="false" ht="33.75" hidden="false" customHeight="true" outlineLevel="0" collapsed="false">
      <c r="A61" s="347" t="s">
        <v>1068</v>
      </c>
      <c r="B61" s="347"/>
      <c r="C61" s="352" t="n">
        <v>5361000</v>
      </c>
      <c r="D61" s="352" t="n">
        <v>1350000</v>
      </c>
      <c r="E61" s="353" t="n">
        <v>4011000</v>
      </c>
      <c r="F61" s="352" t="n">
        <v>2575000</v>
      </c>
      <c r="G61" s="352" t="n">
        <v>2215000</v>
      </c>
      <c r="H61" s="353" t="n">
        <v>360000</v>
      </c>
      <c r="I61" s="352" t="n">
        <v>4300000</v>
      </c>
      <c r="J61" s="352" t="n">
        <v>937000</v>
      </c>
      <c r="K61" s="353" t="n">
        <v>3363000</v>
      </c>
      <c r="L61" s="352" t="n">
        <v>0</v>
      </c>
      <c r="M61" s="352" t="n">
        <v>0</v>
      </c>
      <c r="N61" s="352" t="n">
        <v>0</v>
      </c>
      <c r="R61" s="345"/>
    </row>
    <row r="62" customFormat="false" ht="33.75" hidden="false" customHeight="true" outlineLevel="0" collapsed="false">
      <c r="A62" s="347" t="s">
        <v>27</v>
      </c>
      <c r="B62" s="347" t="s">
        <v>704</v>
      </c>
      <c r="C62" s="352" t="n">
        <v>620000</v>
      </c>
      <c r="D62" s="352" t="n">
        <v>500000</v>
      </c>
      <c r="E62" s="353" t="n">
        <v>120000</v>
      </c>
      <c r="F62" s="352" t="n">
        <v>0</v>
      </c>
      <c r="G62" s="352" t="n">
        <v>0</v>
      </c>
      <c r="H62" s="353" t="n">
        <v>0</v>
      </c>
      <c r="I62" s="352" t="n">
        <v>0</v>
      </c>
      <c r="J62" s="352" t="n">
        <v>0</v>
      </c>
      <c r="K62" s="353" t="n">
        <v>0</v>
      </c>
      <c r="L62" s="352" t="n">
        <v>0</v>
      </c>
      <c r="M62" s="352" t="n">
        <v>0</v>
      </c>
      <c r="N62" s="352" t="n">
        <v>0</v>
      </c>
      <c r="R62" s="345"/>
    </row>
    <row r="63" customFormat="false" ht="33.75" hidden="false" customHeight="true" outlineLevel="0" collapsed="false">
      <c r="A63" s="347"/>
      <c r="B63" s="347" t="s">
        <v>674</v>
      </c>
      <c r="C63" s="352" t="n">
        <v>0</v>
      </c>
      <c r="D63" s="352" t="n">
        <v>0</v>
      </c>
      <c r="E63" s="353" t="n">
        <v>0</v>
      </c>
      <c r="F63" s="352" t="n">
        <v>120000</v>
      </c>
      <c r="G63" s="352" t="n">
        <v>0</v>
      </c>
      <c r="H63" s="353" t="n">
        <v>120000</v>
      </c>
      <c r="I63" s="352" t="n">
        <v>800000</v>
      </c>
      <c r="J63" s="352" t="n">
        <v>0</v>
      </c>
      <c r="K63" s="353" t="n">
        <v>800000</v>
      </c>
      <c r="L63" s="352" t="n">
        <v>2000000</v>
      </c>
      <c r="M63" s="352" t="n">
        <v>0</v>
      </c>
      <c r="N63" s="352" t="n">
        <v>2000000</v>
      </c>
      <c r="R63" s="345"/>
    </row>
    <row r="64" customFormat="false" ht="33.75" hidden="false" customHeight="true" outlineLevel="0" collapsed="false">
      <c r="A64" s="347"/>
      <c r="B64" s="347" t="s">
        <v>1069</v>
      </c>
      <c r="C64" s="352" t="n">
        <v>0</v>
      </c>
      <c r="D64" s="352" t="n">
        <v>0</v>
      </c>
      <c r="E64" s="353" t="n">
        <v>0</v>
      </c>
      <c r="F64" s="352" t="n">
        <v>0</v>
      </c>
      <c r="G64" s="352" t="n">
        <v>0</v>
      </c>
      <c r="H64" s="353" t="n">
        <v>0</v>
      </c>
      <c r="I64" s="352" t="n">
        <v>70000</v>
      </c>
      <c r="J64" s="352" t="n">
        <v>0</v>
      </c>
      <c r="K64" s="353" t="n">
        <v>70000</v>
      </c>
      <c r="L64" s="352" t="n">
        <v>1065000</v>
      </c>
      <c r="M64" s="352" t="n">
        <v>550000</v>
      </c>
      <c r="N64" s="352" t="n">
        <v>515000</v>
      </c>
      <c r="R64" s="345"/>
    </row>
    <row r="65" customFormat="false" ht="33.75" hidden="false" customHeight="true" outlineLevel="0" collapsed="false">
      <c r="A65" s="347"/>
      <c r="B65" s="347" t="s">
        <v>676</v>
      </c>
      <c r="C65" s="352" t="n">
        <v>0</v>
      </c>
      <c r="D65" s="352" t="n">
        <v>0</v>
      </c>
      <c r="E65" s="353" t="n">
        <v>0</v>
      </c>
      <c r="F65" s="352" t="n">
        <v>75000</v>
      </c>
      <c r="G65" s="352" t="n">
        <v>0</v>
      </c>
      <c r="H65" s="353" t="n">
        <v>75000</v>
      </c>
      <c r="I65" s="352" t="n">
        <v>0</v>
      </c>
      <c r="J65" s="352" t="n">
        <v>0</v>
      </c>
      <c r="K65" s="353" t="n">
        <v>0</v>
      </c>
      <c r="L65" s="352" t="n">
        <v>0</v>
      </c>
      <c r="M65" s="352" t="n">
        <v>0</v>
      </c>
      <c r="N65" s="352" t="n">
        <v>0</v>
      </c>
      <c r="R65" s="345"/>
    </row>
    <row r="66" customFormat="false" ht="33.75" hidden="false" customHeight="true" outlineLevel="0" collapsed="false">
      <c r="A66" s="347"/>
      <c r="B66" s="347" t="s">
        <v>699</v>
      </c>
      <c r="C66" s="352" t="n">
        <v>262000</v>
      </c>
      <c r="D66" s="352" t="n">
        <v>186000</v>
      </c>
      <c r="E66" s="353" t="n">
        <v>76000</v>
      </c>
      <c r="F66" s="352" t="n">
        <v>0</v>
      </c>
      <c r="G66" s="352" t="n">
        <v>0</v>
      </c>
      <c r="H66" s="353" t="n">
        <v>0</v>
      </c>
      <c r="I66" s="352" t="n">
        <v>0</v>
      </c>
      <c r="J66" s="352" t="n">
        <v>0</v>
      </c>
      <c r="K66" s="353" t="n">
        <v>0</v>
      </c>
      <c r="L66" s="352" t="n">
        <v>0</v>
      </c>
      <c r="M66" s="352" t="n">
        <v>0</v>
      </c>
      <c r="N66" s="352" t="n">
        <v>0</v>
      </c>
      <c r="R66" s="345"/>
    </row>
    <row r="67" customFormat="false" ht="33.75" hidden="false" customHeight="true" outlineLevel="0" collapsed="false">
      <c r="A67" s="347"/>
      <c r="B67" s="347" t="s">
        <v>682</v>
      </c>
      <c r="C67" s="352" t="n">
        <v>200000</v>
      </c>
      <c r="D67" s="352" t="n">
        <v>0</v>
      </c>
      <c r="E67" s="353" t="n">
        <v>200000</v>
      </c>
      <c r="F67" s="352" t="n">
        <v>700000</v>
      </c>
      <c r="G67" s="352" t="n">
        <v>0</v>
      </c>
      <c r="H67" s="353" t="n">
        <v>700000</v>
      </c>
      <c r="I67" s="352"/>
      <c r="J67" s="352" t="n">
        <v>0</v>
      </c>
      <c r="K67" s="353" t="n">
        <v>0</v>
      </c>
      <c r="L67" s="352" t="n">
        <v>0</v>
      </c>
      <c r="M67" s="352" t="n">
        <v>0</v>
      </c>
      <c r="N67" s="352" t="n">
        <v>0</v>
      </c>
      <c r="R67" s="345"/>
    </row>
    <row r="68" customFormat="false" ht="33.75" hidden="false" customHeight="true" outlineLevel="0" collapsed="false">
      <c r="A68" s="347"/>
      <c r="B68" s="347" t="s">
        <v>673</v>
      </c>
      <c r="C68" s="352" t="n">
        <v>0</v>
      </c>
      <c r="D68" s="352" t="n">
        <v>0</v>
      </c>
      <c r="E68" s="353" t="n">
        <v>0</v>
      </c>
      <c r="F68" s="352" t="n">
        <v>900000</v>
      </c>
      <c r="G68" s="352" t="n">
        <v>0</v>
      </c>
      <c r="H68" s="353" t="n">
        <v>900000</v>
      </c>
      <c r="I68" s="352"/>
      <c r="J68" s="352" t="n">
        <v>0</v>
      </c>
      <c r="K68" s="353" t="n">
        <v>0</v>
      </c>
      <c r="L68" s="352" t="n">
        <v>0</v>
      </c>
      <c r="M68" s="352" t="n">
        <v>0</v>
      </c>
      <c r="N68" s="352" t="n">
        <v>0</v>
      </c>
      <c r="R68" s="345"/>
    </row>
    <row r="69" customFormat="false" ht="33.75" hidden="false" customHeight="true" outlineLevel="0" collapsed="false">
      <c r="A69" s="347"/>
      <c r="B69" s="347" t="s">
        <v>701</v>
      </c>
      <c r="C69" s="352" t="n">
        <v>733000</v>
      </c>
      <c r="D69" s="352" t="n">
        <v>255000</v>
      </c>
      <c r="E69" s="353" t="n">
        <v>478000</v>
      </c>
      <c r="F69" s="352" t="n">
        <v>0</v>
      </c>
      <c r="G69" s="352" t="n">
        <v>0</v>
      </c>
      <c r="H69" s="353" t="n">
        <v>0</v>
      </c>
      <c r="I69" s="352" t="n">
        <v>0</v>
      </c>
      <c r="J69" s="352" t="n">
        <v>0</v>
      </c>
      <c r="K69" s="353" t="n">
        <v>0</v>
      </c>
      <c r="L69" s="352" t="n">
        <v>0</v>
      </c>
      <c r="M69" s="352" t="n">
        <v>0</v>
      </c>
      <c r="N69" s="352" t="n">
        <v>0</v>
      </c>
      <c r="R69" s="345"/>
    </row>
    <row r="70" customFormat="false" ht="33.75" hidden="false" customHeight="true" outlineLevel="0" collapsed="false">
      <c r="A70" s="347"/>
      <c r="B70" s="347" t="s">
        <v>1094</v>
      </c>
      <c r="C70" s="352" t="n">
        <v>0</v>
      </c>
      <c r="D70" s="352" t="n">
        <v>0</v>
      </c>
      <c r="E70" s="353" t="n">
        <v>0</v>
      </c>
      <c r="F70" s="352" t="n">
        <v>0</v>
      </c>
      <c r="G70" s="352" t="n">
        <v>0</v>
      </c>
      <c r="H70" s="353" t="n">
        <v>0</v>
      </c>
      <c r="I70" s="352" t="n">
        <v>0</v>
      </c>
      <c r="J70" s="352" t="n">
        <v>0</v>
      </c>
      <c r="K70" s="353" t="n">
        <v>0</v>
      </c>
      <c r="L70" s="352" t="n">
        <v>2000000</v>
      </c>
      <c r="M70" s="352" t="n">
        <v>0</v>
      </c>
      <c r="N70" s="352" t="n">
        <v>2000000</v>
      </c>
      <c r="R70" s="345"/>
    </row>
    <row r="71" customFormat="false" ht="33.75" hidden="false" customHeight="true" outlineLevel="0" collapsed="false">
      <c r="A71" s="347"/>
      <c r="B71" s="347" t="s">
        <v>680</v>
      </c>
      <c r="C71" s="352" t="n">
        <v>0</v>
      </c>
      <c r="D71" s="352" t="n">
        <v>0</v>
      </c>
      <c r="E71" s="353" t="n">
        <v>0</v>
      </c>
      <c r="F71" s="352" t="n">
        <v>1400000</v>
      </c>
      <c r="G71" s="352" t="n">
        <v>0</v>
      </c>
      <c r="H71" s="353" t="n">
        <v>1400000</v>
      </c>
      <c r="I71" s="352" t="n">
        <v>0</v>
      </c>
      <c r="J71" s="352" t="n">
        <v>0</v>
      </c>
      <c r="K71" s="353" t="n">
        <v>0</v>
      </c>
      <c r="L71" s="352" t="n">
        <v>0</v>
      </c>
      <c r="M71" s="352" t="n">
        <v>0</v>
      </c>
      <c r="N71" s="352" t="n">
        <v>0</v>
      </c>
      <c r="R71" s="345"/>
    </row>
    <row r="72" customFormat="false" ht="33.75" hidden="false" customHeight="true" outlineLevel="0" collapsed="false">
      <c r="A72" s="347"/>
      <c r="B72" s="347" t="s">
        <v>1084</v>
      </c>
      <c r="C72" s="352" t="n">
        <v>0</v>
      </c>
      <c r="D72" s="352" t="n">
        <v>0</v>
      </c>
      <c r="E72" s="353" t="n">
        <v>0</v>
      </c>
      <c r="F72" s="352" t="n">
        <v>140000</v>
      </c>
      <c r="G72" s="352" t="n">
        <v>0</v>
      </c>
      <c r="H72" s="353" t="n">
        <v>140000</v>
      </c>
      <c r="I72" s="352" t="n">
        <v>1000000</v>
      </c>
      <c r="J72" s="352" t="n">
        <v>0</v>
      </c>
      <c r="K72" s="353" t="n">
        <v>1000000</v>
      </c>
      <c r="L72" s="352" t="n">
        <v>4400000</v>
      </c>
      <c r="M72" s="352" t="n">
        <v>0</v>
      </c>
      <c r="N72" s="352" t="n">
        <v>4400000</v>
      </c>
      <c r="R72" s="345"/>
    </row>
    <row r="73" customFormat="false" ht="33.75" hidden="false" customHeight="true" outlineLevel="0" collapsed="false">
      <c r="A73" s="347"/>
      <c r="B73" s="347" t="s">
        <v>681</v>
      </c>
      <c r="C73" s="352" t="n">
        <v>0</v>
      </c>
      <c r="D73" s="352" t="n">
        <v>0</v>
      </c>
      <c r="E73" s="353" t="n">
        <v>0</v>
      </c>
      <c r="F73" s="352" t="n">
        <v>2000000</v>
      </c>
      <c r="G73" s="352" t="n">
        <v>0</v>
      </c>
      <c r="H73" s="353" t="n">
        <v>2000000</v>
      </c>
      <c r="I73" s="352" t="n">
        <v>0</v>
      </c>
      <c r="J73" s="352" t="n">
        <v>0</v>
      </c>
      <c r="K73" s="353" t="n">
        <v>0</v>
      </c>
      <c r="L73" s="352" t="n">
        <v>0</v>
      </c>
      <c r="M73" s="352" t="n">
        <v>0</v>
      </c>
      <c r="N73" s="352" t="n">
        <v>0</v>
      </c>
      <c r="R73" s="345"/>
    </row>
    <row r="74" customFormat="false" ht="33.75" hidden="false" customHeight="true" outlineLevel="0" collapsed="false">
      <c r="A74" s="347"/>
      <c r="B74" s="347" t="s">
        <v>759</v>
      </c>
      <c r="C74" s="352" t="n">
        <v>0</v>
      </c>
      <c r="D74" s="352" t="n">
        <v>0</v>
      </c>
      <c r="E74" s="353" t="n">
        <v>0</v>
      </c>
      <c r="F74" s="352" t="n">
        <v>20000</v>
      </c>
      <c r="G74" s="352" t="n">
        <v>0</v>
      </c>
      <c r="H74" s="353" t="n">
        <v>20000</v>
      </c>
      <c r="I74" s="352" t="n">
        <v>0</v>
      </c>
      <c r="J74" s="352" t="n">
        <v>0</v>
      </c>
      <c r="K74" s="353" t="n">
        <v>0</v>
      </c>
      <c r="L74" s="352" t="n">
        <v>0</v>
      </c>
      <c r="M74" s="352" t="n">
        <v>0</v>
      </c>
      <c r="N74" s="352" t="n">
        <v>0</v>
      </c>
      <c r="R74" s="345"/>
    </row>
    <row r="75" customFormat="false" ht="33.75" hidden="false" customHeight="true" outlineLevel="0" collapsed="false">
      <c r="A75" s="347"/>
      <c r="B75" s="347" t="s">
        <v>1076</v>
      </c>
      <c r="C75" s="352" t="n">
        <v>0</v>
      </c>
      <c r="D75" s="352" t="n">
        <v>0</v>
      </c>
      <c r="E75" s="353" t="n">
        <v>0</v>
      </c>
      <c r="F75" s="352" t="n">
        <v>500000</v>
      </c>
      <c r="G75" s="352" t="n">
        <v>0</v>
      </c>
      <c r="H75" s="353" t="n">
        <v>500000</v>
      </c>
      <c r="I75" s="352" t="n">
        <v>0</v>
      </c>
      <c r="J75" s="352" t="n">
        <v>0</v>
      </c>
      <c r="K75" s="353" t="n">
        <v>0</v>
      </c>
      <c r="L75" s="352" t="n">
        <v>0</v>
      </c>
      <c r="M75" s="352" t="n">
        <v>0</v>
      </c>
      <c r="N75" s="352" t="n">
        <v>0</v>
      </c>
      <c r="R75" s="345"/>
    </row>
    <row r="76" customFormat="false" ht="33.75" hidden="false" customHeight="true" outlineLevel="0" collapsed="false">
      <c r="A76" s="347" t="s">
        <v>1070</v>
      </c>
      <c r="B76" s="347"/>
      <c r="C76" s="352" t="n">
        <v>1815000</v>
      </c>
      <c r="D76" s="352" t="n">
        <v>941000</v>
      </c>
      <c r="E76" s="353" t="n">
        <v>874000</v>
      </c>
      <c r="F76" s="352" t="n">
        <v>5855000</v>
      </c>
      <c r="G76" s="352" t="n">
        <v>0</v>
      </c>
      <c r="H76" s="353" t="n">
        <v>5855000</v>
      </c>
      <c r="I76" s="352" t="n">
        <v>1870000</v>
      </c>
      <c r="J76" s="352" t="n">
        <v>0</v>
      </c>
      <c r="K76" s="353" t="n">
        <v>1870000</v>
      </c>
      <c r="L76" s="352" t="n">
        <v>9465000</v>
      </c>
      <c r="M76" s="352" t="n">
        <v>550000</v>
      </c>
      <c r="N76" s="352" t="n">
        <v>8915000</v>
      </c>
      <c r="R76" s="345"/>
    </row>
    <row r="77" customFormat="false" ht="33.75" hidden="false" customHeight="true" outlineLevel="0" collapsed="false">
      <c r="A77" s="347" t="s">
        <v>17</v>
      </c>
      <c r="B77" s="347" t="s">
        <v>662</v>
      </c>
      <c r="C77" s="352" t="n">
        <v>500000</v>
      </c>
      <c r="D77" s="352" t="n">
        <v>0</v>
      </c>
      <c r="E77" s="353" t="n">
        <v>500000</v>
      </c>
      <c r="F77" s="352" t="n">
        <v>500000</v>
      </c>
      <c r="G77" s="352" t="n">
        <v>200000</v>
      </c>
      <c r="H77" s="353" t="n">
        <v>300000</v>
      </c>
      <c r="I77" s="352" t="n">
        <v>500000</v>
      </c>
      <c r="J77" s="352" t="n">
        <v>50000</v>
      </c>
      <c r="K77" s="353" t="n">
        <v>450000</v>
      </c>
      <c r="L77" s="352" t="n">
        <v>500000</v>
      </c>
      <c r="M77" s="352" t="n">
        <v>0</v>
      </c>
      <c r="N77" s="352" t="n">
        <v>500000</v>
      </c>
      <c r="R77" s="345"/>
    </row>
    <row r="78" customFormat="false" ht="33.75" hidden="false" customHeight="true" outlineLevel="0" collapsed="false">
      <c r="A78" s="347"/>
      <c r="B78" s="347" t="s">
        <v>761</v>
      </c>
      <c r="C78" s="352" t="n">
        <v>200000</v>
      </c>
      <c r="D78" s="352" t="n">
        <v>0</v>
      </c>
      <c r="E78" s="353" t="n">
        <v>200000</v>
      </c>
      <c r="F78" s="352" t="n">
        <v>200000</v>
      </c>
      <c r="G78" s="352" t="n">
        <v>0</v>
      </c>
      <c r="H78" s="353" t="n">
        <v>200000</v>
      </c>
      <c r="I78" s="352" t="n">
        <v>200000</v>
      </c>
      <c r="J78" s="352" t="n">
        <v>0</v>
      </c>
      <c r="K78" s="353" t="n">
        <v>200000</v>
      </c>
      <c r="L78" s="352" t="n">
        <v>200000</v>
      </c>
      <c r="M78" s="352" t="n">
        <v>0</v>
      </c>
      <c r="N78" s="352" t="n">
        <v>200000</v>
      </c>
      <c r="R78" s="345"/>
    </row>
    <row r="79" customFormat="false" ht="33.75" hidden="false" customHeight="true" outlineLevel="0" collapsed="false">
      <c r="A79" s="347"/>
      <c r="B79" s="347" t="s">
        <v>762</v>
      </c>
      <c r="C79" s="352" t="n">
        <v>4000000</v>
      </c>
      <c r="D79" s="352" t="n">
        <v>0</v>
      </c>
      <c r="E79" s="353" t="n">
        <v>4000000</v>
      </c>
      <c r="F79" s="352" t="n">
        <v>4000000</v>
      </c>
      <c r="G79" s="352" t="n">
        <v>0</v>
      </c>
      <c r="H79" s="353" t="n">
        <v>4000000</v>
      </c>
      <c r="I79" s="352" t="n">
        <v>4000000</v>
      </c>
      <c r="J79" s="352" t="n">
        <v>0</v>
      </c>
      <c r="K79" s="353" t="n">
        <v>4000000</v>
      </c>
      <c r="L79" s="352" t="n">
        <v>4000000</v>
      </c>
      <c r="M79" s="352" t="n">
        <v>0</v>
      </c>
      <c r="N79" s="352" t="n">
        <v>4000000</v>
      </c>
      <c r="R79" s="345"/>
    </row>
    <row r="80" customFormat="false" ht="33.75" hidden="false" customHeight="true" outlineLevel="0" collapsed="false">
      <c r="A80" s="347"/>
      <c r="B80" s="347" t="s">
        <v>763</v>
      </c>
      <c r="C80" s="352" t="n">
        <v>2000000</v>
      </c>
      <c r="D80" s="352" t="n">
        <v>0</v>
      </c>
      <c r="E80" s="353" t="n">
        <v>2000000</v>
      </c>
      <c r="F80" s="352" t="n">
        <v>2000000</v>
      </c>
      <c r="G80" s="352" t="n">
        <v>0</v>
      </c>
      <c r="H80" s="353" t="n">
        <v>2000000</v>
      </c>
      <c r="I80" s="352" t="n">
        <v>2000000</v>
      </c>
      <c r="J80" s="352" t="n">
        <v>0</v>
      </c>
      <c r="K80" s="353" t="n">
        <v>2000000</v>
      </c>
      <c r="L80" s="352" t="n">
        <v>2000000</v>
      </c>
      <c r="M80" s="352" t="n">
        <v>0</v>
      </c>
      <c r="N80" s="352" t="n">
        <v>2000000</v>
      </c>
      <c r="R80" s="345"/>
    </row>
    <row r="81" customFormat="false" ht="33.75" hidden="false" customHeight="true" outlineLevel="0" collapsed="false">
      <c r="A81" s="347"/>
      <c r="B81" s="347" t="s">
        <v>765</v>
      </c>
      <c r="C81" s="352" t="n">
        <v>1000000</v>
      </c>
      <c r="D81" s="352" t="n">
        <v>0</v>
      </c>
      <c r="E81" s="353" t="n">
        <v>1000000</v>
      </c>
      <c r="F81" s="352" t="n">
        <v>1000000</v>
      </c>
      <c r="G81" s="352" t="n">
        <v>0</v>
      </c>
      <c r="H81" s="353" t="n">
        <v>1000000</v>
      </c>
      <c r="I81" s="352" t="n">
        <v>1000000</v>
      </c>
      <c r="J81" s="352" t="n">
        <v>0</v>
      </c>
      <c r="K81" s="353" t="n">
        <v>1000000</v>
      </c>
      <c r="L81" s="352" t="n">
        <v>1000000</v>
      </c>
      <c r="M81" s="352" t="n">
        <v>0</v>
      </c>
      <c r="N81" s="352" t="n">
        <v>1000000</v>
      </c>
      <c r="R81" s="345"/>
    </row>
    <row r="82" customFormat="false" ht="33.75" hidden="false" customHeight="true" outlineLevel="0" collapsed="false">
      <c r="A82" s="347"/>
      <c r="B82" s="347" t="s">
        <v>668</v>
      </c>
      <c r="C82" s="352" t="n">
        <v>250000</v>
      </c>
      <c r="D82" s="352" t="n">
        <v>0</v>
      </c>
      <c r="E82" s="353" t="n">
        <v>250000</v>
      </c>
      <c r="F82" s="352" t="n">
        <v>500000</v>
      </c>
      <c r="G82" s="352" t="n">
        <v>0</v>
      </c>
      <c r="H82" s="353" t="n">
        <v>500000</v>
      </c>
      <c r="I82" s="352" t="n">
        <v>500000</v>
      </c>
      <c r="J82" s="352" t="n">
        <v>0</v>
      </c>
      <c r="K82" s="353" t="n">
        <v>500000</v>
      </c>
      <c r="L82" s="352" t="n">
        <v>500000</v>
      </c>
      <c r="M82" s="352" t="n">
        <v>0</v>
      </c>
      <c r="N82" s="352" t="n">
        <v>500000</v>
      </c>
      <c r="R82" s="345"/>
    </row>
    <row r="83" customFormat="false" ht="33.75" hidden="false" customHeight="true" outlineLevel="0" collapsed="false">
      <c r="A83" s="347"/>
      <c r="B83" s="347" t="s">
        <v>766</v>
      </c>
      <c r="C83" s="352" t="n">
        <v>0</v>
      </c>
      <c r="D83" s="352" t="n">
        <v>0</v>
      </c>
      <c r="E83" s="353" t="n">
        <v>0</v>
      </c>
      <c r="F83" s="352" t="n">
        <v>150000</v>
      </c>
      <c r="G83" s="352" t="n">
        <v>0</v>
      </c>
      <c r="H83" s="353" t="n">
        <v>150000</v>
      </c>
      <c r="I83" s="352" t="n">
        <v>150000</v>
      </c>
      <c r="J83" s="352" t="n">
        <v>0</v>
      </c>
      <c r="K83" s="353" t="n">
        <v>150000</v>
      </c>
      <c r="L83" s="352" t="n">
        <v>150000</v>
      </c>
      <c r="M83" s="352" t="n">
        <v>0</v>
      </c>
      <c r="N83" s="352" t="n">
        <v>150000</v>
      </c>
      <c r="R83" s="345"/>
    </row>
    <row r="84" customFormat="false" ht="33.75" hidden="false" customHeight="true" outlineLevel="0" collapsed="false">
      <c r="A84" s="347"/>
      <c r="B84" s="347" t="s">
        <v>760</v>
      </c>
      <c r="C84" s="352" t="n">
        <v>250000</v>
      </c>
      <c r="D84" s="352" t="n">
        <v>0</v>
      </c>
      <c r="E84" s="353" t="n">
        <v>250000</v>
      </c>
      <c r="F84" s="352" t="n">
        <v>250000</v>
      </c>
      <c r="G84" s="352" t="n">
        <v>0</v>
      </c>
      <c r="H84" s="353" t="n">
        <v>250000</v>
      </c>
      <c r="I84" s="352" t="n">
        <v>250000</v>
      </c>
      <c r="J84" s="352" t="n">
        <v>0</v>
      </c>
      <c r="K84" s="353" t="n">
        <v>250000</v>
      </c>
      <c r="L84" s="352" t="n">
        <v>250000</v>
      </c>
      <c r="M84" s="352" t="n">
        <v>0</v>
      </c>
      <c r="N84" s="352" t="n">
        <v>250000</v>
      </c>
      <c r="R84" s="345"/>
    </row>
    <row r="85" customFormat="false" ht="33.75" hidden="false" customHeight="true" outlineLevel="0" collapsed="false">
      <c r="A85" s="347"/>
      <c r="B85" s="347" t="s">
        <v>767</v>
      </c>
      <c r="C85" s="352" t="n">
        <v>100000</v>
      </c>
      <c r="D85" s="352" t="n">
        <v>0</v>
      </c>
      <c r="E85" s="353" t="n">
        <v>100000</v>
      </c>
      <c r="F85" s="352" t="n">
        <v>100000</v>
      </c>
      <c r="G85" s="352" t="n">
        <v>0</v>
      </c>
      <c r="H85" s="353" t="n">
        <v>100000</v>
      </c>
      <c r="I85" s="352" t="n">
        <v>100000</v>
      </c>
      <c r="J85" s="352" t="n">
        <v>0</v>
      </c>
      <c r="K85" s="353" t="n">
        <v>100000</v>
      </c>
      <c r="L85" s="352" t="n">
        <v>100000</v>
      </c>
      <c r="M85" s="352" t="n">
        <v>0</v>
      </c>
      <c r="N85" s="352" t="n">
        <v>100000</v>
      </c>
      <c r="R85" s="345"/>
    </row>
    <row r="86" customFormat="false" ht="33.75" hidden="false" customHeight="true" outlineLevel="0" collapsed="false">
      <c r="A86" s="347"/>
      <c r="B86" s="347" t="s">
        <v>764</v>
      </c>
      <c r="C86" s="352" t="n">
        <v>200000</v>
      </c>
      <c r="D86" s="352" t="n">
        <v>0</v>
      </c>
      <c r="E86" s="353" t="n">
        <v>200000</v>
      </c>
      <c r="F86" s="352" t="n">
        <v>0</v>
      </c>
      <c r="G86" s="352" t="n">
        <v>0</v>
      </c>
      <c r="H86" s="353" t="n">
        <v>0</v>
      </c>
      <c r="I86" s="352" t="n">
        <v>0</v>
      </c>
      <c r="J86" s="352" t="n">
        <v>0</v>
      </c>
      <c r="K86" s="353" t="n">
        <v>0</v>
      </c>
      <c r="L86" s="352" t="n">
        <v>0</v>
      </c>
      <c r="M86" s="352" t="n">
        <v>0</v>
      </c>
      <c r="N86" s="352" t="n">
        <v>0</v>
      </c>
      <c r="R86" s="345"/>
    </row>
    <row r="87" customFormat="false" ht="33.75" hidden="false" customHeight="true" outlineLevel="0" collapsed="false">
      <c r="A87" s="347" t="s">
        <v>1077</v>
      </c>
      <c r="B87" s="347"/>
      <c r="C87" s="352" t="n">
        <v>8500000</v>
      </c>
      <c r="D87" s="352" t="n">
        <v>0</v>
      </c>
      <c r="E87" s="353" t="n">
        <v>8500000</v>
      </c>
      <c r="F87" s="352" t="n">
        <v>8700000</v>
      </c>
      <c r="G87" s="352" t="n">
        <v>200000</v>
      </c>
      <c r="H87" s="353" t="n">
        <v>8500000</v>
      </c>
      <c r="I87" s="352" t="n">
        <v>8700000</v>
      </c>
      <c r="J87" s="352" t="n">
        <v>50000</v>
      </c>
      <c r="K87" s="353" t="n">
        <v>8650000</v>
      </c>
      <c r="L87" s="352" t="n">
        <v>8700000</v>
      </c>
      <c r="M87" s="352" t="n">
        <v>0</v>
      </c>
      <c r="N87" s="352" t="n">
        <v>8700000</v>
      </c>
      <c r="R87" s="345"/>
    </row>
    <row r="88" customFormat="false" ht="33.75" hidden="false" customHeight="true" outlineLevel="0" collapsed="false">
      <c r="A88" s="347" t="s">
        <v>23</v>
      </c>
      <c r="B88" s="347" t="s">
        <v>593</v>
      </c>
      <c r="C88" s="352" t="n">
        <v>100000</v>
      </c>
      <c r="D88" s="352" t="n">
        <v>0</v>
      </c>
      <c r="E88" s="353" t="n">
        <v>100000</v>
      </c>
      <c r="F88" s="352" t="n">
        <v>520000</v>
      </c>
      <c r="G88" s="352" t="n">
        <v>200000</v>
      </c>
      <c r="H88" s="353" t="n">
        <v>320000</v>
      </c>
      <c r="I88" s="352" t="n">
        <v>400000</v>
      </c>
      <c r="J88" s="352" t="n">
        <v>211800</v>
      </c>
      <c r="K88" s="353" t="n">
        <v>188200</v>
      </c>
      <c r="L88" s="352" t="n">
        <v>0</v>
      </c>
      <c r="M88" s="352" t="n">
        <v>0</v>
      </c>
      <c r="N88" s="352" t="n">
        <v>0</v>
      </c>
      <c r="R88" s="345"/>
    </row>
    <row r="89" customFormat="false" ht="33.75" hidden="false" customHeight="true" outlineLevel="0" collapsed="false">
      <c r="A89" s="347"/>
      <c r="B89" s="347" t="s">
        <v>580</v>
      </c>
      <c r="C89" s="352" t="n">
        <v>0</v>
      </c>
      <c r="D89" s="352" t="n">
        <v>0</v>
      </c>
      <c r="E89" s="353" t="n">
        <v>0</v>
      </c>
      <c r="F89" s="352" t="n">
        <v>3000000</v>
      </c>
      <c r="G89" s="352" t="n">
        <v>0</v>
      </c>
      <c r="H89" s="353" t="n">
        <v>3000000</v>
      </c>
      <c r="I89" s="352" t="n">
        <v>1730000</v>
      </c>
      <c r="J89" s="352" t="n">
        <v>350000</v>
      </c>
      <c r="K89" s="353" t="n">
        <v>1380000</v>
      </c>
      <c r="L89" s="352" t="n">
        <v>150000</v>
      </c>
      <c r="M89" s="352" t="n">
        <v>0</v>
      </c>
      <c r="N89" s="352" t="n">
        <v>150000</v>
      </c>
      <c r="R89" s="345"/>
    </row>
    <row r="90" customFormat="false" ht="33.75" hidden="false" customHeight="true" outlineLevel="0" collapsed="false">
      <c r="A90" s="347" t="s">
        <v>1090</v>
      </c>
      <c r="B90" s="347"/>
      <c r="C90" s="352" t="n">
        <v>100000</v>
      </c>
      <c r="D90" s="352" t="n">
        <v>0</v>
      </c>
      <c r="E90" s="353" t="n">
        <v>100000</v>
      </c>
      <c r="F90" s="352" t="n">
        <v>3520000</v>
      </c>
      <c r="G90" s="352" t="n">
        <v>200000</v>
      </c>
      <c r="H90" s="353" t="n">
        <v>3320000</v>
      </c>
      <c r="I90" s="352" t="n">
        <v>2130000</v>
      </c>
      <c r="J90" s="352" t="n">
        <v>561800</v>
      </c>
      <c r="K90" s="353" t="n">
        <v>1568200</v>
      </c>
      <c r="L90" s="352" t="n">
        <v>150000</v>
      </c>
      <c r="M90" s="352" t="n">
        <v>0</v>
      </c>
      <c r="N90" s="352" t="n">
        <v>150000</v>
      </c>
      <c r="R90" s="345"/>
    </row>
    <row r="91" customFormat="false" ht="33.75" hidden="false" customHeight="true" outlineLevel="0" collapsed="false">
      <c r="A91" s="347" t="s">
        <v>20</v>
      </c>
      <c r="B91" s="347" t="s">
        <v>1091</v>
      </c>
      <c r="C91" s="352" t="n">
        <v>150000</v>
      </c>
      <c r="D91" s="352" t="n">
        <v>0</v>
      </c>
      <c r="E91" s="353" t="n">
        <v>150000</v>
      </c>
      <c r="F91" s="352" t="n">
        <v>100000</v>
      </c>
      <c r="G91" s="352" t="n">
        <v>0</v>
      </c>
      <c r="H91" s="353" t="n">
        <v>100000</v>
      </c>
      <c r="I91" s="352" t="n">
        <v>1300000</v>
      </c>
      <c r="J91" s="352" t="n">
        <v>100000</v>
      </c>
      <c r="K91" s="353" t="n">
        <v>1200000</v>
      </c>
      <c r="L91" s="352" t="n">
        <v>140000</v>
      </c>
      <c r="M91" s="352" t="n">
        <v>250000</v>
      </c>
      <c r="N91" s="352" t="n">
        <v>-110000</v>
      </c>
      <c r="R91" s="345"/>
    </row>
    <row r="92" customFormat="false" ht="33.75" hidden="false" customHeight="true" outlineLevel="0" collapsed="false">
      <c r="A92" s="347"/>
      <c r="B92" s="347" t="s">
        <v>1085</v>
      </c>
      <c r="C92" s="352" t="n">
        <v>0</v>
      </c>
      <c r="D92" s="352" t="n">
        <v>0</v>
      </c>
      <c r="E92" s="353" t="n">
        <v>0</v>
      </c>
      <c r="F92" s="352" t="n">
        <v>300000</v>
      </c>
      <c r="G92" s="352" t="n">
        <v>0</v>
      </c>
      <c r="H92" s="353" t="n">
        <v>300000</v>
      </c>
      <c r="I92" s="352" t="n">
        <v>0</v>
      </c>
      <c r="J92" s="352" t="n">
        <v>0</v>
      </c>
      <c r="K92" s="353" t="n">
        <v>0</v>
      </c>
      <c r="L92" s="352" t="n">
        <v>0</v>
      </c>
      <c r="M92" s="352" t="n">
        <v>0</v>
      </c>
      <c r="N92" s="352" t="n">
        <v>0</v>
      </c>
      <c r="R92" s="345"/>
    </row>
    <row r="93" customFormat="false" ht="33.75" hidden="false" customHeight="true" outlineLevel="0" collapsed="false">
      <c r="A93" s="347"/>
      <c r="B93" s="347" t="s">
        <v>625</v>
      </c>
      <c r="C93" s="352" t="n">
        <v>170000</v>
      </c>
      <c r="D93" s="352" t="n">
        <v>0</v>
      </c>
      <c r="E93" s="353" t="n">
        <v>170000</v>
      </c>
      <c r="F93" s="352" t="n">
        <v>100000</v>
      </c>
      <c r="G93" s="352" t="n">
        <v>0</v>
      </c>
      <c r="H93" s="353" t="n">
        <v>100000</v>
      </c>
      <c r="I93" s="352" t="n">
        <v>3400000</v>
      </c>
      <c r="J93" s="352" t="n">
        <v>600000</v>
      </c>
      <c r="K93" s="353" t="n">
        <v>2800000</v>
      </c>
      <c r="L93" s="352" t="n">
        <v>1500000</v>
      </c>
      <c r="M93" s="352" t="n">
        <v>600000</v>
      </c>
      <c r="N93" s="352" t="n">
        <v>900000</v>
      </c>
      <c r="R93" s="345"/>
    </row>
    <row r="94" customFormat="false" ht="33.75" hidden="false" customHeight="true" outlineLevel="0" collapsed="false">
      <c r="A94" s="347"/>
      <c r="B94" s="347" t="s">
        <v>626</v>
      </c>
      <c r="C94" s="352" t="n">
        <v>882000</v>
      </c>
      <c r="D94" s="352" t="n">
        <v>0</v>
      </c>
      <c r="E94" s="353" t="n">
        <v>882000</v>
      </c>
      <c r="F94" s="352" t="n">
        <v>150000</v>
      </c>
      <c r="G94" s="352" t="n">
        <v>0</v>
      </c>
      <c r="H94" s="353" t="n">
        <v>150000</v>
      </c>
      <c r="I94" s="352" t="n">
        <v>0</v>
      </c>
      <c r="J94" s="352" t="n">
        <v>270000</v>
      </c>
      <c r="K94" s="353" t="n">
        <v>-270000</v>
      </c>
      <c r="L94" s="352" t="n">
        <v>0</v>
      </c>
      <c r="M94" s="352" t="n">
        <v>0</v>
      </c>
      <c r="N94" s="352" t="n">
        <v>0</v>
      </c>
      <c r="R94" s="345"/>
    </row>
    <row r="95" customFormat="false" ht="75.75" hidden="false" customHeight="true" outlineLevel="0" collapsed="false">
      <c r="A95" s="347"/>
      <c r="B95" s="347" t="s">
        <v>627</v>
      </c>
      <c r="C95" s="352" t="n">
        <v>2900000</v>
      </c>
      <c r="D95" s="352" t="n">
        <v>0</v>
      </c>
      <c r="E95" s="353" t="n">
        <v>2900000</v>
      </c>
      <c r="F95" s="352"/>
      <c r="G95" s="352" t="n">
        <v>250000</v>
      </c>
      <c r="H95" s="353" t="n">
        <v>-250000</v>
      </c>
      <c r="I95" s="352" t="n">
        <v>0</v>
      </c>
      <c r="J95" s="352"/>
      <c r="K95" s="353" t="n">
        <v>0</v>
      </c>
      <c r="L95" s="352" t="n">
        <v>0</v>
      </c>
      <c r="M95" s="352" t="n">
        <v>0</v>
      </c>
      <c r="N95" s="352" t="n">
        <v>0</v>
      </c>
      <c r="R95" s="345"/>
    </row>
    <row r="96" customFormat="false" ht="33.75" hidden="false" customHeight="true" outlineLevel="0" collapsed="false">
      <c r="A96" s="347"/>
      <c r="B96" s="347" t="s">
        <v>628</v>
      </c>
      <c r="C96" s="352" t="n">
        <v>15000</v>
      </c>
      <c r="D96" s="352" t="n">
        <v>0</v>
      </c>
      <c r="E96" s="353" t="n">
        <v>15000</v>
      </c>
      <c r="F96" s="352" t="n">
        <v>1200000</v>
      </c>
      <c r="G96" s="352" t="n">
        <v>0</v>
      </c>
      <c r="H96" s="353" t="n">
        <v>1200000</v>
      </c>
      <c r="I96" s="352" t="n">
        <v>0</v>
      </c>
      <c r="J96" s="352" t="n">
        <v>335000</v>
      </c>
      <c r="K96" s="353" t="n">
        <v>-335000</v>
      </c>
      <c r="L96" s="352" t="n">
        <v>0</v>
      </c>
      <c r="M96" s="352" t="n">
        <v>0</v>
      </c>
      <c r="N96" s="352" t="n">
        <v>0</v>
      </c>
      <c r="R96" s="345"/>
    </row>
    <row r="97" customFormat="false" ht="33.75" hidden="false" customHeight="true" outlineLevel="0" collapsed="false">
      <c r="A97" s="347"/>
      <c r="B97" s="347" t="s">
        <v>612</v>
      </c>
      <c r="C97" s="352" t="n">
        <v>0</v>
      </c>
      <c r="D97" s="352" t="n">
        <v>0</v>
      </c>
      <c r="E97" s="353" t="n">
        <v>0</v>
      </c>
      <c r="F97" s="352" t="n">
        <v>150000</v>
      </c>
      <c r="G97" s="352" t="n">
        <v>0</v>
      </c>
      <c r="H97" s="353" t="n">
        <v>150000</v>
      </c>
      <c r="I97" s="352" t="n">
        <v>0</v>
      </c>
      <c r="J97" s="352" t="n">
        <v>0</v>
      </c>
      <c r="K97" s="353" t="n">
        <v>0</v>
      </c>
      <c r="L97" s="352" t="n">
        <v>0</v>
      </c>
      <c r="M97" s="352" t="n">
        <v>0</v>
      </c>
      <c r="N97" s="352" t="n">
        <v>0</v>
      </c>
      <c r="R97" s="345"/>
    </row>
    <row r="98" customFormat="false" ht="33.75" hidden="false" customHeight="true" outlineLevel="0" collapsed="false">
      <c r="A98" s="347"/>
      <c r="B98" s="347" t="s">
        <v>1087</v>
      </c>
      <c r="C98" s="352" t="n">
        <v>0</v>
      </c>
      <c r="D98" s="352" t="n">
        <v>0</v>
      </c>
      <c r="E98" s="353" t="n">
        <v>0</v>
      </c>
      <c r="F98" s="352" t="n">
        <v>1660000</v>
      </c>
      <c r="G98" s="352"/>
      <c r="H98" s="353" t="n">
        <v>1660000</v>
      </c>
      <c r="I98" s="352" t="n">
        <v>0</v>
      </c>
      <c r="J98" s="352"/>
      <c r="K98" s="353" t="n">
        <v>0</v>
      </c>
      <c r="L98" s="352" t="n">
        <v>0</v>
      </c>
      <c r="M98" s="352" t="n">
        <v>0</v>
      </c>
      <c r="N98" s="352" t="n">
        <v>0</v>
      </c>
      <c r="R98" s="345"/>
    </row>
    <row r="99" customFormat="false" ht="33.75" hidden="true" customHeight="true" outlineLevel="0" collapsed="false">
      <c r="A99" s="347"/>
      <c r="B99" s="347" t="s">
        <v>631</v>
      </c>
      <c r="C99" s="352"/>
      <c r="D99" s="352" t="n">
        <v>0</v>
      </c>
      <c r="E99" s="353" t="n">
        <v>0</v>
      </c>
      <c r="F99" s="352" t="n">
        <v>300000</v>
      </c>
      <c r="G99" s="352"/>
      <c r="H99" s="353" t="n">
        <v>300000</v>
      </c>
      <c r="I99" s="352"/>
      <c r="J99" s="352"/>
      <c r="K99" s="353" t="n">
        <v>0</v>
      </c>
      <c r="L99" s="352"/>
      <c r="M99" s="352"/>
      <c r="N99" s="352" t="n">
        <v>0</v>
      </c>
      <c r="R99" s="345"/>
    </row>
    <row r="100" customFormat="false" ht="33.75" hidden="true" customHeight="true" outlineLevel="0" collapsed="false">
      <c r="A100" s="347"/>
      <c r="B100" s="347" t="s">
        <v>632</v>
      </c>
      <c r="C100" s="352"/>
      <c r="D100" s="352" t="n">
        <v>0</v>
      </c>
      <c r="E100" s="353" t="n">
        <v>0</v>
      </c>
      <c r="F100" s="352" t="n">
        <v>150000</v>
      </c>
      <c r="G100" s="352"/>
      <c r="H100" s="353" t="n">
        <v>150000</v>
      </c>
      <c r="I100" s="352"/>
      <c r="J100" s="352"/>
      <c r="K100" s="353" t="n">
        <v>0</v>
      </c>
      <c r="L100" s="352"/>
      <c r="M100" s="352"/>
      <c r="N100" s="352" t="n">
        <v>0</v>
      </c>
      <c r="R100" s="345"/>
    </row>
    <row r="101" customFormat="false" ht="33.75" hidden="false" customHeight="true" outlineLevel="0" collapsed="false">
      <c r="A101" s="347" t="s">
        <v>1071</v>
      </c>
      <c r="B101" s="347"/>
      <c r="C101" s="352" t="n">
        <v>4117000</v>
      </c>
      <c r="D101" s="352" t="n">
        <v>0</v>
      </c>
      <c r="E101" s="353" t="n">
        <v>4117000</v>
      </c>
      <c r="F101" s="352" t="n">
        <v>4110000</v>
      </c>
      <c r="G101" s="352" t="n">
        <v>250000</v>
      </c>
      <c r="H101" s="353" t="n">
        <v>3860000</v>
      </c>
      <c r="I101" s="352" t="n">
        <v>4700000</v>
      </c>
      <c r="J101" s="352" t="n">
        <v>1305000</v>
      </c>
      <c r="K101" s="353" t="n">
        <v>3395000</v>
      </c>
      <c r="L101" s="352" t="n">
        <v>1640000</v>
      </c>
      <c r="M101" s="352" t="n">
        <v>850000</v>
      </c>
      <c r="N101" s="352" t="n">
        <v>790000</v>
      </c>
      <c r="R101" s="345"/>
    </row>
    <row r="102" customFormat="false" ht="33.75" hidden="false" customHeight="true" outlineLevel="0" collapsed="false">
      <c r="A102" s="347" t="s">
        <v>24</v>
      </c>
      <c r="B102" s="347" t="s">
        <v>770</v>
      </c>
      <c r="C102" s="352" t="n">
        <v>300000</v>
      </c>
      <c r="D102" s="352" t="n">
        <v>210000</v>
      </c>
      <c r="E102" s="353" t="n">
        <v>90000</v>
      </c>
      <c r="F102" s="352" t="n">
        <v>150000</v>
      </c>
      <c r="G102" s="352" t="n">
        <v>42000</v>
      </c>
      <c r="H102" s="353" t="n">
        <v>108000</v>
      </c>
      <c r="I102" s="352" t="n">
        <v>150000</v>
      </c>
      <c r="J102" s="352" t="n">
        <v>0</v>
      </c>
      <c r="K102" s="353" t="n">
        <v>150000</v>
      </c>
      <c r="L102" s="352" t="n">
        <v>150000</v>
      </c>
      <c r="M102" s="352" t="n">
        <v>0</v>
      </c>
      <c r="N102" s="352" t="n">
        <v>150000</v>
      </c>
      <c r="R102" s="345"/>
    </row>
    <row r="103" customFormat="false" ht="33.75" hidden="false" customHeight="true" outlineLevel="0" collapsed="false">
      <c r="A103" s="347" t="s">
        <v>1078</v>
      </c>
      <c r="B103" s="347"/>
      <c r="C103" s="352" t="n">
        <v>300000</v>
      </c>
      <c r="D103" s="352" t="n">
        <v>210000</v>
      </c>
      <c r="E103" s="353" t="n">
        <v>90000</v>
      </c>
      <c r="F103" s="352" t="n">
        <v>150000</v>
      </c>
      <c r="G103" s="352" t="n">
        <v>42000</v>
      </c>
      <c r="H103" s="353" t="n">
        <v>108000</v>
      </c>
      <c r="I103" s="352" t="n">
        <v>150000</v>
      </c>
      <c r="J103" s="352" t="n">
        <v>0</v>
      </c>
      <c r="K103" s="353" t="n">
        <v>150000</v>
      </c>
      <c r="L103" s="352" t="n">
        <v>150000</v>
      </c>
      <c r="M103" s="352" t="n">
        <v>0</v>
      </c>
      <c r="N103" s="352" t="n">
        <v>150000</v>
      </c>
      <c r="R103" s="345"/>
    </row>
    <row r="104" customFormat="false" ht="33.75" hidden="false" customHeight="true" outlineLevel="0" collapsed="false">
      <c r="A104" s="347" t="s">
        <v>28</v>
      </c>
      <c r="B104" s="347" t="s">
        <v>638</v>
      </c>
      <c r="C104" s="352" t="n">
        <v>0</v>
      </c>
      <c r="D104" s="352" t="n">
        <v>0</v>
      </c>
      <c r="E104" s="353" t="n">
        <v>0</v>
      </c>
      <c r="F104" s="352" t="n">
        <v>0</v>
      </c>
      <c r="G104" s="352" t="n">
        <v>0</v>
      </c>
      <c r="H104" s="353" t="n">
        <v>0</v>
      </c>
      <c r="I104" s="352" t="n">
        <v>0</v>
      </c>
      <c r="J104" s="352" t="n">
        <v>0</v>
      </c>
      <c r="K104" s="353" t="n">
        <v>0</v>
      </c>
      <c r="L104" s="352" t="n">
        <v>0</v>
      </c>
      <c r="M104" s="352" t="n">
        <v>0</v>
      </c>
      <c r="N104" s="352" t="n">
        <v>0</v>
      </c>
      <c r="R104" s="345"/>
    </row>
    <row r="105" customFormat="false" ht="33.75" hidden="false" customHeight="true" outlineLevel="0" collapsed="false">
      <c r="A105" s="347" t="s">
        <v>1079</v>
      </c>
      <c r="B105" s="347"/>
      <c r="C105" s="352" t="n">
        <v>0</v>
      </c>
      <c r="D105" s="352" t="n">
        <v>0</v>
      </c>
      <c r="E105" s="353" t="n">
        <v>0</v>
      </c>
      <c r="F105" s="352" t="n">
        <v>0</v>
      </c>
      <c r="G105" s="352" t="n">
        <v>0</v>
      </c>
      <c r="H105" s="353" t="n">
        <v>0</v>
      </c>
      <c r="I105" s="352" t="n">
        <v>0</v>
      </c>
      <c r="J105" s="352" t="n">
        <v>0</v>
      </c>
      <c r="K105" s="353" t="n">
        <v>0</v>
      </c>
      <c r="L105" s="352" t="n">
        <v>0</v>
      </c>
      <c r="M105" s="352" t="n">
        <v>0</v>
      </c>
      <c r="N105" s="352" t="n">
        <v>0</v>
      </c>
      <c r="R105" s="345"/>
    </row>
    <row r="106" customFormat="false" ht="33.75" hidden="false" customHeight="true" outlineLevel="0" collapsed="false">
      <c r="A106" s="355" t="s">
        <v>1096</v>
      </c>
      <c r="B106" s="355"/>
      <c r="C106" s="352" t="n">
        <v>44953915</v>
      </c>
      <c r="D106" s="352" t="n">
        <v>8602495.0002</v>
      </c>
      <c r="E106" s="353" t="n">
        <v>36351419.9998</v>
      </c>
      <c r="F106" s="352" t="n">
        <v>53392377</v>
      </c>
      <c r="G106" s="352" t="n">
        <v>12065472</v>
      </c>
      <c r="H106" s="353" t="n">
        <v>41326905</v>
      </c>
      <c r="I106" s="352" t="n">
        <v>54351500</v>
      </c>
      <c r="J106" s="352" t="n">
        <v>14304700</v>
      </c>
      <c r="K106" s="353" t="n">
        <v>40046800</v>
      </c>
      <c r="L106" s="352" t="n">
        <v>42594000.0000102</v>
      </c>
      <c r="M106" s="352" t="n">
        <v>4993500</v>
      </c>
      <c r="N106" s="352" t="n">
        <v>37600500.0000102</v>
      </c>
      <c r="R106" s="345"/>
    </row>
    <row r="107" customFormat="false" ht="33.75" hidden="false" customHeight="true" outlineLevel="0" collapsed="false">
      <c r="R107" s="345"/>
    </row>
    <row r="108" customFormat="false" ht="18" hidden="false" customHeight="false" outlineLevel="0" collapsed="false">
      <c r="R108" s="345"/>
    </row>
    <row r="109" customFormat="false" ht="18" hidden="false" customHeight="false" outlineLevel="0" collapsed="false">
      <c r="R109" s="345"/>
    </row>
    <row r="110" customFormat="false" ht="18" hidden="false" customHeight="false" outlineLevel="0" collapsed="false">
      <c r="R110" s="345"/>
    </row>
    <row r="111" customFormat="false" ht="18" hidden="true" customHeight="false" outlineLevel="0" collapsed="false">
      <c r="R111" s="345"/>
    </row>
    <row r="112" customFormat="false" ht="18" hidden="true" customHeight="false" outlineLevel="0" collapsed="false">
      <c r="R112" s="345"/>
    </row>
    <row r="113" customFormat="false" ht="18" hidden="true" customHeight="false" outlineLevel="0" collapsed="false">
      <c r="R113" s="345"/>
    </row>
    <row r="114" customFormat="false" ht="18" hidden="true" customHeight="false" outlineLevel="0" collapsed="false">
      <c r="R114" s="345"/>
    </row>
    <row r="115" customFormat="false" ht="18" hidden="true" customHeight="false" outlineLevel="0" collapsed="false">
      <c r="A115" s="301"/>
      <c r="B115" s="356"/>
      <c r="C115" s="301"/>
      <c r="D115" s="301"/>
      <c r="E115" s="301"/>
      <c r="F115" s="301"/>
      <c r="G115" s="301"/>
      <c r="H115" s="301"/>
      <c r="I115" s="301"/>
      <c r="J115" s="301"/>
      <c r="K115" s="301"/>
      <c r="L115" s="301"/>
      <c r="M115" s="301"/>
      <c r="N115" s="301"/>
      <c r="O115" s="301"/>
      <c r="P115" s="301"/>
      <c r="Q115" s="345"/>
      <c r="R115" s="345"/>
    </row>
    <row r="116" customFormat="false" ht="18" hidden="true" customHeight="false" outlineLevel="0" collapsed="false">
      <c r="A116" s="301"/>
      <c r="B116" s="356"/>
      <c r="C116" s="301"/>
      <c r="D116" s="301"/>
      <c r="E116" s="301"/>
      <c r="F116" s="301"/>
      <c r="G116" s="301"/>
      <c r="H116" s="301"/>
      <c r="I116" s="301"/>
      <c r="J116" s="301"/>
      <c r="K116" s="301"/>
      <c r="L116" s="301"/>
      <c r="M116" s="301"/>
      <c r="N116" s="301"/>
      <c r="O116" s="301"/>
      <c r="P116" s="301"/>
      <c r="Q116" s="345"/>
      <c r="R116" s="345"/>
    </row>
    <row r="117" customFormat="false" ht="18" hidden="true" customHeight="false" outlineLevel="0" collapsed="false">
      <c r="A117" s="301"/>
      <c r="B117" s="356"/>
      <c r="C117" s="301"/>
      <c r="D117" s="301"/>
      <c r="E117" s="301"/>
      <c r="F117" s="301"/>
      <c r="G117" s="301"/>
      <c r="H117" s="301"/>
      <c r="I117" s="301"/>
      <c r="J117" s="301"/>
      <c r="K117" s="301"/>
      <c r="L117" s="301"/>
      <c r="M117" s="301"/>
      <c r="N117" s="301"/>
      <c r="O117" s="301"/>
      <c r="P117" s="301"/>
      <c r="Q117" s="345"/>
      <c r="R117" s="345"/>
    </row>
    <row r="118" customFormat="false" ht="18" hidden="false" customHeight="false" outlineLevel="0" collapsed="false">
      <c r="A118" s="301"/>
      <c r="B118" s="356"/>
      <c r="C118" s="301"/>
      <c r="D118" s="301"/>
      <c r="E118" s="301"/>
      <c r="F118" s="301"/>
      <c r="G118" s="301"/>
      <c r="H118" s="301"/>
      <c r="I118" s="301"/>
      <c r="J118" s="301"/>
      <c r="K118" s="301"/>
      <c r="L118" s="301"/>
      <c r="M118" s="301"/>
      <c r="N118" s="301"/>
      <c r="O118" s="301"/>
      <c r="P118" s="301"/>
      <c r="Q118" s="345"/>
      <c r="R118" s="345"/>
    </row>
    <row r="119" s="358" customFormat="true" ht="34.5" hidden="false" customHeight="true" outlineLevel="0" collapsed="false">
      <c r="A119" s="301"/>
      <c r="B119" s="356"/>
      <c r="C119" s="301"/>
      <c r="D119" s="301"/>
      <c r="E119" s="301"/>
      <c r="F119" s="301"/>
      <c r="G119" s="301"/>
      <c r="H119" s="301"/>
      <c r="I119" s="301"/>
      <c r="J119" s="301"/>
      <c r="K119" s="301"/>
      <c r="L119" s="301"/>
      <c r="M119" s="301"/>
      <c r="N119" s="301"/>
      <c r="O119" s="301"/>
      <c r="P119" s="301"/>
      <c r="Q119" s="357"/>
      <c r="R119" s="357"/>
    </row>
    <row r="120" s="358" customFormat="true" ht="16.5" hidden="false" customHeight="false" outlineLevel="0" collapsed="false">
      <c r="A120" s="301"/>
      <c r="B120" s="356"/>
      <c r="C120" s="301"/>
      <c r="D120" s="301"/>
      <c r="E120" s="301"/>
      <c r="F120" s="301"/>
      <c r="G120" s="301"/>
      <c r="H120" s="301"/>
      <c r="I120" s="301"/>
      <c r="J120" s="301"/>
      <c r="K120" s="301"/>
      <c r="L120" s="301"/>
      <c r="M120" s="301"/>
      <c r="N120" s="301"/>
      <c r="O120" s="301"/>
      <c r="P120" s="301"/>
      <c r="Q120" s="244"/>
      <c r="R120" s="244"/>
    </row>
    <row r="121" s="358" customFormat="true" ht="15.75" hidden="false" customHeight="false" outlineLevel="0" collapsed="false">
      <c r="A121" s="301"/>
      <c r="B121" s="356"/>
      <c r="C121" s="301"/>
      <c r="D121" s="301"/>
      <c r="E121" s="301"/>
      <c r="F121" s="301"/>
      <c r="G121" s="301"/>
      <c r="H121" s="301"/>
      <c r="I121" s="301"/>
      <c r="J121" s="301"/>
      <c r="K121" s="301"/>
      <c r="L121" s="301"/>
      <c r="M121" s="301"/>
      <c r="N121" s="301"/>
      <c r="O121" s="301"/>
      <c r="P121" s="301"/>
      <c r="Q121" s="244"/>
      <c r="R121" s="244"/>
    </row>
    <row r="122" s="358" customFormat="true" ht="15.75" hidden="false" customHeight="false" outlineLevel="0" collapsed="false">
      <c r="A122" s="301"/>
      <c r="B122" s="356"/>
      <c r="C122" s="301"/>
      <c r="D122" s="301"/>
      <c r="E122" s="301"/>
      <c r="F122" s="301"/>
      <c r="G122" s="301"/>
      <c r="H122" s="301"/>
      <c r="I122" s="301"/>
      <c r="J122" s="301"/>
      <c r="K122" s="301"/>
      <c r="L122" s="301"/>
      <c r="M122" s="301"/>
      <c r="N122" s="301"/>
      <c r="O122" s="301"/>
      <c r="P122" s="301"/>
      <c r="Q122" s="244"/>
      <c r="R122" s="244"/>
    </row>
    <row r="123" customFormat="false" ht="18" hidden="false" customHeight="false" outlineLevel="0" collapsed="false">
      <c r="A123" s="301"/>
      <c r="B123" s="356"/>
      <c r="C123" s="301"/>
      <c r="D123" s="301"/>
      <c r="E123" s="301"/>
      <c r="F123" s="301"/>
      <c r="G123" s="301"/>
      <c r="H123" s="301"/>
      <c r="I123" s="301"/>
      <c r="J123" s="301"/>
      <c r="K123" s="301"/>
      <c r="L123" s="301"/>
      <c r="M123" s="301"/>
      <c r="N123" s="301"/>
      <c r="O123" s="301"/>
      <c r="P123" s="301"/>
      <c r="Q123" s="345"/>
      <c r="R123" s="345"/>
    </row>
    <row r="124" customFormat="false" ht="18" hidden="false" customHeight="false" outlineLevel="0" collapsed="false">
      <c r="A124" s="301"/>
      <c r="B124" s="356"/>
      <c r="C124" s="301"/>
      <c r="D124" s="301"/>
      <c r="E124" s="301"/>
      <c r="F124" s="301"/>
      <c r="G124" s="301"/>
      <c r="H124" s="301"/>
      <c r="I124" s="301"/>
      <c r="J124" s="301"/>
      <c r="K124" s="301"/>
      <c r="L124" s="301"/>
      <c r="M124" s="301"/>
      <c r="N124" s="301"/>
      <c r="O124" s="301"/>
      <c r="P124" s="301"/>
      <c r="Q124" s="345"/>
      <c r="R124" s="345"/>
    </row>
    <row r="125" customFormat="false" ht="18" hidden="false" customHeight="false" outlineLevel="0" collapsed="false">
      <c r="A125" s="301"/>
      <c r="B125" s="356"/>
      <c r="C125" s="301"/>
      <c r="D125" s="301"/>
      <c r="E125" s="301"/>
      <c r="F125" s="301"/>
      <c r="G125" s="301"/>
      <c r="H125" s="301"/>
      <c r="I125" s="301"/>
      <c r="J125" s="301"/>
      <c r="K125" s="301"/>
      <c r="L125" s="301"/>
      <c r="M125" s="301"/>
      <c r="N125" s="301"/>
      <c r="O125" s="301"/>
      <c r="P125" s="301"/>
      <c r="Q125" s="345"/>
      <c r="R125" s="345"/>
    </row>
    <row r="126" customFormat="false" ht="18" hidden="false" customHeight="false" outlineLevel="0" collapsed="false">
      <c r="A126" s="301"/>
      <c r="B126" s="356"/>
      <c r="C126" s="301"/>
      <c r="D126" s="301"/>
      <c r="E126" s="301"/>
      <c r="F126" s="301"/>
      <c r="G126" s="301"/>
      <c r="H126" s="301"/>
      <c r="I126" s="301"/>
      <c r="J126" s="301"/>
      <c r="K126" s="301"/>
      <c r="L126" s="301"/>
      <c r="M126" s="301"/>
      <c r="N126" s="301"/>
      <c r="O126" s="301"/>
      <c r="P126" s="301"/>
      <c r="Q126" s="345"/>
      <c r="R126" s="345"/>
    </row>
    <row r="127" customFormat="false" ht="18" hidden="false" customHeight="false" outlineLevel="0" collapsed="false">
      <c r="A127" s="301"/>
      <c r="B127" s="356"/>
      <c r="C127" s="301"/>
      <c r="D127" s="301"/>
      <c r="E127" s="301"/>
      <c r="F127" s="301"/>
      <c r="G127" s="301"/>
      <c r="H127" s="301"/>
      <c r="I127" s="301"/>
      <c r="J127" s="301"/>
      <c r="K127" s="301"/>
      <c r="L127" s="301"/>
      <c r="M127" s="301"/>
      <c r="N127" s="301"/>
      <c r="O127" s="301"/>
      <c r="P127" s="301"/>
      <c r="Q127" s="345"/>
      <c r="R127" s="345"/>
    </row>
    <row r="128" customFormat="false" ht="18" hidden="false" customHeight="false" outlineLevel="0" collapsed="false">
      <c r="A128" s="301"/>
      <c r="B128" s="356"/>
      <c r="C128" s="301"/>
      <c r="D128" s="301"/>
      <c r="E128" s="301"/>
      <c r="F128" s="301"/>
      <c r="G128" s="301"/>
      <c r="H128" s="301"/>
      <c r="I128" s="301"/>
      <c r="J128" s="301"/>
      <c r="K128" s="301"/>
      <c r="L128" s="301"/>
      <c r="M128" s="301"/>
      <c r="N128" s="301"/>
      <c r="O128" s="301"/>
      <c r="P128" s="301"/>
      <c r="Q128" s="345"/>
      <c r="R128" s="345"/>
    </row>
    <row r="129" customFormat="false" ht="18" hidden="false" customHeight="false" outlineLevel="0" collapsed="false">
      <c r="A129" s="301"/>
      <c r="B129" s="356"/>
      <c r="C129" s="301"/>
      <c r="D129" s="301"/>
      <c r="E129" s="301"/>
      <c r="F129" s="301"/>
      <c r="G129" s="301"/>
      <c r="H129" s="301"/>
      <c r="I129" s="301"/>
      <c r="J129" s="301"/>
      <c r="K129" s="301"/>
      <c r="L129" s="301"/>
      <c r="M129" s="301"/>
      <c r="N129" s="301"/>
      <c r="O129" s="301"/>
      <c r="P129" s="301"/>
      <c r="Q129" s="345"/>
      <c r="R129" s="345"/>
    </row>
    <row r="130" customFormat="false" ht="18" hidden="false" customHeight="false" outlineLevel="0" collapsed="false">
      <c r="A130" s="301"/>
      <c r="B130" s="356"/>
      <c r="C130" s="301"/>
      <c r="D130" s="301"/>
      <c r="E130" s="301"/>
      <c r="F130" s="301"/>
      <c r="G130" s="301"/>
      <c r="H130" s="301"/>
      <c r="I130" s="301"/>
      <c r="J130" s="301"/>
      <c r="K130" s="301"/>
      <c r="L130" s="301"/>
      <c r="M130" s="301"/>
      <c r="N130" s="301"/>
      <c r="O130" s="301"/>
      <c r="P130" s="301"/>
      <c r="Q130" s="345"/>
      <c r="R130" s="345"/>
    </row>
    <row r="131" customFormat="false" ht="18" hidden="false" customHeight="false" outlineLevel="0" collapsed="false">
      <c r="A131" s="301"/>
      <c r="B131" s="356"/>
      <c r="C131" s="301"/>
      <c r="D131" s="301"/>
      <c r="E131" s="301"/>
      <c r="F131" s="301"/>
      <c r="G131" s="301"/>
      <c r="H131" s="301"/>
      <c r="I131" s="301"/>
      <c r="J131" s="301"/>
      <c r="K131" s="301"/>
      <c r="L131" s="301"/>
      <c r="M131" s="301"/>
      <c r="N131" s="301"/>
      <c r="O131" s="301"/>
      <c r="P131" s="301"/>
      <c r="Q131" s="345"/>
      <c r="R131" s="345"/>
    </row>
    <row r="132" customFormat="false" ht="18" hidden="false" customHeight="false" outlineLevel="0" collapsed="false">
      <c r="A132" s="301"/>
      <c r="B132" s="356"/>
      <c r="C132" s="301"/>
      <c r="D132" s="301"/>
      <c r="E132" s="301"/>
      <c r="F132" s="301"/>
      <c r="G132" s="301"/>
      <c r="H132" s="301"/>
      <c r="I132" s="301"/>
      <c r="J132" s="301"/>
      <c r="K132" s="301"/>
      <c r="L132" s="301"/>
      <c r="M132" s="301"/>
      <c r="N132" s="301"/>
      <c r="O132" s="301"/>
      <c r="P132" s="301"/>
      <c r="Q132" s="345"/>
      <c r="R132" s="345"/>
    </row>
    <row r="133" customFormat="false" ht="18" hidden="false" customHeight="false" outlineLevel="0" collapsed="false">
      <c r="A133" s="301"/>
      <c r="B133" s="356"/>
      <c r="C133" s="301"/>
      <c r="D133" s="301"/>
      <c r="E133" s="301"/>
      <c r="F133" s="301"/>
      <c r="G133" s="301"/>
      <c r="H133" s="301"/>
      <c r="I133" s="301"/>
      <c r="J133" s="301"/>
      <c r="K133" s="301"/>
      <c r="L133" s="301"/>
      <c r="M133" s="301"/>
      <c r="N133" s="301"/>
      <c r="O133" s="301"/>
      <c r="P133" s="301"/>
      <c r="Q133" s="345"/>
      <c r="R133" s="345"/>
    </row>
    <row r="134" customFormat="false" ht="18" hidden="false" customHeight="false" outlineLevel="0" collapsed="false">
      <c r="A134" s="301"/>
      <c r="B134" s="356"/>
      <c r="C134" s="301"/>
      <c r="D134" s="301"/>
      <c r="E134" s="301"/>
      <c r="F134" s="301"/>
      <c r="G134" s="301"/>
      <c r="H134" s="301"/>
      <c r="I134" s="301"/>
      <c r="J134" s="301"/>
      <c r="K134" s="301"/>
      <c r="L134" s="301"/>
      <c r="M134" s="301"/>
      <c r="N134" s="301"/>
      <c r="O134" s="301"/>
      <c r="P134" s="301"/>
      <c r="Q134" s="345"/>
      <c r="R134" s="345"/>
    </row>
    <row r="135" customFormat="false" ht="18" hidden="false" customHeight="false" outlineLevel="0" collapsed="false">
      <c r="A135" s="301"/>
      <c r="B135" s="356"/>
      <c r="C135" s="301"/>
      <c r="D135" s="301"/>
      <c r="E135" s="301"/>
      <c r="F135" s="301"/>
      <c r="G135" s="301"/>
      <c r="H135" s="301"/>
      <c r="I135" s="301"/>
      <c r="J135" s="301"/>
      <c r="K135" s="301"/>
      <c r="L135" s="301"/>
      <c r="M135" s="301"/>
      <c r="N135" s="301"/>
      <c r="O135" s="301"/>
      <c r="P135" s="301"/>
      <c r="Q135" s="345"/>
      <c r="R135" s="345"/>
    </row>
    <row r="136" customFormat="false" ht="18" hidden="false" customHeight="false" outlineLevel="0" collapsed="false">
      <c r="A136" s="301"/>
      <c r="B136" s="356"/>
      <c r="C136" s="301"/>
      <c r="D136" s="301"/>
      <c r="E136" s="301"/>
      <c r="F136" s="301"/>
      <c r="G136" s="301"/>
      <c r="H136" s="301"/>
      <c r="I136" s="301"/>
      <c r="J136" s="301"/>
      <c r="K136" s="301"/>
      <c r="L136" s="301"/>
      <c r="M136" s="301"/>
      <c r="N136" s="301"/>
      <c r="O136" s="301"/>
      <c r="P136" s="301"/>
      <c r="Q136" s="345"/>
      <c r="R136" s="345"/>
    </row>
    <row r="137" customFormat="false" ht="18" hidden="false" customHeight="false" outlineLevel="0" collapsed="false">
      <c r="A137" s="301"/>
      <c r="B137" s="356"/>
      <c r="C137" s="301"/>
      <c r="D137" s="301"/>
      <c r="E137" s="301"/>
      <c r="F137" s="301"/>
      <c r="G137" s="301"/>
      <c r="H137" s="301"/>
      <c r="I137" s="301"/>
      <c r="J137" s="301"/>
      <c r="K137" s="301"/>
      <c r="L137" s="301"/>
      <c r="M137" s="301"/>
      <c r="N137" s="301"/>
      <c r="O137" s="301"/>
      <c r="P137" s="301"/>
      <c r="Q137" s="345"/>
      <c r="R137" s="345"/>
    </row>
    <row r="138" customFormat="false" ht="18" hidden="false" customHeight="false" outlineLevel="0" collapsed="false">
      <c r="A138" s="301"/>
      <c r="B138" s="356"/>
      <c r="C138" s="301"/>
      <c r="D138" s="301"/>
      <c r="E138" s="301"/>
      <c r="F138" s="301"/>
      <c r="G138" s="301"/>
      <c r="H138" s="301"/>
      <c r="I138" s="301"/>
      <c r="J138" s="301"/>
      <c r="K138" s="301"/>
      <c r="L138" s="301"/>
      <c r="M138" s="301"/>
      <c r="N138" s="301"/>
      <c r="O138" s="301"/>
      <c r="P138" s="301"/>
      <c r="Q138" s="345"/>
      <c r="R138" s="345"/>
    </row>
    <row r="139" customFormat="false" ht="18" hidden="false" customHeight="false" outlineLevel="0" collapsed="false">
      <c r="A139" s="301"/>
      <c r="B139" s="356"/>
      <c r="C139" s="301"/>
      <c r="D139" s="301"/>
      <c r="E139" s="301"/>
      <c r="F139" s="301"/>
      <c r="G139" s="301"/>
      <c r="H139" s="301"/>
      <c r="I139" s="301"/>
      <c r="J139" s="301"/>
      <c r="K139" s="301"/>
      <c r="L139" s="301"/>
      <c r="M139" s="301"/>
      <c r="N139" s="301"/>
      <c r="O139" s="301"/>
      <c r="P139" s="301"/>
      <c r="Q139" s="345"/>
      <c r="R139" s="345"/>
    </row>
    <row r="140" customFormat="false" ht="18" hidden="false" customHeight="false" outlineLevel="0" collapsed="false">
      <c r="A140" s="301"/>
      <c r="B140" s="356"/>
      <c r="C140" s="301"/>
      <c r="D140" s="301"/>
      <c r="E140" s="301"/>
      <c r="F140" s="301"/>
      <c r="G140" s="301"/>
      <c r="H140" s="301"/>
      <c r="I140" s="301"/>
      <c r="J140" s="301"/>
      <c r="K140" s="301"/>
      <c r="L140" s="301"/>
      <c r="M140" s="301"/>
      <c r="N140" s="301"/>
      <c r="O140" s="301"/>
      <c r="P140" s="301"/>
      <c r="Q140" s="345"/>
      <c r="R140" s="345"/>
    </row>
    <row r="141" customFormat="false" ht="18" hidden="false" customHeight="false" outlineLevel="0" collapsed="false">
      <c r="A141" s="301"/>
      <c r="B141" s="356"/>
      <c r="C141" s="301"/>
      <c r="D141" s="301"/>
      <c r="E141" s="301"/>
      <c r="F141" s="301"/>
      <c r="G141" s="301"/>
      <c r="H141" s="301"/>
      <c r="I141" s="301"/>
      <c r="J141" s="301"/>
      <c r="K141" s="301"/>
      <c r="L141" s="301"/>
      <c r="M141" s="301"/>
      <c r="N141" s="301"/>
      <c r="O141" s="301"/>
      <c r="P141" s="301"/>
      <c r="Q141" s="345"/>
      <c r="R141" s="345"/>
    </row>
    <row r="142" customFormat="false" ht="18" hidden="false" customHeight="false" outlineLevel="0" collapsed="false">
      <c r="A142" s="301"/>
      <c r="B142" s="356"/>
      <c r="C142" s="301"/>
      <c r="D142" s="301"/>
      <c r="E142" s="301"/>
      <c r="F142" s="301"/>
      <c r="G142" s="301"/>
      <c r="H142" s="301"/>
      <c r="I142" s="301"/>
      <c r="J142" s="301"/>
      <c r="K142" s="301"/>
      <c r="L142" s="301"/>
      <c r="M142" s="301"/>
      <c r="N142" s="301"/>
      <c r="O142" s="301"/>
      <c r="P142" s="301"/>
      <c r="Q142" s="345"/>
      <c r="R142" s="345"/>
    </row>
    <row r="143" customFormat="false" ht="18" hidden="false" customHeight="false" outlineLevel="0" collapsed="false">
      <c r="A143" s="301"/>
      <c r="B143" s="356"/>
      <c r="C143" s="301"/>
      <c r="D143" s="301"/>
      <c r="E143" s="301"/>
      <c r="F143" s="301"/>
      <c r="G143" s="301"/>
      <c r="H143" s="301"/>
      <c r="I143" s="301"/>
      <c r="J143" s="301"/>
      <c r="K143" s="301"/>
      <c r="L143" s="301"/>
      <c r="M143" s="301"/>
      <c r="N143" s="301"/>
      <c r="O143" s="301"/>
      <c r="P143" s="301"/>
      <c r="Q143" s="345"/>
      <c r="R143" s="345"/>
    </row>
    <row r="144" customFormat="false" ht="18" hidden="false" customHeight="false" outlineLevel="0" collapsed="false">
      <c r="A144" s="301"/>
      <c r="B144" s="356"/>
      <c r="C144" s="301"/>
      <c r="D144" s="301"/>
      <c r="E144" s="301"/>
      <c r="F144" s="301"/>
      <c r="G144" s="301"/>
      <c r="H144" s="301"/>
      <c r="I144" s="301"/>
      <c r="J144" s="301"/>
      <c r="K144" s="301"/>
      <c r="L144" s="301"/>
      <c r="M144" s="301"/>
      <c r="N144" s="301"/>
      <c r="O144" s="301"/>
      <c r="P144" s="301"/>
      <c r="Q144" s="345"/>
      <c r="R144" s="345"/>
    </row>
    <row r="145" customFormat="false" ht="18" hidden="false" customHeight="false" outlineLevel="0" collapsed="false">
      <c r="A145" s="301"/>
      <c r="B145" s="356"/>
      <c r="C145" s="301"/>
      <c r="D145" s="301"/>
      <c r="E145" s="301"/>
      <c r="F145" s="301"/>
      <c r="G145" s="301"/>
      <c r="H145" s="301"/>
      <c r="I145" s="301"/>
      <c r="J145" s="301"/>
      <c r="K145" s="301"/>
      <c r="L145" s="301"/>
      <c r="M145" s="301"/>
      <c r="N145" s="301"/>
      <c r="O145" s="301"/>
      <c r="P145" s="301"/>
      <c r="Q145" s="345"/>
      <c r="R145" s="345"/>
    </row>
    <row r="146" customFormat="false" ht="18" hidden="false" customHeight="false" outlineLevel="0" collapsed="false">
      <c r="A146" s="301"/>
      <c r="B146" s="356"/>
      <c r="C146" s="301"/>
      <c r="D146" s="301"/>
      <c r="E146" s="301"/>
      <c r="F146" s="301"/>
      <c r="G146" s="301"/>
      <c r="H146" s="301"/>
      <c r="I146" s="301"/>
      <c r="J146" s="301"/>
      <c r="K146" s="301"/>
      <c r="L146" s="301"/>
      <c r="M146" s="301"/>
      <c r="N146" s="301"/>
      <c r="O146" s="301"/>
      <c r="P146" s="301"/>
      <c r="Q146" s="345"/>
      <c r="R146" s="345"/>
    </row>
    <row r="147" customFormat="false" ht="18" hidden="false" customHeight="false" outlineLevel="0" collapsed="false">
      <c r="A147" s="301"/>
      <c r="B147" s="356"/>
      <c r="C147" s="301"/>
      <c r="D147" s="301"/>
      <c r="E147" s="301"/>
      <c r="F147" s="301"/>
      <c r="G147" s="301"/>
      <c r="H147" s="301"/>
      <c r="I147" s="301"/>
      <c r="J147" s="301"/>
      <c r="K147" s="301"/>
      <c r="L147" s="301"/>
      <c r="M147" s="301"/>
      <c r="N147" s="301"/>
      <c r="O147" s="301"/>
      <c r="P147" s="301"/>
      <c r="Q147" s="345"/>
      <c r="R147" s="345"/>
    </row>
    <row r="148" customFormat="false" ht="18" hidden="false" customHeight="false" outlineLevel="0" collapsed="false">
      <c r="A148" s="301"/>
      <c r="B148" s="356"/>
      <c r="C148" s="301"/>
      <c r="D148" s="301"/>
      <c r="E148" s="301"/>
      <c r="F148" s="301"/>
      <c r="G148" s="301"/>
      <c r="H148" s="301"/>
      <c r="I148" s="301"/>
      <c r="J148" s="301"/>
      <c r="K148" s="301"/>
      <c r="L148" s="301"/>
      <c r="M148" s="301"/>
      <c r="N148" s="301"/>
      <c r="O148" s="301"/>
      <c r="P148" s="301"/>
      <c r="Q148" s="345"/>
      <c r="R148" s="345"/>
    </row>
    <row r="149" customFormat="false" ht="18" hidden="false" customHeight="false" outlineLevel="0" collapsed="false">
      <c r="A149" s="301"/>
      <c r="B149" s="356"/>
      <c r="C149" s="301"/>
      <c r="D149" s="301"/>
      <c r="E149" s="301"/>
      <c r="F149" s="301"/>
      <c r="G149" s="301"/>
      <c r="H149" s="301"/>
      <c r="I149" s="301"/>
      <c r="J149" s="301"/>
      <c r="K149" s="301"/>
      <c r="L149" s="301"/>
      <c r="M149" s="301"/>
      <c r="N149" s="301"/>
      <c r="O149" s="301"/>
      <c r="P149" s="301"/>
      <c r="Q149" s="345"/>
      <c r="R149" s="345"/>
    </row>
    <row r="150" customFormat="false" ht="18" hidden="false" customHeight="false" outlineLevel="0" collapsed="false">
      <c r="A150" s="301"/>
      <c r="B150" s="356"/>
      <c r="C150" s="301"/>
      <c r="D150" s="301"/>
      <c r="E150" s="301"/>
      <c r="F150" s="301"/>
      <c r="G150" s="301"/>
      <c r="H150" s="301"/>
      <c r="I150" s="301"/>
      <c r="J150" s="301"/>
      <c r="K150" s="301"/>
      <c r="L150" s="301"/>
      <c r="M150" s="301"/>
      <c r="N150" s="301"/>
      <c r="O150" s="301"/>
      <c r="P150" s="301"/>
      <c r="Q150" s="345"/>
      <c r="R150" s="345"/>
    </row>
    <row r="151" customFormat="false" ht="18" hidden="false" customHeight="false" outlineLevel="0" collapsed="false">
      <c r="A151" s="301"/>
      <c r="B151" s="356"/>
      <c r="C151" s="301"/>
      <c r="D151" s="301"/>
      <c r="E151" s="301"/>
      <c r="F151" s="301"/>
      <c r="G151" s="301"/>
      <c r="H151" s="301"/>
      <c r="I151" s="301"/>
      <c r="J151" s="301"/>
      <c r="K151" s="301"/>
      <c r="L151" s="301"/>
      <c r="M151" s="301"/>
      <c r="N151" s="301"/>
      <c r="O151" s="301"/>
      <c r="P151" s="301"/>
      <c r="Q151" s="345"/>
      <c r="R151" s="345"/>
    </row>
    <row r="152" customFormat="false" ht="18" hidden="false" customHeight="false" outlineLevel="0" collapsed="false">
      <c r="A152" s="301"/>
      <c r="B152" s="356"/>
      <c r="C152" s="301"/>
      <c r="D152" s="301"/>
      <c r="E152" s="301"/>
      <c r="F152" s="301"/>
      <c r="G152" s="301"/>
      <c r="H152" s="301"/>
      <c r="I152" s="301"/>
      <c r="J152" s="301"/>
      <c r="K152" s="301"/>
      <c r="L152" s="301"/>
      <c r="M152" s="301"/>
      <c r="N152" s="301"/>
      <c r="O152" s="301"/>
      <c r="P152" s="301"/>
      <c r="Q152" s="345"/>
      <c r="R152" s="345"/>
    </row>
    <row r="153" customFormat="false" ht="18" hidden="false" customHeight="false" outlineLevel="0" collapsed="false">
      <c r="A153" s="301"/>
      <c r="B153" s="356"/>
      <c r="C153" s="301"/>
      <c r="D153" s="301"/>
      <c r="E153" s="301"/>
      <c r="F153" s="301"/>
      <c r="G153" s="301"/>
      <c r="H153" s="301"/>
      <c r="I153" s="301"/>
      <c r="J153" s="301"/>
      <c r="K153" s="301"/>
      <c r="L153" s="301"/>
      <c r="M153" s="301"/>
      <c r="N153" s="301"/>
      <c r="O153" s="301"/>
      <c r="P153" s="301"/>
      <c r="Q153" s="345"/>
      <c r="R153" s="345"/>
    </row>
    <row r="154" customFormat="false" ht="18" hidden="false" customHeight="false" outlineLevel="0" collapsed="false">
      <c r="A154" s="301"/>
      <c r="B154" s="356"/>
      <c r="C154" s="301"/>
      <c r="D154" s="301"/>
      <c r="E154" s="301"/>
      <c r="F154" s="301"/>
      <c r="G154" s="301"/>
      <c r="H154" s="301"/>
      <c r="I154" s="301"/>
      <c r="J154" s="301"/>
      <c r="K154" s="301"/>
      <c r="L154" s="301"/>
      <c r="M154" s="301"/>
      <c r="N154" s="301"/>
      <c r="O154" s="301"/>
      <c r="P154" s="301"/>
      <c r="Q154" s="345"/>
      <c r="R154" s="345"/>
    </row>
    <row r="155" customFormat="false" ht="18" hidden="false" customHeight="false" outlineLevel="0" collapsed="false">
      <c r="A155" s="301"/>
      <c r="B155" s="356"/>
      <c r="C155" s="301"/>
      <c r="D155" s="301"/>
      <c r="E155" s="301"/>
      <c r="F155" s="301"/>
      <c r="G155" s="301"/>
      <c r="H155" s="301"/>
      <c r="I155" s="301"/>
      <c r="J155" s="301"/>
      <c r="K155" s="301"/>
      <c r="L155" s="301"/>
      <c r="M155" s="301"/>
      <c r="N155" s="301"/>
      <c r="O155" s="301"/>
      <c r="P155" s="301"/>
      <c r="Q155" s="345"/>
      <c r="R155" s="345"/>
    </row>
    <row r="156" customFormat="false" ht="18" hidden="false" customHeight="false" outlineLevel="0" collapsed="false">
      <c r="A156" s="301"/>
      <c r="B156" s="356"/>
      <c r="C156" s="301"/>
      <c r="D156" s="301"/>
      <c r="E156" s="301"/>
      <c r="F156" s="301"/>
      <c r="G156" s="301"/>
      <c r="H156" s="301"/>
      <c r="I156" s="301"/>
      <c r="J156" s="301"/>
      <c r="K156" s="301"/>
      <c r="L156" s="301"/>
      <c r="M156" s="301"/>
      <c r="N156" s="301"/>
      <c r="O156" s="301"/>
      <c r="P156" s="301"/>
      <c r="Q156" s="345"/>
      <c r="R156" s="345"/>
    </row>
    <row r="157" customFormat="false" ht="18" hidden="false" customHeight="false" outlineLevel="0" collapsed="false">
      <c r="A157" s="301"/>
      <c r="B157" s="356"/>
      <c r="C157" s="301"/>
      <c r="D157" s="301"/>
      <c r="E157" s="301"/>
      <c r="F157" s="301"/>
      <c r="G157" s="301"/>
      <c r="H157" s="301"/>
      <c r="I157" s="301"/>
      <c r="J157" s="301"/>
      <c r="K157" s="301"/>
      <c r="L157" s="301"/>
      <c r="M157" s="301"/>
      <c r="N157" s="301"/>
      <c r="O157" s="301"/>
      <c r="P157" s="301"/>
      <c r="Q157" s="345"/>
      <c r="R157" s="345"/>
    </row>
    <row r="158" customFormat="false" ht="18" hidden="false" customHeight="false" outlineLevel="0" collapsed="false">
      <c r="A158" s="301"/>
      <c r="B158" s="356"/>
      <c r="C158" s="301"/>
      <c r="D158" s="301"/>
      <c r="E158" s="301"/>
      <c r="F158" s="301"/>
      <c r="G158" s="301"/>
      <c r="H158" s="301"/>
      <c r="I158" s="301"/>
      <c r="J158" s="301"/>
      <c r="K158" s="301"/>
      <c r="L158" s="301"/>
      <c r="M158" s="301"/>
      <c r="N158" s="301"/>
      <c r="O158" s="301"/>
      <c r="P158" s="301"/>
      <c r="Q158" s="345"/>
      <c r="R158" s="345"/>
    </row>
    <row r="159" customFormat="false" ht="18" hidden="false" customHeight="false" outlineLevel="0" collapsed="false">
      <c r="A159" s="301"/>
      <c r="B159" s="356"/>
      <c r="C159" s="301"/>
      <c r="D159" s="301"/>
      <c r="E159" s="301"/>
      <c r="F159" s="301"/>
      <c r="G159" s="301"/>
      <c r="H159" s="301"/>
      <c r="I159" s="301"/>
      <c r="J159" s="301"/>
      <c r="K159" s="301"/>
      <c r="L159" s="301"/>
      <c r="M159" s="301"/>
      <c r="N159" s="301"/>
      <c r="O159" s="301"/>
      <c r="P159" s="301"/>
      <c r="Q159" s="345"/>
      <c r="R159" s="345"/>
    </row>
    <row r="160" customFormat="false" ht="18" hidden="false" customHeight="false" outlineLevel="0" collapsed="false">
      <c r="A160" s="301"/>
      <c r="B160" s="356"/>
      <c r="C160" s="301"/>
      <c r="D160" s="301"/>
      <c r="E160" s="301"/>
      <c r="F160" s="301"/>
      <c r="G160" s="301"/>
      <c r="H160" s="301"/>
      <c r="I160" s="301"/>
      <c r="J160" s="301"/>
      <c r="K160" s="301"/>
      <c r="L160" s="301"/>
      <c r="M160" s="301"/>
      <c r="N160" s="301"/>
      <c r="O160" s="301"/>
      <c r="P160" s="301"/>
      <c r="Q160" s="345"/>
      <c r="R160" s="345"/>
    </row>
    <row r="161" customFormat="false" ht="18" hidden="false" customHeight="false" outlineLevel="0" collapsed="false">
      <c r="A161" s="301"/>
      <c r="B161" s="356"/>
      <c r="C161" s="301"/>
      <c r="D161" s="301"/>
      <c r="E161" s="301"/>
      <c r="F161" s="301"/>
      <c r="G161" s="301"/>
      <c r="H161" s="301"/>
      <c r="I161" s="301"/>
      <c r="J161" s="301"/>
      <c r="K161" s="301"/>
      <c r="L161" s="301"/>
      <c r="M161" s="301"/>
      <c r="N161" s="301"/>
      <c r="O161" s="301"/>
      <c r="P161" s="301"/>
      <c r="Q161" s="345"/>
      <c r="R161" s="345"/>
    </row>
    <row r="162" customFormat="false" ht="18" hidden="false" customHeight="false" outlineLevel="0" collapsed="false">
      <c r="A162" s="301"/>
      <c r="B162" s="356"/>
      <c r="C162" s="301"/>
      <c r="D162" s="301"/>
      <c r="E162" s="301"/>
      <c r="F162" s="301"/>
      <c r="G162" s="301"/>
      <c r="H162" s="301"/>
      <c r="I162" s="301"/>
      <c r="J162" s="301"/>
      <c r="K162" s="301"/>
      <c r="L162" s="301"/>
      <c r="M162" s="301"/>
      <c r="N162" s="301"/>
      <c r="O162" s="301"/>
      <c r="P162" s="301"/>
      <c r="Q162" s="345"/>
      <c r="R162" s="345"/>
    </row>
    <row r="163" customFormat="false" ht="18" hidden="false" customHeight="false" outlineLevel="0" collapsed="false">
      <c r="A163" s="301"/>
      <c r="B163" s="356"/>
      <c r="C163" s="301"/>
      <c r="D163" s="301"/>
      <c r="E163" s="301"/>
      <c r="F163" s="301"/>
      <c r="G163" s="301"/>
      <c r="H163" s="301"/>
      <c r="I163" s="301"/>
      <c r="J163" s="301"/>
      <c r="K163" s="301"/>
      <c r="L163" s="301"/>
      <c r="M163" s="301"/>
      <c r="N163" s="301"/>
      <c r="O163" s="301"/>
      <c r="P163" s="301"/>
      <c r="Q163" s="345"/>
      <c r="R163" s="345"/>
    </row>
    <row r="164" customFormat="false" ht="18" hidden="false" customHeight="false" outlineLevel="0" collapsed="false">
      <c r="A164" s="301"/>
      <c r="B164" s="356"/>
      <c r="C164" s="301"/>
      <c r="D164" s="301"/>
      <c r="E164" s="301"/>
      <c r="F164" s="301"/>
      <c r="G164" s="301"/>
      <c r="H164" s="301"/>
      <c r="I164" s="301"/>
      <c r="J164" s="301"/>
      <c r="K164" s="301"/>
      <c r="L164" s="301"/>
      <c r="M164" s="301"/>
      <c r="N164" s="301"/>
      <c r="O164" s="301"/>
      <c r="P164" s="301"/>
      <c r="Q164" s="345"/>
      <c r="R164" s="345"/>
    </row>
    <row r="165" customFormat="false" ht="18" hidden="false" customHeight="false" outlineLevel="0" collapsed="false">
      <c r="A165" s="301"/>
      <c r="B165" s="356"/>
      <c r="C165" s="301"/>
      <c r="D165" s="301"/>
      <c r="E165" s="301"/>
      <c r="F165" s="301"/>
      <c r="G165" s="301"/>
      <c r="H165" s="301"/>
      <c r="I165" s="301"/>
      <c r="J165" s="301"/>
      <c r="K165" s="301"/>
      <c r="L165" s="301"/>
      <c r="M165" s="301"/>
      <c r="N165" s="301"/>
      <c r="O165" s="301"/>
      <c r="P165" s="301"/>
      <c r="Q165" s="345"/>
      <c r="R165" s="345"/>
    </row>
    <row r="166" customFormat="false" ht="18" hidden="false" customHeight="false" outlineLevel="0" collapsed="false">
      <c r="A166" s="301"/>
      <c r="B166" s="356"/>
      <c r="C166" s="301"/>
      <c r="D166" s="301"/>
      <c r="E166" s="301"/>
      <c r="F166" s="301"/>
      <c r="G166" s="301"/>
      <c r="H166" s="301"/>
      <c r="I166" s="301"/>
      <c r="J166" s="301"/>
      <c r="K166" s="301"/>
      <c r="L166" s="301"/>
      <c r="M166" s="301"/>
      <c r="N166" s="301"/>
      <c r="O166" s="301"/>
      <c r="P166" s="301"/>
      <c r="Q166" s="345"/>
      <c r="R166" s="345"/>
    </row>
    <row r="167" customFormat="false" ht="18" hidden="false" customHeight="false" outlineLevel="0" collapsed="false">
      <c r="A167" s="301"/>
      <c r="B167" s="356"/>
      <c r="C167" s="301"/>
      <c r="D167" s="301"/>
      <c r="E167" s="301"/>
      <c r="F167" s="301"/>
      <c r="G167" s="301"/>
      <c r="H167" s="301"/>
      <c r="I167" s="301"/>
      <c r="J167" s="301"/>
      <c r="K167" s="301"/>
      <c r="L167" s="301"/>
      <c r="M167" s="301"/>
      <c r="N167" s="301"/>
      <c r="O167" s="301"/>
      <c r="P167" s="301"/>
      <c r="Q167" s="345"/>
      <c r="R167" s="345"/>
    </row>
    <row r="168" customFormat="false" ht="18" hidden="false" customHeight="false" outlineLevel="0" collapsed="false">
      <c r="A168" s="301"/>
      <c r="B168" s="356"/>
      <c r="C168" s="301"/>
      <c r="D168" s="301"/>
      <c r="E168" s="301"/>
      <c r="F168" s="301"/>
      <c r="G168" s="301"/>
      <c r="H168" s="301"/>
      <c r="I168" s="301"/>
      <c r="J168" s="301"/>
      <c r="K168" s="301"/>
      <c r="L168" s="301"/>
      <c r="M168" s="301"/>
      <c r="N168" s="301"/>
      <c r="O168" s="301"/>
      <c r="P168" s="301"/>
      <c r="Q168" s="345"/>
      <c r="R168" s="345"/>
    </row>
    <row r="169" customFormat="false" ht="18" hidden="false" customHeight="false" outlineLevel="0" collapsed="false">
      <c r="A169" s="301"/>
      <c r="B169" s="356"/>
      <c r="C169" s="301"/>
      <c r="D169" s="301"/>
      <c r="E169" s="301"/>
      <c r="F169" s="301"/>
      <c r="G169" s="301"/>
      <c r="H169" s="301"/>
      <c r="I169" s="301"/>
      <c r="J169" s="301"/>
      <c r="K169" s="301"/>
      <c r="L169" s="301"/>
      <c r="M169" s="301"/>
      <c r="N169" s="301"/>
      <c r="O169" s="301"/>
      <c r="P169" s="301"/>
      <c r="Q169" s="345"/>
      <c r="R169" s="345"/>
    </row>
    <row r="170" customFormat="false" ht="18" hidden="false" customHeight="false" outlineLevel="0" collapsed="false">
      <c r="A170" s="301"/>
      <c r="B170" s="356"/>
      <c r="C170" s="301"/>
      <c r="D170" s="301"/>
      <c r="E170" s="301"/>
      <c r="F170" s="301"/>
      <c r="G170" s="301"/>
      <c r="H170" s="301"/>
      <c r="I170" s="301"/>
      <c r="J170" s="301"/>
      <c r="K170" s="301"/>
      <c r="L170" s="301"/>
      <c r="M170" s="301"/>
      <c r="N170" s="301"/>
      <c r="O170" s="301"/>
      <c r="P170" s="301"/>
      <c r="Q170" s="345"/>
      <c r="R170" s="345"/>
    </row>
    <row r="171" customFormat="false" ht="18" hidden="false" customHeight="false" outlineLevel="0" collapsed="false">
      <c r="A171" s="301"/>
      <c r="B171" s="356"/>
      <c r="C171" s="301"/>
      <c r="D171" s="301"/>
      <c r="E171" s="301"/>
      <c r="F171" s="301"/>
      <c r="G171" s="301"/>
      <c r="H171" s="301"/>
      <c r="I171" s="301"/>
      <c r="J171" s="301"/>
      <c r="K171" s="301"/>
      <c r="L171" s="301"/>
      <c r="M171" s="301"/>
      <c r="N171" s="301"/>
      <c r="O171" s="301"/>
      <c r="P171" s="301"/>
      <c r="Q171" s="345"/>
      <c r="R171" s="345"/>
    </row>
    <row r="172" customFormat="false" ht="18" hidden="false" customHeight="false" outlineLevel="0" collapsed="false">
      <c r="A172" s="301"/>
      <c r="B172" s="356"/>
      <c r="C172" s="301"/>
      <c r="D172" s="301"/>
      <c r="E172" s="301"/>
      <c r="F172" s="301"/>
      <c r="G172" s="301"/>
      <c r="H172" s="301"/>
      <c r="I172" s="301"/>
      <c r="J172" s="301"/>
      <c r="K172" s="301"/>
      <c r="L172" s="301"/>
      <c r="M172" s="301"/>
      <c r="N172" s="301"/>
      <c r="O172" s="301"/>
      <c r="P172" s="301"/>
      <c r="Q172" s="345"/>
      <c r="R172" s="345"/>
    </row>
    <row r="173" customFormat="false" ht="18" hidden="false" customHeight="false" outlineLevel="0" collapsed="false">
      <c r="A173" s="301"/>
      <c r="B173" s="356"/>
      <c r="C173" s="301"/>
      <c r="D173" s="301"/>
      <c r="E173" s="301"/>
      <c r="F173" s="301"/>
      <c r="G173" s="301"/>
      <c r="H173" s="301"/>
      <c r="I173" s="301"/>
      <c r="J173" s="301"/>
      <c r="K173" s="301"/>
      <c r="L173" s="301"/>
      <c r="M173" s="301"/>
      <c r="N173" s="301"/>
      <c r="O173" s="301"/>
      <c r="P173" s="301"/>
      <c r="Q173" s="345"/>
      <c r="R173" s="345"/>
    </row>
    <row r="174" customFormat="false" ht="18" hidden="false" customHeight="false" outlineLevel="0" collapsed="false">
      <c r="A174" s="301"/>
      <c r="B174" s="356"/>
      <c r="C174" s="301"/>
      <c r="D174" s="301"/>
      <c r="E174" s="301"/>
      <c r="F174" s="301"/>
      <c r="G174" s="301"/>
      <c r="H174" s="301"/>
      <c r="I174" s="301"/>
      <c r="J174" s="301"/>
      <c r="K174" s="301"/>
      <c r="L174" s="301"/>
      <c r="M174" s="301"/>
      <c r="N174" s="301"/>
      <c r="O174" s="301"/>
      <c r="P174" s="301"/>
      <c r="Q174" s="345"/>
      <c r="R174" s="345"/>
    </row>
    <row r="175" customFormat="false" ht="18" hidden="false" customHeight="false" outlineLevel="0" collapsed="false">
      <c r="A175" s="301"/>
      <c r="B175" s="356"/>
      <c r="C175" s="301"/>
      <c r="D175" s="301"/>
      <c r="E175" s="301"/>
      <c r="F175" s="301"/>
      <c r="G175" s="301"/>
      <c r="H175" s="301"/>
      <c r="I175" s="301"/>
      <c r="J175" s="301"/>
      <c r="K175" s="301"/>
      <c r="L175" s="301"/>
      <c r="M175" s="301"/>
      <c r="N175" s="301"/>
      <c r="O175" s="301"/>
      <c r="P175" s="301"/>
      <c r="Q175" s="345"/>
      <c r="R175" s="345"/>
    </row>
    <row r="176" customFormat="false" ht="18" hidden="false" customHeight="false" outlineLevel="0" collapsed="false">
      <c r="A176" s="301"/>
      <c r="B176" s="356"/>
      <c r="C176" s="301"/>
      <c r="D176" s="301"/>
      <c r="E176" s="301"/>
      <c r="F176" s="301"/>
      <c r="G176" s="301"/>
      <c r="H176" s="301"/>
      <c r="I176" s="301"/>
      <c r="J176" s="301"/>
      <c r="K176" s="301"/>
      <c r="L176" s="301"/>
      <c r="M176" s="301"/>
      <c r="N176" s="301"/>
      <c r="O176" s="301"/>
      <c r="P176" s="301"/>
      <c r="Q176" s="345"/>
      <c r="R176" s="345"/>
    </row>
    <row r="177" customFormat="false" ht="18" hidden="false" customHeight="false" outlineLevel="0" collapsed="false">
      <c r="A177" s="301"/>
      <c r="B177" s="356"/>
      <c r="C177" s="301"/>
      <c r="D177" s="301"/>
      <c r="E177" s="301"/>
      <c r="F177" s="301"/>
      <c r="G177" s="301"/>
      <c r="H177" s="301"/>
      <c r="I177" s="301"/>
      <c r="J177" s="301"/>
      <c r="K177" s="301"/>
      <c r="L177" s="301"/>
      <c r="M177" s="301"/>
      <c r="N177" s="301"/>
      <c r="O177" s="301"/>
      <c r="P177" s="301"/>
      <c r="Q177" s="345"/>
      <c r="R177" s="345"/>
    </row>
    <row r="178" customFormat="false" ht="18" hidden="false" customHeight="false" outlineLevel="0" collapsed="false">
      <c r="A178" s="301"/>
      <c r="B178" s="356"/>
      <c r="C178" s="301"/>
      <c r="D178" s="301"/>
      <c r="E178" s="301"/>
      <c r="F178" s="301"/>
      <c r="G178" s="301"/>
      <c r="H178" s="301"/>
      <c r="I178" s="301"/>
      <c r="J178" s="301"/>
      <c r="K178" s="301"/>
      <c r="L178" s="301"/>
      <c r="M178" s="301"/>
      <c r="N178" s="301"/>
      <c r="O178" s="301"/>
      <c r="P178" s="301"/>
      <c r="Q178" s="345"/>
      <c r="R178" s="345"/>
    </row>
    <row r="179" customFormat="false" ht="18" hidden="false" customHeight="false" outlineLevel="0" collapsed="false">
      <c r="A179" s="301"/>
      <c r="B179" s="356"/>
      <c r="C179" s="301"/>
      <c r="D179" s="301"/>
      <c r="E179" s="301"/>
      <c r="F179" s="301"/>
      <c r="G179" s="301"/>
      <c r="H179" s="301"/>
      <c r="I179" s="301"/>
      <c r="J179" s="301"/>
      <c r="K179" s="301"/>
      <c r="L179" s="301"/>
      <c r="M179" s="301"/>
      <c r="N179" s="301"/>
      <c r="O179" s="301"/>
      <c r="P179" s="301"/>
      <c r="Q179" s="345"/>
      <c r="R179" s="345"/>
    </row>
    <row r="180" customFormat="false" ht="18" hidden="false" customHeight="false" outlineLevel="0" collapsed="false">
      <c r="A180" s="301"/>
      <c r="B180" s="356"/>
      <c r="C180" s="301"/>
      <c r="D180" s="301"/>
      <c r="E180" s="301"/>
      <c r="F180" s="301"/>
      <c r="G180" s="301"/>
      <c r="H180" s="301"/>
      <c r="I180" s="301"/>
      <c r="J180" s="301"/>
      <c r="K180" s="301"/>
      <c r="L180" s="301"/>
      <c r="M180" s="301"/>
      <c r="N180" s="301"/>
      <c r="O180" s="301"/>
      <c r="P180" s="301"/>
      <c r="Q180" s="345"/>
      <c r="R180" s="345"/>
    </row>
    <row r="181" customFormat="false" ht="18" hidden="false" customHeight="false" outlineLevel="0" collapsed="false">
      <c r="A181" s="301"/>
      <c r="B181" s="356"/>
      <c r="C181" s="301"/>
      <c r="D181" s="301"/>
      <c r="E181" s="301"/>
      <c r="F181" s="301"/>
      <c r="G181" s="301"/>
      <c r="H181" s="301"/>
      <c r="I181" s="301"/>
      <c r="J181" s="301"/>
      <c r="K181" s="301"/>
      <c r="L181" s="301"/>
      <c r="M181" s="301"/>
      <c r="N181" s="301"/>
      <c r="O181" s="301"/>
      <c r="P181" s="301"/>
      <c r="Q181" s="345"/>
      <c r="R181" s="345"/>
    </row>
    <row r="182" customFormat="false" ht="18" hidden="false" customHeight="false" outlineLevel="0" collapsed="false">
      <c r="A182" s="301"/>
      <c r="B182" s="356"/>
      <c r="C182" s="301"/>
      <c r="D182" s="301"/>
      <c r="E182" s="301"/>
      <c r="F182" s="301"/>
      <c r="G182" s="301"/>
      <c r="H182" s="301"/>
      <c r="I182" s="301"/>
      <c r="J182" s="301"/>
      <c r="K182" s="301"/>
      <c r="L182" s="301"/>
      <c r="M182" s="301"/>
      <c r="N182" s="301"/>
      <c r="O182" s="301"/>
      <c r="P182" s="301"/>
      <c r="Q182" s="345"/>
      <c r="R182" s="345"/>
    </row>
    <row r="183" customFormat="false" ht="18" hidden="false" customHeight="false" outlineLevel="0" collapsed="false">
      <c r="A183" s="301"/>
      <c r="B183" s="356"/>
      <c r="C183" s="301"/>
      <c r="D183" s="301"/>
      <c r="E183" s="301"/>
      <c r="F183" s="301"/>
      <c r="G183" s="301"/>
      <c r="H183" s="301"/>
      <c r="I183" s="301"/>
      <c r="J183" s="301"/>
      <c r="K183" s="301"/>
      <c r="L183" s="301"/>
      <c r="M183" s="301"/>
      <c r="N183" s="301"/>
      <c r="O183" s="301"/>
      <c r="P183" s="301"/>
      <c r="Q183" s="345"/>
      <c r="R183" s="345"/>
    </row>
    <row r="184" customFormat="false" ht="18" hidden="false" customHeight="false" outlineLevel="0" collapsed="false">
      <c r="A184" s="301"/>
      <c r="B184" s="356"/>
      <c r="C184" s="301"/>
      <c r="D184" s="301"/>
      <c r="E184" s="301"/>
      <c r="F184" s="301"/>
      <c r="G184" s="301"/>
      <c r="H184" s="301"/>
      <c r="I184" s="301"/>
      <c r="J184" s="301"/>
      <c r="K184" s="301"/>
      <c r="L184" s="301"/>
      <c r="M184" s="301"/>
      <c r="N184" s="301"/>
      <c r="O184" s="301"/>
      <c r="P184" s="301"/>
      <c r="Q184" s="345"/>
      <c r="R184" s="345"/>
    </row>
    <row r="185" customFormat="false" ht="18" hidden="false" customHeight="false" outlineLevel="0" collapsed="false">
      <c r="A185" s="301"/>
      <c r="B185" s="356"/>
      <c r="C185" s="301"/>
      <c r="D185" s="301"/>
      <c r="E185" s="301"/>
      <c r="F185" s="301"/>
      <c r="G185" s="301"/>
      <c r="H185" s="301"/>
      <c r="I185" s="301"/>
      <c r="J185" s="301"/>
      <c r="K185" s="301"/>
      <c r="L185" s="301"/>
      <c r="M185" s="301"/>
      <c r="N185" s="301"/>
      <c r="O185" s="301"/>
      <c r="P185" s="301"/>
      <c r="Q185" s="345"/>
      <c r="R185" s="345"/>
    </row>
    <row r="186" customFormat="false" ht="18" hidden="false" customHeight="false" outlineLevel="0" collapsed="false">
      <c r="A186" s="301"/>
      <c r="B186" s="356"/>
      <c r="C186" s="301"/>
      <c r="D186" s="301"/>
      <c r="E186" s="301"/>
      <c r="F186" s="301"/>
      <c r="G186" s="301"/>
      <c r="H186" s="301"/>
      <c r="I186" s="301"/>
      <c r="J186" s="301"/>
      <c r="K186" s="301"/>
      <c r="L186" s="301"/>
      <c r="M186" s="301"/>
      <c r="N186" s="301"/>
      <c r="O186" s="301"/>
      <c r="P186" s="301"/>
      <c r="Q186" s="345"/>
      <c r="R186" s="345"/>
    </row>
    <row r="187" customFormat="false" ht="18" hidden="false" customHeight="false" outlineLevel="0" collapsed="false">
      <c r="A187" s="301"/>
      <c r="B187" s="356"/>
      <c r="C187" s="301"/>
      <c r="D187" s="301"/>
      <c r="E187" s="301"/>
      <c r="F187" s="301"/>
      <c r="G187" s="301"/>
      <c r="H187" s="301"/>
      <c r="I187" s="301"/>
      <c r="J187" s="301"/>
      <c r="K187" s="301"/>
      <c r="L187" s="301"/>
      <c r="M187" s="301"/>
      <c r="N187" s="301"/>
      <c r="O187" s="301"/>
      <c r="P187" s="301"/>
    </row>
    <row r="188" customFormat="false" ht="18" hidden="false" customHeight="false" outlineLevel="0" collapsed="false">
      <c r="A188" s="301"/>
      <c r="B188" s="356"/>
      <c r="C188" s="301"/>
      <c r="D188" s="301"/>
      <c r="E188" s="301"/>
      <c r="F188" s="301"/>
      <c r="G188" s="301"/>
      <c r="H188" s="301"/>
      <c r="I188" s="301"/>
      <c r="J188" s="301"/>
      <c r="K188" s="301"/>
      <c r="L188" s="301"/>
      <c r="M188" s="301"/>
      <c r="N188" s="301"/>
      <c r="O188" s="301"/>
      <c r="P188" s="301"/>
    </row>
    <row r="189" customFormat="false" ht="18" hidden="false" customHeight="false" outlineLevel="0" collapsed="false">
      <c r="A189" s="301"/>
      <c r="B189" s="356"/>
      <c r="C189" s="301"/>
      <c r="D189" s="301"/>
      <c r="E189" s="301"/>
      <c r="F189" s="301"/>
      <c r="G189" s="301"/>
      <c r="H189" s="301"/>
      <c r="I189" s="301"/>
      <c r="J189" s="301"/>
      <c r="K189" s="301"/>
      <c r="L189" s="301"/>
      <c r="M189" s="301"/>
      <c r="N189" s="301"/>
      <c r="O189" s="301"/>
      <c r="P189" s="301"/>
    </row>
    <row r="190" customFormat="false" ht="18" hidden="false" customHeight="false" outlineLevel="0" collapsed="false">
      <c r="A190" s="301"/>
      <c r="B190" s="356"/>
      <c r="C190" s="301"/>
      <c r="D190" s="301"/>
      <c r="E190" s="301"/>
      <c r="F190" s="301"/>
      <c r="G190" s="301"/>
      <c r="H190" s="301"/>
      <c r="I190" s="301"/>
      <c r="J190" s="301"/>
      <c r="K190" s="301"/>
      <c r="L190" s="301"/>
      <c r="M190" s="301"/>
      <c r="N190" s="301"/>
      <c r="O190" s="301"/>
      <c r="P190" s="301"/>
    </row>
    <row r="191" customFormat="false" ht="18" hidden="false" customHeight="false" outlineLevel="0" collapsed="false">
      <c r="A191" s="301"/>
      <c r="B191" s="356"/>
      <c r="C191" s="301"/>
      <c r="D191" s="301"/>
      <c r="E191" s="301"/>
      <c r="F191" s="301"/>
      <c r="G191" s="301"/>
      <c r="H191" s="301"/>
      <c r="I191" s="301"/>
      <c r="J191" s="301"/>
      <c r="K191" s="301"/>
      <c r="L191" s="301"/>
      <c r="M191" s="301"/>
      <c r="N191" s="301"/>
      <c r="O191" s="301"/>
      <c r="P191" s="301"/>
    </row>
    <row r="192" customFormat="false" ht="18" hidden="false" customHeight="false" outlineLevel="0" collapsed="false">
      <c r="A192" s="301"/>
      <c r="B192" s="356"/>
      <c r="C192" s="301"/>
      <c r="D192" s="301"/>
      <c r="E192" s="301"/>
      <c r="F192" s="301"/>
      <c r="G192" s="301"/>
      <c r="H192" s="301"/>
      <c r="I192" s="301"/>
      <c r="J192" s="301"/>
      <c r="K192" s="301"/>
      <c r="L192" s="301"/>
      <c r="M192" s="301"/>
      <c r="N192" s="301"/>
      <c r="O192" s="301"/>
      <c r="P192" s="301"/>
    </row>
    <row r="193" customFormat="false" ht="18" hidden="false" customHeight="false" outlineLevel="0" collapsed="false">
      <c r="A193" s="301"/>
      <c r="B193" s="356"/>
      <c r="C193" s="301"/>
      <c r="D193" s="301"/>
      <c r="E193" s="301"/>
      <c r="F193" s="301"/>
      <c r="G193" s="301"/>
      <c r="H193" s="301"/>
      <c r="I193" s="301"/>
      <c r="J193" s="301"/>
      <c r="K193" s="301"/>
      <c r="L193" s="301"/>
      <c r="M193" s="301"/>
      <c r="N193" s="301"/>
      <c r="O193" s="301"/>
      <c r="P193" s="301"/>
    </row>
    <row r="194" customFormat="false" ht="18" hidden="false" customHeight="false" outlineLevel="0" collapsed="false">
      <c r="A194" s="301"/>
      <c r="B194" s="356"/>
      <c r="C194" s="301"/>
      <c r="D194" s="301"/>
      <c r="E194" s="301"/>
      <c r="F194" s="301"/>
      <c r="G194" s="301"/>
      <c r="H194" s="301"/>
      <c r="I194" s="301"/>
      <c r="J194" s="301"/>
      <c r="K194" s="301"/>
      <c r="L194" s="301"/>
      <c r="M194" s="301"/>
      <c r="N194" s="301"/>
      <c r="O194" s="301"/>
      <c r="P194" s="301"/>
    </row>
    <row r="195" customFormat="false" ht="18" hidden="false" customHeight="false" outlineLevel="0" collapsed="false">
      <c r="A195" s="301"/>
      <c r="B195" s="356"/>
      <c r="C195" s="301"/>
      <c r="D195" s="301"/>
      <c r="E195" s="301"/>
      <c r="F195" s="301"/>
      <c r="G195" s="301"/>
      <c r="H195" s="301"/>
      <c r="I195" s="301"/>
      <c r="J195" s="301"/>
      <c r="K195" s="301"/>
      <c r="L195" s="301"/>
      <c r="M195" s="301"/>
      <c r="N195" s="301"/>
      <c r="O195" s="301"/>
      <c r="P195" s="301"/>
    </row>
    <row r="196" customFormat="false" ht="18" hidden="false" customHeight="false" outlineLevel="0" collapsed="false">
      <c r="A196" s="301"/>
      <c r="B196" s="356"/>
      <c r="C196" s="301"/>
      <c r="D196" s="301"/>
      <c r="E196" s="301"/>
      <c r="F196" s="301"/>
      <c r="G196" s="301"/>
      <c r="H196" s="301"/>
      <c r="I196" s="301"/>
      <c r="J196" s="301"/>
      <c r="K196" s="301"/>
      <c r="L196" s="301"/>
      <c r="M196" s="301"/>
      <c r="N196" s="301"/>
      <c r="O196" s="301"/>
      <c r="P196" s="301"/>
    </row>
    <row r="197" customFormat="false" ht="18" hidden="false" customHeight="false" outlineLevel="0" collapsed="false">
      <c r="A197" s="301"/>
      <c r="B197" s="356"/>
      <c r="C197" s="301"/>
      <c r="D197" s="301"/>
      <c r="E197" s="301"/>
      <c r="F197" s="301"/>
      <c r="G197" s="301"/>
      <c r="H197" s="301"/>
      <c r="I197" s="301"/>
      <c r="J197" s="301"/>
      <c r="K197" s="301"/>
      <c r="L197" s="301"/>
      <c r="M197" s="301"/>
      <c r="N197" s="301"/>
      <c r="O197" s="301"/>
      <c r="P197" s="301"/>
    </row>
    <row r="198" customFormat="false" ht="18" hidden="false" customHeight="false" outlineLevel="0" collapsed="false">
      <c r="A198" s="301"/>
      <c r="B198" s="356"/>
      <c r="C198" s="301"/>
      <c r="D198" s="301"/>
      <c r="E198" s="301"/>
      <c r="F198" s="301"/>
      <c r="G198" s="301"/>
      <c r="H198" s="301"/>
      <c r="I198" s="301"/>
      <c r="J198" s="301"/>
      <c r="K198" s="301"/>
      <c r="L198" s="301"/>
      <c r="M198" s="301"/>
      <c r="N198" s="301"/>
      <c r="O198" s="301"/>
      <c r="P198" s="301"/>
    </row>
    <row r="199" customFormat="false" ht="18" hidden="false" customHeight="false" outlineLevel="0" collapsed="false">
      <c r="A199" s="301"/>
      <c r="B199" s="356"/>
      <c r="C199" s="301"/>
      <c r="D199" s="301"/>
      <c r="E199" s="301"/>
      <c r="F199" s="301"/>
      <c r="G199" s="301"/>
      <c r="H199" s="301"/>
      <c r="I199" s="301"/>
      <c r="J199" s="301"/>
      <c r="K199" s="301"/>
      <c r="L199" s="301"/>
      <c r="M199" s="301"/>
      <c r="N199" s="301"/>
      <c r="O199" s="301"/>
      <c r="P199" s="301"/>
    </row>
    <row r="200" customFormat="false" ht="18" hidden="false" customHeight="false" outlineLevel="0" collapsed="false">
      <c r="A200" s="301"/>
      <c r="B200" s="356"/>
      <c r="C200" s="301"/>
      <c r="D200" s="301"/>
      <c r="E200" s="301"/>
      <c r="F200" s="301"/>
      <c r="G200" s="301"/>
      <c r="H200" s="301"/>
      <c r="I200" s="301"/>
      <c r="J200" s="301"/>
      <c r="K200" s="301"/>
      <c r="L200" s="301"/>
      <c r="M200" s="301"/>
      <c r="N200" s="301"/>
      <c r="O200" s="301"/>
      <c r="P200" s="301"/>
    </row>
    <row r="201" customFormat="false" ht="18" hidden="false" customHeight="false" outlineLevel="0" collapsed="false">
      <c r="A201" s="301"/>
      <c r="B201" s="356"/>
      <c r="C201" s="301"/>
      <c r="D201" s="301"/>
      <c r="E201" s="301"/>
      <c r="F201" s="301"/>
      <c r="G201" s="301"/>
      <c r="H201" s="301"/>
      <c r="I201" s="301"/>
      <c r="J201" s="301"/>
      <c r="K201" s="301"/>
      <c r="L201" s="301"/>
      <c r="M201" s="301"/>
      <c r="N201" s="301"/>
      <c r="O201" s="301"/>
      <c r="P201" s="301"/>
    </row>
    <row r="202" customFormat="false" ht="18" hidden="false" customHeight="false" outlineLevel="0" collapsed="false">
      <c r="A202" s="301"/>
      <c r="B202" s="356"/>
      <c r="C202" s="301"/>
      <c r="D202" s="301"/>
      <c r="E202" s="301"/>
      <c r="F202" s="301"/>
      <c r="G202" s="301"/>
      <c r="H202" s="301"/>
      <c r="I202" s="301"/>
      <c r="J202" s="301"/>
      <c r="K202" s="301"/>
      <c r="L202" s="301"/>
      <c r="M202" s="301"/>
      <c r="N202" s="301"/>
      <c r="O202" s="301"/>
      <c r="P202" s="301"/>
    </row>
    <row r="203" customFormat="false" ht="18" hidden="false" customHeight="false" outlineLevel="0" collapsed="false">
      <c r="A203" s="301"/>
      <c r="B203" s="356"/>
      <c r="C203" s="301"/>
      <c r="D203" s="301"/>
      <c r="E203" s="301"/>
      <c r="F203" s="301"/>
      <c r="G203" s="301"/>
      <c r="H203" s="301"/>
      <c r="I203" s="301"/>
      <c r="J203" s="301"/>
      <c r="K203" s="301"/>
      <c r="L203" s="301"/>
      <c r="M203" s="301"/>
      <c r="N203" s="301"/>
      <c r="O203" s="301"/>
      <c r="P203" s="301"/>
    </row>
    <row r="204" customFormat="false" ht="18" hidden="false" customHeight="false" outlineLevel="0" collapsed="false">
      <c r="A204" s="301"/>
      <c r="B204" s="356"/>
      <c r="C204" s="301"/>
      <c r="D204" s="301"/>
      <c r="E204" s="301"/>
      <c r="F204" s="301"/>
      <c r="G204" s="301"/>
      <c r="H204" s="301"/>
      <c r="I204" s="301"/>
      <c r="J204" s="301"/>
      <c r="K204" s="301"/>
      <c r="L204" s="301"/>
      <c r="M204" s="301"/>
      <c r="N204" s="301"/>
      <c r="O204" s="301"/>
      <c r="P204" s="301"/>
    </row>
    <row r="205" customFormat="false" ht="18" hidden="false" customHeight="false" outlineLevel="0" collapsed="false">
      <c r="A205" s="301"/>
      <c r="B205" s="356"/>
      <c r="C205" s="301"/>
      <c r="D205" s="301"/>
      <c r="E205" s="301"/>
      <c r="F205" s="301"/>
      <c r="G205" s="301"/>
      <c r="H205" s="301"/>
      <c r="I205" s="301"/>
      <c r="J205" s="301"/>
      <c r="K205" s="301"/>
      <c r="L205" s="301"/>
      <c r="M205" s="301"/>
      <c r="N205" s="301"/>
      <c r="O205" s="301"/>
      <c r="P205" s="301"/>
    </row>
    <row r="206" customFormat="false" ht="18" hidden="false" customHeight="false" outlineLevel="0" collapsed="false">
      <c r="A206" s="301"/>
      <c r="B206" s="356"/>
      <c r="C206" s="301"/>
      <c r="D206" s="301"/>
      <c r="E206" s="301"/>
      <c r="F206" s="301"/>
      <c r="G206" s="301"/>
      <c r="H206" s="301"/>
      <c r="I206" s="301"/>
      <c r="J206" s="301"/>
      <c r="K206" s="301"/>
      <c r="L206" s="301"/>
      <c r="M206" s="301"/>
      <c r="N206" s="301"/>
      <c r="O206" s="301"/>
      <c r="P206" s="301"/>
    </row>
    <row r="207" customFormat="false" ht="18" hidden="false" customHeight="false" outlineLevel="0" collapsed="false">
      <c r="A207" s="301"/>
      <c r="B207" s="356"/>
      <c r="C207" s="301"/>
      <c r="D207" s="301"/>
      <c r="E207" s="301"/>
      <c r="F207" s="301"/>
      <c r="G207" s="301"/>
      <c r="H207" s="301"/>
      <c r="I207" s="301"/>
      <c r="J207" s="301"/>
      <c r="K207" s="301"/>
      <c r="L207" s="301"/>
      <c r="M207" s="301"/>
      <c r="N207" s="301"/>
      <c r="O207" s="301"/>
      <c r="P207" s="301"/>
    </row>
    <row r="208" customFormat="false" ht="18" hidden="false" customHeight="false" outlineLevel="0" collapsed="false">
      <c r="A208" s="301"/>
      <c r="B208" s="356"/>
      <c r="C208" s="301"/>
      <c r="D208" s="301"/>
      <c r="E208" s="301"/>
      <c r="F208" s="301"/>
      <c r="G208" s="301"/>
      <c r="H208" s="301"/>
      <c r="I208" s="301"/>
      <c r="J208" s="301"/>
      <c r="K208" s="301"/>
      <c r="L208" s="301"/>
      <c r="M208" s="301"/>
      <c r="N208" s="301"/>
      <c r="O208" s="301"/>
      <c r="P208" s="301"/>
    </row>
    <row r="209" customFormat="false" ht="18" hidden="false" customHeight="false" outlineLevel="0" collapsed="false">
      <c r="A209" s="301"/>
      <c r="B209" s="356"/>
      <c r="C209" s="301"/>
      <c r="D209" s="301"/>
      <c r="E209" s="301"/>
      <c r="F209" s="301"/>
      <c r="G209" s="301"/>
      <c r="H209" s="301"/>
      <c r="I209" s="301"/>
      <c r="J209" s="301"/>
      <c r="K209" s="301"/>
      <c r="L209" s="301"/>
      <c r="M209" s="301"/>
      <c r="N209" s="301"/>
      <c r="O209" s="301"/>
      <c r="P209" s="301"/>
    </row>
    <row r="210" customFormat="false" ht="18" hidden="false" customHeight="false" outlineLevel="0" collapsed="false">
      <c r="A210" s="301"/>
      <c r="B210" s="356"/>
      <c r="C210" s="301"/>
      <c r="D210" s="301"/>
      <c r="E210" s="301"/>
      <c r="F210" s="301"/>
      <c r="G210" s="301"/>
      <c r="H210" s="301"/>
      <c r="I210" s="301"/>
      <c r="J210" s="301"/>
      <c r="K210" s="301"/>
      <c r="L210" s="301"/>
      <c r="M210" s="301"/>
      <c r="N210" s="301"/>
      <c r="O210" s="301"/>
      <c r="P210" s="301"/>
    </row>
    <row r="211" customFormat="false" ht="18" hidden="false" customHeight="false" outlineLevel="0" collapsed="false">
      <c r="A211" s="301"/>
      <c r="B211" s="356"/>
      <c r="C211" s="301"/>
      <c r="D211" s="301"/>
      <c r="E211" s="301"/>
      <c r="F211" s="301"/>
      <c r="G211" s="301"/>
      <c r="H211" s="301"/>
      <c r="I211" s="301"/>
      <c r="J211" s="301"/>
      <c r="K211" s="301"/>
      <c r="L211" s="301"/>
      <c r="M211" s="301"/>
      <c r="N211" s="301"/>
      <c r="O211" s="301"/>
      <c r="P211" s="301"/>
    </row>
    <row r="212" customFormat="false" ht="18" hidden="false" customHeight="false" outlineLevel="0" collapsed="false">
      <c r="A212" s="301"/>
      <c r="B212" s="356"/>
      <c r="C212" s="301"/>
      <c r="D212" s="301"/>
      <c r="E212" s="301"/>
      <c r="F212" s="301"/>
      <c r="G212" s="301"/>
      <c r="H212" s="301"/>
      <c r="I212" s="301"/>
      <c r="J212" s="301"/>
      <c r="K212" s="301"/>
      <c r="L212" s="301"/>
      <c r="M212" s="301"/>
      <c r="N212" s="301"/>
      <c r="O212" s="301"/>
      <c r="P212" s="301"/>
    </row>
    <row r="213" customFormat="false" ht="18" hidden="false" customHeight="false" outlineLevel="0" collapsed="false">
      <c r="A213" s="301"/>
      <c r="B213" s="356"/>
      <c r="C213" s="301"/>
      <c r="D213" s="301"/>
      <c r="E213" s="301"/>
      <c r="F213" s="301"/>
      <c r="G213" s="301"/>
      <c r="H213" s="301"/>
      <c r="I213" s="301"/>
      <c r="J213" s="301"/>
      <c r="K213" s="301"/>
      <c r="L213" s="301"/>
      <c r="M213" s="301"/>
      <c r="N213" s="301"/>
      <c r="O213" s="301"/>
      <c r="P213" s="301"/>
    </row>
    <row r="214" customFormat="false" ht="18" hidden="false" customHeight="false" outlineLevel="0" collapsed="false">
      <c r="A214" s="301"/>
      <c r="B214" s="356"/>
      <c r="C214" s="301"/>
      <c r="D214" s="301"/>
      <c r="E214" s="301"/>
      <c r="F214" s="301"/>
      <c r="G214" s="301"/>
      <c r="H214" s="301"/>
      <c r="I214" s="301"/>
      <c r="J214" s="301"/>
      <c r="K214" s="301"/>
      <c r="L214" s="301"/>
      <c r="M214" s="301"/>
      <c r="N214" s="301"/>
      <c r="O214" s="301"/>
      <c r="P214" s="301"/>
    </row>
    <row r="215" customFormat="false" ht="18" hidden="false" customHeight="false" outlineLevel="0" collapsed="false">
      <c r="A215" s="301"/>
      <c r="B215" s="356"/>
      <c r="C215" s="301"/>
      <c r="D215" s="301"/>
      <c r="E215" s="301"/>
      <c r="F215" s="301"/>
      <c r="G215" s="301"/>
      <c r="H215" s="301"/>
      <c r="I215" s="301"/>
      <c r="J215" s="301"/>
      <c r="K215" s="301"/>
      <c r="L215" s="301"/>
      <c r="M215" s="301"/>
      <c r="N215" s="301"/>
      <c r="O215" s="301"/>
      <c r="P215" s="301"/>
    </row>
    <row r="216" customFormat="false" ht="18" hidden="false" customHeight="false" outlineLevel="0" collapsed="false">
      <c r="A216" s="301"/>
      <c r="B216" s="356"/>
      <c r="C216" s="301"/>
      <c r="D216" s="301"/>
      <c r="E216" s="301"/>
      <c r="F216" s="301"/>
      <c r="G216" s="301"/>
      <c r="H216" s="301"/>
      <c r="I216" s="301"/>
      <c r="J216" s="301"/>
      <c r="K216" s="301"/>
      <c r="L216" s="301"/>
      <c r="M216" s="301"/>
      <c r="N216" s="301"/>
      <c r="O216" s="301"/>
      <c r="P216" s="301"/>
    </row>
    <row r="217" customFormat="false" ht="18" hidden="false" customHeight="false" outlineLevel="0" collapsed="false">
      <c r="A217" s="301"/>
      <c r="B217" s="356"/>
      <c r="C217" s="301"/>
      <c r="D217" s="301"/>
      <c r="E217" s="301"/>
      <c r="F217" s="301"/>
      <c r="G217" s="301"/>
      <c r="H217" s="301"/>
      <c r="I217" s="301"/>
      <c r="J217" s="301"/>
      <c r="K217" s="301"/>
      <c r="L217" s="301"/>
      <c r="M217" s="301"/>
      <c r="N217" s="301"/>
      <c r="O217" s="301"/>
      <c r="P217" s="301"/>
    </row>
    <row r="218" customFormat="false" ht="18" hidden="false" customHeight="false" outlineLevel="0" collapsed="false">
      <c r="A218" s="301"/>
      <c r="B218" s="356"/>
      <c r="C218" s="301"/>
      <c r="D218" s="301"/>
      <c r="E218" s="301"/>
      <c r="F218" s="301"/>
      <c r="G218" s="301"/>
      <c r="H218" s="301"/>
      <c r="I218" s="301"/>
      <c r="J218" s="301"/>
      <c r="K218" s="301"/>
      <c r="L218" s="301"/>
      <c r="M218" s="301"/>
      <c r="N218" s="301"/>
      <c r="O218" s="301"/>
      <c r="P218" s="301"/>
    </row>
    <row r="219" customFormat="false" ht="18" hidden="false" customHeight="false" outlineLevel="0" collapsed="false">
      <c r="A219" s="301"/>
      <c r="B219" s="356"/>
      <c r="C219" s="301"/>
      <c r="D219" s="301"/>
      <c r="E219" s="301"/>
      <c r="F219" s="301"/>
      <c r="G219" s="301"/>
      <c r="H219" s="301"/>
      <c r="I219" s="301"/>
      <c r="J219" s="301"/>
      <c r="K219" s="301"/>
      <c r="L219" s="301"/>
      <c r="M219" s="301"/>
      <c r="N219" s="301"/>
      <c r="O219" s="301"/>
      <c r="P219" s="301"/>
    </row>
    <row r="220" customFormat="false" ht="18" hidden="false" customHeight="false" outlineLevel="0" collapsed="false">
      <c r="A220" s="301"/>
      <c r="B220" s="356"/>
      <c r="C220" s="301"/>
      <c r="D220" s="301"/>
      <c r="E220" s="301"/>
      <c r="F220" s="301"/>
      <c r="G220" s="301"/>
      <c r="H220" s="301"/>
      <c r="I220" s="301"/>
      <c r="J220" s="301"/>
      <c r="K220" s="301"/>
      <c r="L220" s="301"/>
      <c r="M220" s="301"/>
      <c r="N220" s="301"/>
      <c r="O220" s="301"/>
      <c r="P220" s="301"/>
    </row>
    <row r="221" customFormat="false" ht="18" hidden="false" customHeight="false" outlineLevel="0" collapsed="false">
      <c r="A221" s="301"/>
      <c r="B221" s="356"/>
      <c r="C221" s="301"/>
      <c r="D221" s="301"/>
      <c r="E221" s="301"/>
      <c r="F221" s="301"/>
      <c r="G221" s="301"/>
      <c r="H221" s="301"/>
      <c r="I221" s="301"/>
      <c r="J221" s="301"/>
      <c r="K221" s="301"/>
      <c r="L221" s="301"/>
      <c r="M221" s="301"/>
      <c r="N221" s="301"/>
      <c r="O221" s="301"/>
      <c r="P221" s="301"/>
    </row>
    <row r="222" customFormat="false" ht="18" hidden="false" customHeight="false" outlineLevel="0" collapsed="false">
      <c r="A222" s="301"/>
      <c r="B222" s="356"/>
      <c r="C222" s="301"/>
      <c r="D222" s="301"/>
      <c r="E222" s="301"/>
      <c r="F222" s="301"/>
      <c r="G222" s="301"/>
      <c r="H222" s="301"/>
      <c r="I222" s="301"/>
      <c r="J222" s="301"/>
      <c r="K222" s="301"/>
      <c r="L222" s="301"/>
      <c r="M222" s="301"/>
      <c r="N222" s="301"/>
      <c r="O222" s="301"/>
      <c r="P222" s="301"/>
    </row>
    <row r="223" customFormat="false" ht="18" hidden="false" customHeight="false" outlineLevel="0" collapsed="false">
      <c r="A223" s="301"/>
      <c r="B223" s="356"/>
      <c r="C223" s="301"/>
      <c r="D223" s="301"/>
      <c r="E223" s="301"/>
      <c r="F223" s="301"/>
      <c r="G223" s="301"/>
      <c r="H223" s="301"/>
      <c r="I223" s="301"/>
      <c r="J223" s="301"/>
      <c r="K223" s="301"/>
      <c r="L223" s="301"/>
      <c r="M223" s="301"/>
      <c r="N223" s="301"/>
      <c r="O223" s="301"/>
      <c r="P223" s="301"/>
    </row>
    <row r="224" customFormat="false" ht="18" hidden="false" customHeight="false" outlineLevel="0" collapsed="false">
      <c r="A224" s="301"/>
      <c r="B224" s="356"/>
      <c r="C224" s="301"/>
      <c r="D224" s="301"/>
      <c r="E224" s="301"/>
      <c r="F224" s="301"/>
      <c r="G224" s="301"/>
      <c r="H224" s="301"/>
      <c r="I224" s="301"/>
      <c r="J224" s="301"/>
      <c r="K224" s="301"/>
      <c r="L224" s="301"/>
      <c r="M224" s="301"/>
      <c r="N224" s="301"/>
      <c r="O224" s="301"/>
      <c r="P224" s="301"/>
    </row>
    <row r="225" customFormat="false" ht="18" hidden="false" customHeight="false" outlineLevel="0" collapsed="false">
      <c r="A225" s="301"/>
      <c r="B225" s="356"/>
      <c r="C225" s="301"/>
      <c r="D225" s="301"/>
      <c r="E225" s="301"/>
      <c r="F225" s="301"/>
      <c r="G225" s="301"/>
      <c r="H225" s="301"/>
      <c r="I225" s="301"/>
      <c r="J225" s="301"/>
      <c r="K225" s="301"/>
      <c r="L225" s="301"/>
      <c r="M225" s="301"/>
      <c r="N225" s="301"/>
      <c r="O225" s="301"/>
      <c r="P225" s="301"/>
    </row>
    <row r="226" customFormat="false" ht="18" hidden="false" customHeight="false" outlineLevel="0" collapsed="false">
      <c r="A226" s="301"/>
      <c r="B226" s="356"/>
      <c r="C226" s="301"/>
      <c r="D226" s="301"/>
      <c r="E226" s="301"/>
      <c r="F226" s="301"/>
      <c r="G226" s="301"/>
      <c r="H226" s="301"/>
      <c r="I226" s="301"/>
      <c r="J226" s="301"/>
      <c r="K226" s="301"/>
      <c r="L226" s="301"/>
      <c r="M226" s="301"/>
      <c r="N226" s="301"/>
      <c r="O226" s="301"/>
      <c r="P226" s="301"/>
    </row>
    <row r="227" customFormat="false" ht="18" hidden="false" customHeight="false" outlineLevel="0" collapsed="false">
      <c r="A227" s="301"/>
      <c r="B227" s="356"/>
      <c r="C227" s="301"/>
      <c r="D227" s="301"/>
      <c r="E227" s="301"/>
      <c r="F227" s="301"/>
      <c r="G227" s="301"/>
      <c r="H227" s="301"/>
      <c r="I227" s="301"/>
      <c r="J227" s="301"/>
      <c r="K227" s="301"/>
      <c r="L227" s="301"/>
      <c r="M227" s="301"/>
      <c r="N227" s="301"/>
      <c r="O227" s="301"/>
      <c r="P227" s="301"/>
    </row>
    <row r="228" customFormat="false" ht="18" hidden="false" customHeight="false" outlineLevel="0" collapsed="false">
      <c r="A228" s="301"/>
      <c r="B228" s="356"/>
      <c r="C228" s="301"/>
      <c r="D228" s="301"/>
      <c r="E228" s="301"/>
      <c r="F228" s="301"/>
      <c r="G228" s="301"/>
      <c r="H228" s="301"/>
      <c r="I228" s="301"/>
      <c r="J228" s="301"/>
      <c r="K228" s="301"/>
      <c r="L228" s="301"/>
      <c r="M228" s="301"/>
      <c r="N228" s="301"/>
      <c r="O228" s="301"/>
      <c r="P228" s="301"/>
    </row>
    <row r="229" customFormat="false" ht="18" hidden="false" customHeight="false" outlineLevel="0" collapsed="false">
      <c r="A229" s="301"/>
      <c r="B229" s="356"/>
      <c r="C229" s="301"/>
      <c r="D229" s="301"/>
      <c r="E229" s="301"/>
      <c r="F229" s="301"/>
      <c r="G229" s="301"/>
      <c r="H229" s="301"/>
      <c r="I229" s="301"/>
      <c r="J229" s="301"/>
      <c r="K229" s="301"/>
      <c r="L229" s="301"/>
      <c r="M229" s="301"/>
      <c r="N229" s="301"/>
      <c r="O229" s="301"/>
      <c r="P229" s="301"/>
    </row>
    <row r="230" customFormat="false" ht="18" hidden="false" customHeight="false" outlineLevel="0" collapsed="false">
      <c r="A230" s="301"/>
      <c r="B230" s="356"/>
      <c r="C230" s="301"/>
      <c r="D230" s="301"/>
      <c r="E230" s="301"/>
      <c r="F230" s="301"/>
      <c r="G230" s="301"/>
      <c r="H230" s="301"/>
      <c r="I230" s="301"/>
      <c r="J230" s="301"/>
      <c r="K230" s="301"/>
      <c r="L230" s="301"/>
      <c r="M230" s="301"/>
      <c r="N230" s="301"/>
      <c r="O230" s="301"/>
      <c r="P230" s="301"/>
    </row>
    <row r="231" customFormat="false" ht="18" hidden="false" customHeight="false" outlineLevel="0" collapsed="false">
      <c r="A231" s="301"/>
      <c r="B231" s="356"/>
      <c r="C231" s="301"/>
      <c r="D231" s="301"/>
      <c r="E231" s="301"/>
      <c r="F231" s="301"/>
      <c r="G231" s="301"/>
      <c r="H231" s="301"/>
      <c r="I231" s="301"/>
      <c r="J231" s="301"/>
      <c r="K231" s="301"/>
      <c r="L231" s="301"/>
      <c r="M231" s="301"/>
      <c r="N231" s="301"/>
      <c r="O231" s="301"/>
      <c r="P231" s="301"/>
    </row>
    <row r="232" customFormat="false" ht="18" hidden="false" customHeight="false" outlineLevel="0" collapsed="false">
      <c r="A232" s="301"/>
      <c r="B232" s="356"/>
      <c r="C232" s="301"/>
      <c r="D232" s="301"/>
      <c r="E232" s="301"/>
      <c r="F232" s="301"/>
      <c r="G232" s="301"/>
      <c r="H232" s="301"/>
      <c r="I232" s="301"/>
      <c r="J232" s="301"/>
      <c r="K232" s="301"/>
      <c r="L232" s="301"/>
      <c r="M232" s="301"/>
      <c r="N232" s="301"/>
      <c r="O232" s="301"/>
      <c r="P232" s="301"/>
    </row>
    <row r="233" customFormat="false" ht="18" hidden="false" customHeight="false" outlineLevel="0" collapsed="false">
      <c r="A233" s="301"/>
      <c r="B233" s="356"/>
      <c r="C233" s="301"/>
      <c r="D233" s="301"/>
      <c r="E233" s="301"/>
      <c r="F233" s="301"/>
      <c r="G233" s="301"/>
      <c r="H233" s="301"/>
      <c r="I233" s="301"/>
      <c r="J233" s="301"/>
      <c r="K233" s="301"/>
      <c r="L233" s="301"/>
      <c r="M233" s="301"/>
      <c r="N233" s="301"/>
      <c r="O233" s="301"/>
      <c r="P233" s="301"/>
    </row>
    <row r="234" customFormat="false" ht="18" hidden="false" customHeight="false" outlineLevel="0" collapsed="false">
      <c r="A234" s="301"/>
      <c r="B234" s="356"/>
      <c r="C234" s="301"/>
      <c r="D234" s="301"/>
      <c r="E234" s="301"/>
      <c r="F234" s="301"/>
      <c r="G234" s="301"/>
      <c r="H234" s="301"/>
      <c r="I234" s="301"/>
      <c r="J234" s="301"/>
      <c r="K234" s="301"/>
      <c r="L234" s="301"/>
      <c r="M234" s="301"/>
      <c r="N234" s="301"/>
      <c r="O234" s="301"/>
      <c r="P234" s="301"/>
    </row>
    <row r="235" customFormat="false" ht="18" hidden="false" customHeight="false" outlineLevel="0" collapsed="false">
      <c r="A235" s="301"/>
      <c r="B235" s="356"/>
      <c r="C235" s="301"/>
      <c r="D235" s="301"/>
      <c r="E235" s="301"/>
      <c r="F235" s="301"/>
      <c r="G235" s="301"/>
      <c r="H235" s="301"/>
      <c r="I235" s="301"/>
      <c r="J235" s="301"/>
      <c r="K235" s="301"/>
      <c r="L235" s="301"/>
      <c r="M235" s="301"/>
      <c r="N235" s="301"/>
      <c r="O235" s="301"/>
      <c r="P235" s="301"/>
    </row>
    <row r="236" customFormat="false" ht="18" hidden="false" customHeight="false" outlineLevel="0" collapsed="false">
      <c r="A236" s="301"/>
      <c r="B236" s="356"/>
      <c r="C236" s="301"/>
      <c r="D236" s="301"/>
      <c r="E236" s="301"/>
      <c r="F236" s="301"/>
      <c r="G236" s="301"/>
      <c r="H236" s="301"/>
      <c r="I236" s="301"/>
      <c r="J236" s="301"/>
      <c r="K236" s="301"/>
      <c r="L236" s="301"/>
      <c r="M236" s="301"/>
      <c r="N236" s="301"/>
      <c r="O236" s="301"/>
      <c r="P236" s="301"/>
    </row>
    <row r="237" customFormat="false" ht="18" hidden="false" customHeight="false" outlineLevel="0" collapsed="false">
      <c r="A237" s="301"/>
      <c r="B237" s="356"/>
      <c r="C237" s="301"/>
      <c r="D237" s="301"/>
      <c r="E237" s="301"/>
      <c r="F237" s="301"/>
      <c r="G237" s="301"/>
      <c r="H237" s="301"/>
      <c r="I237" s="301"/>
      <c r="J237" s="301"/>
      <c r="K237" s="301"/>
      <c r="L237" s="301"/>
      <c r="M237" s="301"/>
      <c r="N237" s="301"/>
      <c r="O237" s="301"/>
      <c r="P237" s="301"/>
    </row>
    <row r="238" customFormat="false" ht="18" hidden="false" customHeight="false" outlineLevel="0" collapsed="false">
      <c r="A238" s="301"/>
      <c r="B238" s="356"/>
      <c r="C238" s="301"/>
      <c r="D238" s="301"/>
      <c r="E238" s="301"/>
      <c r="F238" s="301"/>
      <c r="G238" s="301"/>
      <c r="H238" s="301"/>
      <c r="I238" s="301"/>
      <c r="J238" s="301"/>
      <c r="K238" s="301"/>
      <c r="L238" s="301"/>
      <c r="M238" s="301"/>
      <c r="N238" s="301"/>
      <c r="O238" s="301"/>
      <c r="P238" s="301"/>
    </row>
    <row r="239" customFormat="false" ht="18" hidden="false" customHeight="false" outlineLevel="0" collapsed="false">
      <c r="A239" s="301"/>
      <c r="B239" s="356"/>
      <c r="C239" s="301"/>
      <c r="D239" s="301"/>
      <c r="E239" s="301"/>
      <c r="F239" s="301"/>
      <c r="G239" s="301"/>
      <c r="H239" s="301"/>
      <c r="I239" s="301"/>
      <c r="J239" s="301"/>
      <c r="K239" s="301"/>
      <c r="L239" s="301"/>
      <c r="M239" s="301"/>
      <c r="N239" s="301"/>
      <c r="O239" s="301"/>
      <c r="P239" s="301"/>
    </row>
    <row r="240" customFormat="false" ht="18" hidden="false" customHeight="false" outlineLevel="0" collapsed="false">
      <c r="A240" s="301"/>
      <c r="B240" s="356"/>
      <c r="C240" s="301"/>
      <c r="D240" s="301"/>
      <c r="E240" s="301"/>
      <c r="F240" s="301"/>
      <c r="G240" s="301"/>
      <c r="H240" s="301"/>
      <c r="I240" s="301"/>
      <c r="J240" s="301"/>
      <c r="K240" s="301"/>
      <c r="L240" s="301"/>
      <c r="M240" s="301"/>
      <c r="N240" s="301"/>
      <c r="O240" s="301"/>
      <c r="P240" s="301"/>
    </row>
    <row r="241" customFormat="false" ht="18" hidden="false" customHeight="false" outlineLevel="0" collapsed="false">
      <c r="A241" s="301"/>
      <c r="B241" s="356"/>
      <c r="C241" s="301"/>
      <c r="D241" s="301"/>
      <c r="E241" s="301"/>
      <c r="F241" s="301"/>
      <c r="G241" s="301"/>
      <c r="H241" s="301"/>
      <c r="I241" s="301"/>
      <c r="J241" s="301"/>
      <c r="K241" s="301"/>
      <c r="L241" s="301"/>
      <c r="M241" s="301"/>
      <c r="N241" s="301"/>
      <c r="O241" s="301"/>
      <c r="P241" s="301"/>
    </row>
    <row r="242" customFormat="false" ht="18" hidden="false" customHeight="false" outlineLevel="0" collapsed="false">
      <c r="A242" s="301"/>
      <c r="B242" s="356"/>
      <c r="C242" s="301"/>
      <c r="D242" s="301"/>
      <c r="E242" s="301"/>
      <c r="F242" s="301"/>
      <c r="G242" s="301"/>
      <c r="H242" s="301"/>
      <c r="I242" s="301"/>
      <c r="J242" s="301"/>
      <c r="K242" s="301"/>
      <c r="L242" s="301"/>
      <c r="M242" s="301"/>
      <c r="N242" s="301"/>
      <c r="O242" s="301"/>
      <c r="P242" s="301"/>
    </row>
    <row r="243" customFormat="false" ht="18" hidden="false" customHeight="false" outlineLevel="0" collapsed="false">
      <c r="A243" s="301"/>
      <c r="B243" s="356"/>
      <c r="C243" s="301"/>
      <c r="D243" s="301"/>
      <c r="E243" s="301"/>
      <c r="F243" s="301"/>
      <c r="G243" s="301"/>
      <c r="H243" s="301"/>
      <c r="I243" s="301"/>
      <c r="J243" s="301"/>
      <c r="K243" s="301"/>
      <c r="L243" s="301"/>
      <c r="M243" s="301"/>
      <c r="N243" s="301"/>
      <c r="O243" s="301"/>
      <c r="P243" s="301"/>
    </row>
    <row r="244" customFormat="false" ht="18" hidden="false" customHeight="false" outlineLevel="0" collapsed="false">
      <c r="A244" s="301"/>
      <c r="B244" s="356"/>
      <c r="C244" s="301"/>
      <c r="D244" s="301"/>
      <c r="E244" s="301"/>
      <c r="F244" s="301"/>
      <c r="G244" s="301"/>
      <c r="H244" s="301"/>
      <c r="I244" s="301"/>
      <c r="J244" s="301"/>
      <c r="K244" s="301"/>
      <c r="L244" s="301"/>
      <c r="M244" s="301"/>
      <c r="N244" s="301"/>
      <c r="O244" s="301"/>
      <c r="P244" s="301"/>
    </row>
    <row r="245" customFormat="false" ht="18" hidden="false" customHeight="false" outlineLevel="0" collapsed="false">
      <c r="A245" s="301"/>
      <c r="B245" s="356"/>
      <c r="C245" s="301"/>
      <c r="D245" s="301"/>
      <c r="E245" s="301"/>
      <c r="F245" s="301"/>
      <c r="G245" s="301"/>
      <c r="H245" s="301"/>
      <c r="I245" s="301"/>
      <c r="J245" s="301"/>
      <c r="K245" s="301"/>
      <c r="L245" s="301"/>
      <c r="M245" s="301"/>
      <c r="N245" s="301"/>
      <c r="O245" s="301"/>
      <c r="P245" s="301"/>
    </row>
    <row r="246" customFormat="false" ht="18" hidden="false" customHeight="false" outlineLevel="0" collapsed="false">
      <c r="A246" s="301"/>
      <c r="B246" s="356"/>
      <c r="C246" s="301"/>
      <c r="D246" s="301"/>
      <c r="E246" s="301"/>
      <c r="F246" s="301"/>
      <c r="G246" s="301"/>
      <c r="H246" s="301"/>
      <c r="I246" s="301"/>
      <c r="J246" s="301"/>
      <c r="K246" s="301"/>
      <c r="L246" s="301"/>
      <c r="M246" s="301"/>
      <c r="N246" s="301"/>
      <c r="O246" s="301"/>
      <c r="P246" s="301"/>
    </row>
    <row r="247" customFormat="false" ht="18" hidden="false" customHeight="false" outlineLevel="0" collapsed="false">
      <c r="A247" s="301"/>
      <c r="B247" s="356"/>
      <c r="C247" s="301"/>
      <c r="D247" s="301"/>
      <c r="E247" s="301"/>
      <c r="F247" s="301"/>
      <c r="G247" s="301"/>
      <c r="H247" s="301"/>
      <c r="I247" s="301"/>
      <c r="J247" s="301"/>
      <c r="K247" s="301"/>
      <c r="L247" s="301"/>
      <c r="M247" s="301"/>
      <c r="N247" s="301"/>
      <c r="O247" s="301"/>
      <c r="P247" s="301"/>
    </row>
    <row r="248" customFormat="false" ht="18" hidden="false" customHeight="false" outlineLevel="0" collapsed="false">
      <c r="A248" s="301"/>
      <c r="B248" s="356"/>
      <c r="C248" s="301"/>
      <c r="D248" s="301"/>
      <c r="E248" s="301"/>
      <c r="F248" s="301"/>
      <c r="G248" s="301"/>
      <c r="H248" s="301"/>
      <c r="I248" s="301"/>
      <c r="J248" s="301"/>
      <c r="K248" s="301"/>
      <c r="L248" s="301"/>
      <c r="M248" s="301"/>
      <c r="N248" s="301"/>
      <c r="O248" s="301"/>
      <c r="P248" s="301"/>
    </row>
    <row r="249" customFormat="false" ht="18" hidden="false" customHeight="false" outlineLevel="0" collapsed="false">
      <c r="A249" s="301"/>
      <c r="B249" s="356"/>
      <c r="C249" s="301"/>
      <c r="D249" s="301"/>
      <c r="E249" s="301"/>
      <c r="F249" s="301"/>
      <c r="G249" s="301"/>
      <c r="H249" s="301"/>
      <c r="I249" s="301"/>
      <c r="J249" s="301"/>
      <c r="K249" s="301"/>
      <c r="L249" s="301"/>
      <c r="M249" s="301"/>
      <c r="N249" s="301"/>
      <c r="O249" s="301"/>
      <c r="P249" s="301"/>
    </row>
    <row r="250" customFormat="false" ht="18" hidden="false" customHeight="false" outlineLevel="0" collapsed="false">
      <c r="A250" s="301"/>
      <c r="B250" s="356"/>
      <c r="C250" s="301"/>
      <c r="D250" s="301"/>
      <c r="E250" s="301"/>
      <c r="F250" s="301"/>
      <c r="G250" s="301"/>
      <c r="H250" s="301"/>
      <c r="I250" s="301"/>
      <c r="J250" s="301"/>
      <c r="K250" s="301"/>
      <c r="L250" s="301"/>
      <c r="M250" s="301"/>
      <c r="N250" s="301"/>
      <c r="O250" s="301"/>
      <c r="P250" s="301"/>
    </row>
    <row r="251" customFormat="false" ht="18" hidden="false" customHeight="false" outlineLevel="0" collapsed="false">
      <c r="A251" s="301"/>
      <c r="B251" s="356"/>
      <c r="C251" s="301"/>
      <c r="D251" s="301"/>
      <c r="E251" s="301"/>
      <c r="F251" s="301"/>
      <c r="G251" s="301"/>
      <c r="H251" s="301"/>
      <c r="I251" s="301"/>
      <c r="J251" s="301"/>
      <c r="K251" s="301"/>
      <c r="L251" s="301"/>
      <c r="M251" s="301"/>
      <c r="N251" s="301"/>
      <c r="O251" s="301"/>
      <c r="P251" s="301"/>
    </row>
    <row r="252" customFormat="false" ht="18" hidden="false" customHeight="false" outlineLevel="0" collapsed="false">
      <c r="A252" s="301"/>
      <c r="B252" s="356"/>
      <c r="C252" s="301"/>
      <c r="D252" s="301"/>
      <c r="E252" s="301"/>
      <c r="F252" s="301"/>
      <c r="G252" s="301"/>
      <c r="H252" s="301"/>
      <c r="I252" s="301"/>
      <c r="J252" s="301"/>
      <c r="K252" s="301"/>
      <c r="L252" s="301"/>
      <c r="M252" s="301"/>
      <c r="N252" s="301"/>
      <c r="O252" s="301"/>
      <c r="P252" s="301"/>
    </row>
  </sheetData>
  <autoFilter ref="A5:Q109"/>
  <mergeCells count="21">
    <mergeCell ref="A6:A36"/>
    <mergeCell ref="A37:B37"/>
    <mergeCell ref="A38:A39"/>
    <mergeCell ref="A40:B40"/>
    <mergeCell ref="A41:A48"/>
    <mergeCell ref="A49:B49"/>
    <mergeCell ref="A50:A55"/>
    <mergeCell ref="A56:B56"/>
    <mergeCell ref="A57:A60"/>
    <mergeCell ref="A61:B61"/>
    <mergeCell ref="A62:A75"/>
    <mergeCell ref="A76:B76"/>
    <mergeCell ref="A77:A86"/>
    <mergeCell ref="A87:B87"/>
    <mergeCell ref="A88:A89"/>
    <mergeCell ref="A90:B90"/>
    <mergeCell ref="A91:A100"/>
    <mergeCell ref="A101:B101"/>
    <mergeCell ref="A103:B103"/>
    <mergeCell ref="A105:B105"/>
    <mergeCell ref="A106:B106"/>
  </mergeCells>
  <printOptions headings="false" gridLines="false" gridLinesSet="true" horizontalCentered="false" verticalCentered="false"/>
  <pageMargins left="0.275694444444444" right="0.236111111111111" top="0.740277777777778" bottom="0.5125" header="0.315277777777778" footer="0.315277777777778"/>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&amp;L&amp;"Arial,Regular"Département RessourcesDirection des Finances&amp;CPPI 2017 - 2020 Préparation du BP 2017&amp;R&amp;D&amp;T</oddHeader>
    <oddFooter>&amp;L&amp;Z&amp;F/&amp;A&amp;R&amp;P/&amp;N</oddFooter>
  </headerFooter>
  <drawing r:id="rId1"/>
</worksheet>
</file>

<file path=xl/worksheets/sheet14.xml><?xml version="1.0" encoding="utf-8"?>
<worksheet xmlns="http://schemas.openxmlformats.org/spreadsheetml/2006/main" xmlns:r="http://schemas.openxmlformats.org/officeDocument/2006/relationships">
  <sheetPr filterMode="false">
    <tabColor rgb="FFB3A2C7"/>
    <pageSetUpPr fitToPage="true"/>
  </sheetPr>
  <dimension ref="A1:U252"/>
  <sheetViews>
    <sheetView showFormulas="false" showGridLines="true" showRowColHeaders="true" showZeros="true" rightToLeft="false" tabSelected="false" showOutlineSymbols="true" defaultGridColor="true" view="pageBreakPreview" topLeftCell="A1" colorId="64" zoomScale="55" zoomScaleNormal="70" zoomScalePageLayoutView="55" workbookViewId="0">
      <pane xSplit="1" ySplit="5" topLeftCell="B48" activePane="bottomRight" state="frozen"/>
      <selection pane="topLeft" activeCell="A1" activeCellId="0" sqref="A1"/>
      <selection pane="topRight" activeCell="B1" activeCellId="0" sqref="B1"/>
      <selection pane="bottomLeft" activeCell="A48" activeCellId="0" sqref="A48"/>
      <selection pane="bottomRight" activeCell="D52" activeCellId="1" sqref="AF:AF D52"/>
    </sheetView>
  </sheetViews>
  <sheetFormatPr defaultRowHeight="18" zeroHeight="false" outlineLevelRow="1" outlineLevelCol="0"/>
  <cols>
    <col collapsed="false" customWidth="true" hidden="false" outlineLevel="0" max="1" min="1" style="338" width="41.62"/>
    <col collapsed="false" customWidth="true" hidden="false" outlineLevel="0" max="2" min="2" style="339" width="54.74"/>
    <col collapsed="false" customWidth="true" hidden="false" outlineLevel="0" max="3" min="3" style="339" width="18.88"/>
    <col collapsed="false" customWidth="true" hidden="false" outlineLevel="0" max="4" min="4" style="340" width="18.88"/>
    <col collapsed="false" customWidth="true" hidden="false" outlineLevel="0" max="6" min="5" style="339" width="18.88"/>
    <col collapsed="false" customWidth="true" hidden="false" outlineLevel="0" max="7" min="7" style="340" width="18.88"/>
    <col collapsed="false" customWidth="true" hidden="false" outlineLevel="0" max="9" min="8" style="339" width="18.88"/>
    <col collapsed="false" customWidth="true" hidden="false" outlineLevel="0" max="10" min="10" style="340" width="18.88"/>
    <col collapsed="false" customWidth="true" hidden="false" outlineLevel="0" max="12" min="11" style="339" width="18.88"/>
    <col collapsed="false" customWidth="true" hidden="false" outlineLevel="0" max="13" min="13" style="340" width="18.88"/>
    <col collapsed="false" customWidth="true" hidden="false" outlineLevel="0" max="15" min="14" style="339" width="18.88"/>
    <col collapsed="false" customWidth="true" hidden="false" outlineLevel="0" max="16" min="16" style="340" width="18.88"/>
    <col collapsed="false" customWidth="true" hidden="false" outlineLevel="0" max="17" min="17" style="339" width="18.88"/>
    <col collapsed="false" customWidth="true" hidden="false" outlineLevel="0" max="18" min="18" style="339" width="14.51"/>
    <col collapsed="false" customWidth="true" hidden="false" outlineLevel="0" max="20" min="19" style="341" width="11"/>
    <col collapsed="false" customWidth="true" hidden="false" outlineLevel="0" max="21" min="21" style="341" width="13.37"/>
    <col collapsed="false" customWidth="true" hidden="false" outlineLevel="0" max="1025" min="22" style="341" width="11"/>
  </cols>
  <sheetData>
    <row r="1" customFormat="false" ht="18" hidden="false" customHeight="false" outlineLevel="1" collapsed="false"/>
    <row r="2" customFormat="false" ht="18" hidden="false" customHeight="false" outlineLevel="1" collapsed="false">
      <c r="A2" s="342" t="s">
        <v>561</v>
      </c>
      <c r="B2" s="342" t="s">
        <v>1049</v>
      </c>
      <c r="F2" s="339" t="n">
        <f aca="false">+F36-F27</f>
        <v>0</v>
      </c>
    </row>
    <row r="3" customFormat="false" ht="18" hidden="false" customHeight="false" outlineLevel="1" collapsed="false">
      <c r="A3" s="342" t="s">
        <v>563</v>
      </c>
      <c r="B3" s="343" t="n">
        <v>1</v>
      </c>
    </row>
    <row r="4" customFormat="false" ht="18" hidden="false" customHeight="false" outlineLevel="0" collapsed="false">
      <c r="A4" s="344"/>
      <c r="B4" s="345"/>
      <c r="C4" s="345"/>
      <c r="D4" s="346"/>
      <c r="E4" s="345"/>
      <c r="F4" s="345"/>
      <c r="G4" s="346"/>
      <c r="H4" s="345"/>
      <c r="I4" s="345"/>
      <c r="J4" s="346"/>
      <c r="K4" s="345"/>
      <c r="L4" s="345"/>
      <c r="M4" s="346"/>
      <c r="N4" s="345"/>
      <c r="O4" s="345"/>
      <c r="P4" s="346"/>
      <c r="Q4" s="345"/>
      <c r="R4" s="345"/>
    </row>
    <row r="5" s="351" customFormat="true" ht="18" hidden="false" customHeight="false" outlineLevel="0" collapsed="false">
      <c r="A5" s="359" t="s">
        <v>690</v>
      </c>
      <c r="B5" s="359" t="s">
        <v>569</v>
      </c>
      <c r="C5" s="348" t="s">
        <v>1051</v>
      </c>
      <c r="D5" s="348" t="s">
        <v>1124</v>
      </c>
      <c r="E5" s="349" t="s">
        <v>1053</v>
      </c>
      <c r="R5" s="360"/>
    </row>
    <row r="6" customFormat="false" ht="33.75" hidden="false" customHeight="true" outlineLevel="0" collapsed="false">
      <c r="A6" s="347" t="s">
        <v>21</v>
      </c>
      <c r="B6" s="347" t="s">
        <v>650</v>
      </c>
      <c r="C6" s="352" t="n">
        <v>1105920</v>
      </c>
      <c r="D6" s="352" t="n">
        <v>0</v>
      </c>
      <c r="E6" s="353" t="n">
        <v>1105920</v>
      </c>
      <c r="R6" s="345"/>
    </row>
    <row r="7" customFormat="false" ht="33.75" hidden="false" customHeight="true" outlineLevel="0" collapsed="false">
      <c r="A7" s="347"/>
      <c r="B7" s="347" t="s">
        <v>655</v>
      </c>
      <c r="C7" s="352" t="n">
        <v>212000</v>
      </c>
      <c r="D7" s="352" t="n">
        <v>207500</v>
      </c>
      <c r="E7" s="353" t="n">
        <v>4500</v>
      </c>
      <c r="R7" s="345"/>
    </row>
    <row r="8" customFormat="false" ht="33.75" hidden="false" customHeight="true" outlineLevel="0" collapsed="false">
      <c r="A8" s="347"/>
      <c r="B8" s="347" t="s">
        <v>656</v>
      </c>
      <c r="C8" s="352" t="n">
        <v>22000</v>
      </c>
      <c r="D8" s="352" t="n">
        <v>0</v>
      </c>
      <c r="E8" s="353" t="n">
        <v>22000</v>
      </c>
      <c r="R8" s="345"/>
    </row>
    <row r="9" customFormat="false" ht="33.75" hidden="false" customHeight="true" outlineLevel="0" collapsed="false">
      <c r="A9" s="347"/>
      <c r="B9" s="347" t="s">
        <v>754</v>
      </c>
      <c r="C9" s="352" t="n">
        <v>25000</v>
      </c>
      <c r="D9" s="352" t="n">
        <v>0</v>
      </c>
      <c r="E9" s="353" t="n">
        <v>25000</v>
      </c>
      <c r="R9" s="345"/>
    </row>
    <row r="10" customFormat="false" ht="33.75" hidden="false" customHeight="true" outlineLevel="0" collapsed="false">
      <c r="A10" s="347"/>
      <c r="B10" s="347" t="s">
        <v>646</v>
      </c>
      <c r="C10" s="352" t="n">
        <v>383500</v>
      </c>
      <c r="D10" s="352" t="n">
        <v>0</v>
      </c>
      <c r="E10" s="353" t="n">
        <v>383500</v>
      </c>
      <c r="R10" s="345"/>
    </row>
    <row r="11" customFormat="false" ht="33.75" hidden="false" customHeight="true" outlineLevel="0" collapsed="false">
      <c r="A11" s="347"/>
      <c r="B11" s="347" t="s">
        <v>649</v>
      </c>
      <c r="C11" s="352" t="n">
        <v>0</v>
      </c>
      <c r="D11" s="352" t="n">
        <v>500000</v>
      </c>
      <c r="E11" s="353" t="n">
        <v>-500000</v>
      </c>
      <c r="R11" s="345"/>
    </row>
    <row r="12" customFormat="false" ht="33.75" hidden="false" customHeight="true" outlineLevel="0" collapsed="false">
      <c r="A12" s="347"/>
      <c r="B12" s="347" t="s">
        <v>717</v>
      </c>
      <c r="C12" s="352" t="n">
        <v>0</v>
      </c>
      <c r="D12" s="352" t="n">
        <v>2900000</v>
      </c>
      <c r="E12" s="353" t="n">
        <v>-2900000</v>
      </c>
      <c r="R12" s="345"/>
    </row>
    <row r="13" customFormat="false" ht="33.75" hidden="false" customHeight="true" outlineLevel="0" collapsed="false">
      <c r="A13" s="347"/>
      <c r="B13" s="347" t="s">
        <v>639</v>
      </c>
      <c r="C13" s="352" t="n">
        <v>45000</v>
      </c>
      <c r="D13" s="352" t="n">
        <v>0</v>
      </c>
      <c r="E13" s="353" t="n">
        <v>45000</v>
      </c>
      <c r="R13" s="345"/>
    </row>
    <row r="14" customFormat="false" ht="33.75" hidden="false" customHeight="true" outlineLevel="0" collapsed="false">
      <c r="A14" s="347"/>
      <c r="B14" s="347" t="s">
        <v>716</v>
      </c>
      <c r="C14" s="352" t="n">
        <v>0</v>
      </c>
      <c r="D14" s="352" t="n">
        <v>350000</v>
      </c>
      <c r="E14" s="353" t="n">
        <v>-350000</v>
      </c>
      <c r="R14" s="345"/>
    </row>
    <row r="15" customFormat="false" ht="33.75" hidden="false" customHeight="true" outlineLevel="0" collapsed="false">
      <c r="A15" s="347"/>
      <c r="B15" s="347" t="s">
        <v>733</v>
      </c>
      <c r="C15" s="352" t="n">
        <v>0</v>
      </c>
      <c r="D15" s="352" t="n">
        <v>0.0001</v>
      </c>
      <c r="E15" s="353" t="n">
        <v>-0.0001</v>
      </c>
      <c r="R15" s="345"/>
    </row>
    <row r="16" customFormat="false" ht="33.75" hidden="false" customHeight="true" outlineLevel="0" collapsed="false">
      <c r="A16" s="347"/>
      <c r="B16" s="347" t="s">
        <v>749</v>
      </c>
      <c r="C16" s="352" t="n">
        <v>456495</v>
      </c>
      <c r="D16" s="352" t="n">
        <v>456495</v>
      </c>
      <c r="E16" s="353" t="n">
        <v>0</v>
      </c>
      <c r="R16" s="345"/>
    </row>
    <row r="17" customFormat="false" ht="33.75" hidden="false" customHeight="true" outlineLevel="0" collapsed="false">
      <c r="A17" s="347"/>
      <c r="B17" s="347" t="s">
        <v>741</v>
      </c>
      <c r="C17" s="352" t="n">
        <v>0</v>
      </c>
      <c r="D17" s="352" t="n">
        <v>0.0001</v>
      </c>
      <c r="E17" s="353" t="n">
        <v>-0.0001</v>
      </c>
      <c r="R17" s="345"/>
    </row>
    <row r="18" customFormat="false" ht="33.75" hidden="false" customHeight="true" outlineLevel="0" collapsed="false">
      <c r="A18" s="347"/>
      <c r="B18" s="347" t="s">
        <v>709</v>
      </c>
      <c r="C18" s="352" t="n">
        <v>0</v>
      </c>
      <c r="D18" s="352" t="n">
        <v>337500</v>
      </c>
      <c r="E18" s="353" t="n">
        <v>-337500</v>
      </c>
      <c r="R18" s="345"/>
    </row>
    <row r="19" customFormat="false" ht="33.75" hidden="false" customHeight="true" outlineLevel="0" collapsed="false">
      <c r="A19" s="347"/>
      <c r="B19" s="347" t="s">
        <v>742</v>
      </c>
      <c r="C19" s="352" t="n">
        <v>0</v>
      </c>
      <c r="D19" s="352" t="n">
        <v>800000</v>
      </c>
      <c r="E19" s="353" t="n">
        <v>-800000</v>
      </c>
      <c r="R19" s="345"/>
    </row>
    <row r="20" customFormat="false" ht="33.75" hidden="false" customHeight="true" outlineLevel="0" collapsed="false">
      <c r="A20" s="347"/>
      <c r="B20" s="347" t="s">
        <v>654</v>
      </c>
      <c r="C20" s="352" t="n">
        <v>350000</v>
      </c>
      <c r="D20" s="352" t="n">
        <v>0</v>
      </c>
      <c r="E20" s="353" t="n">
        <v>350000</v>
      </c>
      <c r="R20" s="345"/>
    </row>
    <row r="21" customFormat="false" ht="33.75" hidden="false" customHeight="true" outlineLevel="0" collapsed="false">
      <c r="A21" s="347"/>
      <c r="B21" s="347" t="s">
        <v>601</v>
      </c>
      <c r="C21" s="352" t="n">
        <v>200000</v>
      </c>
      <c r="D21" s="352" t="n">
        <v>0</v>
      </c>
      <c r="E21" s="353" t="n">
        <v>200000</v>
      </c>
      <c r="R21" s="345"/>
    </row>
    <row r="22" customFormat="false" ht="33.75" hidden="false" customHeight="true" outlineLevel="0" collapsed="false">
      <c r="A22" s="347" t="s">
        <v>1074</v>
      </c>
      <c r="B22" s="347"/>
      <c r="C22" s="352" t="n">
        <v>2799915</v>
      </c>
      <c r="D22" s="352" t="n">
        <v>5551495.0002</v>
      </c>
      <c r="E22" s="353" t="n">
        <v>-2751580.0002</v>
      </c>
      <c r="R22" s="345"/>
      <c r="U22" s="354"/>
    </row>
    <row r="23" customFormat="false" ht="33.75" hidden="false" customHeight="true" outlineLevel="0" collapsed="false">
      <c r="A23" s="347" t="s">
        <v>26</v>
      </c>
      <c r="B23" s="347" t="s">
        <v>653</v>
      </c>
      <c r="C23" s="352" t="n">
        <v>150000</v>
      </c>
      <c r="D23" s="352" t="n">
        <v>0</v>
      </c>
      <c r="E23" s="353" t="n">
        <v>150000</v>
      </c>
      <c r="R23" s="345"/>
    </row>
    <row r="24" customFormat="false" ht="33.75" hidden="false" customHeight="true" outlineLevel="0" collapsed="false">
      <c r="A24" s="347" t="s">
        <v>1075</v>
      </c>
      <c r="B24" s="347"/>
      <c r="C24" s="352" t="n">
        <v>150000</v>
      </c>
      <c r="D24" s="352" t="n">
        <v>0</v>
      </c>
      <c r="E24" s="353" t="n">
        <v>150000</v>
      </c>
      <c r="R24" s="345"/>
    </row>
    <row r="25" customFormat="false" ht="33.75" hidden="false" customHeight="true" outlineLevel="0" collapsed="false">
      <c r="A25" s="347" t="s">
        <v>19</v>
      </c>
      <c r="B25" s="347" t="s">
        <v>672</v>
      </c>
      <c r="C25" s="352" t="n">
        <v>63000</v>
      </c>
      <c r="D25" s="352" t="n">
        <v>0</v>
      </c>
      <c r="E25" s="353" t="n">
        <v>63000</v>
      </c>
      <c r="R25" s="345"/>
    </row>
    <row r="26" customFormat="false" ht="43.5" hidden="false" customHeight="true" outlineLevel="0" collapsed="false">
      <c r="A26" s="347"/>
      <c r="B26" s="347" t="s">
        <v>663</v>
      </c>
      <c r="C26" s="352" t="n">
        <v>820000</v>
      </c>
      <c r="D26" s="352" t="n">
        <v>540000</v>
      </c>
      <c r="E26" s="353" t="n">
        <v>280000</v>
      </c>
      <c r="R26" s="345"/>
    </row>
    <row r="27" customFormat="false" ht="43.5" hidden="false" customHeight="true" outlineLevel="0" collapsed="false">
      <c r="A27" s="347"/>
      <c r="B27" s="347" t="s">
        <v>588</v>
      </c>
      <c r="C27" s="352" t="n">
        <v>465000</v>
      </c>
      <c r="D27" s="352" t="n">
        <v>0</v>
      </c>
      <c r="E27" s="353" t="n">
        <v>465000</v>
      </c>
      <c r="R27" s="345"/>
    </row>
    <row r="28" customFormat="false" ht="43.5" hidden="false" customHeight="true" outlineLevel="0" collapsed="false">
      <c r="A28" s="347"/>
      <c r="B28" s="347" t="s">
        <v>664</v>
      </c>
      <c r="C28" s="352" t="n">
        <v>940000</v>
      </c>
      <c r="D28" s="352" t="n">
        <v>0</v>
      </c>
      <c r="E28" s="353" t="n">
        <v>940000</v>
      </c>
      <c r="R28" s="345"/>
    </row>
    <row r="29" customFormat="false" ht="33.75" hidden="false" customHeight="true" outlineLevel="0" collapsed="false">
      <c r="A29" s="347"/>
      <c r="B29" s="347" t="s">
        <v>1082</v>
      </c>
      <c r="C29" s="352" t="n">
        <v>250000</v>
      </c>
      <c r="D29" s="352" t="n">
        <v>0</v>
      </c>
      <c r="E29" s="353" t="n">
        <v>250000</v>
      </c>
      <c r="R29" s="345"/>
    </row>
    <row r="30" customFormat="false" ht="33.75" hidden="false" customHeight="true" outlineLevel="0" collapsed="false">
      <c r="A30" s="347"/>
      <c r="B30" s="347" t="s">
        <v>757</v>
      </c>
      <c r="C30" s="352" t="n">
        <v>6000</v>
      </c>
      <c r="D30" s="352" t="n">
        <v>0</v>
      </c>
      <c r="E30" s="353" t="n">
        <v>6000</v>
      </c>
      <c r="R30" s="345"/>
    </row>
    <row r="31" customFormat="false" ht="33.75" hidden="false" customHeight="true" outlineLevel="0" collapsed="false">
      <c r="A31" s="347"/>
      <c r="B31" s="347" t="s">
        <v>665</v>
      </c>
      <c r="C31" s="352" t="n">
        <v>1212000</v>
      </c>
      <c r="D31" s="352" t="n">
        <v>0</v>
      </c>
      <c r="E31" s="353" t="n">
        <v>1212000</v>
      </c>
      <c r="R31" s="345"/>
    </row>
    <row r="32" customFormat="false" ht="33.75" hidden="false" customHeight="true" outlineLevel="0" collapsed="false">
      <c r="A32" s="347" t="s">
        <v>1066</v>
      </c>
      <c r="B32" s="347"/>
      <c r="C32" s="352" t="n">
        <v>3756000</v>
      </c>
      <c r="D32" s="352" t="n">
        <v>540000</v>
      </c>
      <c r="E32" s="353" t="n">
        <v>3216000</v>
      </c>
      <c r="R32" s="345"/>
    </row>
    <row r="33" customFormat="false" ht="54" hidden="false" customHeight="true" outlineLevel="0" collapsed="false">
      <c r="A33" s="347" t="s">
        <v>22</v>
      </c>
      <c r="B33" s="347" t="s">
        <v>615</v>
      </c>
      <c r="C33" s="352" t="n">
        <v>770000</v>
      </c>
      <c r="D33" s="352" t="n">
        <v>10000</v>
      </c>
      <c r="E33" s="353" t="n">
        <v>760000</v>
      </c>
      <c r="R33" s="345"/>
    </row>
    <row r="34" customFormat="false" ht="33.75" hidden="false" customHeight="true" outlineLevel="0" collapsed="false">
      <c r="A34" s="347"/>
      <c r="B34" s="347" t="s">
        <v>616</v>
      </c>
      <c r="C34" s="352" t="n">
        <v>7238000</v>
      </c>
      <c r="D34" s="352" t="n">
        <v>0</v>
      </c>
      <c r="E34" s="353" t="n">
        <v>7238000</v>
      </c>
      <c r="R34" s="345"/>
    </row>
    <row r="35" customFormat="false" ht="33.75" hidden="false" customHeight="true" outlineLevel="0" collapsed="false">
      <c r="A35" s="347"/>
      <c r="B35" s="347" t="s">
        <v>582</v>
      </c>
      <c r="C35" s="352" t="n">
        <v>4339000</v>
      </c>
      <c r="D35" s="352" t="n">
        <v>0</v>
      </c>
      <c r="E35" s="353" t="n">
        <v>4339000</v>
      </c>
      <c r="R35" s="345"/>
    </row>
    <row r="36" customFormat="false" ht="33.75" hidden="false" customHeight="true" outlineLevel="0" collapsed="false">
      <c r="A36" s="347"/>
      <c r="B36" s="347" t="s">
        <v>581</v>
      </c>
      <c r="C36" s="352" t="n">
        <v>308000</v>
      </c>
      <c r="D36" s="352" t="n">
        <v>0</v>
      </c>
      <c r="E36" s="353" t="n">
        <v>308000</v>
      </c>
      <c r="R36" s="345"/>
    </row>
    <row r="37" customFormat="false" ht="33.75" hidden="false" customHeight="true" outlineLevel="0" collapsed="false">
      <c r="A37" s="347"/>
      <c r="B37" s="347" t="s">
        <v>585</v>
      </c>
      <c r="C37" s="352" t="n">
        <v>5400000</v>
      </c>
      <c r="D37" s="352" t="n">
        <v>0</v>
      </c>
      <c r="E37" s="353" t="n">
        <v>5400000</v>
      </c>
      <c r="R37" s="345"/>
    </row>
    <row r="38" customFormat="false" ht="33.75" hidden="false" customHeight="true" outlineLevel="0" collapsed="false">
      <c r="A38" s="347" t="s">
        <v>1067</v>
      </c>
      <c r="B38" s="347"/>
      <c r="C38" s="352" t="n">
        <v>18055000</v>
      </c>
      <c r="D38" s="352" t="n">
        <v>10000</v>
      </c>
      <c r="E38" s="353" t="n">
        <v>18045000</v>
      </c>
      <c r="R38" s="345"/>
    </row>
    <row r="39" customFormat="false" ht="33.75" hidden="false" customHeight="true" outlineLevel="0" collapsed="false">
      <c r="A39" s="347" t="s">
        <v>25</v>
      </c>
      <c r="B39" s="347" t="s">
        <v>697</v>
      </c>
      <c r="C39" s="352" t="n">
        <v>1203000</v>
      </c>
      <c r="D39" s="352" t="n">
        <v>1350000</v>
      </c>
      <c r="E39" s="353" t="n">
        <v>-147000</v>
      </c>
      <c r="R39" s="345"/>
    </row>
    <row r="40" customFormat="false" ht="33.75" hidden="false" customHeight="true" outlineLevel="0" collapsed="false">
      <c r="A40" s="347"/>
      <c r="B40" s="347" t="s">
        <v>1089</v>
      </c>
      <c r="C40" s="352" t="n">
        <v>300000</v>
      </c>
      <c r="D40" s="352" t="n">
        <v>0</v>
      </c>
      <c r="E40" s="353" t="n">
        <v>300000</v>
      </c>
      <c r="R40" s="345"/>
    </row>
    <row r="41" customFormat="false" ht="33.75" hidden="false" customHeight="true" outlineLevel="0" collapsed="false">
      <c r="A41" s="347"/>
      <c r="B41" s="347" t="s">
        <v>587</v>
      </c>
      <c r="C41" s="352" t="n">
        <v>3858000</v>
      </c>
      <c r="D41" s="352" t="n">
        <v>0</v>
      </c>
      <c r="E41" s="353" t="n">
        <v>3858000</v>
      </c>
      <c r="R41" s="345"/>
    </row>
    <row r="42" customFormat="false" ht="33.75" hidden="false" customHeight="true" outlineLevel="0" collapsed="false">
      <c r="A42" s="347" t="s">
        <v>1068</v>
      </c>
      <c r="B42" s="347"/>
      <c r="C42" s="352" t="n">
        <v>5361000</v>
      </c>
      <c r="D42" s="352" t="n">
        <v>1350000</v>
      </c>
      <c r="E42" s="353" t="n">
        <v>4011000</v>
      </c>
      <c r="R42" s="345"/>
    </row>
    <row r="43" customFormat="false" ht="33.75" hidden="false" customHeight="true" outlineLevel="0" collapsed="false">
      <c r="A43" s="347" t="s">
        <v>27</v>
      </c>
      <c r="B43" s="347" t="s">
        <v>704</v>
      </c>
      <c r="C43" s="352" t="n">
        <v>620000</v>
      </c>
      <c r="D43" s="352" t="n">
        <v>500000</v>
      </c>
      <c r="E43" s="353" t="n">
        <v>120000</v>
      </c>
      <c r="R43" s="345"/>
    </row>
    <row r="44" customFormat="false" ht="33.75" hidden="false" customHeight="true" outlineLevel="0" collapsed="false">
      <c r="A44" s="347"/>
      <c r="B44" s="347" t="s">
        <v>699</v>
      </c>
      <c r="C44" s="352" t="n">
        <v>262000</v>
      </c>
      <c r="D44" s="352" t="n">
        <v>186000</v>
      </c>
      <c r="E44" s="353" t="n">
        <v>76000</v>
      </c>
      <c r="R44" s="345"/>
    </row>
    <row r="45" customFormat="false" ht="33.75" hidden="false" customHeight="true" outlineLevel="0" collapsed="false">
      <c r="A45" s="347"/>
      <c r="B45" s="347" t="s">
        <v>682</v>
      </c>
      <c r="C45" s="352" t="n">
        <v>200000</v>
      </c>
      <c r="D45" s="352" t="n">
        <v>0</v>
      </c>
      <c r="E45" s="353" t="n">
        <v>200000</v>
      </c>
      <c r="R45" s="345"/>
    </row>
    <row r="46" customFormat="false" ht="33.75" hidden="false" customHeight="true" outlineLevel="0" collapsed="false">
      <c r="A46" s="347"/>
      <c r="B46" s="347" t="s">
        <v>701</v>
      </c>
      <c r="C46" s="352" t="n">
        <v>733000</v>
      </c>
      <c r="D46" s="352" t="n">
        <v>255000</v>
      </c>
      <c r="E46" s="353" t="n">
        <v>478000</v>
      </c>
      <c r="R46" s="345"/>
    </row>
    <row r="47" customFormat="false" ht="33.75" hidden="false" customHeight="true" outlineLevel="0" collapsed="false">
      <c r="A47" s="347" t="s">
        <v>1070</v>
      </c>
      <c r="B47" s="347"/>
      <c r="C47" s="352" t="n">
        <v>1815000</v>
      </c>
      <c r="D47" s="352" t="n">
        <v>941000</v>
      </c>
      <c r="E47" s="353" t="n">
        <v>874000</v>
      </c>
      <c r="R47" s="345"/>
    </row>
    <row r="48" customFormat="false" ht="33.75" hidden="false" customHeight="true" outlineLevel="0" collapsed="false">
      <c r="A48" s="347" t="s">
        <v>17</v>
      </c>
      <c r="B48" s="347" t="s">
        <v>662</v>
      </c>
      <c r="C48" s="352" t="n">
        <v>500000</v>
      </c>
      <c r="D48" s="352" t="n">
        <v>0</v>
      </c>
      <c r="E48" s="353" t="n">
        <v>500000</v>
      </c>
      <c r="R48" s="345"/>
    </row>
    <row r="49" customFormat="false" ht="33.75" hidden="false" customHeight="true" outlineLevel="0" collapsed="false">
      <c r="A49" s="347"/>
      <c r="B49" s="347" t="s">
        <v>761</v>
      </c>
      <c r="C49" s="352" t="n">
        <v>200000</v>
      </c>
      <c r="D49" s="352" t="n">
        <v>0</v>
      </c>
      <c r="E49" s="353" t="n">
        <v>200000</v>
      </c>
      <c r="R49" s="345"/>
    </row>
    <row r="50" customFormat="false" ht="33.75" hidden="false" customHeight="true" outlineLevel="0" collapsed="false">
      <c r="A50" s="347"/>
      <c r="B50" s="347" t="s">
        <v>762</v>
      </c>
      <c r="C50" s="352" t="n">
        <v>4000000</v>
      </c>
      <c r="D50" s="352" t="n">
        <v>0</v>
      </c>
      <c r="E50" s="353" t="n">
        <v>4000000</v>
      </c>
      <c r="R50" s="345"/>
    </row>
    <row r="51" customFormat="false" ht="33.75" hidden="false" customHeight="true" outlineLevel="0" collapsed="false">
      <c r="A51" s="347"/>
      <c r="B51" s="347" t="s">
        <v>763</v>
      </c>
      <c r="C51" s="352" t="n">
        <v>2000000</v>
      </c>
      <c r="D51" s="352" t="n">
        <v>0</v>
      </c>
      <c r="E51" s="353" t="n">
        <v>2000000</v>
      </c>
      <c r="R51" s="345"/>
    </row>
    <row r="52" customFormat="false" ht="33.75" hidden="false" customHeight="true" outlineLevel="0" collapsed="false">
      <c r="A52" s="347"/>
      <c r="B52" s="347" t="s">
        <v>765</v>
      </c>
      <c r="C52" s="352" t="n">
        <v>1000000</v>
      </c>
      <c r="D52" s="352" t="n">
        <v>0</v>
      </c>
      <c r="E52" s="353" t="n">
        <v>1000000</v>
      </c>
      <c r="R52" s="345"/>
    </row>
    <row r="53" customFormat="false" ht="33.75" hidden="false" customHeight="true" outlineLevel="0" collapsed="false">
      <c r="A53" s="347"/>
      <c r="B53" s="347" t="s">
        <v>768</v>
      </c>
      <c r="C53" s="352" t="n">
        <v>200000</v>
      </c>
      <c r="D53" s="352" t="n">
        <v>200000</v>
      </c>
      <c r="E53" s="353" t="n">
        <v>0</v>
      </c>
      <c r="R53" s="345"/>
    </row>
    <row r="54" customFormat="false" ht="33.75" hidden="false" customHeight="true" outlineLevel="0" collapsed="false">
      <c r="A54" s="347"/>
      <c r="B54" s="347" t="s">
        <v>668</v>
      </c>
      <c r="C54" s="352" t="n">
        <v>250000</v>
      </c>
      <c r="D54" s="352" t="n">
        <v>0</v>
      </c>
      <c r="E54" s="353" t="n">
        <v>250000</v>
      </c>
      <c r="R54" s="345"/>
    </row>
    <row r="55" customFormat="false" ht="33.75" hidden="false" customHeight="true" outlineLevel="0" collapsed="false">
      <c r="A55" s="347"/>
      <c r="B55" s="347" t="s">
        <v>760</v>
      </c>
      <c r="C55" s="352" t="n">
        <v>250000</v>
      </c>
      <c r="D55" s="352" t="n">
        <v>0</v>
      </c>
      <c r="E55" s="353" t="n">
        <v>250000</v>
      </c>
      <c r="R55" s="345"/>
    </row>
    <row r="56" customFormat="false" ht="33.75" hidden="false" customHeight="true" outlineLevel="0" collapsed="false">
      <c r="A56" s="347"/>
      <c r="B56" s="347" t="s">
        <v>767</v>
      </c>
      <c r="C56" s="352" t="n">
        <v>100000</v>
      </c>
      <c r="D56" s="352" t="n">
        <v>0</v>
      </c>
      <c r="E56" s="353" t="n">
        <v>100000</v>
      </c>
      <c r="R56" s="345"/>
    </row>
    <row r="57" customFormat="false" ht="33.75" hidden="false" customHeight="true" outlineLevel="0" collapsed="false">
      <c r="A57" s="347"/>
      <c r="B57" s="347" t="s">
        <v>764</v>
      </c>
      <c r="C57" s="352" t="n">
        <v>200000</v>
      </c>
      <c r="D57" s="352" t="n">
        <v>0</v>
      </c>
      <c r="E57" s="353" t="n">
        <v>200000</v>
      </c>
      <c r="R57" s="345"/>
    </row>
    <row r="58" customFormat="false" ht="33.75" hidden="false" customHeight="true" outlineLevel="0" collapsed="false">
      <c r="A58" s="347" t="s">
        <v>1077</v>
      </c>
      <c r="B58" s="347"/>
      <c r="C58" s="352" t="n">
        <v>8700000</v>
      </c>
      <c r="D58" s="352" t="n">
        <v>200000</v>
      </c>
      <c r="E58" s="353" t="n">
        <v>8500000</v>
      </c>
      <c r="R58" s="345"/>
    </row>
    <row r="59" customFormat="false" ht="33.75" hidden="false" customHeight="true" outlineLevel="0" collapsed="false">
      <c r="A59" s="347" t="s">
        <v>23</v>
      </c>
      <c r="B59" s="347" t="s">
        <v>593</v>
      </c>
      <c r="C59" s="352" t="n">
        <v>100000</v>
      </c>
      <c r="D59" s="352" t="n">
        <v>0</v>
      </c>
      <c r="E59" s="353" t="n">
        <v>100000</v>
      </c>
      <c r="R59" s="345"/>
    </row>
    <row r="60" customFormat="false" ht="33.75" hidden="false" customHeight="true" outlineLevel="0" collapsed="false">
      <c r="A60" s="347" t="s">
        <v>1090</v>
      </c>
      <c r="B60" s="347"/>
      <c r="C60" s="352" t="n">
        <v>100000</v>
      </c>
      <c r="D60" s="352" t="n">
        <v>0</v>
      </c>
      <c r="E60" s="353" t="n">
        <v>100000</v>
      </c>
      <c r="R60" s="345"/>
    </row>
    <row r="61" customFormat="false" ht="33.75" hidden="false" customHeight="true" outlineLevel="0" collapsed="false">
      <c r="A61" s="347" t="s">
        <v>20</v>
      </c>
      <c r="B61" s="347" t="s">
        <v>1091</v>
      </c>
      <c r="C61" s="352" t="n">
        <v>150000</v>
      </c>
      <c r="D61" s="352" t="n">
        <v>0</v>
      </c>
      <c r="E61" s="353" t="n">
        <v>150000</v>
      </c>
      <c r="R61" s="345"/>
    </row>
    <row r="62" customFormat="false" ht="33.75" hidden="false" customHeight="true" outlineLevel="0" collapsed="false">
      <c r="A62" s="347"/>
      <c r="B62" s="347" t="s">
        <v>625</v>
      </c>
      <c r="C62" s="352" t="n">
        <v>170000</v>
      </c>
      <c r="D62" s="352" t="n">
        <v>0</v>
      </c>
      <c r="E62" s="353" t="n">
        <v>170000</v>
      </c>
      <c r="R62" s="345"/>
    </row>
    <row r="63" customFormat="false" ht="33.75" hidden="false" customHeight="true" outlineLevel="0" collapsed="false">
      <c r="A63" s="347"/>
      <c r="B63" s="347" t="s">
        <v>626</v>
      </c>
      <c r="C63" s="352" t="n">
        <v>882000</v>
      </c>
      <c r="D63" s="352" t="n">
        <v>0</v>
      </c>
      <c r="E63" s="353" t="n">
        <v>882000</v>
      </c>
      <c r="R63" s="345"/>
    </row>
    <row r="64" customFormat="false" ht="33.75" hidden="false" customHeight="true" outlineLevel="0" collapsed="false">
      <c r="A64" s="347"/>
      <c r="B64" s="347" t="s">
        <v>627</v>
      </c>
      <c r="C64" s="352" t="n">
        <v>2900000</v>
      </c>
      <c r="D64" s="352" t="n">
        <v>0</v>
      </c>
      <c r="E64" s="353" t="n">
        <v>2900000</v>
      </c>
      <c r="R64" s="345"/>
    </row>
    <row r="65" customFormat="false" ht="33.75" hidden="false" customHeight="true" outlineLevel="0" collapsed="false">
      <c r="A65" s="347"/>
      <c r="B65" s="347" t="s">
        <v>628</v>
      </c>
      <c r="C65" s="352" t="n">
        <v>15000</v>
      </c>
      <c r="D65" s="352" t="n">
        <v>0</v>
      </c>
      <c r="E65" s="353" t="n">
        <v>15000</v>
      </c>
      <c r="R65" s="345"/>
    </row>
    <row r="66" customFormat="false" ht="33.75" hidden="false" customHeight="true" outlineLevel="0" collapsed="false">
      <c r="A66" s="347" t="s">
        <v>1071</v>
      </c>
      <c r="B66" s="347"/>
      <c r="C66" s="352" t="n">
        <v>4117000</v>
      </c>
      <c r="D66" s="352" t="n">
        <v>0</v>
      </c>
      <c r="E66" s="353" t="n">
        <v>4117000</v>
      </c>
      <c r="R66" s="345"/>
    </row>
    <row r="67" customFormat="false" ht="33.75" hidden="false" customHeight="true" outlineLevel="0" collapsed="false">
      <c r="A67" s="347" t="s">
        <v>24</v>
      </c>
      <c r="B67" s="347" t="s">
        <v>770</v>
      </c>
      <c r="C67" s="352" t="n">
        <v>300000</v>
      </c>
      <c r="D67" s="352" t="n">
        <v>210000</v>
      </c>
      <c r="E67" s="353" t="n">
        <v>90000</v>
      </c>
      <c r="R67" s="345"/>
    </row>
    <row r="68" customFormat="false" ht="33.75" hidden="false" customHeight="true" outlineLevel="0" collapsed="false">
      <c r="A68" s="347" t="s">
        <v>1078</v>
      </c>
      <c r="B68" s="347"/>
      <c r="C68" s="352" t="n">
        <v>300000</v>
      </c>
      <c r="D68" s="352" t="n">
        <v>210000</v>
      </c>
      <c r="E68" s="353" t="n">
        <v>90000</v>
      </c>
      <c r="R68" s="345"/>
    </row>
    <row r="69" customFormat="false" ht="33.75" hidden="false" customHeight="true" outlineLevel="0" collapsed="false">
      <c r="A69" s="355" t="s">
        <v>1096</v>
      </c>
      <c r="B69" s="355"/>
      <c r="C69" s="352" t="n">
        <v>45153915</v>
      </c>
      <c r="D69" s="352" t="n">
        <v>8802495.0002</v>
      </c>
      <c r="E69" s="353" t="n">
        <v>36351419.9998</v>
      </c>
      <c r="R69" s="345"/>
    </row>
    <row r="70" customFormat="false" ht="33.75" hidden="false" customHeight="true" outlineLevel="0" collapsed="false">
      <c r="R70" s="345"/>
    </row>
    <row r="71" customFormat="false" ht="33.75" hidden="false" customHeight="true" outlineLevel="0" collapsed="false">
      <c r="R71" s="345"/>
    </row>
    <row r="72" customFormat="false" ht="33.75" hidden="false" customHeight="true" outlineLevel="0" collapsed="false">
      <c r="R72" s="345"/>
    </row>
    <row r="73" customFormat="false" ht="33.75" hidden="false" customHeight="true" outlineLevel="0" collapsed="false">
      <c r="R73" s="345"/>
    </row>
    <row r="74" customFormat="false" ht="33.75" hidden="false" customHeight="true" outlineLevel="0" collapsed="false">
      <c r="R74" s="345"/>
    </row>
    <row r="75" customFormat="false" ht="33.75" hidden="false" customHeight="true" outlineLevel="0" collapsed="false">
      <c r="R75" s="345"/>
    </row>
    <row r="76" customFormat="false" ht="33.75" hidden="false" customHeight="true" outlineLevel="0" collapsed="false">
      <c r="R76" s="345"/>
    </row>
    <row r="77" customFormat="false" ht="33.75" hidden="false" customHeight="true" outlineLevel="0" collapsed="false">
      <c r="R77" s="345"/>
    </row>
    <row r="78" customFormat="false" ht="33.75" hidden="false" customHeight="true" outlineLevel="0" collapsed="false">
      <c r="R78" s="345"/>
    </row>
    <row r="79" customFormat="false" ht="33.75" hidden="false" customHeight="true" outlineLevel="0" collapsed="false">
      <c r="R79" s="345"/>
    </row>
    <row r="80" customFormat="false" ht="33.75" hidden="false" customHeight="true" outlineLevel="0" collapsed="false">
      <c r="R80" s="345"/>
    </row>
    <row r="81" customFormat="false" ht="33.75" hidden="false" customHeight="true" outlineLevel="0" collapsed="false">
      <c r="R81" s="345"/>
    </row>
    <row r="82" customFormat="false" ht="33.75" hidden="false" customHeight="true" outlineLevel="0" collapsed="false">
      <c r="R82" s="345"/>
    </row>
    <row r="83" customFormat="false" ht="33.75" hidden="false" customHeight="true" outlineLevel="0" collapsed="false">
      <c r="R83" s="345"/>
    </row>
    <row r="84" customFormat="false" ht="33.75" hidden="false" customHeight="true" outlineLevel="0" collapsed="false">
      <c r="R84" s="345"/>
    </row>
    <row r="85" customFormat="false" ht="33.75" hidden="false" customHeight="true" outlineLevel="0" collapsed="false">
      <c r="R85" s="345"/>
    </row>
    <row r="86" customFormat="false" ht="33.75" hidden="false" customHeight="true" outlineLevel="0" collapsed="false">
      <c r="R86" s="345"/>
    </row>
    <row r="87" customFormat="false" ht="33.75" hidden="false" customHeight="true" outlineLevel="0" collapsed="false">
      <c r="R87" s="345"/>
    </row>
    <row r="88" customFormat="false" ht="33.75" hidden="false" customHeight="true" outlineLevel="0" collapsed="false">
      <c r="R88" s="345"/>
    </row>
    <row r="89" customFormat="false" ht="33.75" hidden="false" customHeight="true" outlineLevel="0" collapsed="false">
      <c r="R89" s="345"/>
    </row>
    <row r="90" customFormat="false" ht="33.75" hidden="false" customHeight="true" outlineLevel="0" collapsed="false">
      <c r="R90" s="345"/>
    </row>
    <row r="91" customFormat="false" ht="33.75" hidden="false" customHeight="true" outlineLevel="0" collapsed="false">
      <c r="R91" s="345"/>
    </row>
    <row r="92" customFormat="false" ht="33.75" hidden="false" customHeight="true" outlineLevel="0" collapsed="false">
      <c r="R92" s="345"/>
    </row>
    <row r="93" customFormat="false" ht="33.75" hidden="false" customHeight="true" outlineLevel="0" collapsed="false">
      <c r="R93" s="345"/>
    </row>
    <row r="94" customFormat="false" ht="33.75" hidden="false" customHeight="true" outlineLevel="0" collapsed="false">
      <c r="R94" s="345"/>
    </row>
    <row r="95" customFormat="false" ht="75.75" hidden="false" customHeight="true" outlineLevel="0" collapsed="false">
      <c r="R95" s="345"/>
    </row>
    <row r="96" customFormat="false" ht="33.75" hidden="false" customHeight="true" outlineLevel="0" collapsed="false">
      <c r="R96" s="345"/>
    </row>
    <row r="97" customFormat="false" ht="33.75" hidden="false" customHeight="true" outlineLevel="0" collapsed="false">
      <c r="R97" s="345"/>
    </row>
    <row r="98" customFormat="false" ht="33.75" hidden="false" customHeight="true" outlineLevel="0" collapsed="false">
      <c r="R98" s="345"/>
    </row>
    <row r="99" customFormat="false" ht="33.75" hidden="false" customHeight="true" outlineLevel="0" collapsed="false">
      <c r="R99" s="345"/>
    </row>
    <row r="100" customFormat="false" ht="33.75" hidden="false" customHeight="true" outlineLevel="0" collapsed="false">
      <c r="R100" s="345"/>
    </row>
    <row r="101" customFormat="false" ht="33.75" hidden="false" customHeight="true" outlineLevel="0" collapsed="false">
      <c r="R101" s="345"/>
    </row>
    <row r="102" customFormat="false" ht="33.75" hidden="false" customHeight="true" outlineLevel="0" collapsed="false">
      <c r="R102" s="345"/>
    </row>
    <row r="103" customFormat="false" ht="33.75" hidden="false" customHeight="true" outlineLevel="0" collapsed="false">
      <c r="R103" s="345"/>
    </row>
    <row r="104" customFormat="false" ht="33.75" hidden="false" customHeight="true" outlineLevel="0" collapsed="false">
      <c r="R104" s="345"/>
    </row>
    <row r="105" customFormat="false" ht="33.75" hidden="false" customHeight="true" outlineLevel="0" collapsed="false">
      <c r="R105" s="345"/>
    </row>
    <row r="106" customFormat="false" ht="33.75" hidden="false" customHeight="true" outlineLevel="0" collapsed="false">
      <c r="A106" s="0"/>
      <c r="B106" s="0"/>
      <c r="C106" s="0"/>
      <c r="D106" s="0"/>
      <c r="E106" s="0"/>
      <c r="F106" s="0"/>
      <c r="G106" s="0"/>
      <c r="H106" s="0"/>
      <c r="I106" s="0"/>
      <c r="J106" s="0"/>
      <c r="K106" s="0"/>
      <c r="L106" s="0"/>
      <c r="M106" s="0"/>
      <c r="N106" s="0"/>
      <c r="O106" s="0"/>
      <c r="P106" s="0"/>
      <c r="Q106" s="0"/>
      <c r="R106" s="345"/>
    </row>
    <row r="107" customFormat="false" ht="33.75" hidden="false" customHeight="true" outlineLevel="0" collapsed="false">
      <c r="A107" s="0"/>
      <c r="B107" s="0"/>
      <c r="C107" s="0"/>
      <c r="D107" s="0"/>
      <c r="E107" s="0"/>
      <c r="F107" s="0"/>
      <c r="G107" s="0"/>
      <c r="H107" s="0"/>
      <c r="I107" s="0"/>
      <c r="J107" s="0"/>
      <c r="K107" s="0"/>
      <c r="L107" s="0"/>
      <c r="M107" s="0"/>
      <c r="N107" s="0"/>
      <c r="O107" s="0"/>
      <c r="P107" s="0"/>
      <c r="Q107" s="0"/>
      <c r="R107" s="345"/>
    </row>
    <row r="108" customFormat="false" ht="18" hidden="false" customHeight="false" outlineLevel="0" collapsed="false">
      <c r="A108" s="0"/>
      <c r="B108" s="0"/>
      <c r="C108" s="0"/>
      <c r="D108" s="0"/>
      <c r="E108" s="0"/>
      <c r="F108" s="0"/>
      <c r="G108" s="0"/>
      <c r="H108" s="0"/>
      <c r="I108" s="0"/>
      <c r="J108" s="0"/>
      <c r="K108" s="0"/>
      <c r="L108" s="0"/>
      <c r="M108" s="0"/>
      <c r="N108" s="0"/>
      <c r="O108" s="0"/>
      <c r="P108" s="0"/>
      <c r="Q108" s="0"/>
      <c r="R108" s="345"/>
    </row>
    <row r="109" customFormat="false" ht="18" hidden="false" customHeight="false" outlineLevel="0" collapsed="false">
      <c r="A109" s="0"/>
      <c r="B109" s="0"/>
      <c r="C109" s="0"/>
      <c r="D109" s="0"/>
      <c r="E109" s="0"/>
      <c r="F109" s="0"/>
      <c r="G109" s="0"/>
      <c r="H109" s="0"/>
      <c r="I109" s="0"/>
      <c r="J109" s="0"/>
      <c r="K109" s="0"/>
      <c r="L109" s="0"/>
      <c r="M109" s="0"/>
      <c r="N109" s="0"/>
      <c r="O109" s="0"/>
      <c r="P109" s="0"/>
      <c r="Q109" s="0"/>
      <c r="R109" s="345"/>
    </row>
    <row r="110" customFormat="false" ht="18" hidden="false" customHeight="false" outlineLevel="0" collapsed="false">
      <c r="A110" s="0"/>
      <c r="B110" s="0"/>
      <c r="C110" s="0"/>
      <c r="D110" s="0"/>
      <c r="E110" s="0"/>
      <c r="F110" s="0"/>
      <c r="G110" s="0"/>
      <c r="H110" s="0"/>
      <c r="I110" s="0"/>
      <c r="J110" s="0"/>
      <c r="K110" s="0"/>
      <c r="L110" s="0"/>
      <c r="M110" s="0"/>
      <c r="N110" s="0"/>
      <c r="O110" s="0"/>
      <c r="P110" s="0"/>
      <c r="Q110" s="0"/>
      <c r="R110" s="345"/>
    </row>
    <row r="111" customFormat="false" ht="18" hidden="true" customHeight="false" outlineLevel="0" collapsed="false">
      <c r="A111" s="0"/>
      <c r="B111" s="0"/>
      <c r="C111" s="0"/>
      <c r="D111" s="0"/>
      <c r="E111" s="0"/>
      <c r="F111" s="0"/>
      <c r="G111" s="0"/>
      <c r="H111" s="0"/>
      <c r="I111" s="0"/>
      <c r="J111" s="0"/>
      <c r="K111" s="0"/>
      <c r="L111" s="0"/>
      <c r="M111" s="0"/>
      <c r="N111" s="0"/>
      <c r="O111" s="0"/>
      <c r="P111" s="0"/>
      <c r="Q111" s="0"/>
      <c r="R111" s="345"/>
    </row>
    <row r="112" customFormat="false" ht="18" hidden="true" customHeight="false" outlineLevel="0" collapsed="false">
      <c r="A112" s="0"/>
      <c r="B112" s="0"/>
      <c r="C112" s="0"/>
      <c r="D112" s="0"/>
      <c r="E112" s="0"/>
      <c r="F112" s="0"/>
      <c r="G112" s="0"/>
      <c r="H112" s="0"/>
      <c r="I112" s="0"/>
      <c r="J112" s="0"/>
      <c r="K112" s="0"/>
      <c r="L112" s="0"/>
      <c r="M112" s="0"/>
      <c r="N112" s="0"/>
      <c r="O112" s="0"/>
      <c r="P112" s="0"/>
      <c r="Q112" s="0"/>
      <c r="R112" s="345"/>
    </row>
    <row r="113" customFormat="false" ht="18" hidden="true" customHeight="false" outlineLevel="0" collapsed="false">
      <c r="A113" s="0"/>
      <c r="B113" s="0"/>
      <c r="C113" s="0"/>
      <c r="D113" s="0"/>
      <c r="E113" s="0"/>
      <c r="F113" s="0"/>
      <c r="G113" s="0"/>
      <c r="H113" s="0"/>
      <c r="I113" s="0"/>
      <c r="J113" s="0"/>
      <c r="K113" s="0"/>
      <c r="L113" s="0"/>
      <c r="M113" s="0"/>
      <c r="N113" s="0"/>
      <c r="O113" s="0"/>
      <c r="P113" s="0"/>
      <c r="Q113" s="0"/>
      <c r="R113" s="345"/>
    </row>
    <row r="114" customFormat="false" ht="18" hidden="true" customHeight="false" outlineLevel="0" collapsed="false">
      <c r="A114" s="0"/>
      <c r="B114" s="0"/>
      <c r="C114" s="0"/>
      <c r="D114" s="0"/>
      <c r="E114" s="0"/>
      <c r="F114" s="0"/>
      <c r="G114" s="0"/>
      <c r="H114" s="0"/>
      <c r="I114" s="0"/>
      <c r="J114" s="0"/>
      <c r="K114" s="0"/>
      <c r="L114" s="0"/>
      <c r="M114" s="0"/>
      <c r="N114" s="0"/>
      <c r="O114" s="0"/>
      <c r="P114" s="0"/>
      <c r="Q114" s="0"/>
      <c r="R114" s="345"/>
    </row>
    <row r="115" customFormat="false" ht="18" hidden="true" customHeight="false" outlineLevel="0" collapsed="false">
      <c r="A115" s="301"/>
      <c r="B115" s="356"/>
      <c r="C115" s="301"/>
      <c r="D115" s="301"/>
      <c r="E115" s="301"/>
      <c r="F115" s="301"/>
      <c r="G115" s="301"/>
      <c r="H115" s="301"/>
      <c r="I115" s="301"/>
      <c r="J115" s="301"/>
      <c r="K115" s="301"/>
      <c r="L115" s="301"/>
      <c r="M115" s="301"/>
      <c r="N115" s="301"/>
      <c r="O115" s="301"/>
      <c r="P115" s="301"/>
      <c r="Q115" s="345"/>
      <c r="R115" s="345"/>
    </row>
    <row r="116" customFormat="false" ht="18" hidden="true" customHeight="false" outlineLevel="0" collapsed="false">
      <c r="A116" s="301"/>
      <c r="B116" s="356"/>
      <c r="C116" s="301"/>
      <c r="D116" s="301"/>
      <c r="E116" s="301"/>
      <c r="F116" s="301"/>
      <c r="G116" s="301"/>
      <c r="H116" s="301"/>
      <c r="I116" s="301"/>
      <c r="J116" s="301"/>
      <c r="K116" s="301"/>
      <c r="L116" s="301"/>
      <c r="M116" s="301"/>
      <c r="N116" s="301"/>
      <c r="O116" s="301"/>
      <c r="P116" s="301"/>
      <c r="Q116" s="345"/>
      <c r="R116" s="345"/>
    </row>
    <row r="117" customFormat="false" ht="18" hidden="true" customHeight="false" outlineLevel="0" collapsed="false">
      <c r="A117" s="301"/>
      <c r="B117" s="356"/>
      <c r="C117" s="301"/>
      <c r="D117" s="301"/>
      <c r="E117" s="301"/>
      <c r="F117" s="301"/>
      <c r="G117" s="301"/>
      <c r="H117" s="301"/>
      <c r="I117" s="301"/>
      <c r="J117" s="301"/>
      <c r="K117" s="301"/>
      <c r="L117" s="301"/>
      <c r="M117" s="301"/>
      <c r="N117" s="301"/>
      <c r="O117" s="301"/>
      <c r="P117" s="301"/>
      <c r="Q117" s="345"/>
      <c r="R117" s="345"/>
    </row>
    <row r="118" customFormat="false" ht="18" hidden="false" customHeight="false" outlineLevel="0" collapsed="false">
      <c r="A118" s="301"/>
      <c r="B118" s="356"/>
      <c r="C118" s="301"/>
      <c r="D118" s="301"/>
      <c r="E118" s="301"/>
      <c r="F118" s="301"/>
      <c r="G118" s="301"/>
      <c r="H118" s="301"/>
      <c r="I118" s="301"/>
      <c r="J118" s="301"/>
      <c r="K118" s="301"/>
      <c r="L118" s="301"/>
      <c r="M118" s="301"/>
      <c r="N118" s="301"/>
      <c r="O118" s="301"/>
      <c r="P118" s="301"/>
      <c r="Q118" s="345"/>
      <c r="R118" s="345"/>
    </row>
    <row r="119" s="358" customFormat="true" ht="34.5" hidden="false" customHeight="true" outlineLevel="0" collapsed="false">
      <c r="A119" s="301"/>
      <c r="B119" s="356"/>
      <c r="C119" s="301"/>
      <c r="D119" s="301"/>
      <c r="E119" s="301"/>
      <c r="F119" s="301"/>
      <c r="G119" s="301"/>
      <c r="H119" s="301"/>
      <c r="I119" s="301"/>
      <c r="J119" s="301"/>
      <c r="K119" s="301"/>
      <c r="L119" s="301"/>
      <c r="M119" s="301"/>
      <c r="N119" s="301"/>
      <c r="O119" s="301"/>
      <c r="P119" s="301"/>
      <c r="Q119" s="357"/>
      <c r="R119" s="357"/>
    </row>
    <row r="120" s="358" customFormat="true" ht="16.5" hidden="false" customHeight="false" outlineLevel="0" collapsed="false">
      <c r="A120" s="301"/>
      <c r="B120" s="356"/>
      <c r="C120" s="301"/>
      <c r="D120" s="301"/>
      <c r="E120" s="301"/>
      <c r="F120" s="301"/>
      <c r="G120" s="301"/>
      <c r="H120" s="301"/>
      <c r="I120" s="301"/>
      <c r="J120" s="301"/>
      <c r="K120" s="301"/>
      <c r="L120" s="301"/>
      <c r="M120" s="301"/>
      <c r="N120" s="301"/>
      <c r="O120" s="301"/>
      <c r="P120" s="301"/>
      <c r="Q120" s="244"/>
      <c r="R120" s="244"/>
    </row>
    <row r="121" s="358" customFormat="true" ht="15.75" hidden="false" customHeight="false" outlineLevel="0" collapsed="false">
      <c r="A121" s="301"/>
      <c r="B121" s="356"/>
      <c r="C121" s="301"/>
      <c r="D121" s="301"/>
      <c r="E121" s="301"/>
      <c r="F121" s="301"/>
      <c r="G121" s="301"/>
      <c r="H121" s="301"/>
      <c r="I121" s="301"/>
      <c r="J121" s="301"/>
      <c r="K121" s="301"/>
      <c r="L121" s="301"/>
      <c r="M121" s="301"/>
      <c r="N121" s="301"/>
      <c r="O121" s="301"/>
      <c r="P121" s="301"/>
      <c r="Q121" s="244"/>
      <c r="R121" s="244"/>
    </row>
    <row r="122" s="358" customFormat="true" ht="15.75" hidden="false" customHeight="false" outlineLevel="0" collapsed="false">
      <c r="A122" s="301"/>
      <c r="B122" s="356"/>
      <c r="C122" s="301"/>
      <c r="D122" s="301"/>
      <c r="E122" s="301"/>
      <c r="F122" s="301"/>
      <c r="G122" s="301"/>
      <c r="H122" s="301"/>
      <c r="I122" s="301"/>
      <c r="J122" s="301"/>
      <c r="K122" s="301"/>
      <c r="L122" s="301"/>
      <c r="M122" s="301"/>
      <c r="N122" s="301"/>
      <c r="O122" s="301"/>
      <c r="P122" s="301"/>
      <c r="Q122" s="244"/>
      <c r="R122" s="244"/>
    </row>
    <row r="123" customFormat="false" ht="18" hidden="false" customHeight="false" outlineLevel="0" collapsed="false">
      <c r="A123" s="301"/>
      <c r="B123" s="356"/>
      <c r="C123" s="301"/>
      <c r="D123" s="301"/>
      <c r="E123" s="301"/>
      <c r="F123" s="301"/>
      <c r="G123" s="301"/>
      <c r="H123" s="301"/>
      <c r="I123" s="301"/>
      <c r="J123" s="301"/>
      <c r="K123" s="301"/>
      <c r="L123" s="301"/>
      <c r="M123" s="301"/>
      <c r="N123" s="301"/>
      <c r="O123" s="301"/>
      <c r="P123" s="301"/>
      <c r="Q123" s="345"/>
      <c r="R123" s="345"/>
    </row>
    <row r="124" customFormat="false" ht="18" hidden="false" customHeight="false" outlineLevel="0" collapsed="false">
      <c r="A124" s="301"/>
      <c r="B124" s="356"/>
      <c r="C124" s="301"/>
      <c r="D124" s="301"/>
      <c r="E124" s="301"/>
      <c r="F124" s="301"/>
      <c r="G124" s="301"/>
      <c r="H124" s="301"/>
      <c r="I124" s="301"/>
      <c r="J124" s="301"/>
      <c r="K124" s="301"/>
      <c r="L124" s="301"/>
      <c r="M124" s="301"/>
      <c r="N124" s="301"/>
      <c r="O124" s="301"/>
      <c r="P124" s="301"/>
      <c r="Q124" s="345"/>
      <c r="R124" s="345"/>
    </row>
    <row r="125" customFormat="false" ht="18" hidden="false" customHeight="false" outlineLevel="0" collapsed="false">
      <c r="A125" s="301"/>
      <c r="B125" s="356"/>
      <c r="C125" s="301"/>
      <c r="D125" s="301"/>
      <c r="E125" s="301"/>
      <c r="F125" s="301"/>
      <c r="G125" s="301"/>
      <c r="H125" s="301"/>
      <c r="I125" s="301"/>
      <c r="J125" s="301"/>
      <c r="K125" s="301"/>
      <c r="L125" s="301"/>
      <c r="M125" s="301"/>
      <c r="N125" s="301"/>
      <c r="O125" s="301"/>
      <c r="P125" s="301"/>
      <c r="Q125" s="345"/>
      <c r="R125" s="345"/>
    </row>
    <row r="126" customFormat="false" ht="18" hidden="false" customHeight="false" outlineLevel="0" collapsed="false">
      <c r="A126" s="301"/>
      <c r="B126" s="356"/>
      <c r="C126" s="301"/>
      <c r="D126" s="301"/>
      <c r="E126" s="301"/>
      <c r="F126" s="301"/>
      <c r="G126" s="301"/>
      <c r="H126" s="301"/>
      <c r="I126" s="301"/>
      <c r="J126" s="301"/>
      <c r="K126" s="301"/>
      <c r="L126" s="301"/>
      <c r="M126" s="301"/>
      <c r="N126" s="301"/>
      <c r="O126" s="301"/>
      <c r="P126" s="301"/>
      <c r="Q126" s="345"/>
      <c r="R126" s="345"/>
    </row>
    <row r="127" customFormat="false" ht="18" hidden="false" customHeight="false" outlineLevel="0" collapsed="false">
      <c r="A127" s="301"/>
      <c r="B127" s="356"/>
      <c r="C127" s="301"/>
      <c r="D127" s="301"/>
      <c r="E127" s="301"/>
      <c r="F127" s="301"/>
      <c r="G127" s="301"/>
      <c r="H127" s="301"/>
      <c r="I127" s="301"/>
      <c r="J127" s="301"/>
      <c r="K127" s="301"/>
      <c r="L127" s="301"/>
      <c r="M127" s="301"/>
      <c r="N127" s="301"/>
      <c r="O127" s="301"/>
      <c r="P127" s="301"/>
      <c r="Q127" s="345"/>
      <c r="R127" s="345"/>
    </row>
    <row r="128" customFormat="false" ht="18" hidden="false" customHeight="false" outlineLevel="0" collapsed="false">
      <c r="A128" s="301"/>
      <c r="B128" s="356"/>
      <c r="C128" s="301"/>
      <c r="D128" s="301"/>
      <c r="E128" s="301"/>
      <c r="F128" s="301"/>
      <c r="G128" s="301"/>
      <c r="H128" s="301"/>
      <c r="I128" s="301"/>
      <c r="J128" s="301"/>
      <c r="K128" s="301"/>
      <c r="L128" s="301"/>
      <c r="M128" s="301"/>
      <c r="N128" s="301"/>
      <c r="O128" s="301"/>
      <c r="P128" s="301"/>
      <c r="Q128" s="345"/>
      <c r="R128" s="345"/>
    </row>
    <row r="129" customFormat="false" ht="18" hidden="false" customHeight="false" outlineLevel="0" collapsed="false">
      <c r="A129" s="301"/>
      <c r="B129" s="356"/>
      <c r="C129" s="301"/>
      <c r="D129" s="301"/>
      <c r="E129" s="301"/>
      <c r="F129" s="301"/>
      <c r="G129" s="301"/>
      <c r="H129" s="301"/>
      <c r="I129" s="301"/>
      <c r="J129" s="301"/>
      <c r="K129" s="301"/>
      <c r="L129" s="301"/>
      <c r="M129" s="301"/>
      <c r="N129" s="301"/>
      <c r="O129" s="301"/>
      <c r="P129" s="301"/>
      <c r="Q129" s="345"/>
      <c r="R129" s="345"/>
    </row>
    <row r="130" customFormat="false" ht="18" hidden="false" customHeight="false" outlineLevel="0" collapsed="false">
      <c r="A130" s="301"/>
      <c r="B130" s="356"/>
      <c r="C130" s="301"/>
      <c r="D130" s="301"/>
      <c r="E130" s="301"/>
      <c r="F130" s="301"/>
      <c r="G130" s="301"/>
      <c r="H130" s="301"/>
      <c r="I130" s="301"/>
      <c r="J130" s="301"/>
      <c r="K130" s="301"/>
      <c r="L130" s="301"/>
      <c r="M130" s="301"/>
      <c r="N130" s="301"/>
      <c r="O130" s="301"/>
      <c r="P130" s="301"/>
      <c r="Q130" s="345"/>
      <c r="R130" s="345"/>
    </row>
    <row r="131" customFormat="false" ht="18" hidden="false" customHeight="false" outlineLevel="0" collapsed="false">
      <c r="A131" s="301"/>
      <c r="B131" s="356"/>
      <c r="C131" s="301"/>
      <c r="D131" s="301"/>
      <c r="E131" s="301"/>
      <c r="F131" s="301"/>
      <c r="G131" s="301"/>
      <c r="H131" s="301"/>
      <c r="I131" s="301"/>
      <c r="J131" s="301"/>
      <c r="K131" s="301"/>
      <c r="L131" s="301"/>
      <c r="M131" s="301"/>
      <c r="N131" s="301"/>
      <c r="O131" s="301"/>
      <c r="P131" s="301"/>
      <c r="Q131" s="345"/>
      <c r="R131" s="345"/>
    </row>
    <row r="132" customFormat="false" ht="18" hidden="false" customHeight="false" outlineLevel="0" collapsed="false">
      <c r="A132" s="301"/>
      <c r="B132" s="356"/>
      <c r="C132" s="301"/>
      <c r="D132" s="301"/>
      <c r="E132" s="301"/>
      <c r="F132" s="301"/>
      <c r="G132" s="301"/>
      <c r="H132" s="301"/>
      <c r="I132" s="301"/>
      <c r="J132" s="301"/>
      <c r="K132" s="301"/>
      <c r="L132" s="301"/>
      <c r="M132" s="301"/>
      <c r="N132" s="301"/>
      <c r="O132" s="301"/>
      <c r="P132" s="301"/>
      <c r="Q132" s="345"/>
      <c r="R132" s="345"/>
    </row>
    <row r="133" customFormat="false" ht="18" hidden="false" customHeight="false" outlineLevel="0" collapsed="false">
      <c r="A133" s="301"/>
      <c r="B133" s="356"/>
      <c r="C133" s="301"/>
      <c r="D133" s="301"/>
      <c r="E133" s="301"/>
      <c r="F133" s="301"/>
      <c r="G133" s="301"/>
      <c r="H133" s="301"/>
      <c r="I133" s="301"/>
      <c r="J133" s="301"/>
      <c r="K133" s="301"/>
      <c r="L133" s="301"/>
      <c r="M133" s="301"/>
      <c r="N133" s="301"/>
      <c r="O133" s="301"/>
      <c r="P133" s="301"/>
      <c r="Q133" s="345"/>
      <c r="R133" s="345"/>
    </row>
    <row r="134" customFormat="false" ht="18" hidden="false" customHeight="false" outlineLevel="0" collapsed="false">
      <c r="A134" s="301"/>
      <c r="B134" s="356"/>
      <c r="C134" s="301"/>
      <c r="D134" s="301"/>
      <c r="E134" s="301"/>
      <c r="F134" s="301"/>
      <c r="G134" s="301"/>
      <c r="H134" s="301"/>
      <c r="I134" s="301"/>
      <c r="J134" s="301"/>
      <c r="K134" s="301"/>
      <c r="L134" s="301"/>
      <c r="M134" s="301"/>
      <c r="N134" s="301"/>
      <c r="O134" s="301"/>
      <c r="P134" s="301"/>
      <c r="Q134" s="345"/>
      <c r="R134" s="345"/>
    </row>
    <row r="135" customFormat="false" ht="18" hidden="false" customHeight="false" outlineLevel="0" collapsed="false">
      <c r="A135" s="301"/>
      <c r="B135" s="356"/>
      <c r="C135" s="301"/>
      <c r="D135" s="301"/>
      <c r="E135" s="301"/>
      <c r="F135" s="301"/>
      <c r="G135" s="301"/>
      <c r="H135" s="301"/>
      <c r="I135" s="301"/>
      <c r="J135" s="301"/>
      <c r="K135" s="301"/>
      <c r="L135" s="301"/>
      <c r="M135" s="301"/>
      <c r="N135" s="301"/>
      <c r="O135" s="301"/>
      <c r="P135" s="301"/>
      <c r="Q135" s="345"/>
      <c r="R135" s="345"/>
    </row>
    <row r="136" customFormat="false" ht="18" hidden="false" customHeight="false" outlineLevel="0" collapsed="false">
      <c r="A136" s="301"/>
      <c r="B136" s="356"/>
      <c r="C136" s="301"/>
      <c r="D136" s="301"/>
      <c r="E136" s="301"/>
      <c r="F136" s="301"/>
      <c r="G136" s="301"/>
      <c r="H136" s="301"/>
      <c r="I136" s="301"/>
      <c r="J136" s="301"/>
      <c r="K136" s="301"/>
      <c r="L136" s="301"/>
      <c r="M136" s="301"/>
      <c r="N136" s="301"/>
      <c r="O136" s="301"/>
      <c r="P136" s="301"/>
      <c r="Q136" s="345"/>
      <c r="R136" s="345"/>
    </row>
    <row r="137" customFormat="false" ht="18" hidden="false" customHeight="false" outlineLevel="0" collapsed="false">
      <c r="A137" s="301"/>
      <c r="B137" s="356"/>
      <c r="C137" s="301"/>
      <c r="D137" s="301"/>
      <c r="E137" s="301"/>
      <c r="F137" s="301"/>
      <c r="G137" s="301"/>
      <c r="H137" s="301"/>
      <c r="I137" s="301"/>
      <c r="J137" s="301"/>
      <c r="K137" s="301"/>
      <c r="L137" s="301"/>
      <c r="M137" s="301"/>
      <c r="N137" s="301"/>
      <c r="O137" s="301"/>
      <c r="P137" s="301"/>
      <c r="Q137" s="345"/>
      <c r="R137" s="345"/>
    </row>
    <row r="138" customFormat="false" ht="18" hidden="false" customHeight="false" outlineLevel="0" collapsed="false">
      <c r="A138" s="301"/>
      <c r="B138" s="356"/>
      <c r="C138" s="301"/>
      <c r="D138" s="301"/>
      <c r="E138" s="301"/>
      <c r="F138" s="301"/>
      <c r="G138" s="301"/>
      <c r="H138" s="301"/>
      <c r="I138" s="301"/>
      <c r="J138" s="301"/>
      <c r="K138" s="301"/>
      <c r="L138" s="301"/>
      <c r="M138" s="301"/>
      <c r="N138" s="301"/>
      <c r="O138" s="301"/>
      <c r="P138" s="301"/>
      <c r="Q138" s="345"/>
      <c r="R138" s="345"/>
    </row>
    <row r="139" customFormat="false" ht="18" hidden="false" customHeight="false" outlineLevel="0" collapsed="false">
      <c r="A139" s="301"/>
      <c r="B139" s="356"/>
      <c r="C139" s="301"/>
      <c r="D139" s="301"/>
      <c r="E139" s="301"/>
      <c r="F139" s="301"/>
      <c r="G139" s="301"/>
      <c r="H139" s="301"/>
      <c r="I139" s="301"/>
      <c r="J139" s="301"/>
      <c r="K139" s="301"/>
      <c r="L139" s="301"/>
      <c r="M139" s="301"/>
      <c r="N139" s="301"/>
      <c r="O139" s="301"/>
      <c r="P139" s="301"/>
      <c r="Q139" s="345"/>
      <c r="R139" s="345"/>
    </row>
    <row r="140" customFormat="false" ht="18" hidden="false" customHeight="false" outlineLevel="0" collapsed="false">
      <c r="A140" s="301"/>
      <c r="B140" s="356"/>
      <c r="C140" s="301"/>
      <c r="D140" s="301"/>
      <c r="E140" s="301"/>
      <c r="F140" s="301"/>
      <c r="G140" s="301"/>
      <c r="H140" s="301"/>
      <c r="I140" s="301"/>
      <c r="J140" s="301"/>
      <c r="K140" s="301"/>
      <c r="L140" s="301"/>
      <c r="M140" s="301"/>
      <c r="N140" s="301"/>
      <c r="O140" s="301"/>
      <c r="P140" s="301"/>
      <c r="Q140" s="345"/>
      <c r="R140" s="345"/>
    </row>
    <row r="141" customFormat="false" ht="18" hidden="false" customHeight="false" outlineLevel="0" collapsed="false">
      <c r="A141" s="301"/>
      <c r="B141" s="356"/>
      <c r="C141" s="301"/>
      <c r="D141" s="301"/>
      <c r="E141" s="301"/>
      <c r="F141" s="301"/>
      <c r="G141" s="301"/>
      <c r="H141" s="301"/>
      <c r="I141" s="301"/>
      <c r="J141" s="301"/>
      <c r="K141" s="301"/>
      <c r="L141" s="301"/>
      <c r="M141" s="301"/>
      <c r="N141" s="301"/>
      <c r="O141" s="301"/>
      <c r="P141" s="301"/>
      <c r="Q141" s="345"/>
      <c r="R141" s="345"/>
    </row>
    <row r="142" customFormat="false" ht="18" hidden="false" customHeight="false" outlineLevel="0" collapsed="false">
      <c r="A142" s="301"/>
      <c r="B142" s="356"/>
      <c r="C142" s="301"/>
      <c r="D142" s="301"/>
      <c r="E142" s="301"/>
      <c r="F142" s="301"/>
      <c r="G142" s="301"/>
      <c r="H142" s="301"/>
      <c r="I142" s="301"/>
      <c r="J142" s="301"/>
      <c r="K142" s="301"/>
      <c r="L142" s="301"/>
      <c r="M142" s="301"/>
      <c r="N142" s="301"/>
      <c r="O142" s="301"/>
      <c r="P142" s="301"/>
      <c r="Q142" s="345"/>
      <c r="R142" s="345"/>
    </row>
    <row r="143" customFormat="false" ht="18" hidden="false" customHeight="false" outlineLevel="0" collapsed="false">
      <c r="A143" s="301"/>
      <c r="B143" s="356"/>
      <c r="C143" s="301"/>
      <c r="D143" s="301"/>
      <c r="E143" s="301"/>
      <c r="F143" s="301"/>
      <c r="G143" s="301"/>
      <c r="H143" s="301"/>
      <c r="I143" s="301"/>
      <c r="J143" s="301"/>
      <c r="K143" s="301"/>
      <c r="L143" s="301"/>
      <c r="M143" s="301"/>
      <c r="N143" s="301"/>
      <c r="O143" s="301"/>
      <c r="P143" s="301"/>
      <c r="Q143" s="345"/>
      <c r="R143" s="345"/>
    </row>
    <row r="144" customFormat="false" ht="18" hidden="false" customHeight="false" outlineLevel="0" collapsed="false">
      <c r="A144" s="301"/>
      <c r="B144" s="356"/>
      <c r="C144" s="301"/>
      <c r="D144" s="301"/>
      <c r="E144" s="301"/>
      <c r="F144" s="301"/>
      <c r="G144" s="301"/>
      <c r="H144" s="301"/>
      <c r="I144" s="301"/>
      <c r="J144" s="301"/>
      <c r="K144" s="301"/>
      <c r="L144" s="301"/>
      <c r="M144" s="301"/>
      <c r="N144" s="301"/>
      <c r="O144" s="301"/>
      <c r="P144" s="301"/>
      <c r="Q144" s="345"/>
      <c r="R144" s="345"/>
    </row>
    <row r="145" customFormat="false" ht="18" hidden="false" customHeight="false" outlineLevel="0" collapsed="false">
      <c r="A145" s="301"/>
      <c r="B145" s="356"/>
      <c r="C145" s="301"/>
      <c r="D145" s="301"/>
      <c r="E145" s="301"/>
      <c r="F145" s="301"/>
      <c r="G145" s="301"/>
      <c r="H145" s="301"/>
      <c r="I145" s="301"/>
      <c r="J145" s="301"/>
      <c r="K145" s="301"/>
      <c r="L145" s="301"/>
      <c r="M145" s="301"/>
      <c r="N145" s="301"/>
      <c r="O145" s="301"/>
      <c r="P145" s="301"/>
      <c r="Q145" s="345"/>
      <c r="R145" s="345"/>
    </row>
    <row r="146" customFormat="false" ht="18" hidden="false" customHeight="false" outlineLevel="0" collapsed="false">
      <c r="A146" s="301"/>
      <c r="B146" s="356"/>
      <c r="C146" s="301"/>
      <c r="D146" s="301"/>
      <c r="E146" s="301"/>
      <c r="F146" s="301"/>
      <c r="G146" s="301"/>
      <c r="H146" s="301"/>
      <c r="I146" s="301"/>
      <c r="J146" s="301"/>
      <c r="K146" s="301"/>
      <c r="L146" s="301"/>
      <c r="M146" s="301"/>
      <c r="N146" s="301"/>
      <c r="O146" s="301"/>
      <c r="P146" s="301"/>
      <c r="Q146" s="345"/>
      <c r="R146" s="345"/>
    </row>
    <row r="147" customFormat="false" ht="18" hidden="false" customHeight="false" outlineLevel="0" collapsed="false">
      <c r="A147" s="301"/>
      <c r="B147" s="356"/>
      <c r="C147" s="301"/>
      <c r="D147" s="301"/>
      <c r="E147" s="301"/>
      <c r="F147" s="301"/>
      <c r="G147" s="301"/>
      <c r="H147" s="301"/>
      <c r="I147" s="301"/>
      <c r="J147" s="301"/>
      <c r="K147" s="301"/>
      <c r="L147" s="301"/>
      <c r="M147" s="301"/>
      <c r="N147" s="301"/>
      <c r="O147" s="301"/>
      <c r="P147" s="301"/>
      <c r="Q147" s="345"/>
      <c r="R147" s="345"/>
    </row>
    <row r="148" customFormat="false" ht="18" hidden="false" customHeight="false" outlineLevel="0" collapsed="false">
      <c r="A148" s="301"/>
      <c r="B148" s="356"/>
      <c r="C148" s="301"/>
      <c r="D148" s="301"/>
      <c r="E148" s="301"/>
      <c r="F148" s="301"/>
      <c r="G148" s="301"/>
      <c r="H148" s="301"/>
      <c r="I148" s="301"/>
      <c r="J148" s="301"/>
      <c r="K148" s="301"/>
      <c r="L148" s="301"/>
      <c r="M148" s="301"/>
      <c r="N148" s="301"/>
      <c r="O148" s="301"/>
      <c r="P148" s="301"/>
      <c r="Q148" s="345"/>
      <c r="R148" s="345"/>
    </row>
    <row r="149" customFormat="false" ht="18" hidden="false" customHeight="false" outlineLevel="0" collapsed="false">
      <c r="A149" s="301"/>
      <c r="B149" s="356"/>
      <c r="C149" s="301"/>
      <c r="D149" s="301"/>
      <c r="E149" s="301"/>
      <c r="F149" s="301"/>
      <c r="G149" s="301"/>
      <c r="H149" s="301"/>
      <c r="I149" s="301"/>
      <c r="J149" s="301"/>
      <c r="K149" s="301"/>
      <c r="L149" s="301"/>
      <c r="M149" s="301"/>
      <c r="N149" s="301"/>
      <c r="O149" s="301"/>
      <c r="P149" s="301"/>
      <c r="Q149" s="345"/>
      <c r="R149" s="345"/>
    </row>
    <row r="150" customFormat="false" ht="18" hidden="false" customHeight="false" outlineLevel="0" collapsed="false">
      <c r="A150" s="301"/>
      <c r="B150" s="356"/>
      <c r="C150" s="301"/>
      <c r="D150" s="301"/>
      <c r="E150" s="301"/>
      <c r="F150" s="301"/>
      <c r="G150" s="301"/>
      <c r="H150" s="301"/>
      <c r="I150" s="301"/>
      <c r="J150" s="301"/>
      <c r="K150" s="301"/>
      <c r="L150" s="301"/>
      <c r="M150" s="301"/>
      <c r="N150" s="301"/>
      <c r="O150" s="301"/>
      <c r="P150" s="301"/>
      <c r="Q150" s="345"/>
      <c r="R150" s="345"/>
    </row>
    <row r="151" customFormat="false" ht="18" hidden="false" customHeight="false" outlineLevel="0" collapsed="false">
      <c r="A151" s="301"/>
      <c r="B151" s="356"/>
      <c r="C151" s="301"/>
      <c r="D151" s="301"/>
      <c r="E151" s="301"/>
      <c r="F151" s="301"/>
      <c r="G151" s="301"/>
      <c r="H151" s="301"/>
      <c r="I151" s="301"/>
      <c r="J151" s="301"/>
      <c r="K151" s="301"/>
      <c r="L151" s="301"/>
      <c r="M151" s="301"/>
      <c r="N151" s="301"/>
      <c r="O151" s="301"/>
      <c r="P151" s="301"/>
      <c r="Q151" s="345"/>
      <c r="R151" s="345"/>
    </row>
    <row r="152" customFormat="false" ht="18" hidden="false" customHeight="false" outlineLevel="0" collapsed="false">
      <c r="A152" s="301"/>
      <c r="B152" s="356"/>
      <c r="C152" s="301"/>
      <c r="D152" s="301"/>
      <c r="E152" s="301"/>
      <c r="F152" s="301"/>
      <c r="G152" s="301"/>
      <c r="H152" s="301"/>
      <c r="I152" s="301"/>
      <c r="J152" s="301"/>
      <c r="K152" s="301"/>
      <c r="L152" s="301"/>
      <c r="M152" s="301"/>
      <c r="N152" s="301"/>
      <c r="O152" s="301"/>
      <c r="P152" s="301"/>
      <c r="Q152" s="345"/>
      <c r="R152" s="345"/>
    </row>
    <row r="153" customFormat="false" ht="18" hidden="false" customHeight="false" outlineLevel="0" collapsed="false">
      <c r="A153" s="301"/>
      <c r="B153" s="356"/>
      <c r="C153" s="301"/>
      <c r="D153" s="301"/>
      <c r="E153" s="301"/>
      <c r="F153" s="301"/>
      <c r="G153" s="301"/>
      <c r="H153" s="301"/>
      <c r="I153" s="301"/>
      <c r="J153" s="301"/>
      <c r="K153" s="301"/>
      <c r="L153" s="301"/>
      <c r="M153" s="301"/>
      <c r="N153" s="301"/>
      <c r="O153" s="301"/>
      <c r="P153" s="301"/>
      <c r="Q153" s="345"/>
      <c r="R153" s="345"/>
    </row>
    <row r="154" customFormat="false" ht="18" hidden="false" customHeight="false" outlineLevel="0" collapsed="false">
      <c r="A154" s="301"/>
      <c r="B154" s="356"/>
      <c r="C154" s="301"/>
      <c r="D154" s="301"/>
      <c r="E154" s="301"/>
      <c r="F154" s="301"/>
      <c r="G154" s="301"/>
      <c r="H154" s="301"/>
      <c r="I154" s="301"/>
      <c r="J154" s="301"/>
      <c r="K154" s="301"/>
      <c r="L154" s="301"/>
      <c r="M154" s="301"/>
      <c r="N154" s="301"/>
      <c r="O154" s="301"/>
      <c r="P154" s="301"/>
      <c r="Q154" s="345"/>
      <c r="R154" s="345"/>
    </row>
    <row r="155" customFormat="false" ht="18" hidden="false" customHeight="false" outlineLevel="0" collapsed="false">
      <c r="A155" s="301"/>
      <c r="B155" s="356"/>
      <c r="C155" s="301"/>
      <c r="D155" s="301"/>
      <c r="E155" s="301"/>
      <c r="F155" s="301"/>
      <c r="G155" s="301"/>
      <c r="H155" s="301"/>
      <c r="I155" s="301"/>
      <c r="J155" s="301"/>
      <c r="K155" s="301"/>
      <c r="L155" s="301"/>
      <c r="M155" s="301"/>
      <c r="N155" s="301"/>
      <c r="O155" s="301"/>
      <c r="P155" s="301"/>
      <c r="Q155" s="345"/>
      <c r="R155" s="345"/>
    </row>
    <row r="156" customFormat="false" ht="18" hidden="false" customHeight="false" outlineLevel="0" collapsed="false">
      <c r="A156" s="301"/>
      <c r="B156" s="356"/>
      <c r="C156" s="301"/>
      <c r="D156" s="301"/>
      <c r="E156" s="301"/>
      <c r="F156" s="301"/>
      <c r="G156" s="301"/>
      <c r="H156" s="301"/>
      <c r="I156" s="301"/>
      <c r="J156" s="301"/>
      <c r="K156" s="301"/>
      <c r="L156" s="301"/>
      <c r="M156" s="301"/>
      <c r="N156" s="301"/>
      <c r="O156" s="301"/>
      <c r="P156" s="301"/>
      <c r="Q156" s="345"/>
      <c r="R156" s="345"/>
    </row>
    <row r="157" customFormat="false" ht="18" hidden="false" customHeight="false" outlineLevel="0" collapsed="false">
      <c r="A157" s="301"/>
      <c r="B157" s="356"/>
      <c r="C157" s="301"/>
      <c r="D157" s="301"/>
      <c r="E157" s="301"/>
      <c r="F157" s="301"/>
      <c r="G157" s="301"/>
      <c r="H157" s="301"/>
      <c r="I157" s="301"/>
      <c r="J157" s="301"/>
      <c r="K157" s="301"/>
      <c r="L157" s="301"/>
      <c r="M157" s="301"/>
      <c r="N157" s="301"/>
      <c r="O157" s="301"/>
      <c r="P157" s="301"/>
      <c r="Q157" s="345"/>
      <c r="R157" s="345"/>
    </row>
    <row r="158" customFormat="false" ht="18" hidden="false" customHeight="false" outlineLevel="0" collapsed="false">
      <c r="A158" s="301"/>
      <c r="B158" s="356"/>
      <c r="C158" s="301"/>
      <c r="D158" s="301"/>
      <c r="E158" s="301"/>
      <c r="F158" s="301"/>
      <c r="G158" s="301"/>
      <c r="H158" s="301"/>
      <c r="I158" s="301"/>
      <c r="J158" s="301"/>
      <c r="K158" s="301"/>
      <c r="L158" s="301"/>
      <c r="M158" s="301"/>
      <c r="N158" s="301"/>
      <c r="O158" s="301"/>
      <c r="P158" s="301"/>
      <c r="Q158" s="345"/>
      <c r="R158" s="345"/>
    </row>
    <row r="159" customFormat="false" ht="18" hidden="false" customHeight="false" outlineLevel="0" collapsed="false">
      <c r="A159" s="301"/>
      <c r="B159" s="356"/>
      <c r="C159" s="301"/>
      <c r="D159" s="301"/>
      <c r="E159" s="301"/>
      <c r="F159" s="301"/>
      <c r="G159" s="301"/>
      <c r="H159" s="301"/>
      <c r="I159" s="301"/>
      <c r="J159" s="301"/>
      <c r="K159" s="301"/>
      <c r="L159" s="301"/>
      <c r="M159" s="301"/>
      <c r="N159" s="301"/>
      <c r="O159" s="301"/>
      <c r="P159" s="301"/>
      <c r="Q159" s="345"/>
      <c r="R159" s="345"/>
    </row>
    <row r="160" customFormat="false" ht="18" hidden="false" customHeight="false" outlineLevel="0" collapsed="false">
      <c r="A160" s="301"/>
      <c r="B160" s="356"/>
      <c r="C160" s="301"/>
      <c r="D160" s="301"/>
      <c r="E160" s="301"/>
      <c r="F160" s="301"/>
      <c r="G160" s="301"/>
      <c r="H160" s="301"/>
      <c r="I160" s="301"/>
      <c r="J160" s="301"/>
      <c r="K160" s="301"/>
      <c r="L160" s="301"/>
      <c r="M160" s="301"/>
      <c r="N160" s="301"/>
      <c r="O160" s="301"/>
      <c r="P160" s="301"/>
      <c r="Q160" s="345"/>
      <c r="R160" s="345"/>
    </row>
    <row r="161" customFormat="false" ht="18" hidden="false" customHeight="false" outlineLevel="0" collapsed="false">
      <c r="A161" s="301"/>
      <c r="B161" s="356"/>
      <c r="C161" s="301"/>
      <c r="D161" s="301"/>
      <c r="E161" s="301"/>
      <c r="F161" s="301"/>
      <c r="G161" s="301"/>
      <c r="H161" s="301"/>
      <c r="I161" s="301"/>
      <c r="J161" s="301"/>
      <c r="K161" s="301"/>
      <c r="L161" s="301"/>
      <c r="M161" s="301"/>
      <c r="N161" s="301"/>
      <c r="O161" s="301"/>
      <c r="P161" s="301"/>
      <c r="Q161" s="345"/>
      <c r="R161" s="345"/>
    </row>
    <row r="162" customFormat="false" ht="18" hidden="false" customHeight="false" outlineLevel="0" collapsed="false">
      <c r="A162" s="301"/>
      <c r="B162" s="356"/>
      <c r="C162" s="301"/>
      <c r="D162" s="301"/>
      <c r="E162" s="301"/>
      <c r="F162" s="301"/>
      <c r="G162" s="301"/>
      <c r="H162" s="301"/>
      <c r="I162" s="301"/>
      <c r="J162" s="301"/>
      <c r="K162" s="301"/>
      <c r="L162" s="301"/>
      <c r="M162" s="301"/>
      <c r="N162" s="301"/>
      <c r="O162" s="301"/>
      <c r="P162" s="301"/>
      <c r="Q162" s="345"/>
      <c r="R162" s="345"/>
    </row>
    <row r="163" customFormat="false" ht="18" hidden="false" customHeight="false" outlineLevel="0" collapsed="false">
      <c r="A163" s="301"/>
      <c r="B163" s="356"/>
      <c r="C163" s="301"/>
      <c r="D163" s="301"/>
      <c r="E163" s="301"/>
      <c r="F163" s="301"/>
      <c r="G163" s="301"/>
      <c r="H163" s="301"/>
      <c r="I163" s="301"/>
      <c r="J163" s="301"/>
      <c r="K163" s="301"/>
      <c r="L163" s="301"/>
      <c r="M163" s="301"/>
      <c r="N163" s="301"/>
      <c r="O163" s="301"/>
      <c r="P163" s="301"/>
      <c r="Q163" s="345"/>
      <c r="R163" s="345"/>
    </row>
    <row r="164" customFormat="false" ht="18" hidden="false" customHeight="false" outlineLevel="0" collapsed="false">
      <c r="A164" s="301"/>
      <c r="B164" s="356"/>
      <c r="C164" s="301"/>
      <c r="D164" s="301"/>
      <c r="E164" s="301"/>
      <c r="F164" s="301"/>
      <c r="G164" s="301"/>
      <c r="H164" s="301"/>
      <c r="I164" s="301"/>
      <c r="J164" s="301"/>
      <c r="K164" s="301"/>
      <c r="L164" s="301"/>
      <c r="M164" s="301"/>
      <c r="N164" s="301"/>
      <c r="O164" s="301"/>
      <c r="P164" s="301"/>
      <c r="Q164" s="345"/>
      <c r="R164" s="345"/>
    </row>
    <row r="165" customFormat="false" ht="18" hidden="false" customHeight="false" outlineLevel="0" collapsed="false">
      <c r="A165" s="301"/>
      <c r="B165" s="356"/>
      <c r="C165" s="301"/>
      <c r="D165" s="301"/>
      <c r="E165" s="301"/>
      <c r="F165" s="301"/>
      <c r="G165" s="301"/>
      <c r="H165" s="301"/>
      <c r="I165" s="301"/>
      <c r="J165" s="301"/>
      <c r="K165" s="301"/>
      <c r="L165" s="301"/>
      <c r="M165" s="301"/>
      <c r="N165" s="301"/>
      <c r="O165" s="301"/>
      <c r="P165" s="301"/>
      <c r="Q165" s="345"/>
      <c r="R165" s="345"/>
    </row>
    <row r="166" customFormat="false" ht="18" hidden="false" customHeight="false" outlineLevel="0" collapsed="false">
      <c r="A166" s="301"/>
      <c r="B166" s="356"/>
      <c r="C166" s="301"/>
      <c r="D166" s="301"/>
      <c r="E166" s="301"/>
      <c r="F166" s="301"/>
      <c r="G166" s="301"/>
      <c r="H166" s="301"/>
      <c r="I166" s="301"/>
      <c r="J166" s="301"/>
      <c r="K166" s="301"/>
      <c r="L166" s="301"/>
      <c r="M166" s="301"/>
      <c r="N166" s="301"/>
      <c r="O166" s="301"/>
      <c r="P166" s="301"/>
      <c r="Q166" s="345"/>
      <c r="R166" s="345"/>
    </row>
    <row r="167" customFormat="false" ht="18" hidden="false" customHeight="false" outlineLevel="0" collapsed="false">
      <c r="A167" s="301"/>
      <c r="B167" s="356"/>
      <c r="C167" s="301"/>
      <c r="D167" s="301"/>
      <c r="E167" s="301"/>
      <c r="F167" s="301"/>
      <c r="G167" s="301"/>
      <c r="H167" s="301"/>
      <c r="I167" s="301"/>
      <c r="J167" s="301"/>
      <c r="K167" s="301"/>
      <c r="L167" s="301"/>
      <c r="M167" s="301"/>
      <c r="N167" s="301"/>
      <c r="O167" s="301"/>
      <c r="P167" s="301"/>
      <c r="Q167" s="345"/>
      <c r="R167" s="345"/>
    </row>
    <row r="168" customFormat="false" ht="18" hidden="false" customHeight="false" outlineLevel="0" collapsed="false">
      <c r="A168" s="301"/>
      <c r="B168" s="356"/>
      <c r="C168" s="301"/>
      <c r="D168" s="301"/>
      <c r="E168" s="301"/>
      <c r="F168" s="301"/>
      <c r="G168" s="301"/>
      <c r="H168" s="301"/>
      <c r="I168" s="301"/>
      <c r="J168" s="301"/>
      <c r="K168" s="301"/>
      <c r="L168" s="301"/>
      <c r="M168" s="301"/>
      <c r="N168" s="301"/>
      <c r="O168" s="301"/>
      <c r="P168" s="301"/>
      <c r="Q168" s="345"/>
      <c r="R168" s="345"/>
    </row>
    <row r="169" customFormat="false" ht="18" hidden="false" customHeight="false" outlineLevel="0" collapsed="false">
      <c r="A169" s="301"/>
      <c r="B169" s="356"/>
      <c r="C169" s="301"/>
      <c r="D169" s="301"/>
      <c r="E169" s="301"/>
      <c r="F169" s="301"/>
      <c r="G169" s="301"/>
      <c r="H169" s="301"/>
      <c r="I169" s="301"/>
      <c r="J169" s="301"/>
      <c r="K169" s="301"/>
      <c r="L169" s="301"/>
      <c r="M169" s="301"/>
      <c r="N169" s="301"/>
      <c r="O169" s="301"/>
      <c r="P169" s="301"/>
      <c r="Q169" s="345"/>
      <c r="R169" s="345"/>
    </row>
    <row r="170" customFormat="false" ht="18" hidden="false" customHeight="false" outlineLevel="0" collapsed="false">
      <c r="A170" s="301"/>
      <c r="B170" s="356"/>
      <c r="C170" s="301"/>
      <c r="D170" s="301"/>
      <c r="E170" s="301"/>
      <c r="F170" s="301"/>
      <c r="G170" s="301"/>
      <c r="H170" s="301"/>
      <c r="I170" s="301"/>
      <c r="J170" s="301"/>
      <c r="K170" s="301"/>
      <c r="L170" s="301"/>
      <c r="M170" s="301"/>
      <c r="N170" s="301"/>
      <c r="O170" s="301"/>
      <c r="P170" s="301"/>
      <c r="Q170" s="345"/>
      <c r="R170" s="345"/>
    </row>
    <row r="171" customFormat="false" ht="18" hidden="false" customHeight="false" outlineLevel="0" collapsed="false">
      <c r="A171" s="301"/>
      <c r="B171" s="356"/>
      <c r="C171" s="301"/>
      <c r="D171" s="301"/>
      <c r="E171" s="301"/>
      <c r="F171" s="301"/>
      <c r="G171" s="301"/>
      <c r="H171" s="301"/>
      <c r="I171" s="301"/>
      <c r="J171" s="301"/>
      <c r="K171" s="301"/>
      <c r="L171" s="301"/>
      <c r="M171" s="301"/>
      <c r="N171" s="301"/>
      <c r="O171" s="301"/>
      <c r="P171" s="301"/>
      <c r="Q171" s="345"/>
      <c r="R171" s="345"/>
    </row>
    <row r="172" customFormat="false" ht="18" hidden="false" customHeight="false" outlineLevel="0" collapsed="false">
      <c r="A172" s="301"/>
      <c r="B172" s="356"/>
      <c r="C172" s="301"/>
      <c r="D172" s="301"/>
      <c r="E172" s="301"/>
      <c r="F172" s="301"/>
      <c r="G172" s="301"/>
      <c r="H172" s="301"/>
      <c r="I172" s="301"/>
      <c r="J172" s="301"/>
      <c r="K172" s="301"/>
      <c r="L172" s="301"/>
      <c r="M172" s="301"/>
      <c r="N172" s="301"/>
      <c r="O172" s="301"/>
      <c r="P172" s="301"/>
      <c r="Q172" s="345"/>
      <c r="R172" s="345"/>
    </row>
    <row r="173" customFormat="false" ht="18" hidden="false" customHeight="false" outlineLevel="0" collapsed="false">
      <c r="A173" s="301"/>
      <c r="B173" s="356"/>
      <c r="C173" s="301"/>
      <c r="D173" s="301"/>
      <c r="E173" s="301"/>
      <c r="F173" s="301"/>
      <c r="G173" s="301"/>
      <c r="H173" s="301"/>
      <c r="I173" s="301"/>
      <c r="J173" s="301"/>
      <c r="K173" s="301"/>
      <c r="L173" s="301"/>
      <c r="M173" s="301"/>
      <c r="N173" s="301"/>
      <c r="O173" s="301"/>
      <c r="P173" s="301"/>
      <c r="Q173" s="345"/>
      <c r="R173" s="345"/>
    </row>
    <row r="174" customFormat="false" ht="18" hidden="false" customHeight="false" outlineLevel="0" collapsed="false">
      <c r="A174" s="301"/>
      <c r="B174" s="356"/>
      <c r="C174" s="301"/>
      <c r="D174" s="301"/>
      <c r="E174" s="301"/>
      <c r="F174" s="301"/>
      <c r="G174" s="301"/>
      <c r="H174" s="301"/>
      <c r="I174" s="301"/>
      <c r="J174" s="301"/>
      <c r="K174" s="301"/>
      <c r="L174" s="301"/>
      <c r="M174" s="301"/>
      <c r="N174" s="301"/>
      <c r="O174" s="301"/>
      <c r="P174" s="301"/>
      <c r="Q174" s="345"/>
      <c r="R174" s="345"/>
    </row>
    <row r="175" customFormat="false" ht="18" hidden="false" customHeight="false" outlineLevel="0" collapsed="false">
      <c r="A175" s="301"/>
      <c r="B175" s="356"/>
      <c r="C175" s="301"/>
      <c r="D175" s="301"/>
      <c r="E175" s="301"/>
      <c r="F175" s="301"/>
      <c r="G175" s="301"/>
      <c r="H175" s="301"/>
      <c r="I175" s="301"/>
      <c r="J175" s="301"/>
      <c r="K175" s="301"/>
      <c r="L175" s="301"/>
      <c r="M175" s="301"/>
      <c r="N175" s="301"/>
      <c r="O175" s="301"/>
      <c r="P175" s="301"/>
      <c r="Q175" s="345"/>
      <c r="R175" s="345"/>
    </row>
    <row r="176" customFormat="false" ht="18" hidden="false" customHeight="false" outlineLevel="0" collapsed="false">
      <c r="A176" s="301"/>
      <c r="B176" s="356"/>
      <c r="C176" s="301"/>
      <c r="D176" s="301"/>
      <c r="E176" s="301"/>
      <c r="F176" s="301"/>
      <c r="G176" s="301"/>
      <c r="H176" s="301"/>
      <c r="I176" s="301"/>
      <c r="J176" s="301"/>
      <c r="K176" s="301"/>
      <c r="L176" s="301"/>
      <c r="M176" s="301"/>
      <c r="N176" s="301"/>
      <c r="O176" s="301"/>
      <c r="P176" s="301"/>
      <c r="Q176" s="345"/>
      <c r="R176" s="345"/>
    </row>
    <row r="177" customFormat="false" ht="18" hidden="false" customHeight="false" outlineLevel="0" collapsed="false">
      <c r="A177" s="301"/>
      <c r="B177" s="356"/>
      <c r="C177" s="301"/>
      <c r="D177" s="301"/>
      <c r="E177" s="301"/>
      <c r="F177" s="301"/>
      <c r="G177" s="301"/>
      <c r="H177" s="301"/>
      <c r="I177" s="301"/>
      <c r="J177" s="301"/>
      <c r="K177" s="301"/>
      <c r="L177" s="301"/>
      <c r="M177" s="301"/>
      <c r="N177" s="301"/>
      <c r="O177" s="301"/>
      <c r="P177" s="301"/>
      <c r="Q177" s="345"/>
      <c r="R177" s="345"/>
    </row>
    <row r="178" customFormat="false" ht="18" hidden="false" customHeight="false" outlineLevel="0" collapsed="false">
      <c r="A178" s="301"/>
      <c r="B178" s="356"/>
      <c r="C178" s="301"/>
      <c r="D178" s="301"/>
      <c r="E178" s="301"/>
      <c r="F178" s="301"/>
      <c r="G178" s="301"/>
      <c r="H178" s="301"/>
      <c r="I178" s="301"/>
      <c r="J178" s="301"/>
      <c r="K178" s="301"/>
      <c r="L178" s="301"/>
      <c r="M178" s="301"/>
      <c r="N178" s="301"/>
      <c r="O178" s="301"/>
      <c r="P178" s="301"/>
      <c r="Q178" s="345"/>
      <c r="R178" s="345"/>
    </row>
    <row r="179" customFormat="false" ht="18" hidden="false" customHeight="false" outlineLevel="0" collapsed="false">
      <c r="A179" s="301"/>
      <c r="B179" s="356"/>
      <c r="C179" s="301"/>
      <c r="D179" s="301"/>
      <c r="E179" s="301"/>
      <c r="F179" s="301"/>
      <c r="G179" s="301"/>
      <c r="H179" s="301"/>
      <c r="I179" s="301"/>
      <c r="J179" s="301"/>
      <c r="K179" s="301"/>
      <c r="L179" s="301"/>
      <c r="M179" s="301"/>
      <c r="N179" s="301"/>
      <c r="O179" s="301"/>
      <c r="P179" s="301"/>
      <c r="Q179" s="345"/>
      <c r="R179" s="345"/>
    </row>
    <row r="180" customFormat="false" ht="18" hidden="false" customHeight="false" outlineLevel="0" collapsed="false">
      <c r="A180" s="301"/>
      <c r="B180" s="356"/>
      <c r="C180" s="301"/>
      <c r="D180" s="301"/>
      <c r="E180" s="301"/>
      <c r="F180" s="301"/>
      <c r="G180" s="301"/>
      <c r="H180" s="301"/>
      <c r="I180" s="301"/>
      <c r="J180" s="301"/>
      <c r="K180" s="301"/>
      <c r="L180" s="301"/>
      <c r="M180" s="301"/>
      <c r="N180" s="301"/>
      <c r="O180" s="301"/>
      <c r="P180" s="301"/>
      <c r="Q180" s="345"/>
      <c r="R180" s="345"/>
    </row>
    <row r="181" customFormat="false" ht="18" hidden="false" customHeight="false" outlineLevel="0" collapsed="false">
      <c r="A181" s="301"/>
      <c r="B181" s="356"/>
      <c r="C181" s="301"/>
      <c r="D181" s="301"/>
      <c r="E181" s="301"/>
      <c r="F181" s="301"/>
      <c r="G181" s="301"/>
      <c r="H181" s="301"/>
      <c r="I181" s="301"/>
      <c r="J181" s="301"/>
      <c r="K181" s="301"/>
      <c r="L181" s="301"/>
      <c r="M181" s="301"/>
      <c r="N181" s="301"/>
      <c r="O181" s="301"/>
      <c r="P181" s="301"/>
      <c r="Q181" s="345"/>
      <c r="R181" s="345"/>
    </row>
    <row r="182" customFormat="false" ht="18" hidden="false" customHeight="false" outlineLevel="0" collapsed="false">
      <c r="A182" s="301"/>
      <c r="B182" s="356"/>
      <c r="C182" s="301"/>
      <c r="D182" s="301"/>
      <c r="E182" s="301"/>
      <c r="F182" s="301"/>
      <c r="G182" s="301"/>
      <c r="H182" s="301"/>
      <c r="I182" s="301"/>
      <c r="J182" s="301"/>
      <c r="K182" s="301"/>
      <c r="L182" s="301"/>
      <c r="M182" s="301"/>
      <c r="N182" s="301"/>
      <c r="O182" s="301"/>
      <c r="P182" s="301"/>
      <c r="Q182" s="345"/>
      <c r="R182" s="345"/>
    </row>
    <row r="183" customFormat="false" ht="18" hidden="false" customHeight="false" outlineLevel="0" collapsed="false">
      <c r="A183" s="301"/>
      <c r="B183" s="356"/>
      <c r="C183" s="301"/>
      <c r="D183" s="301"/>
      <c r="E183" s="301"/>
      <c r="F183" s="301"/>
      <c r="G183" s="301"/>
      <c r="H183" s="301"/>
      <c r="I183" s="301"/>
      <c r="J183" s="301"/>
      <c r="K183" s="301"/>
      <c r="L183" s="301"/>
      <c r="M183" s="301"/>
      <c r="N183" s="301"/>
      <c r="O183" s="301"/>
      <c r="P183" s="301"/>
      <c r="Q183" s="345"/>
      <c r="R183" s="345"/>
    </row>
    <row r="184" customFormat="false" ht="18" hidden="false" customHeight="false" outlineLevel="0" collapsed="false">
      <c r="A184" s="301"/>
      <c r="B184" s="356"/>
      <c r="C184" s="301"/>
      <c r="D184" s="301"/>
      <c r="E184" s="301"/>
      <c r="F184" s="301"/>
      <c r="G184" s="301"/>
      <c r="H184" s="301"/>
      <c r="I184" s="301"/>
      <c r="J184" s="301"/>
      <c r="K184" s="301"/>
      <c r="L184" s="301"/>
      <c r="M184" s="301"/>
      <c r="N184" s="301"/>
      <c r="O184" s="301"/>
      <c r="P184" s="301"/>
      <c r="Q184" s="345"/>
      <c r="R184" s="345"/>
    </row>
    <row r="185" customFormat="false" ht="18" hidden="false" customHeight="false" outlineLevel="0" collapsed="false">
      <c r="A185" s="301"/>
      <c r="B185" s="356"/>
      <c r="C185" s="301"/>
      <c r="D185" s="301"/>
      <c r="E185" s="301"/>
      <c r="F185" s="301"/>
      <c r="G185" s="301"/>
      <c r="H185" s="301"/>
      <c r="I185" s="301"/>
      <c r="J185" s="301"/>
      <c r="K185" s="301"/>
      <c r="L185" s="301"/>
      <c r="M185" s="301"/>
      <c r="N185" s="301"/>
      <c r="O185" s="301"/>
      <c r="P185" s="301"/>
      <c r="Q185" s="345"/>
      <c r="R185" s="345"/>
    </row>
    <row r="186" customFormat="false" ht="18" hidden="false" customHeight="false" outlineLevel="0" collapsed="false">
      <c r="A186" s="301"/>
      <c r="B186" s="356"/>
      <c r="C186" s="301"/>
      <c r="D186" s="301"/>
      <c r="E186" s="301"/>
      <c r="F186" s="301"/>
      <c r="G186" s="301"/>
      <c r="H186" s="301"/>
      <c r="I186" s="301"/>
      <c r="J186" s="301"/>
      <c r="K186" s="301"/>
      <c r="L186" s="301"/>
      <c r="M186" s="301"/>
      <c r="N186" s="301"/>
      <c r="O186" s="301"/>
      <c r="P186" s="301"/>
      <c r="Q186" s="345"/>
      <c r="R186" s="345"/>
    </row>
    <row r="187" customFormat="false" ht="18" hidden="false" customHeight="false" outlineLevel="0" collapsed="false">
      <c r="A187" s="301"/>
      <c r="B187" s="356"/>
      <c r="C187" s="301"/>
      <c r="D187" s="301"/>
      <c r="E187" s="301"/>
      <c r="F187" s="301"/>
      <c r="G187" s="301"/>
      <c r="H187" s="301"/>
      <c r="I187" s="301"/>
      <c r="J187" s="301"/>
      <c r="K187" s="301"/>
      <c r="L187" s="301"/>
      <c r="M187" s="301"/>
      <c r="N187" s="301"/>
      <c r="O187" s="301"/>
      <c r="P187" s="301"/>
    </row>
    <row r="188" customFormat="false" ht="18" hidden="false" customHeight="false" outlineLevel="0" collapsed="false">
      <c r="A188" s="301"/>
      <c r="B188" s="356"/>
      <c r="C188" s="301"/>
      <c r="D188" s="301"/>
      <c r="E188" s="301"/>
      <c r="F188" s="301"/>
      <c r="G188" s="301"/>
      <c r="H188" s="301"/>
      <c r="I188" s="301"/>
      <c r="J188" s="301"/>
      <c r="K188" s="301"/>
      <c r="L188" s="301"/>
      <c r="M188" s="301"/>
      <c r="N188" s="301"/>
      <c r="O188" s="301"/>
      <c r="P188" s="301"/>
    </row>
    <row r="189" customFormat="false" ht="18" hidden="false" customHeight="false" outlineLevel="0" collapsed="false">
      <c r="A189" s="301"/>
      <c r="B189" s="356"/>
      <c r="C189" s="301"/>
      <c r="D189" s="301"/>
      <c r="E189" s="301"/>
      <c r="F189" s="301"/>
      <c r="G189" s="301"/>
      <c r="H189" s="301"/>
      <c r="I189" s="301"/>
      <c r="J189" s="301"/>
      <c r="K189" s="301"/>
      <c r="L189" s="301"/>
      <c r="M189" s="301"/>
      <c r="N189" s="301"/>
      <c r="O189" s="301"/>
      <c r="P189" s="301"/>
    </row>
    <row r="190" customFormat="false" ht="18" hidden="false" customHeight="false" outlineLevel="0" collapsed="false">
      <c r="A190" s="301"/>
      <c r="B190" s="356"/>
      <c r="C190" s="301"/>
      <c r="D190" s="301"/>
      <c r="E190" s="301"/>
      <c r="F190" s="301"/>
      <c r="G190" s="301"/>
      <c r="H190" s="301"/>
      <c r="I190" s="301"/>
      <c r="J190" s="301"/>
      <c r="K190" s="301"/>
      <c r="L190" s="301"/>
      <c r="M190" s="301"/>
      <c r="N190" s="301"/>
      <c r="O190" s="301"/>
      <c r="P190" s="301"/>
    </row>
    <row r="191" customFormat="false" ht="18" hidden="false" customHeight="false" outlineLevel="0" collapsed="false">
      <c r="A191" s="301"/>
      <c r="B191" s="356"/>
      <c r="C191" s="301"/>
      <c r="D191" s="301"/>
      <c r="E191" s="301"/>
      <c r="F191" s="301"/>
      <c r="G191" s="301"/>
      <c r="H191" s="301"/>
      <c r="I191" s="301"/>
      <c r="J191" s="301"/>
      <c r="K191" s="301"/>
      <c r="L191" s="301"/>
      <c r="M191" s="301"/>
      <c r="N191" s="301"/>
      <c r="O191" s="301"/>
      <c r="P191" s="301"/>
    </row>
    <row r="192" customFormat="false" ht="18" hidden="false" customHeight="false" outlineLevel="0" collapsed="false">
      <c r="A192" s="301"/>
      <c r="B192" s="356"/>
      <c r="C192" s="301"/>
      <c r="D192" s="301"/>
      <c r="E192" s="301"/>
      <c r="F192" s="301"/>
      <c r="G192" s="301"/>
      <c r="H192" s="301"/>
      <c r="I192" s="301"/>
      <c r="J192" s="301"/>
      <c r="K192" s="301"/>
      <c r="L192" s="301"/>
      <c r="M192" s="301"/>
      <c r="N192" s="301"/>
      <c r="O192" s="301"/>
      <c r="P192" s="301"/>
    </row>
    <row r="193" customFormat="false" ht="18" hidden="false" customHeight="false" outlineLevel="0" collapsed="false">
      <c r="A193" s="301"/>
      <c r="B193" s="356"/>
      <c r="C193" s="301"/>
      <c r="D193" s="301"/>
      <c r="E193" s="301"/>
      <c r="F193" s="301"/>
      <c r="G193" s="301"/>
      <c r="H193" s="301"/>
      <c r="I193" s="301"/>
      <c r="J193" s="301"/>
      <c r="K193" s="301"/>
      <c r="L193" s="301"/>
      <c r="M193" s="301"/>
      <c r="N193" s="301"/>
      <c r="O193" s="301"/>
      <c r="P193" s="301"/>
    </row>
    <row r="194" customFormat="false" ht="18" hidden="false" customHeight="false" outlineLevel="0" collapsed="false">
      <c r="A194" s="301"/>
      <c r="B194" s="356"/>
      <c r="C194" s="301"/>
      <c r="D194" s="301"/>
      <c r="E194" s="301"/>
      <c r="F194" s="301"/>
      <c r="G194" s="301"/>
      <c r="H194" s="301"/>
      <c r="I194" s="301"/>
      <c r="J194" s="301"/>
      <c r="K194" s="301"/>
      <c r="L194" s="301"/>
      <c r="M194" s="301"/>
      <c r="N194" s="301"/>
      <c r="O194" s="301"/>
      <c r="P194" s="301"/>
    </row>
    <row r="195" customFormat="false" ht="18" hidden="false" customHeight="false" outlineLevel="0" collapsed="false">
      <c r="A195" s="301"/>
      <c r="B195" s="356"/>
      <c r="C195" s="301"/>
      <c r="D195" s="301"/>
      <c r="E195" s="301"/>
      <c r="F195" s="301"/>
      <c r="G195" s="301"/>
      <c r="H195" s="301"/>
      <c r="I195" s="301"/>
      <c r="J195" s="301"/>
      <c r="K195" s="301"/>
      <c r="L195" s="301"/>
      <c r="M195" s="301"/>
      <c r="N195" s="301"/>
      <c r="O195" s="301"/>
      <c r="P195" s="301"/>
    </row>
    <row r="196" customFormat="false" ht="18" hidden="false" customHeight="false" outlineLevel="0" collapsed="false">
      <c r="A196" s="301"/>
      <c r="B196" s="356"/>
      <c r="C196" s="301"/>
      <c r="D196" s="301"/>
      <c r="E196" s="301"/>
      <c r="F196" s="301"/>
      <c r="G196" s="301"/>
      <c r="H196" s="301"/>
      <c r="I196" s="301"/>
      <c r="J196" s="301"/>
      <c r="K196" s="301"/>
      <c r="L196" s="301"/>
      <c r="M196" s="301"/>
      <c r="N196" s="301"/>
      <c r="O196" s="301"/>
      <c r="P196" s="301"/>
    </row>
    <row r="197" customFormat="false" ht="18" hidden="false" customHeight="false" outlineLevel="0" collapsed="false">
      <c r="A197" s="301"/>
      <c r="B197" s="356"/>
      <c r="C197" s="301"/>
      <c r="D197" s="301"/>
      <c r="E197" s="301"/>
      <c r="F197" s="301"/>
      <c r="G197" s="301"/>
      <c r="H197" s="301"/>
      <c r="I197" s="301"/>
      <c r="J197" s="301"/>
      <c r="K197" s="301"/>
      <c r="L197" s="301"/>
      <c r="M197" s="301"/>
      <c r="N197" s="301"/>
      <c r="O197" s="301"/>
      <c r="P197" s="301"/>
    </row>
    <row r="198" customFormat="false" ht="18" hidden="false" customHeight="false" outlineLevel="0" collapsed="false">
      <c r="A198" s="301"/>
      <c r="B198" s="356"/>
      <c r="C198" s="301"/>
      <c r="D198" s="301"/>
      <c r="E198" s="301"/>
      <c r="F198" s="301"/>
      <c r="G198" s="301"/>
      <c r="H198" s="301"/>
      <c r="I198" s="301"/>
      <c r="J198" s="301"/>
      <c r="K198" s="301"/>
      <c r="L198" s="301"/>
      <c r="M198" s="301"/>
      <c r="N198" s="301"/>
      <c r="O198" s="301"/>
      <c r="P198" s="301"/>
    </row>
    <row r="199" customFormat="false" ht="18" hidden="false" customHeight="false" outlineLevel="0" collapsed="false">
      <c r="A199" s="301"/>
      <c r="B199" s="356"/>
      <c r="C199" s="301"/>
      <c r="D199" s="301"/>
      <c r="E199" s="301"/>
      <c r="F199" s="301"/>
      <c r="G199" s="301"/>
      <c r="H199" s="301"/>
      <c r="I199" s="301"/>
      <c r="J199" s="301"/>
      <c r="K199" s="301"/>
      <c r="L199" s="301"/>
      <c r="M199" s="301"/>
      <c r="N199" s="301"/>
      <c r="O199" s="301"/>
      <c r="P199" s="301"/>
    </row>
    <row r="200" customFormat="false" ht="18" hidden="false" customHeight="false" outlineLevel="0" collapsed="false">
      <c r="A200" s="301"/>
      <c r="B200" s="356"/>
      <c r="C200" s="301"/>
      <c r="D200" s="301"/>
      <c r="E200" s="301"/>
      <c r="F200" s="301"/>
      <c r="G200" s="301"/>
      <c r="H200" s="301"/>
      <c r="I200" s="301"/>
      <c r="J200" s="301"/>
      <c r="K200" s="301"/>
      <c r="L200" s="301"/>
      <c r="M200" s="301"/>
      <c r="N200" s="301"/>
      <c r="O200" s="301"/>
      <c r="P200" s="301"/>
    </row>
    <row r="201" customFormat="false" ht="18" hidden="false" customHeight="false" outlineLevel="0" collapsed="false">
      <c r="A201" s="301"/>
      <c r="B201" s="356"/>
      <c r="C201" s="301"/>
      <c r="D201" s="301"/>
      <c r="E201" s="301"/>
      <c r="F201" s="301"/>
      <c r="G201" s="301"/>
      <c r="H201" s="301"/>
      <c r="I201" s="301"/>
      <c r="J201" s="301"/>
      <c r="K201" s="301"/>
      <c r="L201" s="301"/>
      <c r="M201" s="301"/>
      <c r="N201" s="301"/>
      <c r="O201" s="301"/>
      <c r="P201" s="301"/>
    </row>
    <row r="202" customFormat="false" ht="18" hidden="false" customHeight="false" outlineLevel="0" collapsed="false">
      <c r="A202" s="301"/>
      <c r="B202" s="356"/>
      <c r="C202" s="301"/>
      <c r="D202" s="301"/>
      <c r="E202" s="301"/>
      <c r="F202" s="301"/>
      <c r="G202" s="301"/>
      <c r="H202" s="301"/>
      <c r="I202" s="301"/>
      <c r="J202" s="301"/>
      <c r="K202" s="301"/>
      <c r="L202" s="301"/>
      <c r="M202" s="301"/>
      <c r="N202" s="301"/>
      <c r="O202" s="301"/>
      <c r="P202" s="301"/>
    </row>
    <row r="203" customFormat="false" ht="18" hidden="false" customHeight="false" outlineLevel="0" collapsed="false">
      <c r="A203" s="301"/>
      <c r="B203" s="356"/>
      <c r="C203" s="301"/>
      <c r="D203" s="301"/>
      <c r="E203" s="301"/>
      <c r="F203" s="301"/>
      <c r="G203" s="301"/>
      <c r="H203" s="301"/>
      <c r="I203" s="301"/>
      <c r="J203" s="301"/>
      <c r="K203" s="301"/>
      <c r="L203" s="301"/>
      <c r="M203" s="301"/>
      <c r="N203" s="301"/>
      <c r="O203" s="301"/>
      <c r="P203" s="301"/>
    </row>
    <row r="204" customFormat="false" ht="18" hidden="false" customHeight="false" outlineLevel="0" collapsed="false">
      <c r="A204" s="301"/>
      <c r="B204" s="356"/>
      <c r="C204" s="301"/>
      <c r="D204" s="301"/>
      <c r="E204" s="301"/>
      <c r="F204" s="301"/>
      <c r="G204" s="301"/>
      <c r="H204" s="301"/>
      <c r="I204" s="301"/>
      <c r="J204" s="301"/>
      <c r="K204" s="301"/>
      <c r="L204" s="301"/>
      <c r="M204" s="301"/>
      <c r="N204" s="301"/>
      <c r="O204" s="301"/>
      <c r="P204" s="301"/>
    </row>
    <row r="205" customFormat="false" ht="18" hidden="false" customHeight="false" outlineLevel="0" collapsed="false">
      <c r="A205" s="301"/>
      <c r="B205" s="356"/>
      <c r="C205" s="301"/>
      <c r="D205" s="301"/>
      <c r="E205" s="301"/>
      <c r="F205" s="301"/>
      <c r="G205" s="301"/>
      <c r="H205" s="301"/>
      <c r="I205" s="301"/>
      <c r="J205" s="301"/>
      <c r="K205" s="301"/>
      <c r="L205" s="301"/>
      <c r="M205" s="301"/>
      <c r="N205" s="301"/>
      <c r="O205" s="301"/>
      <c r="P205" s="301"/>
    </row>
    <row r="206" customFormat="false" ht="18" hidden="false" customHeight="false" outlineLevel="0" collapsed="false">
      <c r="A206" s="301"/>
      <c r="B206" s="356"/>
      <c r="C206" s="301"/>
      <c r="D206" s="301"/>
      <c r="E206" s="301"/>
      <c r="F206" s="301"/>
      <c r="G206" s="301"/>
      <c r="H206" s="301"/>
      <c r="I206" s="301"/>
      <c r="J206" s="301"/>
      <c r="K206" s="301"/>
      <c r="L206" s="301"/>
      <c r="M206" s="301"/>
      <c r="N206" s="301"/>
      <c r="O206" s="301"/>
      <c r="P206" s="301"/>
    </row>
    <row r="207" customFormat="false" ht="18" hidden="false" customHeight="false" outlineLevel="0" collapsed="false">
      <c r="A207" s="301"/>
      <c r="B207" s="356"/>
      <c r="C207" s="301"/>
      <c r="D207" s="301"/>
      <c r="E207" s="301"/>
      <c r="F207" s="301"/>
      <c r="G207" s="301"/>
      <c r="H207" s="301"/>
      <c r="I207" s="301"/>
      <c r="J207" s="301"/>
      <c r="K207" s="301"/>
      <c r="L207" s="301"/>
      <c r="M207" s="301"/>
      <c r="N207" s="301"/>
      <c r="O207" s="301"/>
      <c r="P207" s="301"/>
    </row>
    <row r="208" customFormat="false" ht="18" hidden="false" customHeight="false" outlineLevel="0" collapsed="false">
      <c r="A208" s="301"/>
      <c r="B208" s="356"/>
      <c r="C208" s="301"/>
      <c r="D208" s="301"/>
      <c r="E208" s="301"/>
      <c r="F208" s="301"/>
      <c r="G208" s="301"/>
      <c r="H208" s="301"/>
      <c r="I208" s="301"/>
      <c r="J208" s="301"/>
      <c r="K208" s="301"/>
      <c r="L208" s="301"/>
      <c r="M208" s="301"/>
      <c r="N208" s="301"/>
      <c r="O208" s="301"/>
      <c r="P208" s="301"/>
    </row>
    <row r="209" customFormat="false" ht="18" hidden="false" customHeight="false" outlineLevel="0" collapsed="false">
      <c r="A209" s="301"/>
      <c r="B209" s="356"/>
      <c r="C209" s="301"/>
      <c r="D209" s="301"/>
      <c r="E209" s="301"/>
      <c r="F209" s="301"/>
      <c r="G209" s="301"/>
      <c r="H209" s="301"/>
      <c r="I209" s="301"/>
      <c r="J209" s="301"/>
      <c r="K209" s="301"/>
      <c r="L209" s="301"/>
      <c r="M209" s="301"/>
      <c r="N209" s="301"/>
      <c r="O209" s="301"/>
      <c r="P209" s="301"/>
    </row>
    <row r="210" customFormat="false" ht="18" hidden="false" customHeight="false" outlineLevel="0" collapsed="false">
      <c r="A210" s="301"/>
      <c r="B210" s="356"/>
      <c r="C210" s="301"/>
      <c r="D210" s="301"/>
      <c r="E210" s="301"/>
      <c r="F210" s="301"/>
      <c r="G210" s="301"/>
      <c r="H210" s="301"/>
      <c r="I210" s="301"/>
      <c r="J210" s="301"/>
      <c r="K210" s="301"/>
      <c r="L210" s="301"/>
      <c r="M210" s="301"/>
      <c r="N210" s="301"/>
      <c r="O210" s="301"/>
      <c r="P210" s="301"/>
    </row>
    <row r="211" customFormat="false" ht="18" hidden="false" customHeight="false" outlineLevel="0" collapsed="false">
      <c r="A211" s="301"/>
      <c r="B211" s="356"/>
      <c r="C211" s="301"/>
      <c r="D211" s="301"/>
      <c r="E211" s="301"/>
      <c r="F211" s="301"/>
      <c r="G211" s="301"/>
      <c r="H211" s="301"/>
      <c r="I211" s="301"/>
      <c r="J211" s="301"/>
      <c r="K211" s="301"/>
      <c r="L211" s="301"/>
      <c r="M211" s="301"/>
      <c r="N211" s="301"/>
      <c r="O211" s="301"/>
      <c r="P211" s="301"/>
    </row>
    <row r="212" customFormat="false" ht="18" hidden="false" customHeight="false" outlineLevel="0" collapsed="false">
      <c r="A212" s="301"/>
      <c r="B212" s="356"/>
      <c r="C212" s="301"/>
      <c r="D212" s="301"/>
      <c r="E212" s="301"/>
      <c r="F212" s="301"/>
      <c r="G212" s="301"/>
      <c r="H212" s="301"/>
      <c r="I212" s="301"/>
      <c r="J212" s="301"/>
      <c r="K212" s="301"/>
      <c r="L212" s="301"/>
      <c r="M212" s="301"/>
      <c r="N212" s="301"/>
      <c r="O212" s="301"/>
      <c r="P212" s="301"/>
    </row>
    <row r="213" customFormat="false" ht="18" hidden="false" customHeight="false" outlineLevel="0" collapsed="false">
      <c r="A213" s="301"/>
      <c r="B213" s="356"/>
      <c r="C213" s="301"/>
      <c r="D213" s="301"/>
      <c r="E213" s="301"/>
      <c r="F213" s="301"/>
      <c r="G213" s="301"/>
      <c r="H213" s="301"/>
      <c r="I213" s="301"/>
      <c r="J213" s="301"/>
      <c r="K213" s="301"/>
      <c r="L213" s="301"/>
      <c r="M213" s="301"/>
      <c r="N213" s="301"/>
      <c r="O213" s="301"/>
      <c r="P213" s="301"/>
    </row>
    <row r="214" customFormat="false" ht="18" hidden="false" customHeight="false" outlineLevel="0" collapsed="false">
      <c r="A214" s="301"/>
      <c r="B214" s="356"/>
      <c r="C214" s="301"/>
      <c r="D214" s="301"/>
      <c r="E214" s="301"/>
      <c r="F214" s="301"/>
      <c r="G214" s="301"/>
      <c r="H214" s="301"/>
      <c r="I214" s="301"/>
      <c r="J214" s="301"/>
      <c r="K214" s="301"/>
      <c r="L214" s="301"/>
      <c r="M214" s="301"/>
      <c r="N214" s="301"/>
      <c r="O214" s="301"/>
      <c r="P214" s="301"/>
    </row>
    <row r="215" customFormat="false" ht="18" hidden="false" customHeight="false" outlineLevel="0" collapsed="false">
      <c r="A215" s="301"/>
      <c r="B215" s="356"/>
      <c r="C215" s="301"/>
      <c r="D215" s="301"/>
      <c r="E215" s="301"/>
      <c r="F215" s="301"/>
      <c r="G215" s="301"/>
      <c r="H215" s="301"/>
      <c r="I215" s="301"/>
      <c r="J215" s="301"/>
      <c r="K215" s="301"/>
      <c r="L215" s="301"/>
      <c r="M215" s="301"/>
      <c r="N215" s="301"/>
      <c r="O215" s="301"/>
      <c r="P215" s="301"/>
    </row>
    <row r="216" customFormat="false" ht="18" hidden="false" customHeight="false" outlineLevel="0" collapsed="false">
      <c r="A216" s="301"/>
      <c r="B216" s="356"/>
      <c r="C216" s="301"/>
      <c r="D216" s="301"/>
      <c r="E216" s="301"/>
      <c r="F216" s="301"/>
      <c r="G216" s="301"/>
      <c r="H216" s="301"/>
      <c r="I216" s="301"/>
      <c r="J216" s="301"/>
      <c r="K216" s="301"/>
      <c r="L216" s="301"/>
      <c r="M216" s="301"/>
      <c r="N216" s="301"/>
      <c r="O216" s="301"/>
      <c r="P216" s="301"/>
    </row>
    <row r="217" customFormat="false" ht="18" hidden="false" customHeight="false" outlineLevel="0" collapsed="false">
      <c r="A217" s="301"/>
      <c r="B217" s="356"/>
      <c r="C217" s="301"/>
      <c r="D217" s="301"/>
      <c r="E217" s="301"/>
      <c r="F217" s="301"/>
      <c r="G217" s="301"/>
      <c r="H217" s="301"/>
      <c r="I217" s="301"/>
      <c r="J217" s="301"/>
      <c r="K217" s="301"/>
      <c r="L217" s="301"/>
      <c r="M217" s="301"/>
      <c r="N217" s="301"/>
      <c r="O217" s="301"/>
      <c r="P217" s="301"/>
    </row>
    <row r="218" customFormat="false" ht="18" hidden="false" customHeight="false" outlineLevel="0" collapsed="false">
      <c r="A218" s="301"/>
      <c r="B218" s="356"/>
      <c r="C218" s="301"/>
      <c r="D218" s="301"/>
      <c r="E218" s="301"/>
      <c r="F218" s="301"/>
      <c r="G218" s="301"/>
      <c r="H218" s="301"/>
      <c r="I218" s="301"/>
      <c r="J218" s="301"/>
      <c r="K218" s="301"/>
      <c r="L218" s="301"/>
      <c r="M218" s="301"/>
      <c r="N218" s="301"/>
      <c r="O218" s="301"/>
      <c r="P218" s="301"/>
    </row>
    <row r="219" customFormat="false" ht="18" hidden="false" customHeight="false" outlineLevel="0" collapsed="false">
      <c r="A219" s="301"/>
      <c r="B219" s="356"/>
      <c r="C219" s="301"/>
      <c r="D219" s="301"/>
      <c r="E219" s="301"/>
      <c r="F219" s="301"/>
      <c r="G219" s="301"/>
      <c r="H219" s="301"/>
      <c r="I219" s="301"/>
      <c r="J219" s="301"/>
      <c r="K219" s="301"/>
      <c r="L219" s="301"/>
      <c r="M219" s="301"/>
      <c r="N219" s="301"/>
      <c r="O219" s="301"/>
      <c r="P219" s="301"/>
    </row>
    <row r="220" customFormat="false" ht="18" hidden="false" customHeight="false" outlineLevel="0" collapsed="false">
      <c r="A220" s="301"/>
      <c r="B220" s="356"/>
      <c r="C220" s="301"/>
      <c r="D220" s="301"/>
      <c r="E220" s="301"/>
      <c r="F220" s="301"/>
      <c r="G220" s="301"/>
      <c r="H220" s="301"/>
      <c r="I220" s="301"/>
      <c r="J220" s="301"/>
      <c r="K220" s="301"/>
      <c r="L220" s="301"/>
      <c r="M220" s="301"/>
      <c r="N220" s="301"/>
      <c r="O220" s="301"/>
      <c r="P220" s="301"/>
    </row>
    <row r="221" customFormat="false" ht="18" hidden="false" customHeight="false" outlineLevel="0" collapsed="false">
      <c r="A221" s="301"/>
      <c r="B221" s="356"/>
      <c r="C221" s="301"/>
      <c r="D221" s="301"/>
      <c r="E221" s="301"/>
      <c r="F221" s="301"/>
      <c r="G221" s="301"/>
      <c r="H221" s="301"/>
      <c r="I221" s="301"/>
      <c r="J221" s="301"/>
      <c r="K221" s="301"/>
      <c r="L221" s="301"/>
      <c r="M221" s="301"/>
      <c r="N221" s="301"/>
      <c r="O221" s="301"/>
      <c r="P221" s="301"/>
    </row>
    <row r="222" customFormat="false" ht="18" hidden="false" customHeight="false" outlineLevel="0" collapsed="false">
      <c r="A222" s="301"/>
      <c r="B222" s="356"/>
      <c r="C222" s="301"/>
      <c r="D222" s="301"/>
      <c r="E222" s="301"/>
      <c r="F222" s="301"/>
      <c r="G222" s="301"/>
      <c r="H222" s="301"/>
      <c r="I222" s="301"/>
      <c r="J222" s="301"/>
      <c r="K222" s="301"/>
      <c r="L222" s="301"/>
      <c r="M222" s="301"/>
      <c r="N222" s="301"/>
      <c r="O222" s="301"/>
      <c r="P222" s="301"/>
    </row>
    <row r="223" customFormat="false" ht="18" hidden="false" customHeight="false" outlineLevel="0" collapsed="false">
      <c r="A223" s="301"/>
      <c r="B223" s="356"/>
      <c r="C223" s="301"/>
      <c r="D223" s="301"/>
      <c r="E223" s="301"/>
      <c r="F223" s="301"/>
      <c r="G223" s="301"/>
      <c r="H223" s="301"/>
      <c r="I223" s="301"/>
      <c r="J223" s="301"/>
      <c r="K223" s="301"/>
      <c r="L223" s="301"/>
      <c r="M223" s="301"/>
      <c r="N223" s="301"/>
      <c r="O223" s="301"/>
      <c r="P223" s="301"/>
    </row>
    <row r="224" customFormat="false" ht="18" hidden="false" customHeight="false" outlineLevel="0" collapsed="false">
      <c r="A224" s="301"/>
      <c r="B224" s="356"/>
      <c r="C224" s="301"/>
      <c r="D224" s="301"/>
      <c r="E224" s="301"/>
      <c r="F224" s="301"/>
      <c r="G224" s="301"/>
      <c r="H224" s="301"/>
      <c r="I224" s="301"/>
      <c r="J224" s="301"/>
      <c r="K224" s="301"/>
      <c r="L224" s="301"/>
      <c r="M224" s="301"/>
      <c r="N224" s="301"/>
      <c r="O224" s="301"/>
      <c r="P224" s="301"/>
    </row>
    <row r="225" customFormat="false" ht="18" hidden="false" customHeight="false" outlineLevel="0" collapsed="false">
      <c r="A225" s="301"/>
      <c r="B225" s="356"/>
      <c r="C225" s="301"/>
      <c r="D225" s="301"/>
      <c r="E225" s="301"/>
      <c r="F225" s="301"/>
      <c r="G225" s="301"/>
      <c r="H225" s="301"/>
      <c r="I225" s="301"/>
      <c r="J225" s="301"/>
      <c r="K225" s="301"/>
      <c r="L225" s="301"/>
      <c r="M225" s="301"/>
      <c r="N225" s="301"/>
      <c r="O225" s="301"/>
      <c r="P225" s="301"/>
    </row>
    <row r="226" customFormat="false" ht="18" hidden="false" customHeight="false" outlineLevel="0" collapsed="false">
      <c r="A226" s="301"/>
      <c r="B226" s="356"/>
      <c r="C226" s="301"/>
      <c r="D226" s="301"/>
      <c r="E226" s="301"/>
      <c r="F226" s="301"/>
      <c r="G226" s="301"/>
      <c r="H226" s="301"/>
      <c r="I226" s="301"/>
      <c r="J226" s="301"/>
      <c r="K226" s="301"/>
      <c r="L226" s="301"/>
      <c r="M226" s="301"/>
      <c r="N226" s="301"/>
      <c r="O226" s="301"/>
      <c r="P226" s="301"/>
    </row>
    <row r="227" customFormat="false" ht="18" hidden="false" customHeight="false" outlineLevel="0" collapsed="false">
      <c r="A227" s="301"/>
      <c r="B227" s="356"/>
      <c r="C227" s="301"/>
      <c r="D227" s="301"/>
      <c r="E227" s="301"/>
      <c r="F227" s="301"/>
      <c r="G227" s="301"/>
      <c r="H227" s="301"/>
      <c r="I227" s="301"/>
      <c r="J227" s="301"/>
      <c r="K227" s="301"/>
      <c r="L227" s="301"/>
      <c r="M227" s="301"/>
      <c r="N227" s="301"/>
      <c r="O227" s="301"/>
      <c r="P227" s="301"/>
    </row>
    <row r="228" customFormat="false" ht="18" hidden="false" customHeight="false" outlineLevel="0" collapsed="false">
      <c r="A228" s="301"/>
      <c r="B228" s="356"/>
      <c r="C228" s="301"/>
      <c r="D228" s="301"/>
      <c r="E228" s="301"/>
      <c r="F228" s="301"/>
      <c r="G228" s="301"/>
      <c r="H228" s="301"/>
      <c r="I228" s="301"/>
      <c r="J228" s="301"/>
      <c r="K228" s="301"/>
      <c r="L228" s="301"/>
      <c r="M228" s="301"/>
      <c r="N228" s="301"/>
      <c r="O228" s="301"/>
      <c r="P228" s="301"/>
    </row>
    <row r="229" customFormat="false" ht="18" hidden="false" customHeight="false" outlineLevel="0" collapsed="false">
      <c r="A229" s="301"/>
      <c r="B229" s="356"/>
      <c r="C229" s="301"/>
      <c r="D229" s="301"/>
      <c r="E229" s="301"/>
      <c r="F229" s="301"/>
      <c r="G229" s="301"/>
      <c r="H229" s="301"/>
      <c r="I229" s="301"/>
      <c r="J229" s="301"/>
      <c r="K229" s="301"/>
      <c r="L229" s="301"/>
      <c r="M229" s="301"/>
      <c r="N229" s="301"/>
      <c r="O229" s="301"/>
      <c r="P229" s="301"/>
    </row>
    <row r="230" customFormat="false" ht="18" hidden="false" customHeight="false" outlineLevel="0" collapsed="false">
      <c r="A230" s="301"/>
      <c r="B230" s="356"/>
      <c r="C230" s="301"/>
      <c r="D230" s="301"/>
      <c r="E230" s="301"/>
      <c r="F230" s="301"/>
      <c r="G230" s="301"/>
      <c r="H230" s="301"/>
      <c r="I230" s="301"/>
      <c r="J230" s="301"/>
      <c r="K230" s="301"/>
      <c r="L230" s="301"/>
      <c r="M230" s="301"/>
      <c r="N230" s="301"/>
      <c r="O230" s="301"/>
      <c r="P230" s="301"/>
    </row>
    <row r="231" customFormat="false" ht="18" hidden="false" customHeight="false" outlineLevel="0" collapsed="false">
      <c r="A231" s="301"/>
      <c r="B231" s="356"/>
      <c r="C231" s="301"/>
      <c r="D231" s="301"/>
      <c r="E231" s="301"/>
      <c r="F231" s="301"/>
      <c r="G231" s="301"/>
      <c r="H231" s="301"/>
      <c r="I231" s="301"/>
      <c r="J231" s="301"/>
      <c r="K231" s="301"/>
      <c r="L231" s="301"/>
      <c r="M231" s="301"/>
      <c r="N231" s="301"/>
      <c r="O231" s="301"/>
      <c r="P231" s="301"/>
    </row>
    <row r="232" customFormat="false" ht="18" hidden="false" customHeight="false" outlineLevel="0" collapsed="false">
      <c r="A232" s="301"/>
      <c r="B232" s="356"/>
      <c r="C232" s="301"/>
      <c r="D232" s="301"/>
      <c r="E232" s="301"/>
      <c r="F232" s="301"/>
      <c r="G232" s="301"/>
      <c r="H232" s="301"/>
      <c r="I232" s="301"/>
      <c r="J232" s="301"/>
      <c r="K232" s="301"/>
      <c r="L232" s="301"/>
      <c r="M232" s="301"/>
      <c r="N232" s="301"/>
      <c r="O232" s="301"/>
      <c r="P232" s="301"/>
    </row>
    <row r="233" customFormat="false" ht="18" hidden="false" customHeight="false" outlineLevel="0" collapsed="false">
      <c r="A233" s="301"/>
      <c r="B233" s="356"/>
      <c r="C233" s="301"/>
      <c r="D233" s="301"/>
      <c r="E233" s="301"/>
      <c r="F233" s="301"/>
      <c r="G233" s="301"/>
      <c r="H233" s="301"/>
      <c r="I233" s="301"/>
      <c r="J233" s="301"/>
      <c r="K233" s="301"/>
      <c r="L233" s="301"/>
      <c r="M233" s="301"/>
      <c r="N233" s="301"/>
      <c r="O233" s="301"/>
      <c r="P233" s="301"/>
    </row>
    <row r="234" customFormat="false" ht="18" hidden="false" customHeight="false" outlineLevel="0" collapsed="false">
      <c r="A234" s="301"/>
      <c r="B234" s="356"/>
      <c r="C234" s="301"/>
      <c r="D234" s="301"/>
      <c r="E234" s="301"/>
      <c r="F234" s="301"/>
      <c r="G234" s="301"/>
      <c r="H234" s="301"/>
      <c r="I234" s="301"/>
      <c r="J234" s="301"/>
      <c r="K234" s="301"/>
      <c r="L234" s="301"/>
      <c r="M234" s="301"/>
      <c r="N234" s="301"/>
      <c r="O234" s="301"/>
      <c r="P234" s="301"/>
    </row>
    <row r="235" customFormat="false" ht="18" hidden="false" customHeight="false" outlineLevel="0" collapsed="false">
      <c r="A235" s="301"/>
      <c r="B235" s="356"/>
      <c r="C235" s="301"/>
      <c r="D235" s="301"/>
      <c r="E235" s="301"/>
      <c r="F235" s="301"/>
      <c r="G235" s="301"/>
      <c r="H235" s="301"/>
      <c r="I235" s="301"/>
      <c r="J235" s="301"/>
      <c r="K235" s="301"/>
      <c r="L235" s="301"/>
      <c r="M235" s="301"/>
      <c r="N235" s="301"/>
      <c r="O235" s="301"/>
      <c r="P235" s="301"/>
    </row>
    <row r="236" customFormat="false" ht="18" hidden="false" customHeight="false" outlineLevel="0" collapsed="false">
      <c r="A236" s="301"/>
      <c r="B236" s="356"/>
      <c r="C236" s="301"/>
      <c r="D236" s="301"/>
      <c r="E236" s="301"/>
      <c r="F236" s="301"/>
      <c r="G236" s="301"/>
      <c r="H236" s="301"/>
      <c r="I236" s="301"/>
      <c r="J236" s="301"/>
      <c r="K236" s="301"/>
      <c r="L236" s="301"/>
      <c r="M236" s="301"/>
      <c r="N236" s="301"/>
      <c r="O236" s="301"/>
      <c r="P236" s="301"/>
    </row>
    <row r="237" customFormat="false" ht="18" hidden="false" customHeight="false" outlineLevel="0" collapsed="false">
      <c r="A237" s="301"/>
      <c r="B237" s="356"/>
      <c r="C237" s="301"/>
      <c r="D237" s="301"/>
      <c r="E237" s="301"/>
      <c r="F237" s="301"/>
      <c r="G237" s="301"/>
      <c r="H237" s="301"/>
      <c r="I237" s="301"/>
      <c r="J237" s="301"/>
      <c r="K237" s="301"/>
      <c r="L237" s="301"/>
      <c r="M237" s="301"/>
      <c r="N237" s="301"/>
      <c r="O237" s="301"/>
      <c r="P237" s="301"/>
    </row>
    <row r="238" customFormat="false" ht="18" hidden="false" customHeight="false" outlineLevel="0" collapsed="false">
      <c r="A238" s="301"/>
      <c r="B238" s="356"/>
      <c r="C238" s="301"/>
      <c r="D238" s="301"/>
      <c r="E238" s="301"/>
      <c r="F238" s="301"/>
      <c r="G238" s="301"/>
      <c r="H238" s="301"/>
      <c r="I238" s="301"/>
      <c r="J238" s="301"/>
      <c r="K238" s="301"/>
      <c r="L238" s="301"/>
      <c r="M238" s="301"/>
      <c r="N238" s="301"/>
      <c r="O238" s="301"/>
      <c r="P238" s="301"/>
    </row>
    <row r="239" customFormat="false" ht="18" hidden="false" customHeight="false" outlineLevel="0" collapsed="false">
      <c r="A239" s="301"/>
      <c r="B239" s="356"/>
      <c r="C239" s="301"/>
      <c r="D239" s="301"/>
      <c r="E239" s="301"/>
      <c r="F239" s="301"/>
      <c r="G239" s="301"/>
      <c r="H239" s="301"/>
      <c r="I239" s="301"/>
      <c r="J239" s="301"/>
      <c r="K239" s="301"/>
      <c r="L239" s="301"/>
      <c r="M239" s="301"/>
      <c r="N239" s="301"/>
      <c r="O239" s="301"/>
      <c r="P239" s="301"/>
    </row>
    <row r="240" customFormat="false" ht="18" hidden="false" customHeight="false" outlineLevel="0" collapsed="false">
      <c r="A240" s="301"/>
      <c r="B240" s="356"/>
      <c r="C240" s="301"/>
      <c r="D240" s="301"/>
      <c r="E240" s="301"/>
      <c r="F240" s="301"/>
      <c r="G240" s="301"/>
      <c r="H240" s="301"/>
      <c r="I240" s="301"/>
      <c r="J240" s="301"/>
      <c r="K240" s="301"/>
      <c r="L240" s="301"/>
      <c r="M240" s="301"/>
      <c r="N240" s="301"/>
      <c r="O240" s="301"/>
      <c r="P240" s="301"/>
    </row>
    <row r="241" customFormat="false" ht="18" hidden="false" customHeight="false" outlineLevel="0" collapsed="false">
      <c r="A241" s="301"/>
      <c r="B241" s="356"/>
      <c r="C241" s="301"/>
      <c r="D241" s="301"/>
      <c r="E241" s="301"/>
      <c r="F241" s="301"/>
      <c r="G241" s="301"/>
      <c r="H241" s="301"/>
      <c r="I241" s="301"/>
      <c r="J241" s="301"/>
      <c r="K241" s="301"/>
      <c r="L241" s="301"/>
      <c r="M241" s="301"/>
      <c r="N241" s="301"/>
      <c r="O241" s="301"/>
      <c r="P241" s="301"/>
    </row>
    <row r="242" customFormat="false" ht="18" hidden="false" customHeight="false" outlineLevel="0" collapsed="false">
      <c r="A242" s="301"/>
      <c r="B242" s="356"/>
      <c r="C242" s="301"/>
      <c r="D242" s="301"/>
      <c r="E242" s="301"/>
      <c r="F242" s="301"/>
      <c r="G242" s="301"/>
      <c r="H242" s="301"/>
      <c r="I242" s="301"/>
      <c r="J242" s="301"/>
      <c r="K242" s="301"/>
      <c r="L242" s="301"/>
      <c r="M242" s="301"/>
      <c r="N242" s="301"/>
      <c r="O242" s="301"/>
      <c r="P242" s="301"/>
    </row>
    <row r="243" customFormat="false" ht="18" hidden="false" customHeight="false" outlineLevel="0" collapsed="false">
      <c r="A243" s="301"/>
      <c r="B243" s="356"/>
      <c r="C243" s="301"/>
      <c r="D243" s="301"/>
      <c r="E243" s="301"/>
      <c r="F243" s="301"/>
      <c r="G243" s="301"/>
      <c r="H243" s="301"/>
      <c r="I243" s="301"/>
      <c r="J243" s="301"/>
      <c r="K243" s="301"/>
      <c r="L243" s="301"/>
      <c r="M243" s="301"/>
      <c r="N243" s="301"/>
      <c r="O243" s="301"/>
      <c r="P243" s="301"/>
    </row>
    <row r="244" customFormat="false" ht="18" hidden="false" customHeight="false" outlineLevel="0" collapsed="false">
      <c r="A244" s="301"/>
      <c r="B244" s="356"/>
      <c r="C244" s="301"/>
      <c r="D244" s="301"/>
      <c r="E244" s="301"/>
      <c r="F244" s="301"/>
      <c r="G244" s="301"/>
      <c r="H244" s="301"/>
      <c r="I244" s="301"/>
      <c r="J244" s="301"/>
      <c r="K244" s="301"/>
      <c r="L244" s="301"/>
      <c r="M244" s="301"/>
      <c r="N244" s="301"/>
      <c r="O244" s="301"/>
      <c r="P244" s="301"/>
    </row>
    <row r="245" customFormat="false" ht="18" hidden="false" customHeight="false" outlineLevel="0" collapsed="false">
      <c r="A245" s="301"/>
      <c r="B245" s="356"/>
      <c r="C245" s="301"/>
      <c r="D245" s="301"/>
      <c r="E245" s="301"/>
      <c r="F245" s="301"/>
      <c r="G245" s="301"/>
      <c r="H245" s="301"/>
      <c r="I245" s="301"/>
      <c r="J245" s="301"/>
      <c r="K245" s="301"/>
      <c r="L245" s="301"/>
      <c r="M245" s="301"/>
      <c r="N245" s="301"/>
      <c r="O245" s="301"/>
      <c r="P245" s="301"/>
    </row>
    <row r="246" customFormat="false" ht="18" hidden="false" customHeight="false" outlineLevel="0" collapsed="false">
      <c r="A246" s="301"/>
      <c r="B246" s="356"/>
      <c r="C246" s="301"/>
      <c r="D246" s="301"/>
      <c r="E246" s="301"/>
      <c r="F246" s="301"/>
      <c r="G246" s="301"/>
      <c r="H246" s="301"/>
      <c r="I246" s="301"/>
      <c r="J246" s="301"/>
      <c r="K246" s="301"/>
      <c r="L246" s="301"/>
      <c r="M246" s="301"/>
      <c r="N246" s="301"/>
      <c r="O246" s="301"/>
      <c r="P246" s="301"/>
    </row>
    <row r="247" customFormat="false" ht="18" hidden="false" customHeight="false" outlineLevel="0" collapsed="false">
      <c r="A247" s="301"/>
      <c r="B247" s="356"/>
      <c r="C247" s="301"/>
      <c r="D247" s="301"/>
      <c r="E247" s="301"/>
      <c r="F247" s="301"/>
      <c r="G247" s="301"/>
      <c r="H247" s="301"/>
      <c r="I247" s="301"/>
      <c r="J247" s="301"/>
      <c r="K247" s="301"/>
      <c r="L247" s="301"/>
      <c r="M247" s="301"/>
      <c r="N247" s="301"/>
      <c r="O247" s="301"/>
      <c r="P247" s="301"/>
    </row>
    <row r="248" customFormat="false" ht="18" hidden="false" customHeight="false" outlineLevel="0" collapsed="false">
      <c r="A248" s="301"/>
      <c r="B248" s="356"/>
      <c r="C248" s="301"/>
      <c r="D248" s="301"/>
      <c r="E248" s="301"/>
      <c r="F248" s="301"/>
      <c r="G248" s="301"/>
      <c r="H248" s="301"/>
      <c r="I248" s="301"/>
      <c r="J248" s="301"/>
      <c r="K248" s="301"/>
      <c r="L248" s="301"/>
      <c r="M248" s="301"/>
      <c r="N248" s="301"/>
      <c r="O248" s="301"/>
      <c r="P248" s="301"/>
    </row>
    <row r="249" customFormat="false" ht="18" hidden="false" customHeight="false" outlineLevel="0" collapsed="false">
      <c r="A249" s="301"/>
      <c r="B249" s="356"/>
      <c r="C249" s="301"/>
      <c r="D249" s="301"/>
      <c r="E249" s="301"/>
      <c r="F249" s="301"/>
      <c r="G249" s="301"/>
      <c r="H249" s="301"/>
      <c r="I249" s="301"/>
      <c r="J249" s="301"/>
      <c r="K249" s="301"/>
      <c r="L249" s="301"/>
      <c r="M249" s="301"/>
      <c r="N249" s="301"/>
      <c r="O249" s="301"/>
      <c r="P249" s="301"/>
    </row>
    <row r="250" customFormat="false" ht="18" hidden="false" customHeight="false" outlineLevel="0" collapsed="false">
      <c r="A250" s="301"/>
      <c r="B250" s="356"/>
      <c r="C250" s="301"/>
      <c r="D250" s="301"/>
      <c r="E250" s="301"/>
      <c r="F250" s="301"/>
      <c r="G250" s="301"/>
      <c r="H250" s="301"/>
      <c r="I250" s="301"/>
      <c r="J250" s="301"/>
      <c r="K250" s="301"/>
      <c r="L250" s="301"/>
      <c r="M250" s="301"/>
      <c r="N250" s="301"/>
      <c r="O250" s="301"/>
      <c r="P250" s="301"/>
    </row>
    <row r="251" customFormat="false" ht="18" hidden="false" customHeight="false" outlineLevel="0" collapsed="false">
      <c r="A251" s="301"/>
      <c r="B251" s="356"/>
      <c r="C251" s="301"/>
      <c r="D251" s="301"/>
      <c r="E251" s="301"/>
      <c r="F251" s="301"/>
      <c r="G251" s="301"/>
      <c r="H251" s="301"/>
      <c r="I251" s="301"/>
      <c r="J251" s="301"/>
      <c r="K251" s="301"/>
      <c r="L251" s="301"/>
      <c r="M251" s="301"/>
      <c r="N251" s="301"/>
      <c r="O251" s="301"/>
      <c r="P251" s="301"/>
    </row>
    <row r="252" customFormat="false" ht="18" hidden="false" customHeight="false" outlineLevel="0" collapsed="false">
      <c r="A252" s="301"/>
      <c r="B252" s="356"/>
      <c r="C252" s="301"/>
      <c r="D252" s="301"/>
      <c r="E252" s="301"/>
      <c r="F252" s="301"/>
      <c r="G252" s="301"/>
      <c r="H252" s="301"/>
      <c r="I252" s="301"/>
      <c r="J252" s="301"/>
      <c r="K252" s="301"/>
      <c r="L252" s="301"/>
      <c r="M252" s="301"/>
      <c r="N252" s="301"/>
      <c r="O252" s="301"/>
      <c r="P252" s="301"/>
    </row>
  </sheetData>
  <autoFilter ref="A5:Q109"/>
  <mergeCells count="18">
    <mergeCell ref="A6:A21"/>
    <mergeCell ref="A22:B22"/>
    <mergeCell ref="A24:B24"/>
    <mergeCell ref="A25:A31"/>
    <mergeCell ref="A32:B32"/>
    <mergeCell ref="A33:A37"/>
    <mergeCell ref="A38:B38"/>
    <mergeCell ref="A39:A41"/>
    <mergeCell ref="A42:B42"/>
    <mergeCell ref="A43:A46"/>
    <mergeCell ref="A47:B47"/>
    <mergeCell ref="A48:A57"/>
    <mergeCell ref="A58:B58"/>
    <mergeCell ref="A60:B60"/>
    <mergeCell ref="A61:A65"/>
    <mergeCell ref="A66:B66"/>
    <mergeCell ref="A68:B68"/>
    <mergeCell ref="A69:B69"/>
  </mergeCells>
  <printOptions headings="false" gridLines="false" gridLinesSet="true" horizontalCentered="false" verticalCentered="false"/>
  <pageMargins left="0.275694444444444" right="0.236111111111111" top="0.748611111111111" bottom="0.5125" header="0.315277777777778" footer="0.315277777777778"/>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&amp;L&amp;"Arial,Regular"Département RessourcesDirection des Finances&amp;CPPI 2017 - 2020 Préparation du BP 2017&amp;R&amp;D&amp;T</oddHeader>
    <oddFooter>&amp;L&amp;Z&amp;F/&amp;A&amp;R&amp;P/&amp;N</oddFooter>
  </headerFooter>
  <drawing r:id="rId1"/>
</worksheet>
</file>

<file path=xl/worksheets/sheet15.xml><?xml version="1.0" encoding="utf-8"?>
<worksheet xmlns="http://schemas.openxmlformats.org/spreadsheetml/2006/main" xmlns:r="http://schemas.openxmlformats.org/officeDocument/2006/relationships">
  <sheetPr filterMode="false">
    <tabColor rgb="FF4BACC6"/>
    <pageSetUpPr fitToPage="true"/>
  </sheetPr>
  <dimension ref="A1:T273"/>
  <sheetViews>
    <sheetView showFormulas="false" showGridLines="true" showRowColHeaders="true" showZeros="true" rightToLeft="false" tabSelected="false" showOutlineSymbols="true" defaultGridColor="true" view="pageBreakPreview" topLeftCell="A1" colorId="64" zoomScale="70" zoomScaleNormal="115" zoomScalePageLayoutView="70" workbookViewId="0">
      <pane xSplit="1" ySplit="5" topLeftCell="B160" activePane="bottomRight" state="frozen"/>
      <selection pane="topLeft" activeCell="A1" activeCellId="0" sqref="A1"/>
      <selection pane="topRight" activeCell="B1" activeCellId="0" sqref="B1"/>
      <selection pane="bottomLeft" activeCell="A160" activeCellId="0" sqref="A160"/>
      <selection pane="bottomRight" activeCell="D142" activeCellId="1" sqref="AF:AF D142"/>
    </sheetView>
  </sheetViews>
  <sheetFormatPr defaultRowHeight="18" zeroHeight="false" outlineLevelRow="1" outlineLevelCol="0"/>
  <cols>
    <col collapsed="false" customWidth="true" hidden="false" outlineLevel="0" max="1" min="1" style="361" width="41.62"/>
    <col collapsed="false" customWidth="true" hidden="false" outlineLevel="0" max="2" min="2" style="241" width="14.62"/>
    <col collapsed="false" customWidth="true" hidden="false" outlineLevel="0" max="3" min="3" style="241" width="12.63"/>
    <col collapsed="false" customWidth="true" hidden="false" outlineLevel="0" max="4" min="4" style="242" width="12.63"/>
    <col collapsed="false" customWidth="true" hidden="false" outlineLevel="0" max="6" min="5" style="241" width="12.63"/>
    <col collapsed="false" customWidth="true" hidden="false" outlineLevel="0" max="7" min="7" style="242" width="12.63"/>
    <col collapsed="false" customWidth="true" hidden="false" outlineLevel="0" max="9" min="8" style="241" width="12.63"/>
    <col collapsed="false" customWidth="true" hidden="false" outlineLevel="0" max="10" min="10" style="242" width="12.63"/>
    <col collapsed="false" customWidth="true" hidden="false" outlineLevel="0" max="12" min="11" style="241" width="12.63"/>
    <col collapsed="false" customWidth="true" hidden="false" outlineLevel="0" max="13" min="13" style="242" width="12.63"/>
    <col collapsed="false" customWidth="true" hidden="false" outlineLevel="0" max="14" min="14" style="241" width="12.63"/>
    <col collapsed="false" customWidth="true" hidden="false" outlineLevel="0" max="20" min="15" style="243" width="12.63"/>
    <col collapsed="false" customWidth="true" hidden="false" outlineLevel="0" max="1025" min="21" style="266" width="11"/>
  </cols>
  <sheetData>
    <row r="1" customFormat="false" ht="18" hidden="true" customHeight="false" outlineLevel="1" collapsed="false">
      <c r="A1" s="267"/>
      <c r="B1" s="268"/>
      <c r="C1" s="244"/>
      <c r="D1" s="245"/>
      <c r="E1" s="244"/>
      <c r="F1" s="244"/>
      <c r="G1" s="245"/>
      <c r="H1" s="244"/>
      <c r="I1" s="244"/>
      <c r="J1" s="245"/>
      <c r="K1" s="244"/>
      <c r="L1" s="244"/>
      <c r="M1" s="245"/>
    </row>
    <row r="2" customFormat="false" ht="18" hidden="true" customHeight="false" outlineLevel="1" collapsed="false">
      <c r="C2" s="244"/>
      <c r="D2" s="245"/>
      <c r="E2" s="244"/>
      <c r="F2" s="244"/>
      <c r="G2" s="244"/>
      <c r="H2" s="244"/>
      <c r="I2" s="244"/>
      <c r="J2" s="245"/>
      <c r="K2" s="244"/>
      <c r="L2" s="244"/>
      <c r="M2" s="245"/>
    </row>
    <row r="3" customFormat="false" ht="18" hidden="true" customHeight="false" outlineLevel="1" collapsed="false">
      <c r="A3" s="88" t="s">
        <v>561</v>
      </c>
      <c r="B3" s="89" t="s">
        <v>562</v>
      </c>
      <c r="C3" s="0"/>
      <c r="D3" s="0"/>
      <c r="E3" s="0"/>
      <c r="F3" s="0"/>
      <c r="G3" s="245"/>
      <c r="H3" s="244"/>
      <c r="I3" s="244"/>
      <c r="J3" s="245"/>
      <c r="K3" s="244"/>
      <c r="L3" s="244"/>
      <c r="M3" s="245"/>
    </row>
    <row r="4" customFormat="false" ht="18" hidden="false" customHeight="false" outlineLevel="0" collapsed="false">
      <c r="A4" s="0"/>
      <c r="B4" s="0"/>
      <c r="C4" s="0"/>
      <c r="D4" s="0"/>
      <c r="E4" s="0"/>
      <c r="F4" s="0"/>
      <c r="G4" s="346"/>
      <c r="H4" s="345"/>
      <c r="I4" s="345"/>
      <c r="J4" s="346"/>
      <c r="K4" s="345"/>
      <c r="L4" s="345"/>
      <c r="M4" s="346"/>
      <c r="N4" s="145"/>
    </row>
    <row r="5" s="289" customFormat="true" ht="15.75" hidden="false" customHeight="false" outlineLevel="0" collapsed="false">
      <c r="A5" s="92"/>
      <c r="B5" s="93"/>
      <c r="C5" s="94"/>
      <c r="D5" s="95" t="s">
        <v>566</v>
      </c>
      <c r="E5" s="96"/>
      <c r="F5" s="97"/>
      <c r="Q5" s="0"/>
      <c r="R5" s="0"/>
      <c r="S5" s="0"/>
      <c r="T5" s="290"/>
    </row>
    <row r="6" customFormat="false" ht="18" hidden="true" customHeight="false" outlineLevel="0" collapsed="false">
      <c r="A6" s="98" t="s">
        <v>643</v>
      </c>
      <c r="B6" s="99" t="s">
        <v>642</v>
      </c>
      <c r="C6" s="99" t="s">
        <v>569</v>
      </c>
      <c r="D6" s="100" t="s">
        <v>691</v>
      </c>
      <c r="E6" s="101" t="s">
        <v>692</v>
      </c>
      <c r="F6" s="102" t="s">
        <v>570</v>
      </c>
      <c r="Q6" s="0"/>
      <c r="R6" s="0"/>
      <c r="S6" s="0"/>
      <c r="T6" s="0"/>
    </row>
    <row r="7" customFormat="false" ht="18" hidden="true" customHeight="false" outlineLevel="0" collapsed="false">
      <c r="A7" s="103" t="s">
        <v>644</v>
      </c>
      <c r="B7" s="250"/>
      <c r="C7" s="251"/>
      <c r="D7" s="155"/>
      <c r="E7" s="156"/>
      <c r="F7" s="252"/>
      <c r="Q7" s="0"/>
      <c r="R7" s="0"/>
      <c r="S7" s="0"/>
      <c r="T7" s="0"/>
    </row>
    <row r="8" customFormat="false" ht="18" hidden="true" customHeight="false" outlineLevel="0" collapsed="false">
      <c r="A8" s="108"/>
      <c r="B8" s="104" t="s">
        <v>869</v>
      </c>
      <c r="C8" s="104"/>
      <c r="D8" s="254"/>
      <c r="E8" s="143"/>
      <c r="F8" s="255"/>
      <c r="Q8" s="0"/>
      <c r="R8" s="0"/>
      <c r="S8" s="0"/>
      <c r="T8" s="0"/>
    </row>
    <row r="9" customFormat="false" ht="18" hidden="false" customHeight="false" outlineLevel="0" collapsed="false">
      <c r="A9" s="108"/>
      <c r="B9" s="109"/>
      <c r="C9" s="109" t="s">
        <v>592</v>
      </c>
      <c r="D9" s="110" t="n">
        <v>50000</v>
      </c>
      <c r="E9" s="111" t="n">
        <v>0</v>
      </c>
      <c r="F9" s="112" t="n">
        <v>50000</v>
      </c>
      <c r="Q9" s="0"/>
      <c r="R9" s="0"/>
      <c r="S9" s="0"/>
      <c r="T9" s="0"/>
    </row>
    <row r="10" customFormat="false" ht="25.5" hidden="true" customHeight="false" outlineLevel="0" collapsed="false">
      <c r="A10" s="108"/>
      <c r="B10" s="109"/>
      <c r="C10" s="109" t="s">
        <v>594</v>
      </c>
      <c r="D10" s="110" t="n">
        <v>0</v>
      </c>
      <c r="E10" s="111" t="n">
        <v>0</v>
      </c>
      <c r="F10" s="112" t="n">
        <v>0</v>
      </c>
      <c r="Q10" s="0"/>
      <c r="R10" s="0"/>
      <c r="S10" s="0"/>
      <c r="T10" s="0"/>
    </row>
    <row r="11" customFormat="false" ht="25.5" hidden="true" customHeight="false" outlineLevel="0" collapsed="false">
      <c r="A11" s="108"/>
      <c r="B11" s="109"/>
      <c r="C11" s="109" t="s">
        <v>744</v>
      </c>
      <c r="D11" s="110" t="n">
        <v>0</v>
      </c>
      <c r="E11" s="111" t="n">
        <v>0</v>
      </c>
      <c r="F11" s="112" t="n">
        <v>0</v>
      </c>
      <c r="Q11" s="0"/>
      <c r="R11" s="0"/>
      <c r="S11" s="0"/>
      <c r="T11" s="0"/>
    </row>
    <row r="12" customFormat="false" ht="25.5" hidden="true" customHeight="false" outlineLevel="0" collapsed="false">
      <c r="A12" s="108"/>
      <c r="B12" s="109"/>
      <c r="C12" s="109" t="s">
        <v>580</v>
      </c>
      <c r="D12" s="110" t="n">
        <v>0</v>
      </c>
      <c r="E12" s="111" t="n">
        <v>0</v>
      </c>
      <c r="F12" s="112" t="n">
        <v>0</v>
      </c>
      <c r="Q12" s="0"/>
      <c r="R12" s="0"/>
      <c r="S12" s="0"/>
      <c r="T12" s="0"/>
    </row>
    <row r="13" customFormat="false" ht="25.5" hidden="false" customHeight="false" outlineLevel="0" collapsed="false">
      <c r="A13" s="108"/>
      <c r="B13" s="109"/>
      <c r="C13" s="109" t="s">
        <v>582</v>
      </c>
      <c r="D13" s="110" t="n">
        <v>4000000</v>
      </c>
      <c r="E13" s="111" t="n">
        <v>0</v>
      </c>
      <c r="F13" s="112" t="n">
        <v>4000000</v>
      </c>
      <c r="Q13" s="0"/>
      <c r="R13" s="0"/>
      <c r="S13" s="0"/>
      <c r="T13" s="0"/>
    </row>
    <row r="14" customFormat="false" ht="18" hidden="true" customHeight="false" outlineLevel="0" collapsed="false">
      <c r="A14" s="108"/>
      <c r="B14" s="109"/>
      <c r="C14" s="109" t="s">
        <v>746</v>
      </c>
      <c r="D14" s="110" t="n">
        <v>0</v>
      </c>
      <c r="E14" s="111" t="n">
        <v>0</v>
      </c>
      <c r="F14" s="112" t="n">
        <v>0</v>
      </c>
      <c r="Q14" s="0"/>
      <c r="R14" s="0"/>
      <c r="S14" s="0"/>
      <c r="T14" s="0"/>
    </row>
    <row r="15" customFormat="false" ht="18" hidden="false" customHeight="false" outlineLevel="0" collapsed="false">
      <c r="A15" s="108"/>
      <c r="B15" s="109"/>
      <c r="C15" s="109" t="s">
        <v>745</v>
      </c>
      <c r="D15" s="110" t="n">
        <v>0</v>
      </c>
      <c r="E15" s="111" t="n">
        <v>0</v>
      </c>
      <c r="F15" s="112" t="n">
        <v>0</v>
      </c>
      <c r="Q15" s="0"/>
      <c r="R15" s="0"/>
      <c r="S15" s="0"/>
      <c r="T15" s="0"/>
    </row>
    <row r="16" customFormat="false" ht="18" hidden="false" customHeight="false" outlineLevel="0" collapsed="false">
      <c r="A16" s="108"/>
      <c r="B16" s="109"/>
      <c r="C16" s="109" t="s">
        <v>597</v>
      </c>
      <c r="D16" s="110" t="n">
        <v>0</v>
      </c>
      <c r="E16" s="111" t="n">
        <v>0</v>
      </c>
      <c r="F16" s="112" t="n">
        <v>0</v>
      </c>
      <c r="Q16" s="0"/>
      <c r="R16" s="0"/>
      <c r="S16" s="0"/>
      <c r="T16" s="0"/>
    </row>
    <row r="17" customFormat="false" ht="18" hidden="false" customHeight="false" outlineLevel="0" collapsed="false">
      <c r="A17" s="108"/>
      <c r="B17" s="109"/>
      <c r="C17" s="109" t="s">
        <v>747</v>
      </c>
      <c r="D17" s="110" t="n">
        <v>0</v>
      </c>
      <c r="E17" s="111" t="n">
        <v>0</v>
      </c>
      <c r="F17" s="112" t="n">
        <v>0</v>
      </c>
      <c r="Q17" s="0"/>
      <c r="R17" s="0"/>
      <c r="S17" s="0"/>
      <c r="T17" s="0"/>
    </row>
    <row r="18" customFormat="false" ht="18" hidden="true" customHeight="false" outlineLevel="0" collapsed="false">
      <c r="A18" s="108"/>
      <c r="B18" s="109"/>
      <c r="C18" s="109" t="s">
        <v>596</v>
      </c>
      <c r="D18" s="110" t="n">
        <v>0</v>
      </c>
      <c r="E18" s="111" t="n">
        <v>0</v>
      </c>
      <c r="F18" s="112" t="n">
        <v>0</v>
      </c>
      <c r="Q18" s="0"/>
      <c r="R18" s="0"/>
      <c r="S18" s="0"/>
      <c r="T18" s="0"/>
    </row>
    <row r="19" customFormat="false" ht="18" hidden="false" customHeight="false" outlineLevel="0" collapsed="false">
      <c r="A19" s="108"/>
      <c r="B19" s="109"/>
      <c r="C19" s="109" t="s">
        <v>598</v>
      </c>
      <c r="D19" s="110" t="n">
        <v>0</v>
      </c>
      <c r="E19" s="111" t="n">
        <v>0</v>
      </c>
      <c r="F19" s="112" t="n">
        <v>0</v>
      </c>
      <c r="Q19" s="0"/>
      <c r="R19" s="0"/>
      <c r="S19" s="0"/>
      <c r="T19" s="0"/>
    </row>
    <row r="20" customFormat="false" ht="25.5" hidden="true" customHeight="false" outlineLevel="0" collapsed="false">
      <c r="A20" s="108"/>
      <c r="B20" s="109"/>
      <c r="C20" s="109" t="s">
        <v>599</v>
      </c>
      <c r="D20" s="110" t="n">
        <v>0</v>
      </c>
      <c r="E20" s="111" t="n">
        <v>0</v>
      </c>
      <c r="F20" s="112" t="n">
        <v>0</v>
      </c>
      <c r="Q20" s="0"/>
      <c r="R20" s="0"/>
      <c r="S20" s="0"/>
      <c r="T20" s="0"/>
    </row>
    <row r="21" customFormat="false" ht="18" hidden="false" customHeight="false" outlineLevel="0" collapsed="false">
      <c r="A21" s="108"/>
      <c r="B21" s="109"/>
      <c r="C21" s="109" t="s">
        <v>749</v>
      </c>
      <c r="D21" s="110" t="n">
        <v>456495</v>
      </c>
      <c r="E21" s="111" t="n">
        <v>456495</v>
      </c>
      <c r="F21" s="112" t="n">
        <v>0</v>
      </c>
      <c r="Q21" s="0"/>
      <c r="R21" s="0"/>
      <c r="S21" s="0"/>
      <c r="T21" s="0"/>
    </row>
    <row r="22" customFormat="false" ht="18" hidden="false" customHeight="false" outlineLevel="0" collapsed="false">
      <c r="A22" s="108"/>
      <c r="B22" s="109"/>
      <c r="C22" s="109" t="s">
        <v>595</v>
      </c>
      <c r="D22" s="110" t="n">
        <v>0</v>
      </c>
      <c r="E22" s="111" t="n">
        <v>0</v>
      </c>
      <c r="F22" s="112" t="n">
        <v>0</v>
      </c>
      <c r="Q22" s="0"/>
      <c r="R22" s="0"/>
      <c r="S22" s="0"/>
      <c r="T22" s="0"/>
    </row>
    <row r="23" customFormat="false" ht="18" hidden="true" customHeight="false" outlineLevel="0" collapsed="false">
      <c r="A23" s="108"/>
      <c r="B23" s="113"/>
      <c r="C23" s="113" t="s">
        <v>750</v>
      </c>
      <c r="D23" s="114" t="n">
        <v>0</v>
      </c>
      <c r="E23" s="115" t="n">
        <v>0</v>
      </c>
      <c r="F23" s="116" t="n">
        <v>0</v>
      </c>
      <c r="Q23" s="0"/>
      <c r="R23" s="0"/>
      <c r="S23" s="0"/>
      <c r="T23" s="0"/>
    </row>
    <row r="24" customFormat="false" ht="18" hidden="false" customHeight="false" outlineLevel="0" collapsed="false">
      <c r="A24" s="108"/>
      <c r="B24" s="117" t="s">
        <v>1026</v>
      </c>
      <c r="C24" s="118"/>
      <c r="D24" s="119" t="n">
        <v>4506495</v>
      </c>
      <c r="E24" s="120" t="n">
        <v>456495</v>
      </c>
      <c r="F24" s="121" t="n">
        <v>4050000</v>
      </c>
      <c r="Q24" s="0"/>
      <c r="R24" s="0"/>
      <c r="S24" s="0"/>
      <c r="T24" s="0"/>
    </row>
    <row r="25" customFormat="false" ht="18" hidden="false" customHeight="false" outlineLevel="0" collapsed="false">
      <c r="A25" s="108"/>
      <c r="B25" s="104" t="s">
        <v>645</v>
      </c>
      <c r="C25" s="104"/>
      <c r="D25" s="254"/>
      <c r="E25" s="143"/>
      <c r="F25" s="255"/>
      <c r="Q25" s="0"/>
      <c r="R25" s="0"/>
      <c r="S25" s="0"/>
      <c r="T25" s="0"/>
    </row>
    <row r="26" customFormat="false" ht="18" hidden="false" customHeight="false" outlineLevel="0" collapsed="false">
      <c r="A26" s="108"/>
      <c r="B26" s="109"/>
      <c r="C26" s="109" t="s">
        <v>646</v>
      </c>
      <c r="D26" s="110" t="n">
        <v>383500</v>
      </c>
      <c r="E26" s="111" t="n">
        <v>0</v>
      </c>
      <c r="F26" s="112" t="n">
        <v>383500</v>
      </c>
      <c r="Q26" s="0"/>
      <c r="R26" s="0"/>
      <c r="S26" s="0"/>
      <c r="T26" s="0"/>
    </row>
    <row r="27" customFormat="false" ht="18" hidden="false" customHeight="false" outlineLevel="0" collapsed="false">
      <c r="A27" s="108"/>
      <c r="B27" s="109"/>
      <c r="C27" s="109" t="s">
        <v>721</v>
      </c>
      <c r="D27" s="110" t="n">
        <v>0</v>
      </c>
      <c r="E27" s="111" t="n">
        <v>0</v>
      </c>
      <c r="F27" s="112" t="n">
        <v>0</v>
      </c>
      <c r="Q27" s="0"/>
      <c r="R27" s="0"/>
      <c r="S27" s="0"/>
      <c r="T27" s="0"/>
    </row>
    <row r="28" customFormat="false" ht="18" hidden="false" customHeight="false" outlineLevel="0" collapsed="false">
      <c r="A28" s="108"/>
      <c r="B28" s="113"/>
      <c r="C28" s="113" t="s">
        <v>768</v>
      </c>
      <c r="D28" s="114" t="n">
        <v>200000</v>
      </c>
      <c r="E28" s="115" t="n">
        <v>200000</v>
      </c>
      <c r="F28" s="116" t="n">
        <v>0</v>
      </c>
      <c r="Q28" s="0"/>
      <c r="R28" s="0"/>
      <c r="S28" s="0"/>
      <c r="T28" s="0"/>
    </row>
    <row r="29" customFormat="false" ht="18" hidden="false" customHeight="false" outlineLevel="0" collapsed="false">
      <c r="A29" s="108"/>
      <c r="B29" s="117" t="s">
        <v>647</v>
      </c>
      <c r="C29" s="118"/>
      <c r="D29" s="119" t="n">
        <v>583500</v>
      </c>
      <c r="E29" s="120" t="n">
        <v>200000</v>
      </c>
      <c r="F29" s="121" t="n">
        <v>383500</v>
      </c>
      <c r="Q29" s="0"/>
      <c r="R29" s="0"/>
      <c r="S29" s="0"/>
      <c r="T29" s="0"/>
    </row>
    <row r="30" customFormat="false" ht="18" hidden="false" customHeight="false" outlineLevel="0" collapsed="false">
      <c r="A30" s="108"/>
      <c r="B30" s="104" t="s">
        <v>648</v>
      </c>
      <c r="C30" s="104"/>
      <c r="D30" s="254"/>
      <c r="E30" s="143"/>
      <c r="F30" s="255"/>
      <c r="Q30" s="0"/>
      <c r="R30" s="0"/>
      <c r="S30" s="0"/>
      <c r="T30" s="0"/>
    </row>
    <row r="31" customFormat="false" ht="18" hidden="false" customHeight="false" outlineLevel="0" collapsed="false">
      <c r="A31" s="108"/>
      <c r="B31" s="109"/>
      <c r="C31" s="109" t="s">
        <v>732</v>
      </c>
      <c r="D31" s="110" t="n">
        <v>0</v>
      </c>
      <c r="E31" s="111" t="n">
        <v>0</v>
      </c>
      <c r="F31" s="112" t="n">
        <v>0</v>
      </c>
      <c r="Q31" s="0"/>
      <c r="R31" s="0"/>
      <c r="S31" s="0"/>
      <c r="T31" s="0"/>
    </row>
    <row r="32" customFormat="false" ht="18" hidden="true" customHeight="false" outlineLevel="0" collapsed="false">
      <c r="A32" s="108"/>
      <c r="B32" s="109"/>
      <c r="C32" s="109" t="s">
        <v>733</v>
      </c>
      <c r="D32" s="110" t="n">
        <v>0</v>
      </c>
      <c r="E32" s="111" t="n">
        <v>0</v>
      </c>
      <c r="F32" s="112" t="n">
        <v>0</v>
      </c>
      <c r="Q32" s="0"/>
      <c r="R32" s="0"/>
      <c r="S32" s="0"/>
      <c r="T32" s="0"/>
    </row>
    <row r="33" customFormat="false" ht="18" hidden="false" customHeight="false" outlineLevel="0" collapsed="false">
      <c r="A33" s="108"/>
      <c r="B33" s="109"/>
      <c r="C33" s="109" t="s">
        <v>707</v>
      </c>
      <c r="D33" s="110" t="n">
        <v>0</v>
      </c>
      <c r="E33" s="111" t="n">
        <v>0</v>
      </c>
      <c r="F33" s="112" t="n">
        <v>0</v>
      </c>
      <c r="Q33" s="0"/>
      <c r="R33" s="0"/>
      <c r="S33" s="0"/>
      <c r="T33" s="0"/>
    </row>
    <row r="34" customFormat="false" ht="18" hidden="true" customHeight="false" outlineLevel="0" collapsed="false">
      <c r="A34" s="108"/>
      <c r="B34" s="109"/>
      <c r="C34" s="109" t="s">
        <v>727</v>
      </c>
      <c r="D34" s="110" t="n">
        <v>0</v>
      </c>
      <c r="E34" s="111" t="n">
        <v>0</v>
      </c>
      <c r="F34" s="112" t="n">
        <v>0</v>
      </c>
      <c r="Q34" s="0"/>
      <c r="R34" s="0"/>
      <c r="S34" s="0"/>
      <c r="T34" s="0"/>
    </row>
    <row r="35" customFormat="false" ht="18" hidden="false" customHeight="false" outlineLevel="0" collapsed="false">
      <c r="A35" s="108"/>
      <c r="B35" s="109"/>
      <c r="C35" s="109" t="s">
        <v>712</v>
      </c>
      <c r="D35" s="110" t="n">
        <v>0</v>
      </c>
      <c r="E35" s="111" t="n">
        <v>0</v>
      </c>
      <c r="F35" s="112" t="n">
        <v>0</v>
      </c>
      <c r="Q35" s="0"/>
      <c r="R35" s="0"/>
      <c r="S35" s="0"/>
      <c r="T35" s="0"/>
    </row>
    <row r="36" customFormat="false" ht="18" hidden="true" customHeight="false" outlineLevel="0" collapsed="false">
      <c r="A36" s="108"/>
      <c r="B36" s="109"/>
      <c r="C36" s="109" t="s">
        <v>737</v>
      </c>
      <c r="D36" s="110" t="n">
        <v>0</v>
      </c>
      <c r="E36" s="111" t="n">
        <v>0</v>
      </c>
      <c r="F36" s="112" t="n">
        <v>0</v>
      </c>
      <c r="Q36" s="0"/>
      <c r="R36" s="0"/>
      <c r="S36" s="0"/>
      <c r="T36" s="0"/>
    </row>
    <row r="37" customFormat="false" ht="18" hidden="false" customHeight="false" outlineLevel="0" collapsed="false">
      <c r="A37" s="108"/>
      <c r="B37" s="109"/>
      <c r="C37" s="109" t="s">
        <v>738</v>
      </c>
      <c r="D37" s="152"/>
      <c r="E37" s="122"/>
      <c r="F37" s="112" t="n">
        <v>0</v>
      </c>
      <c r="Q37" s="0"/>
      <c r="R37" s="0"/>
      <c r="S37" s="0"/>
      <c r="T37" s="0"/>
    </row>
    <row r="38" customFormat="false" ht="18" hidden="true" customHeight="false" outlineLevel="0" collapsed="false">
      <c r="A38" s="108"/>
      <c r="B38" s="109"/>
      <c r="C38" s="109" t="s">
        <v>739</v>
      </c>
      <c r="D38" s="152"/>
      <c r="E38" s="122"/>
      <c r="F38" s="112" t="n">
        <v>0</v>
      </c>
      <c r="Q38" s="0"/>
      <c r="R38" s="0"/>
      <c r="S38" s="0"/>
      <c r="T38" s="0"/>
    </row>
    <row r="39" customFormat="false" ht="25.5" hidden="false" customHeight="false" outlineLevel="0" collapsed="false">
      <c r="A39" s="108"/>
      <c r="B39" s="109"/>
      <c r="C39" s="109" t="s">
        <v>740</v>
      </c>
      <c r="D39" s="110" t="n">
        <v>0</v>
      </c>
      <c r="E39" s="111" t="n">
        <v>0</v>
      </c>
      <c r="F39" s="112" t="n">
        <v>0</v>
      </c>
      <c r="Q39" s="0"/>
      <c r="R39" s="0"/>
      <c r="S39" s="0"/>
      <c r="T39" s="0"/>
    </row>
    <row r="40" customFormat="false" ht="18" hidden="false" customHeight="false" outlineLevel="0" collapsed="false">
      <c r="A40" s="108"/>
      <c r="B40" s="109"/>
      <c r="C40" s="109" t="s">
        <v>741</v>
      </c>
      <c r="D40" s="110" t="n">
        <v>0</v>
      </c>
      <c r="E40" s="111" t="n">
        <v>0.0001</v>
      </c>
      <c r="F40" s="112" t="n">
        <v>-0.0001</v>
      </c>
      <c r="Q40" s="0"/>
      <c r="R40" s="0"/>
      <c r="S40" s="0"/>
      <c r="T40" s="0"/>
    </row>
    <row r="41" customFormat="false" ht="18" hidden="true" customHeight="false" outlineLevel="0" collapsed="false">
      <c r="A41" s="108"/>
      <c r="B41" s="109"/>
      <c r="C41" s="109" t="s">
        <v>709</v>
      </c>
      <c r="D41" s="110" t="n">
        <v>0</v>
      </c>
      <c r="E41" s="111" t="n">
        <v>337500</v>
      </c>
      <c r="F41" s="112" t="n">
        <v>-337500</v>
      </c>
      <c r="Q41" s="0"/>
      <c r="R41" s="0"/>
      <c r="S41" s="0"/>
      <c r="T41" s="0"/>
    </row>
    <row r="42" customFormat="false" ht="25.5" hidden="false" customHeight="false" outlineLevel="0" collapsed="false">
      <c r="A42" s="108"/>
      <c r="B42" s="109"/>
      <c r="C42" s="109" t="s">
        <v>742</v>
      </c>
      <c r="D42" s="110" t="n">
        <v>0</v>
      </c>
      <c r="E42" s="111" t="n">
        <v>800000</v>
      </c>
      <c r="F42" s="112" t="n">
        <v>-800000</v>
      </c>
      <c r="Q42" s="0"/>
      <c r="R42" s="0"/>
      <c r="S42" s="0"/>
      <c r="T42" s="0"/>
    </row>
    <row r="43" customFormat="false" ht="18" hidden="false" customHeight="false" outlineLevel="0" collapsed="false">
      <c r="A43" s="108"/>
      <c r="B43" s="109"/>
      <c r="C43" s="109" t="s">
        <v>716</v>
      </c>
      <c r="D43" s="110" t="n">
        <v>0</v>
      </c>
      <c r="E43" s="122"/>
      <c r="F43" s="112" t="n">
        <v>0</v>
      </c>
      <c r="Q43" s="0"/>
      <c r="R43" s="0"/>
      <c r="S43" s="0"/>
      <c r="T43" s="0"/>
    </row>
    <row r="44" customFormat="false" ht="18" hidden="true" customHeight="false" outlineLevel="0" collapsed="false">
      <c r="A44" s="108"/>
      <c r="B44" s="109"/>
      <c r="C44" s="109" t="s">
        <v>717</v>
      </c>
      <c r="D44" s="110" t="n">
        <v>0</v>
      </c>
      <c r="E44" s="111" t="n">
        <v>2900000</v>
      </c>
      <c r="F44" s="112" t="n">
        <v>-2900000</v>
      </c>
      <c r="Q44" s="0"/>
      <c r="R44" s="0"/>
      <c r="S44" s="0"/>
      <c r="T44" s="0"/>
    </row>
    <row r="45" customFormat="false" ht="18" hidden="true" customHeight="false" outlineLevel="0" collapsed="false">
      <c r="A45" s="108"/>
      <c r="B45" s="109"/>
      <c r="C45" s="109" t="s">
        <v>743</v>
      </c>
      <c r="D45" s="152"/>
      <c r="E45" s="122"/>
      <c r="F45" s="112" t="n">
        <v>0</v>
      </c>
      <c r="Q45" s="0"/>
      <c r="R45" s="0"/>
      <c r="S45" s="0"/>
      <c r="T45" s="0"/>
    </row>
    <row r="46" customFormat="false" ht="18" hidden="false" customHeight="false" outlineLevel="0" collapsed="false">
      <c r="A46" s="108"/>
      <c r="B46" s="109"/>
      <c r="C46" s="109" t="s">
        <v>710</v>
      </c>
      <c r="D46" s="152"/>
      <c r="E46" s="122"/>
      <c r="F46" s="112" t="n">
        <v>0</v>
      </c>
      <c r="Q46" s="0"/>
      <c r="R46" s="0"/>
      <c r="S46" s="0"/>
      <c r="T46" s="0"/>
    </row>
    <row r="47" customFormat="false" ht="18" hidden="false" customHeight="false" outlineLevel="0" collapsed="false">
      <c r="A47" s="108"/>
      <c r="B47" s="109"/>
      <c r="C47" s="109" t="s">
        <v>649</v>
      </c>
      <c r="D47" s="110" t="n">
        <v>0</v>
      </c>
      <c r="E47" s="111" t="n">
        <v>500000</v>
      </c>
      <c r="F47" s="112" t="n">
        <v>-500000</v>
      </c>
      <c r="Q47" s="0"/>
      <c r="R47" s="0"/>
      <c r="S47" s="0"/>
      <c r="T47" s="0"/>
    </row>
    <row r="48" customFormat="false" ht="18" hidden="false" customHeight="false" outlineLevel="0" collapsed="false">
      <c r="A48" s="108"/>
      <c r="B48" s="109"/>
      <c r="C48" s="109" t="s">
        <v>767</v>
      </c>
      <c r="D48" s="110" t="n">
        <v>150000</v>
      </c>
      <c r="E48" s="111" t="n">
        <v>0</v>
      </c>
      <c r="F48" s="112" t="n">
        <v>150000</v>
      </c>
      <c r="Q48" s="0"/>
      <c r="R48" s="0"/>
      <c r="S48" s="0"/>
      <c r="T48" s="0"/>
    </row>
    <row r="49" customFormat="false" ht="18" hidden="false" customHeight="false" outlineLevel="0" collapsed="false">
      <c r="A49" s="108"/>
      <c r="B49" s="113"/>
      <c r="C49" s="113" t="s">
        <v>650</v>
      </c>
      <c r="D49" s="114" t="n">
        <v>1105920</v>
      </c>
      <c r="E49" s="115" t="n">
        <v>0</v>
      </c>
      <c r="F49" s="116" t="n">
        <v>1105920</v>
      </c>
      <c r="Q49" s="0"/>
      <c r="R49" s="0"/>
      <c r="S49" s="0"/>
      <c r="T49" s="0"/>
    </row>
    <row r="50" customFormat="false" ht="18" hidden="false" customHeight="false" outlineLevel="0" collapsed="false">
      <c r="A50" s="108"/>
      <c r="B50" s="117" t="s">
        <v>651</v>
      </c>
      <c r="C50" s="118"/>
      <c r="D50" s="119" t="n">
        <v>1255920</v>
      </c>
      <c r="E50" s="120" t="n">
        <v>4537500.0001</v>
      </c>
      <c r="F50" s="121" t="n">
        <v>-3281580.0001</v>
      </c>
      <c r="Q50" s="0"/>
      <c r="R50" s="0"/>
      <c r="S50" s="0"/>
      <c r="T50" s="0"/>
    </row>
    <row r="51" customFormat="false" ht="18" hidden="false" customHeight="false" outlineLevel="0" collapsed="false">
      <c r="A51" s="108"/>
      <c r="B51" s="104" t="s">
        <v>652</v>
      </c>
      <c r="C51" s="104"/>
      <c r="D51" s="254"/>
      <c r="E51" s="143"/>
      <c r="F51" s="255"/>
      <c r="Q51" s="0"/>
      <c r="R51" s="0"/>
      <c r="S51" s="0"/>
      <c r="T51" s="0"/>
    </row>
    <row r="52" customFormat="false" ht="18" hidden="false" customHeight="false" outlineLevel="0" collapsed="false">
      <c r="A52" s="108"/>
      <c r="B52" s="109"/>
      <c r="C52" s="109" t="s">
        <v>653</v>
      </c>
      <c r="D52" s="110" t="n">
        <v>150000</v>
      </c>
      <c r="E52" s="111" t="n">
        <v>0</v>
      </c>
      <c r="F52" s="112" t="n">
        <v>150000</v>
      </c>
      <c r="Q52" s="0"/>
      <c r="R52" s="0"/>
      <c r="S52" s="0"/>
      <c r="T52" s="0"/>
    </row>
    <row r="53" customFormat="false" ht="18" hidden="false" customHeight="false" outlineLevel="0" collapsed="false">
      <c r="A53" s="108"/>
      <c r="B53" s="109"/>
      <c r="C53" s="109" t="s">
        <v>708</v>
      </c>
      <c r="D53" s="110" t="n">
        <v>0</v>
      </c>
      <c r="E53" s="111" t="n">
        <v>0</v>
      </c>
      <c r="F53" s="112" t="n">
        <v>0</v>
      </c>
      <c r="Q53" s="0"/>
      <c r="R53" s="0"/>
      <c r="S53" s="0"/>
      <c r="T53" s="0"/>
    </row>
    <row r="54" customFormat="false" ht="18" hidden="false" customHeight="false" outlineLevel="0" collapsed="false">
      <c r="A54" s="108"/>
      <c r="B54" s="109"/>
      <c r="C54" s="109" t="s">
        <v>734</v>
      </c>
      <c r="D54" s="110" t="n">
        <v>0</v>
      </c>
      <c r="E54" s="111" t="n">
        <v>0</v>
      </c>
      <c r="F54" s="112" t="n">
        <v>0</v>
      </c>
      <c r="Q54" s="0"/>
      <c r="R54" s="0"/>
      <c r="S54" s="0"/>
      <c r="T54" s="0"/>
    </row>
    <row r="55" customFormat="false" ht="18" hidden="false" customHeight="false" outlineLevel="0" collapsed="false">
      <c r="A55" s="108"/>
      <c r="B55" s="109"/>
      <c r="C55" s="109" t="s">
        <v>724</v>
      </c>
      <c r="D55" s="152"/>
      <c r="E55" s="111" t="n">
        <v>0</v>
      </c>
      <c r="F55" s="112" t="n">
        <v>0</v>
      </c>
      <c r="Q55" s="0"/>
      <c r="R55" s="0"/>
      <c r="S55" s="0"/>
      <c r="T55" s="0"/>
    </row>
    <row r="56" customFormat="false" ht="18" hidden="true" customHeight="false" outlineLevel="0" collapsed="false">
      <c r="A56" s="108"/>
      <c r="B56" s="109"/>
      <c r="C56" s="109" t="s">
        <v>723</v>
      </c>
      <c r="D56" s="152"/>
      <c r="E56" s="111" t="n">
        <v>0</v>
      </c>
      <c r="F56" s="112" t="n">
        <v>0</v>
      </c>
      <c r="Q56" s="0"/>
      <c r="R56" s="0"/>
      <c r="S56" s="0"/>
      <c r="T56" s="0"/>
    </row>
    <row r="57" customFormat="false" ht="18" hidden="false" customHeight="false" outlineLevel="0" collapsed="false">
      <c r="A57" s="108"/>
      <c r="B57" s="109"/>
      <c r="C57" s="109" t="s">
        <v>722</v>
      </c>
      <c r="D57" s="152"/>
      <c r="E57" s="111" t="n">
        <v>0</v>
      </c>
      <c r="F57" s="112" t="n">
        <v>0</v>
      </c>
      <c r="Q57" s="0"/>
      <c r="R57" s="0"/>
      <c r="S57" s="0"/>
      <c r="T57" s="0"/>
    </row>
    <row r="58" customFormat="false" ht="18" hidden="false" customHeight="false" outlineLevel="0" collapsed="false">
      <c r="A58" s="108"/>
      <c r="B58" s="109"/>
      <c r="C58" s="109" t="s">
        <v>725</v>
      </c>
      <c r="D58" s="152"/>
      <c r="E58" s="111" t="n">
        <v>0</v>
      </c>
      <c r="F58" s="112" t="n">
        <v>0</v>
      </c>
      <c r="Q58" s="0"/>
      <c r="R58" s="0"/>
      <c r="S58" s="0"/>
      <c r="T58" s="0"/>
    </row>
    <row r="59" customFormat="false" ht="18" hidden="true" customHeight="false" outlineLevel="0" collapsed="false">
      <c r="A59" s="108"/>
      <c r="B59" s="109"/>
      <c r="C59" s="109" t="s">
        <v>726</v>
      </c>
      <c r="D59" s="152"/>
      <c r="E59" s="111" t="n">
        <v>0</v>
      </c>
      <c r="F59" s="112" t="n">
        <v>0</v>
      </c>
      <c r="Q59" s="0"/>
      <c r="R59" s="0"/>
      <c r="S59" s="0"/>
      <c r="T59" s="0"/>
    </row>
    <row r="60" customFormat="false" ht="18" hidden="true" customHeight="false" outlineLevel="0" collapsed="false">
      <c r="A60" s="108"/>
      <c r="B60" s="109"/>
      <c r="C60" s="109" t="s">
        <v>654</v>
      </c>
      <c r="D60" s="110" t="n">
        <v>400000</v>
      </c>
      <c r="E60" s="111" t="n">
        <v>0</v>
      </c>
      <c r="F60" s="112" t="n">
        <v>400000</v>
      </c>
      <c r="Q60" s="0"/>
      <c r="R60" s="0"/>
      <c r="S60" s="0"/>
      <c r="T60" s="0"/>
    </row>
    <row r="61" customFormat="false" ht="18" hidden="false" customHeight="false" outlineLevel="0" collapsed="false">
      <c r="A61" s="108"/>
      <c r="B61" s="109"/>
      <c r="C61" s="109" t="s">
        <v>719</v>
      </c>
      <c r="D61" s="110" t="n">
        <v>0</v>
      </c>
      <c r="E61" s="111" t="n">
        <v>0</v>
      </c>
      <c r="F61" s="112" t="n">
        <v>0</v>
      </c>
      <c r="Q61" s="0"/>
      <c r="R61" s="0"/>
      <c r="S61" s="0"/>
      <c r="T61" s="0"/>
    </row>
    <row r="62" customFormat="false" ht="18" hidden="false" customHeight="false" outlineLevel="0" collapsed="false">
      <c r="A62" s="108"/>
      <c r="B62" s="109"/>
      <c r="C62" s="109" t="s">
        <v>655</v>
      </c>
      <c r="D62" s="110" t="n">
        <v>212000</v>
      </c>
      <c r="E62" s="111" t="n">
        <v>207500</v>
      </c>
      <c r="F62" s="112" t="n">
        <v>4500</v>
      </c>
      <c r="Q62" s="0"/>
      <c r="R62" s="0"/>
      <c r="S62" s="0"/>
      <c r="T62" s="0"/>
    </row>
    <row r="63" customFormat="false" ht="18" hidden="false" customHeight="false" outlineLevel="0" collapsed="false">
      <c r="A63" s="108"/>
      <c r="B63" s="109"/>
      <c r="C63" s="109" t="s">
        <v>656</v>
      </c>
      <c r="D63" s="110" t="n">
        <v>22000</v>
      </c>
      <c r="E63" s="111" t="n">
        <v>0</v>
      </c>
      <c r="F63" s="112" t="n">
        <v>22000</v>
      </c>
      <c r="Q63" s="0"/>
      <c r="R63" s="0"/>
      <c r="S63" s="0"/>
      <c r="T63" s="0"/>
    </row>
    <row r="64" customFormat="false" ht="18" hidden="false" customHeight="false" outlineLevel="0" collapsed="false">
      <c r="A64" s="108"/>
      <c r="B64" s="113"/>
      <c r="C64" s="113" t="s">
        <v>720</v>
      </c>
      <c r="D64" s="114" t="n">
        <v>0</v>
      </c>
      <c r="E64" s="115" t="n">
        <v>0</v>
      </c>
      <c r="F64" s="116" t="n">
        <v>0</v>
      </c>
      <c r="Q64" s="0"/>
      <c r="R64" s="0"/>
      <c r="S64" s="0"/>
      <c r="T64" s="0"/>
    </row>
    <row r="65" customFormat="false" ht="18" hidden="true" customHeight="false" outlineLevel="0" collapsed="false">
      <c r="A65" s="128"/>
      <c r="B65" s="117" t="s">
        <v>657</v>
      </c>
      <c r="C65" s="118"/>
      <c r="D65" s="119" t="n">
        <v>784000</v>
      </c>
      <c r="E65" s="120" t="n">
        <v>207500</v>
      </c>
      <c r="F65" s="121" t="n">
        <v>576500</v>
      </c>
      <c r="Q65" s="0"/>
      <c r="R65" s="0"/>
      <c r="S65" s="0"/>
      <c r="T65" s="0"/>
    </row>
    <row r="66" customFormat="false" ht="18" hidden="false" customHeight="false" outlineLevel="0" collapsed="false">
      <c r="A66" s="129" t="s">
        <v>658</v>
      </c>
      <c r="B66" s="130"/>
      <c r="C66" s="118"/>
      <c r="D66" s="119" t="n">
        <v>7129915</v>
      </c>
      <c r="E66" s="120" t="n">
        <v>5401495.0001</v>
      </c>
      <c r="F66" s="121" t="n">
        <v>1728419.9999</v>
      </c>
      <c r="Q66" s="0"/>
      <c r="R66" s="0"/>
      <c r="S66" s="0"/>
      <c r="T66" s="0"/>
    </row>
    <row r="67" customFormat="false" ht="18" hidden="false" customHeight="false" outlineLevel="0" collapsed="false">
      <c r="A67" s="103" t="s">
        <v>660</v>
      </c>
      <c r="B67" s="250"/>
      <c r="C67" s="251"/>
      <c r="D67" s="155"/>
      <c r="E67" s="156"/>
      <c r="F67" s="252"/>
      <c r="Q67" s="0"/>
      <c r="R67" s="0"/>
      <c r="S67" s="0"/>
      <c r="T67" s="0"/>
    </row>
    <row r="68" customFormat="false" ht="18" hidden="false" customHeight="false" outlineLevel="0" collapsed="false">
      <c r="A68" s="108"/>
      <c r="B68" s="104" t="s">
        <v>661</v>
      </c>
      <c r="C68" s="104"/>
      <c r="D68" s="254"/>
      <c r="E68" s="143"/>
      <c r="F68" s="255"/>
      <c r="Q68" s="0"/>
      <c r="R68" s="0"/>
      <c r="S68" s="0"/>
      <c r="T68" s="0"/>
    </row>
    <row r="69" customFormat="false" ht="18" hidden="false" customHeight="false" outlineLevel="0" collapsed="false">
      <c r="A69" s="108"/>
      <c r="B69" s="109"/>
      <c r="C69" s="109" t="s">
        <v>662</v>
      </c>
      <c r="D69" s="110" t="n">
        <v>500000</v>
      </c>
      <c r="E69" s="111" t="n">
        <v>0</v>
      </c>
      <c r="F69" s="112" t="n">
        <v>500000</v>
      </c>
      <c r="Q69" s="0"/>
      <c r="R69" s="0"/>
      <c r="S69" s="0"/>
      <c r="T69" s="0"/>
    </row>
    <row r="70" customFormat="false" ht="18" hidden="true" customHeight="false" outlineLevel="0" collapsed="false">
      <c r="A70" s="108"/>
      <c r="B70" s="109"/>
      <c r="C70" s="109" t="s">
        <v>730</v>
      </c>
      <c r="D70" s="110" t="n">
        <v>0</v>
      </c>
      <c r="E70" s="111" t="n">
        <v>0</v>
      </c>
      <c r="F70" s="112" t="n">
        <v>0</v>
      </c>
      <c r="Q70" s="0"/>
      <c r="R70" s="0"/>
      <c r="S70" s="0"/>
      <c r="T70" s="0"/>
    </row>
    <row r="71" customFormat="false" ht="18" hidden="false" customHeight="false" outlineLevel="0" collapsed="false">
      <c r="A71" s="108"/>
      <c r="B71" s="109"/>
      <c r="C71" s="109" t="s">
        <v>761</v>
      </c>
      <c r="D71" s="110" t="n">
        <v>200000</v>
      </c>
      <c r="E71" s="111" t="n">
        <v>0</v>
      </c>
      <c r="F71" s="112" t="n">
        <v>200000</v>
      </c>
      <c r="Q71" s="0"/>
      <c r="R71" s="0"/>
      <c r="S71" s="0"/>
      <c r="T71" s="0"/>
    </row>
    <row r="72" customFormat="false" ht="18" hidden="true" customHeight="false" outlineLevel="0" collapsed="false">
      <c r="A72" s="108"/>
      <c r="B72" s="109"/>
      <c r="C72" s="109" t="s">
        <v>663</v>
      </c>
      <c r="D72" s="110" t="n">
        <v>820000</v>
      </c>
      <c r="E72" s="111" t="n">
        <v>540000</v>
      </c>
      <c r="F72" s="112" t="n">
        <v>280000</v>
      </c>
      <c r="Q72" s="0"/>
      <c r="R72" s="0"/>
      <c r="S72" s="0"/>
      <c r="T72" s="0"/>
    </row>
    <row r="73" customFormat="false" ht="18" hidden="false" customHeight="false" outlineLevel="0" collapsed="false">
      <c r="A73" s="108"/>
      <c r="B73" s="109"/>
      <c r="C73" s="109" t="s">
        <v>631</v>
      </c>
      <c r="D73" s="152"/>
      <c r="E73" s="111" t="n">
        <v>0</v>
      </c>
      <c r="F73" s="112" t="n">
        <v>0</v>
      </c>
      <c r="Q73" s="0"/>
      <c r="R73" s="0"/>
      <c r="S73" s="0"/>
      <c r="T73" s="0"/>
    </row>
    <row r="74" customFormat="false" ht="18" hidden="false" customHeight="false" outlineLevel="0" collapsed="false">
      <c r="A74" s="108"/>
      <c r="B74" s="109"/>
      <c r="C74" s="109" t="s">
        <v>632</v>
      </c>
      <c r="D74" s="152"/>
      <c r="E74" s="111" t="n">
        <v>0</v>
      </c>
      <c r="F74" s="112" t="n">
        <v>0</v>
      </c>
      <c r="Q74" s="0"/>
      <c r="R74" s="0"/>
      <c r="S74" s="0"/>
      <c r="T74" s="0"/>
    </row>
    <row r="75" customFormat="false" ht="18" hidden="false" customHeight="false" outlineLevel="0" collapsed="false">
      <c r="A75" s="108"/>
      <c r="B75" s="109"/>
      <c r="C75" s="109" t="s">
        <v>625</v>
      </c>
      <c r="D75" s="110" t="n">
        <v>70000</v>
      </c>
      <c r="E75" s="111" t="n">
        <v>0</v>
      </c>
      <c r="F75" s="112" t="n">
        <v>70000</v>
      </c>
      <c r="Q75" s="0"/>
      <c r="R75" s="0"/>
      <c r="S75" s="0"/>
      <c r="T75" s="0"/>
    </row>
    <row r="76" customFormat="false" ht="18" hidden="true" customHeight="false" outlineLevel="0" collapsed="false">
      <c r="A76" s="108"/>
      <c r="B76" s="109"/>
      <c r="C76" s="109" t="s">
        <v>616</v>
      </c>
      <c r="D76" s="110" t="n">
        <v>5600000</v>
      </c>
      <c r="E76" s="111" t="n">
        <v>0</v>
      </c>
      <c r="F76" s="112" t="n">
        <v>5600000</v>
      </c>
      <c r="Q76" s="0"/>
      <c r="R76" s="0"/>
      <c r="S76" s="0"/>
      <c r="T76" s="0"/>
    </row>
    <row r="77" customFormat="false" ht="18" hidden="false" customHeight="false" outlineLevel="0" collapsed="false">
      <c r="A77" s="108"/>
      <c r="B77" s="109"/>
      <c r="C77" s="109" t="s">
        <v>626</v>
      </c>
      <c r="D77" s="110" t="n">
        <v>882000</v>
      </c>
      <c r="E77" s="111" t="n">
        <v>0</v>
      </c>
      <c r="F77" s="112" t="n">
        <v>882000</v>
      </c>
      <c r="Q77" s="0"/>
      <c r="R77" s="0"/>
      <c r="S77" s="0"/>
      <c r="T77" s="0"/>
    </row>
    <row r="78" customFormat="false" ht="18" hidden="true" customHeight="false" outlineLevel="0" collapsed="false">
      <c r="A78" s="108"/>
      <c r="B78" s="109"/>
      <c r="C78" s="109" t="s">
        <v>612</v>
      </c>
      <c r="D78" s="110" t="n">
        <v>0</v>
      </c>
      <c r="E78" s="111" t="n">
        <v>0</v>
      </c>
      <c r="F78" s="112" t="n">
        <v>0</v>
      </c>
      <c r="Q78" s="0"/>
      <c r="R78" s="0"/>
      <c r="S78" s="0"/>
      <c r="T78" s="0"/>
    </row>
    <row r="79" customFormat="false" ht="18" hidden="true" customHeight="false" outlineLevel="0" collapsed="false">
      <c r="A79" s="108"/>
      <c r="B79" s="109"/>
      <c r="C79" s="109" t="s">
        <v>593</v>
      </c>
      <c r="D79" s="110" t="n">
        <v>100000</v>
      </c>
      <c r="E79" s="111" t="n">
        <v>0</v>
      </c>
      <c r="F79" s="112" t="n">
        <v>100000</v>
      </c>
      <c r="Q79" s="0"/>
      <c r="R79" s="0"/>
      <c r="S79" s="0"/>
      <c r="T79" s="0"/>
    </row>
    <row r="80" customFormat="false" ht="18" hidden="true" customHeight="false" outlineLevel="0" collapsed="false">
      <c r="A80" s="108"/>
      <c r="B80" s="109"/>
      <c r="C80" s="109" t="s">
        <v>763</v>
      </c>
      <c r="D80" s="110" t="n">
        <v>2000000</v>
      </c>
      <c r="E80" s="111" t="n">
        <v>0</v>
      </c>
      <c r="F80" s="112" t="n">
        <v>2000000</v>
      </c>
      <c r="Q80" s="0"/>
      <c r="R80" s="0"/>
      <c r="S80" s="0"/>
      <c r="T80" s="0"/>
    </row>
    <row r="81" customFormat="false" ht="18" hidden="true" customHeight="false" outlineLevel="0" collapsed="false">
      <c r="A81" s="108"/>
      <c r="B81" s="109"/>
      <c r="C81" s="109" t="s">
        <v>728</v>
      </c>
      <c r="D81" s="110" t="n">
        <v>0</v>
      </c>
      <c r="E81" s="111" t="n">
        <v>0</v>
      </c>
      <c r="F81" s="112" t="n">
        <v>0</v>
      </c>
      <c r="Q81" s="0"/>
      <c r="R81" s="0"/>
      <c r="S81" s="0"/>
      <c r="T81" s="0"/>
    </row>
    <row r="82" customFormat="false" ht="18" hidden="true" customHeight="false" outlineLevel="0" collapsed="false">
      <c r="A82" s="108"/>
      <c r="B82" s="109"/>
      <c r="C82" s="109" t="s">
        <v>604</v>
      </c>
      <c r="D82" s="110" t="n">
        <v>250000</v>
      </c>
      <c r="E82" s="111" t="n">
        <v>0</v>
      </c>
      <c r="F82" s="112" t="n">
        <v>250000</v>
      </c>
      <c r="Q82" s="0"/>
      <c r="R82" s="0"/>
      <c r="S82" s="0"/>
      <c r="T82" s="0"/>
    </row>
    <row r="83" customFormat="false" ht="18" hidden="false" customHeight="false" outlineLevel="0" collapsed="false">
      <c r="A83" s="108"/>
      <c r="B83" s="109"/>
      <c r="C83" s="109" t="s">
        <v>617</v>
      </c>
      <c r="D83" s="110" t="n">
        <v>0</v>
      </c>
      <c r="E83" s="111" t="n">
        <v>0</v>
      </c>
      <c r="F83" s="112" t="n">
        <v>0</v>
      </c>
      <c r="Q83" s="0"/>
      <c r="R83" s="0"/>
      <c r="S83" s="0"/>
      <c r="T83" s="0"/>
    </row>
    <row r="84" customFormat="false" ht="18" hidden="false" customHeight="false" outlineLevel="0" collapsed="false">
      <c r="A84" s="108"/>
      <c r="B84" s="109"/>
      <c r="C84" s="109" t="s">
        <v>615</v>
      </c>
      <c r="D84" s="110" t="n">
        <v>770000</v>
      </c>
      <c r="E84" s="111" t="n">
        <v>10000</v>
      </c>
      <c r="F84" s="112" t="n">
        <v>760000</v>
      </c>
      <c r="Q84" s="0"/>
      <c r="R84" s="0"/>
      <c r="S84" s="0"/>
      <c r="T84" s="0"/>
    </row>
    <row r="85" customFormat="false" ht="18" hidden="false" customHeight="false" outlineLevel="0" collapsed="false">
      <c r="A85" s="108"/>
      <c r="B85" s="109"/>
      <c r="C85" s="109" t="s">
        <v>729</v>
      </c>
      <c r="D85" s="152"/>
      <c r="E85" s="111" t="n">
        <v>0</v>
      </c>
      <c r="F85" s="112" t="n">
        <v>0</v>
      </c>
      <c r="Q85" s="0"/>
      <c r="R85" s="0"/>
      <c r="S85" s="0"/>
      <c r="T85" s="0"/>
    </row>
    <row r="86" customFormat="false" ht="18" hidden="true" customHeight="false" outlineLevel="0" collapsed="false">
      <c r="A86" s="108"/>
      <c r="B86" s="109"/>
      <c r="C86" s="109" t="s">
        <v>585</v>
      </c>
      <c r="D86" s="110" t="n">
        <v>5400000</v>
      </c>
      <c r="E86" s="111" t="n">
        <v>0</v>
      </c>
      <c r="F86" s="112" t="n">
        <v>5400000</v>
      </c>
      <c r="Q86" s="0"/>
      <c r="R86" s="0"/>
      <c r="S86" s="0"/>
      <c r="T86" s="0"/>
    </row>
    <row r="87" customFormat="false" ht="18" hidden="true" customHeight="false" outlineLevel="0" collapsed="false">
      <c r="A87" s="108"/>
      <c r="B87" s="109"/>
      <c r="C87" s="109" t="s">
        <v>718</v>
      </c>
      <c r="D87" s="110" t="n">
        <v>0</v>
      </c>
      <c r="E87" s="111" t="n">
        <v>0</v>
      </c>
      <c r="F87" s="112" t="n">
        <v>0</v>
      </c>
      <c r="Q87" s="0"/>
      <c r="R87" s="0"/>
      <c r="S87" s="0"/>
      <c r="T87" s="0"/>
    </row>
    <row r="88" customFormat="false" ht="18" hidden="true" customHeight="false" outlineLevel="0" collapsed="false">
      <c r="A88" s="108"/>
      <c r="B88" s="109"/>
      <c r="C88" s="109" t="s">
        <v>756</v>
      </c>
      <c r="D88" s="152"/>
      <c r="E88" s="122"/>
      <c r="F88" s="112" t="n">
        <v>0</v>
      </c>
      <c r="Q88" s="0"/>
      <c r="R88" s="0"/>
      <c r="S88" s="0"/>
      <c r="T88" s="0"/>
    </row>
    <row r="89" customFormat="false" ht="18" hidden="false" customHeight="false" outlineLevel="0" collapsed="false">
      <c r="A89" s="108"/>
      <c r="B89" s="109"/>
      <c r="C89" s="109" t="s">
        <v>664</v>
      </c>
      <c r="D89" s="110" t="n">
        <v>575000</v>
      </c>
      <c r="E89" s="111" t="n">
        <v>0</v>
      </c>
      <c r="F89" s="112" t="n">
        <v>575000</v>
      </c>
      <c r="Q89" s="0"/>
      <c r="R89" s="0"/>
      <c r="S89" s="0"/>
      <c r="T89" s="0"/>
    </row>
    <row r="90" customFormat="false" ht="25.5" hidden="false" customHeight="false" outlineLevel="0" collapsed="false">
      <c r="A90" s="108"/>
      <c r="B90" s="109"/>
      <c r="C90" s="109" t="s">
        <v>735</v>
      </c>
      <c r="D90" s="152"/>
      <c r="E90" s="122"/>
      <c r="F90" s="112" t="n">
        <v>0</v>
      </c>
      <c r="Q90" s="0"/>
      <c r="R90" s="0"/>
      <c r="S90" s="0"/>
      <c r="T90" s="0"/>
    </row>
    <row r="91" customFormat="false" ht="18" hidden="true" customHeight="false" outlineLevel="0" collapsed="false">
      <c r="A91" s="108"/>
      <c r="B91" s="109"/>
      <c r="C91" s="109" t="s">
        <v>588</v>
      </c>
      <c r="D91" s="110" t="n">
        <v>465000</v>
      </c>
      <c r="E91" s="111" t="n">
        <v>0</v>
      </c>
      <c r="F91" s="112" t="n">
        <v>465000</v>
      </c>
      <c r="Q91" s="0"/>
      <c r="R91" s="0"/>
      <c r="S91" s="0"/>
      <c r="T91" s="0"/>
    </row>
    <row r="92" customFormat="false" ht="18" hidden="true" customHeight="false" outlineLevel="0" collapsed="false">
      <c r="A92" s="108"/>
      <c r="B92" s="113"/>
      <c r="C92" s="113" t="s">
        <v>665</v>
      </c>
      <c r="D92" s="114" t="n">
        <v>1212000</v>
      </c>
      <c r="E92" s="115" t="n">
        <v>0</v>
      </c>
      <c r="F92" s="116" t="n">
        <v>1212000</v>
      </c>
      <c r="Q92" s="0"/>
      <c r="R92" s="0"/>
      <c r="S92" s="0"/>
      <c r="T92" s="0"/>
    </row>
    <row r="93" customFormat="false" ht="18" hidden="false" customHeight="false" outlineLevel="0" collapsed="false">
      <c r="A93" s="108"/>
      <c r="B93" s="117" t="s">
        <v>666</v>
      </c>
      <c r="C93" s="118"/>
      <c r="D93" s="119" t="n">
        <v>18844000</v>
      </c>
      <c r="E93" s="120" t="n">
        <v>550000</v>
      </c>
      <c r="F93" s="121" t="n">
        <v>18294000</v>
      </c>
      <c r="Q93" s="0"/>
      <c r="R93" s="0"/>
      <c r="S93" s="0"/>
      <c r="T93" s="0"/>
    </row>
    <row r="94" customFormat="false" ht="18" hidden="false" customHeight="false" outlineLevel="0" collapsed="false">
      <c r="A94" s="108"/>
      <c r="B94" s="104" t="s">
        <v>667</v>
      </c>
      <c r="C94" s="104"/>
      <c r="D94" s="254"/>
      <c r="E94" s="143"/>
      <c r="F94" s="255"/>
      <c r="Q94" s="0"/>
      <c r="R94" s="0"/>
      <c r="S94" s="0"/>
      <c r="T94" s="0"/>
    </row>
    <row r="95" customFormat="false" ht="18" hidden="false" customHeight="false" outlineLevel="0" collapsed="false">
      <c r="A95" s="108"/>
      <c r="B95" s="109"/>
      <c r="C95" s="109" t="s">
        <v>668</v>
      </c>
      <c r="D95" s="110" t="n">
        <v>250000</v>
      </c>
      <c r="E95" s="111" t="n">
        <v>0</v>
      </c>
      <c r="F95" s="112" t="n">
        <v>250000</v>
      </c>
      <c r="Q95" s="0"/>
      <c r="R95" s="0"/>
      <c r="S95" s="0"/>
      <c r="T95" s="0"/>
    </row>
    <row r="96" customFormat="false" ht="18" hidden="true" customHeight="false" outlineLevel="0" collapsed="false">
      <c r="A96" s="108"/>
      <c r="B96" s="109"/>
      <c r="C96" s="109" t="s">
        <v>762</v>
      </c>
      <c r="D96" s="110" t="n">
        <v>4000000</v>
      </c>
      <c r="E96" s="111" t="n">
        <v>0</v>
      </c>
      <c r="F96" s="112" t="n">
        <v>4000000</v>
      </c>
      <c r="Q96" s="0"/>
      <c r="R96" s="0"/>
      <c r="S96" s="0"/>
      <c r="T96" s="0"/>
    </row>
    <row r="97" customFormat="false" ht="18" hidden="false" customHeight="false" outlineLevel="0" collapsed="false">
      <c r="A97" s="108"/>
      <c r="B97" s="109"/>
      <c r="C97" s="109" t="s">
        <v>754</v>
      </c>
      <c r="D97" s="110" t="n">
        <v>25000</v>
      </c>
      <c r="E97" s="111" t="n">
        <v>0</v>
      </c>
      <c r="F97" s="112" t="n">
        <v>25000</v>
      </c>
      <c r="Q97" s="0"/>
      <c r="R97" s="0"/>
      <c r="S97" s="0"/>
      <c r="T97" s="0"/>
    </row>
    <row r="98" customFormat="false" ht="18" hidden="false" customHeight="false" outlineLevel="0" collapsed="false">
      <c r="A98" s="108"/>
      <c r="B98" s="109"/>
      <c r="C98" s="109" t="s">
        <v>755</v>
      </c>
      <c r="D98" s="110" t="n">
        <v>0</v>
      </c>
      <c r="E98" s="111" t="n">
        <v>0</v>
      </c>
      <c r="F98" s="112" t="n">
        <v>0</v>
      </c>
      <c r="Q98" s="0"/>
      <c r="R98" s="0"/>
      <c r="S98" s="0"/>
      <c r="T98" s="0"/>
    </row>
    <row r="99" customFormat="false" ht="18" hidden="true" customHeight="false" outlineLevel="0" collapsed="false">
      <c r="A99" s="108"/>
      <c r="B99" s="113"/>
      <c r="C99" s="113" t="s">
        <v>627</v>
      </c>
      <c r="D99" s="114" t="n">
        <v>2900000</v>
      </c>
      <c r="E99" s="115" t="n">
        <v>0</v>
      </c>
      <c r="F99" s="116" t="n">
        <v>2900000</v>
      </c>
      <c r="Q99" s="0"/>
      <c r="R99" s="0"/>
      <c r="S99" s="0"/>
      <c r="T99" s="0"/>
    </row>
    <row r="100" customFormat="false" ht="18" hidden="false" customHeight="false" outlineLevel="0" collapsed="false">
      <c r="A100" s="108"/>
      <c r="B100" s="117" t="s">
        <v>669</v>
      </c>
      <c r="C100" s="118"/>
      <c r="D100" s="119" t="n">
        <v>7175000</v>
      </c>
      <c r="E100" s="120" t="n">
        <v>0</v>
      </c>
      <c r="F100" s="121" t="n">
        <v>7175000</v>
      </c>
      <c r="Q100" s="0"/>
      <c r="R100" s="0"/>
      <c r="S100" s="0"/>
      <c r="T100" s="0"/>
    </row>
    <row r="101" customFormat="false" ht="18" hidden="false" customHeight="false" outlineLevel="0" collapsed="false">
      <c r="A101" s="108"/>
      <c r="B101" s="104" t="s">
        <v>671</v>
      </c>
      <c r="C101" s="104"/>
      <c r="D101" s="254"/>
      <c r="E101" s="143"/>
      <c r="F101" s="255"/>
      <c r="Q101" s="0"/>
      <c r="R101" s="0"/>
      <c r="S101" s="0"/>
      <c r="T101" s="0"/>
    </row>
    <row r="102" customFormat="false" ht="18" hidden="false" customHeight="false" outlineLevel="0" collapsed="false">
      <c r="A102" s="108"/>
      <c r="B102" s="109"/>
      <c r="C102" s="109" t="s">
        <v>699</v>
      </c>
      <c r="D102" s="110" t="n">
        <v>262000</v>
      </c>
      <c r="E102" s="111" t="n">
        <v>186000</v>
      </c>
      <c r="F102" s="112" t="n">
        <v>76000</v>
      </c>
      <c r="Q102" s="0"/>
      <c r="R102" s="0"/>
      <c r="S102" s="0"/>
      <c r="T102" s="0"/>
    </row>
    <row r="103" customFormat="false" ht="18" hidden="true" customHeight="false" outlineLevel="0" collapsed="false">
      <c r="A103" s="108"/>
      <c r="B103" s="109"/>
      <c r="C103" s="109" t="s">
        <v>700</v>
      </c>
      <c r="D103" s="110" t="n">
        <v>0</v>
      </c>
      <c r="E103" s="111" t="n">
        <v>0</v>
      </c>
      <c r="F103" s="112" t="n">
        <v>0</v>
      </c>
      <c r="Q103" s="0"/>
      <c r="R103" s="0"/>
      <c r="S103" s="0"/>
      <c r="T103" s="0"/>
    </row>
    <row r="104" customFormat="false" ht="18" hidden="true" customHeight="false" outlineLevel="0" collapsed="false">
      <c r="A104" s="108"/>
      <c r="B104" s="109"/>
      <c r="C104" s="109" t="s">
        <v>672</v>
      </c>
      <c r="D104" s="110" t="n">
        <v>63000</v>
      </c>
      <c r="E104" s="111" t="n">
        <v>0</v>
      </c>
      <c r="F104" s="112" t="n">
        <v>63000</v>
      </c>
      <c r="Q104" s="0"/>
      <c r="R104" s="0"/>
      <c r="S104" s="0"/>
      <c r="T104" s="0"/>
    </row>
    <row r="105" customFormat="false" ht="18" hidden="true" customHeight="false" outlineLevel="0" collapsed="false">
      <c r="A105" s="108"/>
      <c r="B105" s="109"/>
      <c r="C105" s="109" t="s">
        <v>701</v>
      </c>
      <c r="D105" s="110" t="n">
        <v>733000</v>
      </c>
      <c r="E105" s="111" t="n">
        <v>255000</v>
      </c>
      <c r="F105" s="112" t="n">
        <v>478000</v>
      </c>
      <c r="Q105" s="0"/>
      <c r="R105" s="0"/>
      <c r="S105" s="0"/>
      <c r="T105" s="0"/>
    </row>
    <row r="106" customFormat="false" ht="18" hidden="true" customHeight="false" outlineLevel="0" collapsed="false">
      <c r="A106" s="108"/>
      <c r="B106" s="109"/>
      <c r="C106" s="109" t="s">
        <v>759</v>
      </c>
      <c r="D106" s="110" t="n">
        <v>0</v>
      </c>
      <c r="E106" s="111" t="n">
        <v>0</v>
      </c>
      <c r="F106" s="112" t="n">
        <v>0</v>
      </c>
      <c r="Q106" s="0"/>
      <c r="R106" s="0"/>
      <c r="S106" s="0"/>
      <c r="T106" s="0"/>
    </row>
    <row r="107" customFormat="false" ht="25.5" hidden="true" customHeight="false" outlineLevel="0" collapsed="false">
      <c r="A107" s="108"/>
      <c r="B107" s="109"/>
      <c r="C107" s="109" t="s">
        <v>684</v>
      </c>
      <c r="D107" s="152"/>
      <c r="E107" s="122"/>
      <c r="F107" s="112" t="n">
        <v>0</v>
      </c>
      <c r="Q107" s="0"/>
      <c r="R107" s="0"/>
      <c r="S107" s="0"/>
      <c r="T107" s="0"/>
    </row>
    <row r="108" customFormat="false" ht="18" hidden="true" customHeight="false" outlineLevel="0" collapsed="false">
      <c r="A108" s="108"/>
      <c r="B108" s="109"/>
      <c r="C108" s="109" t="s">
        <v>581</v>
      </c>
      <c r="D108" s="110" t="n">
        <v>308000</v>
      </c>
      <c r="E108" s="111" t="n">
        <v>0</v>
      </c>
      <c r="F108" s="112" t="n">
        <v>308000</v>
      </c>
      <c r="Q108" s="0"/>
      <c r="R108" s="0"/>
      <c r="S108" s="0"/>
      <c r="T108" s="0"/>
    </row>
    <row r="109" customFormat="false" ht="18" hidden="true" customHeight="false" outlineLevel="0" collapsed="false">
      <c r="A109" s="108"/>
      <c r="B109" s="109"/>
      <c r="C109" s="109" t="s">
        <v>711</v>
      </c>
      <c r="D109" s="152"/>
      <c r="E109" s="122"/>
      <c r="F109" s="112" t="n">
        <v>0</v>
      </c>
      <c r="Q109" s="0"/>
      <c r="R109" s="0"/>
      <c r="S109" s="0"/>
    </row>
    <row r="110" customFormat="false" ht="18" hidden="true" customHeight="false" outlineLevel="0" collapsed="false">
      <c r="A110" s="108"/>
      <c r="B110" s="109"/>
      <c r="C110" s="109" t="s">
        <v>702</v>
      </c>
      <c r="D110" s="110" t="n">
        <v>0</v>
      </c>
      <c r="E110" s="111" t="n">
        <v>0</v>
      </c>
      <c r="F110" s="112" t="n">
        <v>0</v>
      </c>
      <c r="Q110" s="0"/>
      <c r="R110" s="0"/>
      <c r="S110" s="0"/>
    </row>
    <row r="111" customFormat="false" ht="18" hidden="true" customHeight="false" outlineLevel="0" collapsed="false">
      <c r="A111" s="108"/>
      <c r="B111" s="109"/>
      <c r="C111" s="109" t="s">
        <v>697</v>
      </c>
      <c r="D111" s="110" t="n">
        <v>1203000</v>
      </c>
      <c r="E111" s="111" t="n">
        <v>1350000</v>
      </c>
      <c r="F111" s="112" t="n">
        <v>-147000</v>
      </c>
      <c r="Q111" s="0"/>
      <c r="R111" s="0"/>
      <c r="S111" s="0"/>
    </row>
    <row r="112" customFormat="false" ht="18" hidden="true" customHeight="false" outlineLevel="0" collapsed="false">
      <c r="A112" s="108"/>
      <c r="B112" s="109"/>
      <c r="C112" s="109" t="s">
        <v>586</v>
      </c>
      <c r="D112" s="110" t="n">
        <v>0</v>
      </c>
      <c r="E112" s="111" t="n">
        <v>0</v>
      </c>
      <c r="F112" s="112" t="n">
        <v>0</v>
      </c>
      <c r="Q112" s="0"/>
      <c r="R112" s="0"/>
      <c r="S112" s="0"/>
    </row>
    <row r="113" customFormat="false" ht="18" hidden="true" customHeight="false" outlineLevel="0" collapsed="false">
      <c r="A113" s="108"/>
      <c r="B113" s="109"/>
      <c r="C113" s="109" t="s">
        <v>587</v>
      </c>
      <c r="D113" s="110" t="n">
        <v>3858000</v>
      </c>
      <c r="E113" s="111" t="n">
        <v>0</v>
      </c>
      <c r="F113" s="112" t="n">
        <v>3858000</v>
      </c>
      <c r="Q113" s="0"/>
      <c r="R113" s="0"/>
      <c r="S113" s="0"/>
    </row>
    <row r="114" customFormat="false" ht="18" hidden="true" customHeight="false" outlineLevel="0" collapsed="false">
      <c r="A114" s="108"/>
      <c r="B114" s="109"/>
      <c r="C114" s="109" t="s">
        <v>703</v>
      </c>
      <c r="D114" s="110" t="n">
        <v>0</v>
      </c>
      <c r="E114" s="111" t="n">
        <v>0</v>
      </c>
      <c r="F114" s="112" t="n">
        <v>0</v>
      </c>
      <c r="Q114" s="0"/>
      <c r="R114" s="0"/>
      <c r="S114" s="0"/>
    </row>
    <row r="115" customFormat="false" ht="18" hidden="false" customHeight="false" outlineLevel="0" collapsed="false">
      <c r="A115" s="108"/>
      <c r="B115" s="109"/>
      <c r="C115" s="109" t="s">
        <v>748</v>
      </c>
      <c r="D115" s="110" t="n">
        <v>0</v>
      </c>
      <c r="E115" s="111" t="n">
        <v>0</v>
      </c>
      <c r="F115" s="112" t="n">
        <v>0</v>
      </c>
      <c r="Q115" s="0"/>
      <c r="R115" s="0"/>
      <c r="S115" s="0"/>
    </row>
    <row r="116" customFormat="false" ht="18" hidden="false" customHeight="false" outlineLevel="0" collapsed="false">
      <c r="A116" s="108"/>
      <c r="B116" s="109"/>
      <c r="C116" s="109" t="s">
        <v>673</v>
      </c>
      <c r="D116" s="110" t="n">
        <v>0</v>
      </c>
      <c r="E116" s="111" t="n">
        <v>0</v>
      </c>
      <c r="F116" s="112" t="n">
        <v>0</v>
      </c>
      <c r="Q116" s="0"/>
      <c r="R116" s="0"/>
      <c r="S116" s="0"/>
    </row>
    <row r="117" customFormat="false" ht="18" hidden="true" customHeight="false" outlineLevel="0" collapsed="false">
      <c r="A117" s="108"/>
      <c r="B117" s="109"/>
      <c r="C117" s="109" t="s">
        <v>704</v>
      </c>
      <c r="D117" s="110" t="n">
        <v>620000</v>
      </c>
      <c r="E117" s="111" t="n">
        <v>500000</v>
      </c>
      <c r="F117" s="112" t="n">
        <v>120000</v>
      </c>
      <c r="Q117" s="0"/>
      <c r="R117" s="0"/>
      <c r="S117" s="0"/>
    </row>
    <row r="118" customFormat="false" ht="18" hidden="false" customHeight="false" outlineLevel="0" collapsed="false">
      <c r="A118" s="108"/>
      <c r="B118" s="109"/>
      <c r="C118" s="109" t="s">
        <v>674</v>
      </c>
      <c r="D118" s="110" t="n">
        <v>0</v>
      </c>
      <c r="E118" s="111" t="n">
        <v>0</v>
      </c>
      <c r="F118" s="112" t="n">
        <v>0</v>
      </c>
      <c r="Q118" s="0"/>
      <c r="R118" s="0"/>
      <c r="S118" s="0"/>
    </row>
    <row r="119" customFormat="false" ht="18" hidden="false" customHeight="false" outlineLevel="0" collapsed="false">
      <c r="A119" s="108"/>
      <c r="B119" s="109"/>
      <c r="C119" s="109" t="s">
        <v>675</v>
      </c>
      <c r="D119" s="110" t="n">
        <v>0</v>
      </c>
      <c r="E119" s="111" t="n">
        <v>0</v>
      </c>
      <c r="F119" s="112" t="n">
        <v>0</v>
      </c>
      <c r="G119" s="0"/>
      <c r="H119" s="0"/>
      <c r="I119" s="0"/>
      <c r="J119" s="0"/>
      <c r="K119" s="0"/>
      <c r="L119" s="0"/>
      <c r="M119" s="0"/>
      <c r="N119" s="0"/>
      <c r="O119" s="0"/>
      <c r="P119" s="0"/>
      <c r="Q119" s="0"/>
      <c r="R119" s="0"/>
      <c r="S119" s="0"/>
    </row>
    <row r="120" customFormat="false" ht="18" hidden="false" customHeight="false" outlineLevel="0" collapsed="false">
      <c r="A120" s="108"/>
      <c r="B120" s="109"/>
      <c r="C120" s="109" t="s">
        <v>676</v>
      </c>
      <c r="D120" s="110" t="n">
        <v>0</v>
      </c>
      <c r="E120" s="111" t="n">
        <v>0</v>
      </c>
      <c r="F120" s="112" t="n">
        <v>0</v>
      </c>
      <c r="G120" s="0"/>
      <c r="H120" s="0"/>
      <c r="I120" s="0"/>
      <c r="J120" s="0"/>
      <c r="K120" s="0"/>
      <c r="L120" s="0"/>
      <c r="M120" s="0"/>
      <c r="N120" s="0"/>
      <c r="O120" s="0"/>
      <c r="P120" s="0"/>
      <c r="Q120" s="0"/>
      <c r="R120" s="0"/>
      <c r="S120" s="0"/>
    </row>
    <row r="121" customFormat="false" ht="18" hidden="true" customHeight="false" outlineLevel="0" collapsed="false">
      <c r="A121" s="108"/>
      <c r="B121" s="109"/>
      <c r="C121" s="109" t="s">
        <v>677</v>
      </c>
      <c r="D121" s="110" t="n">
        <v>0</v>
      </c>
      <c r="E121" s="111" t="n">
        <v>0</v>
      </c>
      <c r="F121" s="112" t="n">
        <v>0</v>
      </c>
      <c r="G121" s="268"/>
      <c r="H121" s="268"/>
      <c r="I121" s="268"/>
      <c r="J121" s="268"/>
      <c r="K121" s="268"/>
      <c r="L121" s="268"/>
      <c r="M121" s="268"/>
      <c r="N121" s="145"/>
    </row>
    <row r="122" customFormat="false" ht="18" hidden="true" customHeight="false" outlineLevel="0" collapsed="false">
      <c r="A122" s="108"/>
      <c r="B122" s="109"/>
      <c r="C122" s="109" t="s">
        <v>678</v>
      </c>
      <c r="D122" s="110" t="n">
        <v>0</v>
      </c>
      <c r="E122" s="111" t="n">
        <v>0</v>
      </c>
      <c r="F122" s="112" t="n">
        <v>0</v>
      </c>
      <c r="G122" s="268"/>
      <c r="H122" s="268"/>
      <c r="I122" s="268"/>
      <c r="J122" s="268"/>
      <c r="K122" s="268"/>
      <c r="L122" s="268"/>
      <c r="M122" s="268"/>
      <c r="N122" s="145"/>
    </row>
    <row r="123" customFormat="false" ht="18" hidden="true" customHeight="false" outlineLevel="0" collapsed="false">
      <c r="A123" s="108"/>
      <c r="B123" s="109"/>
      <c r="C123" s="109" t="s">
        <v>601</v>
      </c>
      <c r="D123" s="110" t="n">
        <v>200000</v>
      </c>
      <c r="E123" s="111" t="n">
        <v>0</v>
      </c>
      <c r="F123" s="112" t="n">
        <v>200000</v>
      </c>
      <c r="G123" s="268"/>
      <c r="H123" s="268"/>
      <c r="I123" s="268"/>
      <c r="J123" s="268"/>
      <c r="K123" s="268"/>
      <c r="L123" s="268"/>
      <c r="M123" s="268"/>
      <c r="N123" s="145"/>
    </row>
    <row r="124" customFormat="false" ht="18" hidden="true" customHeight="false" outlineLevel="0" collapsed="false">
      <c r="A124" s="108"/>
      <c r="B124" s="109"/>
      <c r="C124" s="109" t="s">
        <v>679</v>
      </c>
      <c r="D124" s="110" t="n">
        <v>0</v>
      </c>
      <c r="E124" s="111" t="n">
        <v>0</v>
      </c>
      <c r="F124" s="112" t="n">
        <v>0</v>
      </c>
      <c r="G124" s="268"/>
      <c r="H124" s="268"/>
      <c r="I124" s="268"/>
      <c r="J124" s="268"/>
      <c r="K124" s="268"/>
      <c r="L124" s="268"/>
      <c r="M124" s="268"/>
      <c r="N124" s="145"/>
    </row>
    <row r="125" customFormat="false" ht="18" hidden="true" customHeight="false" outlineLevel="0" collapsed="false">
      <c r="A125" s="108"/>
      <c r="B125" s="109"/>
      <c r="C125" s="109" t="s">
        <v>680</v>
      </c>
      <c r="D125" s="110" t="n">
        <v>0</v>
      </c>
      <c r="E125" s="111" t="n">
        <v>0</v>
      </c>
      <c r="F125" s="112" t="n">
        <v>0</v>
      </c>
      <c r="G125" s="268"/>
      <c r="H125" s="268"/>
      <c r="I125" s="268"/>
      <c r="J125" s="268"/>
      <c r="K125" s="268"/>
      <c r="L125" s="268"/>
      <c r="M125" s="268"/>
      <c r="N125" s="145"/>
    </row>
    <row r="126" customFormat="false" ht="18" hidden="true" customHeight="false" outlineLevel="0" collapsed="false">
      <c r="A126" s="108"/>
      <c r="B126" s="109"/>
      <c r="C126" s="109" t="s">
        <v>681</v>
      </c>
      <c r="D126" s="110" t="n">
        <v>0</v>
      </c>
      <c r="E126" s="111" t="n">
        <v>0</v>
      </c>
      <c r="F126" s="112" t="n">
        <v>0</v>
      </c>
      <c r="G126" s="268"/>
      <c r="H126" s="268"/>
      <c r="I126" s="268"/>
      <c r="J126" s="268"/>
      <c r="K126" s="268"/>
      <c r="L126" s="268"/>
      <c r="M126" s="268"/>
      <c r="N126" s="145"/>
    </row>
    <row r="127" customFormat="false" ht="18" hidden="true" customHeight="false" outlineLevel="0" collapsed="false">
      <c r="A127" s="108"/>
      <c r="B127" s="109"/>
      <c r="C127" s="109" t="s">
        <v>682</v>
      </c>
      <c r="D127" s="110" t="n">
        <v>0</v>
      </c>
      <c r="E127" s="111" t="n">
        <v>0</v>
      </c>
      <c r="F127" s="112" t="n">
        <v>0</v>
      </c>
      <c r="G127" s="268"/>
      <c r="H127" s="268"/>
      <c r="I127" s="268"/>
      <c r="J127" s="268"/>
      <c r="K127" s="268"/>
      <c r="L127" s="268"/>
      <c r="M127" s="268"/>
      <c r="N127" s="145"/>
    </row>
    <row r="128" customFormat="false" ht="18" hidden="true" customHeight="false" outlineLevel="0" collapsed="false">
      <c r="A128" s="108"/>
      <c r="B128" s="109"/>
      <c r="C128" s="109" t="s">
        <v>685</v>
      </c>
      <c r="D128" s="110" t="n">
        <v>0</v>
      </c>
      <c r="E128" s="111" t="n">
        <v>0</v>
      </c>
      <c r="F128" s="112" t="n">
        <v>0</v>
      </c>
      <c r="G128" s="268"/>
      <c r="H128" s="268"/>
      <c r="I128" s="268"/>
      <c r="J128" s="268"/>
      <c r="K128" s="268"/>
      <c r="L128" s="268"/>
      <c r="M128" s="268"/>
      <c r="N128" s="145"/>
    </row>
    <row r="129" customFormat="false" ht="18" hidden="true" customHeight="false" outlineLevel="0" collapsed="false">
      <c r="A129" s="108"/>
      <c r="B129" s="109"/>
      <c r="C129" s="109" t="s">
        <v>602</v>
      </c>
      <c r="D129" s="110" t="n">
        <v>0</v>
      </c>
      <c r="E129" s="111" t="n">
        <v>0</v>
      </c>
      <c r="F129" s="112" t="n">
        <v>0</v>
      </c>
      <c r="G129" s="268"/>
      <c r="H129" s="268"/>
      <c r="I129" s="268"/>
      <c r="J129" s="268"/>
      <c r="K129" s="268"/>
      <c r="L129" s="268"/>
      <c r="M129" s="268"/>
      <c r="N129" s="145"/>
    </row>
    <row r="130" customFormat="false" ht="18" hidden="true" customHeight="false" outlineLevel="0" collapsed="false">
      <c r="A130" s="108"/>
      <c r="B130" s="109"/>
      <c r="C130" s="109" t="s">
        <v>687</v>
      </c>
      <c r="D130" s="152"/>
      <c r="E130" s="122"/>
      <c r="F130" s="112" t="n">
        <v>0</v>
      </c>
      <c r="G130" s="268"/>
      <c r="H130" s="268"/>
      <c r="I130" s="268"/>
      <c r="J130" s="268"/>
      <c r="K130" s="268"/>
      <c r="L130" s="268"/>
      <c r="M130" s="268"/>
      <c r="N130" s="145"/>
    </row>
    <row r="131" customFormat="false" ht="18" hidden="true" customHeight="false" outlineLevel="0" collapsed="false">
      <c r="A131" s="108"/>
      <c r="B131" s="109"/>
      <c r="C131" s="109" t="s">
        <v>752</v>
      </c>
      <c r="D131" s="110" t="n">
        <v>0</v>
      </c>
      <c r="E131" s="111" t="n">
        <v>0</v>
      </c>
      <c r="F131" s="112" t="n">
        <v>0</v>
      </c>
      <c r="G131" s="268"/>
      <c r="H131" s="268"/>
      <c r="I131" s="268"/>
      <c r="J131" s="268"/>
      <c r="K131" s="268"/>
      <c r="L131" s="268"/>
      <c r="M131" s="268"/>
      <c r="N131" s="145"/>
    </row>
    <row r="132" customFormat="false" ht="18" hidden="true" customHeight="false" outlineLevel="0" collapsed="false">
      <c r="A132" s="108"/>
      <c r="B132" s="109"/>
      <c r="C132" s="109" t="s">
        <v>589</v>
      </c>
      <c r="D132" s="110" t="n">
        <v>300000</v>
      </c>
      <c r="E132" s="111" t="n">
        <v>0</v>
      </c>
      <c r="F132" s="112" t="n">
        <v>300000</v>
      </c>
      <c r="G132" s="268"/>
      <c r="H132" s="268"/>
      <c r="I132" s="268"/>
      <c r="J132" s="268"/>
      <c r="K132" s="268"/>
      <c r="L132" s="268"/>
      <c r="M132" s="268"/>
      <c r="N132" s="145"/>
    </row>
    <row r="133" customFormat="false" ht="18" hidden="false" customHeight="false" outlineLevel="0" collapsed="false">
      <c r="A133" s="108"/>
      <c r="B133" s="109"/>
      <c r="C133" s="109" t="s">
        <v>628</v>
      </c>
      <c r="D133" s="110" t="n">
        <v>15000</v>
      </c>
      <c r="E133" s="111" t="n">
        <v>0</v>
      </c>
      <c r="F133" s="112" t="n">
        <v>15000</v>
      </c>
      <c r="G133" s="268"/>
      <c r="H133" s="268"/>
      <c r="I133" s="268"/>
      <c r="J133" s="268"/>
      <c r="K133" s="268"/>
      <c r="L133" s="268"/>
      <c r="M133" s="268"/>
      <c r="N133" s="145"/>
    </row>
    <row r="134" customFormat="false" ht="18" hidden="false" customHeight="false" outlineLevel="1" collapsed="false">
      <c r="A134" s="108"/>
      <c r="B134" s="109"/>
      <c r="C134" s="109" t="s">
        <v>686</v>
      </c>
      <c r="D134" s="110" t="n">
        <v>0</v>
      </c>
      <c r="E134" s="111" t="n">
        <v>0</v>
      </c>
      <c r="F134" s="112" t="n">
        <v>0</v>
      </c>
      <c r="G134" s="268"/>
      <c r="H134" s="268"/>
      <c r="I134" s="268"/>
      <c r="J134" s="268"/>
      <c r="K134" s="268"/>
      <c r="L134" s="268"/>
      <c r="M134" s="268"/>
      <c r="N134" s="145"/>
    </row>
    <row r="135" s="341" customFormat="true" ht="18" hidden="false" customHeight="false" outlineLevel="1" collapsed="false">
      <c r="A135" s="108"/>
      <c r="B135" s="109"/>
      <c r="C135" s="109" t="s">
        <v>683</v>
      </c>
      <c r="D135" s="110" t="n">
        <v>0</v>
      </c>
      <c r="E135" s="111" t="n">
        <v>0</v>
      </c>
      <c r="F135" s="112" t="n">
        <v>0</v>
      </c>
      <c r="G135" s="362"/>
      <c r="H135" s="362"/>
      <c r="I135" s="362"/>
      <c r="J135" s="362"/>
      <c r="K135" s="362"/>
      <c r="L135" s="362"/>
      <c r="M135" s="362"/>
      <c r="N135" s="345"/>
      <c r="O135" s="358"/>
      <c r="P135" s="358"/>
      <c r="Q135" s="358"/>
      <c r="R135" s="358"/>
      <c r="S135" s="358"/>
      <c r="T135" s="358"/>
    </row>
    <row r="136" s="341" customFormat="true" ht="18" hidden="false" customHeight="false" outlineLevel="1" collapsed="false">
      <c r="A136" s="108"/>
      <c r="B136" s="113"/>
      <c r="C136" s="113" t="s">
        <v>639</v>
      </c>
      <c r="D136" s="114" t="n">
        <v>45000</v>
      </c>
      <c r="E136" s="115" t="n">
        <v>0</v>
      </c>
      <c r="F136" s="116" t="n">
        <v>45000</v>
      </c>
      <c r="G136" s="362"/>
      <c r="H136" s="362"/>
      <c r="I136" s="362"/>
      <c r="J136" s="362"/>
      <c r="K136" s="362"/>
      <c r="L136" s="362"/>
      <c r="M136" s="362"/>
      <c r="N136" s="345"/>
      <c r="O136" s="358"/>
      <c r="P136" s="358"/>
      <c r="Q136" s="358"/>
      <c r="R136" s="358"/>
      <c r="S136" s="358"/>
      <c r="T136" s="358"/>
    </row>
    <row r="137" s="341" customFormat="true" ht="25.5" hidden="false" customHeight="false" outlineLevel="1" collapsed="false">
      <c r="A137" s="128"/>
      <c r="B137" s="117" t="s">
        <v>688</v>
      </c>
      <c r="C137" s="118"/>
      <c r="D137" s="119" t="n">
        <v>7607000</v>
      </c>
      <c r="E137" s="120" t="n">
        <v>2291000</v>
      </c>
      <c r="F137" s="121" t="n">
        <v>5316000</v>
      </c>
      <c r="G137" s="362"/>
      <c r="H137" s="362"/>
      <c r="I137" s="362"/>
      <c r="J137" s="362"/>
      <c r="K137" s="362"/>
      <c r="L137" s="362"/>
      <c r="M137" s="362"/>
      <c r="N137" s="345"/>
      <c r="O137" s="358"/>
      <c r="P137" s="358"/>
      <c r="Q137" s="358"/>
      <c r="R137" s="358"/>
      <c r="S137" s="358"/>
      <c r="T137" s="358"/>
    </row>
    <row r="138" s="341" customFormat="true" ht="18" hidden="false" customHeight="false" outlineLevel="1" collapsed="false">
      <c r="A138" s="129" t="s">
        <v>670</v>
      </c>
      <c r="B138" s="130"/>
      <c r="C138" s="118"/>
      <c r="D138" s="119" t="n">
        <v>33626000</v>
      </c>
      <c r="E138" s="120" t="n">
        <v>2841000</v>
      </c>
      <c r="F138" s="121" t="n">
        <v>30785000</v>
      </c>
      <c r="G138" s="362"/>
      <c r="H138" s="362"/>
      <c r="I138" s="362"/>
      <c r="J138" s="362"/>
      <c r="K138" s="362"/>
      <c r="L138" s="362"/>
      <c r="M138" s="362"/>
      <c r="N138" s="345"/>
      <c r="O138" s="358"/>
      <c r="P138" s="358"/>
      <c r="Q138" s="358"/>
      <c r="R138" s="358"/>
      <c r="S138" s="358"/>
      <c r="T138" s="358"/>
    </row>
    <row r="139" s="341" customFormat="true" ht="18" hidden="false" customHeight="false" outlineLevel="1" collapsed="false">
      <c r="A139" s="103" t="s">
        <v>992</v>
      </c>
      <c r="B139" s="250"/>
      <c r="C139" s="251"/>
      <c r="D139" s="155"/>
      <c r="E139" s="156"/>
      <c r="F139" s="252"/>
      <c r="G139" s="362"/>
      <c r="H139" s="362"/>
      <c r="I139" s="362"/>
      <c r="J139" s="362"/>
      <c r="K139" s="362"/>
      <c r="L139" s="362"/>
      <c r="M139" s="362"/>
      <c r="N139" s="345"/>
      <c r="O139" s="358"/>
      <c r="P139" s="358"/>
      <c r="Q139" s="358"/>
      <c r="R139" s="358"/>
      <c r="S139" s="358"/>
      <c r="T139" s="358"/>
    </row>
    <row r="140" s="341" customFormat="true" ht="18" hidden="false" customHeight="false" outlineLevel="1" collapsed="false">
      <c r="A140" s="108"/>
      <c r="B140" s="104" t="s">
        <v>993</v>
      </c>
      <c r="C140" s="104"/>
      <c r="D140" s="254"/>
      <c r="E140" s="143"/>
      <c r="F140" s="255"/>
      <c r="G140" s="362"/>
      <c r="H140" s="362"/>
      <c r="I140" s="362"/>
      <c r="J140" s="362"/>
      <c r="K140" s="362"/>
      <c r="L140" s="362"/>
      <c r="M140" s="362"/>
      <c r="N140" s="345"/>
      <c r="O140" s="358"/>
      <c r="P140" s="358"/>
      <c r="Q140" s="358"/>
      <c r="R140" s="358"/>
      <c r="S140" s="358"/>
      <c r="T140" s="358"/>
    </row>
    <row r="141" s="341" customFormat="true" ht="18" hidden="false" customHeight="false" outlineLevel="1" collapsed="false">
      <c r="A141" s="108"/>
      <c r="B141" s="109"/>
      <c r="C141" s="109" t="s">
        <v>765</v>
      </c>
      <c r="D141" s="110" t="n">
        <v>1000000</v>
      </c>
      <c r="E141" s="111" t="n">
        <v>0</v>
      </c>
      <c r="F141" s="112" t="n">
        <v>1000000</v>
      </c>
      <c r="G141" s="362"/>
      <c r="H141" s="362"/>
      <c r="I141" s="362"/>
      <c r="J141" s="362"/>
      <c r="K141" s="362"/>
      <c r="L141" s="362"/>
      <c r="M141" s="362"/>
      <c r="N141" s="345"/>
      <c r="O141" s="358"/>
      <c r="P141" s="358"/>
      <c r="Q141" s="358"/>
      <c r="R141" s="358"/>
      <c r="S141" s="358"/>
      <c r="T141" s="358"/>
    </row>
    <row r="142" s="341" customFormat="true" ht="25.5" hidden="false" customHeight="false" outlineLevel="1" collapsed="false">
      <c r="A142" s="108"/>
      <c r="B142" s="113"/>
      <c r="C142" s="113" t="s">
        <v>770</v>
      </c>
      <c r="D142" s="114" t="n">
        <v>300000</v>
      </c>
      <c r="E142" s="115" t="n">
        <v>210000</v>
      </c>
      <c r="F142" s="116" t="n">
        <v>90000</v>
      </c>
      <c r="G142" s="362"/>
      <c r="H142" s="362"/>
      <c r="I142" s="362"/>
      <c r="J142" s="362"/>
      <c r="K142" s="362"/>
      <c r="L142" s="362"/>
      <c r="M142" s="362"/>
      <c r="N142" s="345"/>
      <c r="O142" s="358"/>
      <c r="P142" s="358"/>
      <c r="Q142" s="358"/>
      <c r="R142" s="358"/>
      <c r="S142" s="358"/>
      <c r="T142" s="358"/>
    </row>
    <row r="143" s="341" customFormat="true" ht="18" hidden="false" customHeight="false" outlineLevel="1" collapsed="false">
      <c r="A143" s="108"/>
      <c r="B143" s="117" t="s">
        <v>1035</v>
      </c>
      <c r="C143" s="118"/>
      <c r="D143" s="119" t="n">
        <v>1300000</v>
      </c>
      <c r="E143" s="120" t="n">
        <v>210000</v>
      </c>
      <c r="F143" s="121" t="n">
        <v>1090000</v>
      </c>
      <c r="G143" s="362"/>
      <c r="H143" s="362"/>
      <c r="I143" s="362"/>
      <c r="J143" s="362"/>
      <c r="K143" s="362"/>
      <c r="L143" s="362"/>
      <c r="M143" s="362"/>
      <c r="N143" s="345"/>
      <c r="O143" s="358"/>
      <c r="P143" s="358"/>
      <c r="Q143" s="358"/>
      <c r="R143" s="358"/>
      <c r="S143" s="358"/>
      <c r="T143" s="358"/>
    </row>
    <row r="144" s="341" customFormat="true" ht="18" hidden="false" customHeight="false" outlineLevel="1" collapsed="false">
      <c r="A144" s="108"/>
      <c r="B144" s="104" t="s">
        <v>1003</v>
      </c>
      <c r="C144" s="104"/>
      <c r="D144" s="254"/>
      <c r="E144" s="143"/>
      <c r="F144" s="255"/>
      <c r="G144" s="362"/>
      <c r="H144" s="362"/>
      <c r="I144" s="362"/>
      <c r="J144" s="362"/>
      <c r="K144" s="362"/>
      <c r="L144" s="362"/>
      <c r="M144" s="362"/>
      <c r="N144" s="345"/>
      <c r="O144" s="358"/>
      <c r="P144" s="358"/>
      <c r="Q144" s="358"/>
      <c r="R144" s="358"/>
      <c r="S144" s="358"/>
      <c r="T144" s="358"/>
    </row>
    <row r="145" s="341" customFormat="true" ht="18" hidden="false" customHeight="false" outlineLevel="1" collapsed="false">
      <c r="A145" s="108"/>
      <c r="B145" s="113"/>
      <c r="C145" s="113" t="s">
        <v>760</v>
      </c>
      <c r="D145" s="114" t="n">
        <v>250000</v>
      </c>
      <c r="E145" s="115" t="n">
        <v>0</v>
      </c>
      <c r="F145" s="116" t="n">
        <v>250000</v>
      </c>
      <c r="G145" s="362"/>
      <c r="H145" s="362"/>
      <c r="I145" s="362"/>
      <c r="J145" s="362"/>
      <c r="K145" s="362"/>
      <c r="L145" s="362"/>
      <c r="M145" s="362"/>
      <c r="N145" s="345"/>
      <c r="O145" s="358"/>
      <c r="P145" s="358"/>
      <c r="Q145" s="358"/>
      <c r="R145" s="358"/>
      <c r="S145" s="358"/>
      <c r="T145" s="358"/>
    </row>
    <row r="146" s="341" customFormat="true" ht="18" hidden="false" customHeight="false" outlineLevel="1" collapsed="false">
      <c r="A146" s="108"/>
      <c r="B146" s="117" t="s">
        <v>1036</v>
      </c>
      <c r="C146" s="118"/>
      <c r="D146" s="119" t="n">
        <v>250000</v>
      </c>
      <c r="E146" s="120" t="n">
        <v>0</v>
      </c>
      <c r="F146" s="121" t="n">
        <v>250000</v>
      </c>
      <c r="G146" s="362"/>
      <c r="H146" s="362"/>
      <c r="I146" s="362"/>
      <c r="J146" s="362"/>
      <c r="K146" s="362"/>
      <c r="L146" s="362"/>
      <c r="M146" s="362"/>
      <c r="N146" s="345"/>
      <c r="O146" s="358"/>
      <c r="P146" s="358"/>
      <c r="Q146" s="358"/>
      <c r="R146" s="358"/>
      <c r="S146" s="358"/>
      <c r="T146" s="358"/>
    </row>
    <row r="147" s="341" customFormat="true" ht="18" hidden="false" customHeight="false" outlineLevel="1" collapsed="false">
      <c r="A147" s="108"/>
      <c r="B147" s="104" t="s">
        <v>997</v>
      </c>
      <c r="C147" s="104"/>
      <c r="D147" s="254"/>
      <c r="E147" s="143"/>
      <c r="F147" s="255"/>
      <c r="G147" s="362"/>
      <c r="H147" s="362"/>
      <c r="I147" s="362"/>
      <c r="J147" s="362"/>
      <c r="K147" s="362"/>
      <c r="L147" s="362"/>
      <c r="M147" s="362"/>
      <c r="N147" s="345"/>
      <c r="O147" s="358"/>
      <c r="P147" s="358"/>
      <c r="Q147" s="358"/>
      <c r="R147" s="358"/>
      <c r="S147" s="358"/>
      <c r="T147" s="358"/>
    </row>
    <row r="148" s="341" customFormat="true" ht="18" hidden="false" customHeight="false" outlineLevel="1" collapsed="false">
      <c r="A148" s="108"/>
      <c r="B148" s="113"/>
      <c r="C148" s="113" t="s">
        <v>766</v>
      </c>
      <c r="D148" s="114" t="n">
        <v>0</v>
      </c>
      <c r="E148" s="115" t="n">
        <v>0</v>
      </c>
      <c r="F148" s="116" t="n">
        <v>0</v>
      </c>
      <c r="G148" s="362"/>
      <c r="H148" s="362"/>
      <c r="I148" s="362"/>
      <c r="J148" s="362"/>
      <c r="K148" s="362"/>
      <c r="L148" s="362"/>
      <c r="M148" s="362"/>
      <c r="N148" s="345"/>
      <c r="O148" s="358"/>
      <c r="P148" s="358"/>
      <c r="Q148" s="358"/>
      <c r="R148" s="358"/>
      <c r="S148" s="358"/>
      <c r="T148" s="358"/>
    </row>
    <row r="149" s="341" customFormat="true" ht="18" hidden="false" customHeight="false" outlineLevel="1" collapsed="false">
      <c r="A149" s="128"/>
      <c r="B149" s="117" t="s">
        <v>1037</v>
      </c>
      <c r="C149" s="118"/>
      <c r="D149" s="119" t="n">
        <v>0</v>
      </c>
      <c r="E149" s="120" t="n">
        <v>0</v>
      </c>
      <c r="F149" s="121" t="n">
        <v>0</v>
      </c>
      <c r="G149" s="362"/>
      <c r="H149" s="362"/>
      <c r="I149" s="362"/>
      <c r="J149" s="362"/>
      <c r="K149" s="362"/>
      <c r="L149" s="362"/>
      <c r="M149" s="362"/>
      <c r="N149" s="345"/>
      <c r="O149" s="358"/>
      <c r="P149" s="358"/>
      <c r="Q149" s="358"/>
      <c r="R149" s="358"/>
      <c r="S149" s="358"/>
      <c r="T149" s="358"/>
    </row>
    <row r="150" s="341" customFormat="true" ht="25.5" hidden="false" customHeight="false" outlineLevel="1" collapsed="false">
      <c r="A150" s="129" t="s">
        <v>1038</v>
      </c>
      <c r="B150" s="130"/>
      <c r="C150" s="118"/>
      <c r="D150" s="119" t="n">
        <v>1550000</v>
      </c>
      <c r="E150" s="120" t="n">
        <v>210000</v>
      </c>
      <c r="F150" s="121" t="n">
        <v>1340000</v>
      </c>
      <c r="G150" s="362"/>
      <c r="H150" s="362"/>
      <c r="I150" s="362"/>
      <c r="J150" s="362"/>
      <c r="K150" s="362"/>
      <c r="L150" s="362"/>
      <c r="M150" s="362"/>
      <c r="N150" s="345"/>
      <c r="O150" s="358"/>
      <c r="P150" s="358"/>
      <c r="Q150" s="358"/>
      <c r="R150" s="358"/>
      <c r="S150" s="358"/>
      <c r="T150" s="358"/>
    </row>
    <row r="151" s="341" customFormat="true" ht="18" hidden="false" customHeight="false" outlineLevel="1" collapsed="false">
      <c r="A151" s="103" t="s">
        <v>1015</v>
      </c>
      <c r="B151" s="250"/>
      <c r="C151" s="251"/>
      <c r="D151" s="155"/>
      <c r="E151" s="156"/>
      <c r="F151" s="252"/>
      <c r="G151" s="362"/>
      <c r="H151" s="362"/>
      <c r="I151" s="362"/>
      <c r="J151" s="362"/>
      <c r="K151" s="362"/>
      <c r="L151" s="362"/>
      <c r="M151" s="362"/>
      <c r="N151" s="345"/>
      <c r="O151" s="358"/>
      <c r="P151" s="358"/>
      <c r="Q151" s="358"/>
      <c r="R151" s="358"/>
      <c r="S151" s="358"/>
      <c r="T151" s="358"/>
    </row>
    <row r="152" s="341" customFormat="true" ht="18" hidden="false" customHeight="false" outlineLevel="1" collapsed="false">
      <c r="A152" s="108"/>
      <c r="B152" s="104" t="s">
        <v>1016</v>
      </c>
      <c r="C152" s="104"/>
      <c r="D152" s="254"/>
      <c r="E152" s="143"/>
      <c r="F152" s="255"/>
      <c r="G152" s="362"/>
      <c r="H152" s="362"/>
      <c r="I152" s="362"/>
      <c r="J152" s="362"/>
      <c r="K152" s="362"/>
      <c r="L152" s="362"/>
      <c r="M152" s="362"/>
      <c r="N152" s="345"/>
      <c r="O152" s="358"/>
      <c r="P152" s="358"/>
      <c r="Q152" s="358"/>
      <c r="R152" s="358"/>
      <c r="S152" s="358"/>
      <c r="T152" s="358"/>
    </row>
    <row r="153" s="275" customFormat="true" ht="18.75" hidden="false" customHeight="false" outlineLevel="1" collapsed="false">
      <c r="A153" s="108"/>
      <c r="B153" s="113"/>
      <c r="C153" s="113" t="s">
        <v>757</v>
      </c>
      <c r="D153" s="114" t="n">
        <v>6000</v>
      </c>
      <c r="E153" s="115" t="n">
        <v>0</v>
      </c>
      <c r="F153" s="116" t="n">
        <v>6000</v>
      </c>
      <c r="G153" s="272" t="n">
        <v>35574105</v>
      </c>
      <c r="H153" s="271"/>
      <c r="I153" s="271"/>
      <c r="J153" s="272" t="n">
        <v>29092441</v>
      </c>
      <c r="K153" s="271"/>
      <c r="L153" s="271"/>
      <c r="M153" s="272" t="n">
        <v>23972712</v>
      </c>
      <c r="N153" s="271"/>
      <c r="O153" s="273"/>
      <c r="P153" s="273"/>
      <c r="Q153" s="273"/>
      <c r="R153" s="273"/>
      <c r="S153" s="273"/>
      <c r="T153" s="273"/>
    </row>
    <row r="154" s="275" customFormat="true" ht="25.5" hidden="false" customHeight="false" outlineLevel="1" collapsed="false">
      <c r="A154" s="128"/>
      <c r="B154" s="117" t="s">
        <v>1039</v>
      </c>
      <c r="C154" s="118"/>
      <c r="D154" s="119" t="n">
        <v>6000</v>
      </c>
      <c r="E154" s="120" t="n">
        <v>0</v>
      </c>
      <c r="F154" s="121" t="n">
        <v>6000</v>
      </c>
      <c r="G154" s="272" t="n">
        <f aca="false">+G153-G116</f>
        <v>35574105</v>
      </c>
      <c r="H154" s="271"/>
      <c r="I154" s="271"/>
      <c r="J154" s="272" t="n">
        <f aca="false">+J153-J116</f>
        <v>29092441</v>
      </c>
      <c r="K154" s="271"/>
      <c r="L154" s="271"/>
      <c r="M154" s="272" t="n">
        <f aca="false">+M153-M116</f>
        <v>23972712</v>
      </c>
      <c r="N154" s="271"/>
      <c r="O154" s="273"/>
      <c r="P154" s="273"/>
      <c r="Q154" s="273"/>
      <c r="R154" s="273"/>
      <c r="S154" s="273"/>
      <c r="T154" s="273"/>
    </row>
    <row r="155" customFormat="false" ht="18" hidden="false" customHeight="false" outlineLevel="0" collapsed="false">
      <c r="A155" s="129" t="s">
        <v>1040</v>
      </c>
      <c r="B155" s="130"/>
      <c r="C155" s="118"/>
      <c r="D155" s="119" t="n">
        <v>6000</v>
      </c>
      <c r="E155" s="120" t="n">
        <v>0</v>
      </c>
      <c r="F155" s="121" t="n">
        <v>6000</v>
      </c>
      <c r="G155" s="277"/>
      <c r="H155" s="276"/>
      <c r="I155" s="276"/>
      <c r="J155" s="277"/>
      <c r="K155" s="276"/>
      <c r="L155" s="276"/>
      <c r="M155" s="277"/>
      <c r="N155" s="276"/>
    </row>
    <row r="156" customFormat="false" ht="18" hidden="false" customHeight="false" outlineLevel="0" collapsed="false">
      <c r="A156" s="103" t="s">
        <v>990</v>
      </c>
      <c r="B156" s="250"/>
      <c r="C156" s="251"/>
      <c r="D156" s="155"/>
      <c r="E156" s="156"/>
      <c r="F156" s="252"/>
      <c r="G156" s="257" t="n">
        <v>21684000</v>
      </c>
      <c r="H156" s="258"/>
      <c r="I156" s="258"/>
      <c r="J156" s="257" t="n">
        <v>20667000</v>
      </c>
      <c r="K156" s="258"/>
      <c r="L156" s="258"/>
      <c r="M156" s="257" t="n">
        <v>18004000</v>
      </c>
      <c r="N156" s="258"/>
      <c r="P156" s="241"/>
    </row>
    <row r="157" customFormat="false" ht="18" hidden="false" customHeight="false" outlineLevel="0" collapsed="false">
      <c r="A157" s="108"/>
      <c r="B157" s="104" t="s">
        <v>990</v>
      </c>
      <c r="C157" s="104"/>
      <c r="D157" s="254"/>
      <c r="E157" s="143"/>
      <c r="F157" s="255"/>
      <c r="G157" s="260" t="e">
        <f aca="false">G156-GETPIVOTDATA(" CN 2019",$A$5)</f>
        <v>#REF!</v>
      </c>
      <c r="H157" s="261"/>
      <c r="I157" s="261"/>
      <c r="J157" s="260" t="e">
        <f aca="false">J156-GETPIVOTDATA(" CN 2020",$A$5)</f>
        <v>#REF!</v>
      </c>
      <c r="K157" s="261"/>
      <c r="L157" s="261"/>
      <c r="M157" s="260" t="e">
        <f aca="false">M156-GETPIVOTDATA("  CN 2021",$A$5)</f>
        <v>#REF!</v>
      </c>
      <c r="N157" s="258"/>
      <c r="P157" s="241"/>
    </row>
    <row r="158" customFormat="false" ht="25.5" hidden="false" customHeight="false" outlineLevel="0" collapsed="false">
      <c r="A158" s="108"/>
      <c r="B158" s="113"/>
      <c r="C158" s="113" t="s">
        <v>638</v>
      </c>
      <c r="D158" s="114" t="n">
        <v>0</v>
      </c>
      <c r="E158" s="115" t="n">
        <v>0</v>
      </c>
      <c r="F158" s="116" t="n">
        <v>0</v>
      </c>
      <c r="G158" s="268"/>
      <c r="H158" s="268"/>
      <c r="I158" s="268"/>
      <c r="J158" s="268"/>
      <c r="K158" s="268"/>
      <c r="L158" s="268"/>
      <c r="M158" s="268"/>
      <c r="N158" s="145"/>
    </row>
    <row r="159" s="365" customFormat="true" ht="25.5" hidden="false" customHeight="false" outlineLevel="0" collapsed="false">
      <c r="A159" s="128"/>
      <c r="B159" s="117" t="s">
        <v>1041</v>
      </c>
      <c r="C159" s="118"/>
      <c r="D159" s="119" t="n">
        <v>0</v>
      </c>
      <c r="E159" s="120" t="n">
        <v>0</v>
      </c>
      <c r="F159" s="121" t="n">
        <v>0</v>
      </c>
      <c r="G159" s="363"/>
      <c r="H159" s="364" t="s">
        <v>1130</v>
      </c>
      <c r="I159" s="363"/>
      <c r="J159" s="363"/>
      <c r="K159" s="363"/>
      <c r="L159" s="363"/>
      <c r="M159" s="363"/>
      <c r="N159" s="281"/>
      <c r="O159" s="282"/>
      <c r="P159" s="282"/>
      <c r="Q159" s="282"/>
      <c r="R159" s="282"/>
      <c r="S159" s="282"/>
      <c r="T159" s="282"/>
    </row>
    <row r="160" customFormat="false" ht="18" hidden="false" customHeight="false" outlineLevel="0" collapsed="false">
      <c r="A160" s="129" t="s">
        <v>1041</v>
      </c>
      <c r="B160" s="130"/>
      <c r="C160" s="118"/>
      <c r="D160" s="119" t="n">
        <v>0</v>
      </c>
      <c r="E160" s="120" t="n">
        <v>0</v>
      </c>
      <c r="F160" s="121" t="n">
        <v>0</v>
      </c>
      <c r="G160" s="363"/>
      <c r="H160" s="366"/>
      <c r="I160" s="268"/>
      <c r="J160" s="268"/>
      <c r="K160" s="268"/>
      <c r="L160" s="268"/>
      <c r="M160" s="268"/>
      <c r="N160" s="145"/>
    </row>
    <row r="161" customFormat="false" ht="18" hidden="false" customHeight="false" outlineLevel="0" collapsed="false">
      <c r="A161" s="103" t="s">
        <v>1000</v>
      </c>
      <c r="B161" s="250"/>
      <c r="C161" s="251"/>
      <c r="D161" s="155"/>
      <c r="E161" s="156"/>
      <c r="F161" s="252"/>
      <c r="G161" s="363"/>
      <c r="H161" s="366" t="s">
        <v>1131</v>
      </c>
      <c r="I161" s="268"/>
      <c r="J161" s="268"/>
      <c r="K161" s="268"/>
      <c r="L161" s="268"/>
      <c r="M161" s="268"/>
      <c r="N161" s="145"/>
    </row>
    <row r="162" customFormat="false" ht="38.25" hidden="false" customHeight="false" outlineLevel="0" collapsed="false">
      <c r="A162" s="108"/>
      <c r="B162" s="104" t="s">
        <v>1001</v>
      </c>
      <c r="C162" s="104"/>
      <c r="D162" s="254"/>
      <c r="E162" s="143"/>
      <c r="F162" s="255"/>
      <c r="G162" s="363"/>
      <c r="H162" s="268"/>
      <c r="I162" s="268"/>
      <c r="J162" s="268"/>
      <c r="K162" s="268"/>
      <c r="L162" s="268"/>
      <c r="M162" s="268"/>
      <c r="N162" s="145"/>
    </row>
    <row r="163" customFormat="false" ht="18" hidden="false" customHeight="false" outlineLevel="0" collapsed="false">
      <c r="A163" s="108"/>
      <c r="B163" s="113"/>
      <c r="C163" s="367" t="s">
        <v>764</v>
      </c>
      <c r="D163" s="114" t="n">
        <v>200000</v>
      </c>
      <c r="E163" s="115" t="n">
        <v>0</v>
      </c>
      <c r="F163" s="116" t="n">
        <v>200000</v>
      </c>
      <c r="G163" s="363"/>
      <c r="H163" s="268"/>
      <c r="I163" s="268"/>
      <c r="J163" s="268"/>
      <c r="K163" s="268"/>
      <c r="L163" s="268"/>
      <c r="M163" s="268"/>
      <c r="N163" s="145"/>
    </row>
    <row r="164" customFormat="false" ht="18" hidden="false" customHeight="false" outlineLevel="0" collapsed="false">
      <c r="A164" s="128"/>
      <c r="B164" s="117" t="s">
        <v>1047</v>
      </c>
      <c r="C164" s="118"/>
      <c r="D164" s="119" t="n">
        <v>200000</v>
      </c>
      <c r="E164" s="120" t="n">
        <v>0</v>
      </c>
      <c r="F164" s="121" t="n">
        <v>200000</v>
      </c>
      <c r="G164" s="363"/>
      <c r="H164" s="268"/>
      <c r="I164" s="268"/>
      <c r="J164" s="268"/>
      <c r="K164" s="268"/>
      <c r="L164" s="268"/>
      <c r="M164" s="268"/>
      <c r="N164" s="145"/>
    </row>
    <row r="165" customFormat="false" ht="18" hidden="false" customHeight="false" outlineLevel="0" collapsed="false">
      <c r="A165" s="129" t="s">
        <v>1048</v>
      </c>
      <c r="B165" s="130"/>
      <c r="C165" s="118"/>
      <c r="D165" s="119" t="n">
        <v>200000</v>
      </c>
      <c r="E165" s="120" t="n">
        <v>0</v>
      </c>
      <c r="F165" s="121" t="n">
        <v>200000</v>
      </c>
      <c r="G165" s="363"/>
      <c r="H165" s="268"/>
      <c r="I165" s="268"/>
      <c r="J165" s="268"/>
      <c r="K165" s="268"/>
      <c r="L165" s="268"/>
      <c r="M165" s="268"/>
      <c r="N165" s="145"/>
    </row>
    <row r="166" customFormat="false" ht="18" hidden="false" customHeight="false" outlineLevel="0" collapsed="false">
      <c r="A166" s="131" t="s">
        <v>607</v>
      </c>
      <c r="B166" s="132"/>
      <c r="C166" s="133"/>
      <c r="D166" s="134" t="n">
        <v>42511915</v>
      </c>
      <c r="E166" s="135" t="n">
        <v>8452495.0001</v>
      </c>
      <c r="F166" s="136" t="n">
        <v>34059419.9999</v>
      </c>
      <c r="G166" s="363"/>
      <c r="H166" s="268"/>
      <c r="I166" s="268"/>
      <c r="J166" s="268"/>
      <c r="K166" s="268"/>
      <c r="L166" s="268"/>
      <c r="M166" s="268"/>
      <c r="N166" s="145"/>
    </row>
    <row r="167" customFormat="false" ht="18" hidden="false" customHeight="false" outlineLevel="0" collapsed="false">
      <c r="A167" s="267"/>
      <c r="B167" s="368"/>
      <c r="C167" s="368" t="s">
        <v>1132</v>
      </c>
      <c r="D167" s="363" t="n">
        <v>20000</v>
      </c>
      <c r="E167" s="363"/>
      <c r="F167" s="363"/>
      <c r="G167" s="363"/>
      <c r="H167" s="268"/>
      <c r="I167" s="268"/>
      <c r="J167" s="268"/>
      <c r="K167" s="268"/>
      <c r="L167" s="268"/>
      <c r="M167" s="268"/>
      <c r="N167" s="145"/>
    </row>
    <row r="168" customFormat="false" ht="18" hidden="false" customHeight="false" outlineLevel="0" collapsed="false">
      <c r="A168" s="267"/>
      <c r="B168" s="368"/>
      <c r="C168" s="368" t="s">
        <v>1133</v>
      </c>
      <c r="D168" s="363" t="n">
        <v>10000</v>
      </c>
      <c r="E168" s="363"/>
      <c r="F168" s="363"/>
      <c r="G168" s="363"/>
      <c r="H168" s="268"/>
      <c r="I168" s="268"/>
      <c r="J168" s="268"/>
      <c r="K168" s="268"/>
      <c r="L168" s="268"/>
      <c r="M168" s="268"/>
      <c r="N168" s="145"/>
    </row>
    <row r="169" customFormat="false" ht="18" hidden="false" customHeight="false" outlineLevel="0" collapsed="false">
      <c r="A169" s="267"/>
      <c r="B169" s="368"/>
      <c r="C169" s="368" t="s">
        <v>1134</v>
      </c>
      <c r="D169" s="363" t="n">
        <v>63750</v>
      </c>
      <c r="E169" s="363"/>
      <c r="F169" s="363"/>
      <c r="G169" s="363"/>
      <c r="H169" s="268"/>
      <c r="I169" s="268"/>
      <c r="J169" s="268"/>
      <c r="K169" s="268"/>
      <c r="L169" s="268"/>
      <c r="M169" s="268"/>
      <c r="N169" s="145"/>
    </row>
    <row r="170" customFormat="false" ht="18" hidden="false" customHeight="false" outlineLevel="0" collapsed="false">
      <c r="A170" s="267"/>
      <c r="B170" s="368"/>
      <c r="C170" s="368" t="s">
        <v>1135</v>
      </c>
      <c r="D170" s="363" t="n">
        <v>10000</v>
      </c>
      <c r="E170" s="363"/>
      <c r="F170" s="363"/>
      <c r="G170" s="363"/>
      <c r="H170" s="268"/>
      <c r="I170" s="268"/>
      <c r="J170" s="268"/>
      <c r="K170" s="268"/>
      <c r="L170" s="268"/>
      <c r="M170" s="268"/>
      <c r="N170" s="145"/>
    </row>
    <row r="171" customFormat="false" ht="18" hidden="false" customHeight="false" outlineLevel="0" collapsed="false">
      <c r="A171" s="267"/>
      <c r="B171" s="368"/>
      <c r="C171" s="368" t="s">
        <v>1136</v>
      </c>
      <c r="D171" s="363" t="n">
        <v>35000</v>
      </c>
      <c r="E171" s="363"/>
      <c r="F171" s="363"/>
      <c r="G171" s="363"/>
      <c r="H171" s="268"/>
      <c r="I171" s="268"/>
      <c r="J171" s="268"/>
      <c r="K171" s="268"/>
      <c r="L171" s="268"/>
      <c r="M171" s="268"/>
      <c r="N171" s="145"/>
    </row>
    <row r="172" customFormat="false" ht="18.75" hidden="false" customHeight="false" outlineLevel="0" collapsed="false">
      <c r="A172" s="267"/>
      <c r="B172" s="268"/>
      <c r="C172" s="368" t="s">
        <v>1137</v>
      </c>
      <c r="D172" s="363" t="n">
        <v>150000</v>
      </c>
      <c r="E172" s="363"/>
      <c r="F172" s="363"/>
      <c r="G172" s="363"/>
      <c r="H172" s="268"/>
      <c r="I172" s="268"/>
      <c r="J172" s="268"/>
      <c r="K172" s="268"/>
      <c r="L172" s="268"/>
      <c r="M172" s="268"/>
      <c r="N172" s="145"/>
    </row>
    <row r="173" customFormat="false" ht="19.5" hidden="false" customHeight="false" outlineLevel="0" collapsed="false">
      <c r="A173" s="267"/>
      <c r="B173" s="369" t="s">
        <v>1138</v>
      </c>
      <c r="C173" s="369"/>
      <c r="D173" s="370" t="n">
        <f aca="false">SUM(D160:D172)</f>
        <v>34969169.9999</v>
      </c>
      <c r="E173" s="363"/>
      <c r="F173" s="363"/>
      <c r="G173" s="266"/>
      <c r="H173" s="268"/>
      <c r="I173" s="268"/>
      <c r="J173" s="268"/>
      <c r="K173" s="268"/>
      <c r="L173" s="268"/>
      <c r="M173" s="268"/>
      <c r="N173" s="145"/>
    </row>
    <row r="174" customFormat="false" ht="18.75" hidden="false" customHeight="false" outlineLevel="0" collapsed="false">
      <c r="A174" s="267"/>
      <c r="B174" s="371" t="s">
        <v>1139</v>
      </c>
      <c r="C174" s="371"/>
      <c r="D174" s="372" t="n">
        <f aca="false">+D157+D173</f>
        <v>34969169.9999</v>
      </c>
      <c r="E174" s="268"/>
      <c r="F174" s="268"/>
      <c r="G174" s="373" t="s">
        <v>1140</v>
      </c>
      <c r="H174" s="268"/>
      <c r="I174" s="268"/>
      <c r="J174" s="268"/>
      <c r="K174" s="268"/>
      <c r="L174" s="268"/>
      <c r="M174" s="268"/>
      <c r="N174" s="145"/>
    </row>
    <row r="175" customFormat="false" ht="18" hidden="false" customHeight="false" outlineLevel="0" collapsed="false">
      <c r="A175" s="267"/>
      <c r="B175" s="268"/>
      <c r="C175" s="268"/>
      <c r="D175" s="268"/>
      <c r="E175" s="268"/>
      <c r="F175" s="268"/>
      <c r="G175" s="268"/>
      <c r="H175" s="268"/>
      <c r="I175" s="268"/>
      <c r="J175" s="268"/>
      <c r="K175" s="268"/>
      <c r="L175" s="268"/>
      <c r="M175" s="268"/>
      <c r="N175" s="145"/>
    </row>
    <row r="176" customFormat="false" ht="18" hidden="false" customHeight="false" outlineLevel="0" collapsed="false">
      <c r="A176" s="267"/>
      <c r="B176" s="268"/>
      <c r="C176" s="268"/>
      <c r="D176" s="268"/>
      <c r="E176" s="268"/>
      <c r="F176" s="268"/>
      <c r="G176" s="268"/>
      <c r="H176" s="268"/>
      <c r="I176" s="268"/>
      <c r="J176" s="268"/>
      <c r="K176" s="268"/>
      <c r="L176" s="268"/>
      <c r="M176" s="268"/>
      <c r="N176" s="145"/>
    </row>
    <row r="177" customFormat="false" ht="18" hidden="false" customHeight="false" outlineLevel="0" collapsed="false">
      <c r="A177" s="267"/>
      <c r="B177" s="268"/>
      <c r="C177" s="268"/>
      <c r="D177" s="268"/>
      <c r="E177" s="268"/>
      <c r="F177" s="268"/>
      <c r="G177" s="268"/>
      <c r="H177" s="268"/>
      <c r="I177" s="268"/>
      <c r="J177" s="268"/>
      <c r="K177" s="268"/>
      <c r="L177" s="268"/>
      <c r="M177" s="268"/>
      <c r="N177" s="145"/>
    </row>
    <row r="178" customFormat="false" ht="18" hidden="false" customHeight="false" outlineLevel="0" collapsed="false">
      <c r="A178" s="267"/>
      <c r="B178" s="268"/>
      <c r="C178" s="268"/>
      <c r="D178" s="268"/>
      <c r="E178" s="268"/>
      <c r="F178" s="268"/>
      <c r="G178" s="268"/>
      <c r="H178" s="268"/>
      <c r="I178" s="268"/>
      <c r="J178" s="268"/>
      <c r="K178" s="268"/>
      <c r="L178" s="268"/>
      <c r="M178" s="268"/>
      <c r="N178" s="145"/>
    </row>
    <row r="179" customFormat="false" ht="18" hidden="false" customHeight="false" outlineLevel="0" collapsed="false">
      <c r="A179" s="267"/>
      <c r="B179" s="268"/>
      <c r="C179" s="268"/>
      <c r="D179" s="268"/>
      <c r="E179" s="268"/>
      <c r="F179" s="268"/>
      <c r="G179" s="268"/>
      <c r="H179" s="268"/>
      <c r="I179" s="268"/>
      <c r="J179" s="268"/>
      <c r="K179" s="268"/>
      <c r="L179" s="268"/>
      <c r="M179" s="268"/>
      <c r="N179" s="145"/>
    </row>
    <row r="180" customFormat="false" ht="18" hidden="false" customHeight="false" outlineLevel="0" collapsed="false">
      <c r="A180" s="267"/>
      <c r="B180" s="268"/>
      <c r="C180" s="268"/>
      <c r="D180" s="268"/>
      <c r="E180" s="268"/>
      <c r="F180" s="268"/>
      <c r="G180" s="268"/>
      <c r="H180" s="268"/>
      <c r="I180" s="268"/>
      <c r="J180" s="268"/>
      <c r="K180" s="268"/>
      <c r="L180" s="268"/>
      <c r="M180" s="268"/>
      <c r="N180" s="145"/>
    </row>
    <row r="181" customFormat="false" ht="18" hidden="false" customHeight="false" outlineLevel="0" collapsed="false">
      <c r="A181" s="267"/>
      <c r="B181" s="268"/>
      <c r="C181" s="268"/>
      <c r="D181" s="268"/>
      <c r="E181" s="268"/>
      <c r="F181" s="268"/>
      <c r="G181" s="268"/>
      <c r="H181" s="268"/>
      <c r="I181" s="268"/>
      <c r="J181" s="268"/>
      <c r="K181" s="268"/>
      <c r="L181" s="268"/>
      <c r="M181" s="268"/>
      <c r="N181" s="145"/>
    </row>
    <row r="182" customFormat="false" ht="18" hidden="false" customHeight="false" outlineLevel="0" collapsed="false">
      <c r="A182" s="267"/>
      <c r="B182" s="268"/>
      <c r="C182" s="268"/>
      <c r="D182" s="268"/>
      <c r="E182" s="268"/>
      <c r="F182" s="268"/>
      <c r="G182" s="268"/>
      <c r="H182" s="268"/>
      <c r="I182" s="268"/>
      <c r="J182" s="268"/>
      <c r="K182" s="268"/>
      <c r="L182" s="268"/>
      <c r="M182" s="268"/>
      <c r="N182" s="145"/>
    </row>
    <row r="183" customFormat="false" ht="18" hidden="false" customHeight="false" outlineLevel="0" collapsed="false">
      <c r="A183" s="267"/>
      <c r="B183" s="268"/>
      <c r="C183" s="268"/>
      <c r="D183" s="268"/>
      <c r="E183" s="268"/>
      <c r="F183" s="268"/>
      <c r="G183" s="268"/>
      <c r="H183" s="268"/>
      <c r="I183" s="268"/>
      <c r="J183" s="268"/>
      <c r="K183" s="268"/>
      <c r="L183" s="268"/>
      <c r="M183" s="268"/>
      <c r="N183" s="145"/>
    </row>
    <row r="184" customFormat="false" ht="18" hidden="false" customHeight="false" outlineLevel="0" collapsed="false">
      <c r="A184" s="267"/>
      <c r="B184" s="268"/>
      <c r="C184" s="268"/>
      <c r="D184" s="268"/>
      <c r="E184" s="268"/>
      <c r="F184" s="268"/>
      <c r="G184" s="268"/>
      <c r="H184" s="268"/>
      <c r="I184" s="268"/>
      <c r="J184" s="268"/>
      <c r="K184" s="268"/>
      <c r="L184" s="268"/>
      <c r="M184" s="268"/>
      <c r="N184" s="145"/>
    </row>
    <row r="185" customFormat="false" ht="18" hidden="false" customHeight="false" outlineLevel="0" collapsed="false">
      <c r="A185" s="267"/>
      <c r="B185" s="268"/>
      <c r="C185" s="268"/>
      <c r="D185" s="268"/>
      <c r="E185" s="268"/>
      <c r="F185" s="268"/>
      <c r="G185" s="268"/>
      <c r="H185" s="268"/>
      <c r="I185" s="268"/>
      <c r="J185" s="268"/>
      <c r="K185" s="268"/>
      <c r="L185" s="268"/>
      <c r="M185" s="268"/>
      <c r="N185" s="145"/>
    </row>
    <row r="186" customFormat="false" ht="18" hidden="false" customHeight="false" outlineLevel="0" collapsed="false">
      <c r="A186" s="267"/>
      <c r="B186" s="268"/>
      <c r="C186" s="268"/>
      <c r="D186" s="268"/>
      <c r="E186" s="268"/>
      <c r="F186" s="268"/>
      <c r="G186" s="268"/>
      <c r="H186" s="268"/>
      <c r="I186" s="268"/>
      <c r="J186" s="268"/>
      <c r="K186" s="268"/>
      <c r="L186" s="268"/>
      <c r="M186" s="268"/>
      <c r="N186" s="145"/>
    </row>
    <row r="187" customFormat="false" ht="18" hidden="false" customHeight="false" outlineLevel="0" collapsed="false">
      <c r="A187" s="267"/>
      <c r="B187" s="268"/>
      <c r="C187" s="268"/>
      <c r="D187" s="268"/>
      <c r="E187" s="268"/>
      <c r="F187" s="268"/>
      <c r="G187" s="268"/>
      <c r="H187" s="268"/>
      <c r="I187" s="268"/>
      <c r="J187" s="268"/>
      <c r="K187" s="268"/>
      <c r="L187" s="268"/>
      <c r="M187" s="268"/>
      <c r="N187" s="145"/>
    </row>
    <row r="188" customFormat="false" ht="18" hidden="false" customHeight="false" outlineLevel="0" collapsed="false">
      <c r="A188" s="267"/>
      <c r="B188" s="268"/>
      <c r="C188" s="268"/>
      <c r="D188" s="268"/>
      <c r="E188" s="268"/>
      <c r="F188" s="268"/>
      <c r="G188" s="268"/>
      <c r="H188" s="268"/>
      <c r="I188" s="268"/>
      <c r="J188" s="268"/>
      <c r="K188" s="268"/>
      <c r="L188" s="268"/>
      <c r="M188" s="268"/>
      <c r="N188" s="145"/>
    </row>
    <row r="189" customFormat="false" ht="18" hidden="false" customHeight="false" outlineLevel="0" collapsed="false">
      <c r="A189" s="267"/>
      <c r="B189" s="268"/>
      <c r="C189" s="268"/>
      <c r="D189" s="268"/>
      <c r="E189" s="268"/>
      <c r="F189" s="268"/>
      <c r="G189" s="268"/>
      <c r="H189" s="268"/>
      <c r="I189" s="268"/>
      <c r="J189" s="268"/>
      <c r="K189" s="268"/>
      <c r="L189" s="268"/>
      <c r="M189" s="268"/>
      <c r="N189" s="145"/>
    </row>
    <row r="190" customFormat="false" ht="18" hidden="false" customHeight="false" outlineLevel="0" collapsed="false">
      <c r="A190" s="267"/>
      <c r="B190" s="268"/>
      <c r="C190" s="268"/>
      <c r="D190" s="268"/>
      <c r="E190" s="268"/>
      <c r="F190" s="268"/>
      <c r="G190" s="268"/>
      <c r="H190" s="268"/>
      <c r="I190" s="268"/>
      <c r="J190" s="268"/>
      <c r="K190" s="268"/>
      <c r="L190" s="268"/>
      <c r="M190" s="268"/>
      <c r="N190" s="145"/>
    </row>
    <row r="191" customFormat="false" ht="18" hidden="false" customHeight="false" outlineLevel="0" collapsed="false">
      <c r="A191" s="267"/>
      <c r="B191" s="268"/>
      <c r="C191" s="268"/>
      <c r="D191" s="268"/>
      <c r="E191" s="268"/>
      <c r="F191" s="268"/>
      <c r="G191" s="268"/>
      <c r="H191" s="268"/>
      <c r="I191" s="268"/>
      <c r="J191" s="268"/>
      <c r="K191" s="268"/>
      <c r="L191" s="268"/>
      <c r="M191" s="268"/>
      <c r="N191" s="145"/>
    </row>
    <row r="192" customFormat="false" ht="18" hidden="false" customHeight="false" outlineLevel="0" collapsed="false">
      <c r="A192" s="267"/>
      <c r="B192" s="268"/>
      <c r="C192" s="268"/>
      <c r="D192" s="268"/>
      <c r="E192" s="268"/>
      <c r="F192" s="268"/>
      <c r="G192" s="268"/>
      <c r="H192" s="268"/>
      <c r="I192" s="268"/>
      <c r="J192" s="268"/>
      <c r="K192" s="268"/>
      <c r="L192" s="268"/>
      <c r="M192" s="268"/>
      <c r="N192" s="145"/>
    </row>
    <row r="193" customFormat="false" ht="18" hidden="false" customHeight="false" outlineLevel="0" collapsed="false">
      <c r="A193" s="267"/>
      <c r="B193" s="268"/>
      <c r="C193" s="268"/>
      <c r="D193" s="268"/>
      <c r="E193" s="268"/>
      <c r="F193" s="268"/>
      <c r="G193" s="268"/>
      <c r="H193" s="268"/>
      <c r="I193" s="268"/>
      <c r="J193" s="268"/>
      <c r="K193" s="268"/>
      <c r="L193" s="268"/>
      <c r="M193" s="268"/>
      <c r="N193" s="145"/>
    </row>
    <row r="194" customFormat="false" ht="18" hidden="false" customHeight="false" outlineLevel="0" collapsed="false">
      <c r="A194" s="267"/>
      <c r="B194" s="268"/>
      <c r="C194" s="268"/>
      <c r="D194" s="268"/>
      <c r="E194" s="268"/>
      <c r="F194" s="268"/>
      <c r="G194" s="268"/>
      <c r="H194" s="268"/>
      <c r="I194" s="268"/>
      <c r="J194" s="268"/>
      <c r="K194" s="268"/>
      <c r="L194" s="268"/>
      <c r="M194" s="268"/>
      <c r="N194" s="145"/>
    </row>
    <row r="195" customFormat="false" ht="18" hidden="false" customHeight="false" outlineLevel="0" collapsed="false">
      <c r="A195" s="267"/>
      <c r="B195" s="268"/>
      <c r="C195" s="268"/>
      <c r="D195" s="268"/>
      <c r="E195" s="268"/>
      <c r="F195" s="268"/>
      <c r="G195" s="268"/>
      <c r="H195" s="268"/>
      <c r="I195" s="268"/>
      <c r="J195" s="268"/>
      <c r="K195" s="268"/>
      <c r="L195" s="268"/>
      <c r="M195" s="268"/>
      <c r="N195" s="145"/>
    </row>
    <row r="196" customFormat="false" ht="18" hidden="false" customHeight="false" outlineLevel="0" collapsed="false">
      <c r="A196" s="267"/>
      <c r="B196" s="268"/>
      <c r="C196" s="268"/>
      <c r="D196" s="268"/>
      <c r="E196" s="268"/>
      <c r="F196" s="268"/>
      <c r="G196" s="268"/>
      <c r="H196" s="268"/>
      <c r="I196" s="268"/>
      <c r="J196" s="268"/>
      <c r="K196" s="268"/>
      <c r="L196" s="268"/>
      <c r="M196" s="268"/>
      <c r="N196" s="145"/>
    </row>
    <row r="197" customFormat="false" ht="18" hidden="false" customHeight="false" outlineLevel="0" collapsed="false">
      <c r="A197" s="267"/>
      <c r="B197" s="268"/>
      <c r="C197" s="268"/>
      <c r="D197" s="268"/>
      <c r="E197" s="268"/>
      <c r="F197" s="268"/>
      <c r="G197" s="268"/>
      <c r="H197" s="268"/>
      <c r="I197" s="268"/>
      <c r="J197" s="268"/>
      <c r="K197" s="268"/>
      <c r="L197" s="268"/>
      <c r="M197" s="268"/>
      <c r="N197" s="145"/>
    </row>
    <row r="198" customFormat="false" ht="18" hidden="false" customHeight="false" outlineLevel="0" collapsed="false">
      <c r="A198" s="267"/>
      <c r="B198" s="268"/>
      <c r="C198" s="268"/>
      <c r="D198" s="268"/>
      <c r="E198" s="268"/>
      <c r="F198" s="268"/>
      <c r="G198" s="268"/>
      <c r="H198" s="268"/>
      <c r="I198" s="268"/>
      <c r="J198" s="268"/>
      <c r="K198" s="268"/>
      <c r="L198" s="268"/>
      <c r="M198" s="268"/>
      <c r="N198" s="145"/>
    </row>
    <row r="199" customFormat="false" ht="18" hidden="false" customHeight="false" outlineLevel="0" collapsed="false">
      <c r="A199" s="267"/>
      <c r="B199" s="268"/>
      <c r="C199" s="268"/>
      <c r="D199" s="268"/>
      <c r="E199" s="268"/>
      <c r="F199" s="268"/>
      <c r="G199" s="268"/>
      <c r="H199" s="268"/>
      <c r="I199" s="268"/>
      <c r="J199" s="268"/>
      <c r="K199" s="268"/>
      <c r="L199" s="268"/>
      <c r="M199" s="268"/>
      <c r="N199" s="145"/>
    </row>
    <row r="200" customFormat="false" ht="18" hidden="false" customHeight="false" outlineLevel="0" collapsed="false">
      <c r="A200" s="267"/>
      <c r="B200" s="268"/>
      <c r="C200" s="268"/>
      <c r="D200" s="268"/>
      <c r="E200" s="268"/>
      <c r="F200" s="268"/>
      <c r="G200" s="268"/>
      <c r="H200" s="268"/>
      <c r="I200" s="268"/>
      <c r="J200" s="268"/>
      <c r="K200" s="268"/>
      <c r="L200" s="268"/>
      <c r="M200" s="268"/>
      <c r="N200" s="145"/>
    </row>
    <row r="201" customFormat="false" ht="18" hidden="false" customHeight="false" outlineLevel="0" collapsed="false">
      <c r="A201" s="267"/>
      <c r="B201" s="268"/>
      <c r="C201" s="268"/>
      <c r="D201" s="268"/>
      <c r="E201" s="268"/>
      <c r="F201" s="268"/>
      <c r="G201" s="268"/>
      <c r="H201" s="268"/>
      <c r="I201" s="268"/>
      <c r="J201" s="268"/>
      <c r="K201" s="268"/>
      <c r="L201" s="268"/>
      <c r="M201" s="268"/>
      <c r="N201" s="145"/>
    </row>
    <row r="202" customFormat="false" ht="18" hidden="false" customHeight="false" outlineLevel="0" collapsed="false">
      <c r="A202" s="267"/>
      <c r="B202" s="268"/>
      <c r="C202" s="268"/>
      <c r="D202" s="268"/>
      <c r="E202" s="268"/>
      <c r="F202" s="268"/>
      <c r="G202" s="268"/>
      <c r="H202" s="268"/>
      <c r="I202" s="268"/>
      <c r="J202" s="268"/>
      <c r="K202" s="268"/>
      <c r="L202" s="268"/>
      <c r="M202" s="268"/>
      <c r="N202" s="145"/>
    </row>
    <row r="203" customFormat="false" ht="18" hidden="false" customHeight="false" outlineLevel="0" collapsed="false">
      <c r="A203" s="267"/>
      <c r="B203" s="268"/>
      <c r="C203" s="268"/>
      <c r="D203" s="268"/>
      <c r="E203" s="268"/>
      <c r="F203" s="268"/>
      <c r="G203" s="268"/>
      <c r="H203" s="268"/>
      <c r="I203" s="268"/>
      <c r="J203" s="268"/>
      <c r="K203" s="268"/>
      <c r="L203" s="268"/>
      <c r="M203" s="268"/>
      <c r="N203" s="145"/>
    </row>
    <row r="204" customFormat="false" ht="18" hidden="false" customHeight="false" outlineLevel="0" collapsed="false">
      <c r="A204" s="267"/>
      <c r="B204" s="268"/>
      <c r="C204" s="268"/>
      <c r="D204" s="268"/>
      <c r="E204" s="268"/>
      <c r="F204" s="268"/>
      <c r="G204" s="268"/>
      <c r="H204" s="268"/>
      <c r="I204" s="268"/>
      <c r="J204" s="268"/>
      <c r="K204" s="268"/>
      <c r="L204" s="268"/>
      <c r="M204" s="268"/>
      <c r="N204" s="145"/>
    </row>
    <row r="205" customFormat="false" ht="18" hidden="false" customHeight="false" outlineLevel="0" collapsed="false">
      <c r="A205" s="267"/>
      <c r="B205" s="268"/>
      <c r="C205" s="268"/>
      <c r="D205" s="268"/>
      <c r="E205" s="268"/>
      <c r="F205" s="268"/>
      <c r="G205" s="268"/>
      <c r="H205" s="268"/>
      <c r="I205" s="268"/>
      <c r="J205" s="268"/>
      <c r="K205" s="268"/>
      <c r="L205" s="268"/>
      <c r="M205" s="268"/>
      <c r="N205" s="145"/>
    </row>
    <row r="206" customFormat="false" ht="18" hidden="false" customHeight="false" outlineLevel="0" collapsed="false">
      <c r="A206" s="267"/>
      <c r="B206" s="268"/>
      <c r="C206" s="268"/>
      <c r="D206" s="268"/>
      <c r="E206" s="268"/>
      <c r="F206" s="268"/>
      <c r="G206" s="268"/>
      <c r="H206" s="268"/>
      <c r="I206" s="268"/>
      <c r="J206" s="268"/>
      <c r="K206" s="268"/>
      <c r="L206" s="268"/>
      <c r="M206" s="268"/>
      <c r="N206" s="145"/>
    </row>
    <row r="207" s="243" customFormat="true" ht="15.75" hidden="false" customHeight="false" outlineLevel="0" collapsed="false">
      <c r="A207" s="267"/>
      <c r="B207" s="268"/>
      <c r="C207" s="268"/>
      <c r="D207" s="268"/>
      <c r="E207" s="268"/>
      <c r="F207" s="268"/>
      <c r="G207" s="268"/>
      <c r="H207" s="268"/>
      <c r="I207" s="268"/>
      <c r="J207" s="268"/>
      <c r="K207" s="268"/>
      <c r="L207" s="268"/>
      <c r="M207" s="268"/>
      <c r="N207" s="241"/>
    </row>
    <row r="208" s="263" customFormat="true" ht="15.75" hidden="false" customHeight="false" outlineLevel="0" collapsed="false">
      <c r="A208" s="267"/>
      <c r="B208" s="268"/>
      <c r="C208" s="268"/>
      <c r="D208" s="268"/>
      <c r="E208" s="268"/>
      <c r="F208" s="268"/>
      <c r="G208" s="268"/>
      <c r="H208" s="268"/>
      <c r="I208" s="268"/>
      <c r="J208" s="268"/>
      <c r="K208" s="268"/>
      <c r="L208" s="268"/>
      <c r="M208" s="268"/>
      <c r="N208" s="374"/>
    </row>
    <row r="209" s="263" customFormat="true" ht="15.75" hidden="false" customHeight="false" outlineLevel="0" collapsed="false">
      <c r="A209" s="267"/>
      <c r="B209" s="268"/>
      <c r="C209" s="268"/>
      <c r="D209" s="268"/>
      <c r="E209" s="268"/>
      <c r="F209" s="268"/>
      <c r="G209" s="268"/>
      <c r="H209" s="268"/>
      <c r="I209" s="268"/>
      <c r="J209" s="268"/>
      <c r="K209" s="268"/>
      <c r="L209" s="268"/>
      <c r="M209" s="268"/>
      <c r="N209" s="374"/>
    </row>
    <row r="210" customFormat="false" ht="18" hidden="false" customHeight="false" outlineLevel="0" collapsed="false">
      <c r="A210" s="267"/>
      <c r="B210" s="268"/>
      <c r="C210" s="268"/>
      <c r="D210" s="268"/>
      <c r="E210" s="268"/>
      <c r="F210" s="268"/>
      <c r="G210" s="268"/>
      <c r="H210" s="268"/>
      <c r="I210" s="268"/>
      <c r="J210" s="268"/>
      <c r="K210" s="268"/>
      <c r="L210" s="268"/>
      <c r="M210" s="268"/>
      <c r="N210" s="145"/>
    </row>
    <row r="211" customFormat="false" ht="18" hidden="false" customHeight="false" outlineLevel="0" collapsed="false">
      <c r="A211" s="267"/>
      <c r="B211" s="268"/>
      <c r="C211" s="268"/>
      <c r="D211" s="268"/>
      <c r="E211" s="268"/>
      <c r="F211" s="268"/>
      <c r="G211" s="268"/>
      <c r="H211" s="268"/>
      <c r="I211" s="268"/>
      <c r="J211" s="268"/>
      <c r="K211" s="268"/>
      <c r="L211" s="268"/>
      <c r="M211" s="268"/>
      <c r="N211" s="145"/>
    </row>
    <row r="212" customFormat="false" ht="18" hidden="false" customHeight="false" outlineLevel="0" collapsed="false">
      <c r="A212" s="267"/>
      <c r="B212" s="268"/>
      <c r="C212" s="268"/>
      <c r="D212" s="268"/>
      <c r="E212" s="268"/>
      <c r="F212" s="268"/>
      <c r="G212" s="268"/>
      <c r="H212" s="268"/>
      <c r="I212" s="268"/>
      <c r="J212" s="268"/>
      <c r="K212" s="268"/>
      <c r="L212" s="268"/>
      <c r="M212" s="268"/>
      <c r="N212" s="145"/>
    </row>
    <row r="213" customFormat="false" ht="18" hidden="false" customHeight="false" outlineLevel="0" collapsed="false">
      <c r="A213" s="267"/>
      <c r="B213" s="268"/>
      <c r="C213" s="268"/>
      <c r="D213" s="268"/>
      <c r="E213" s="268"/>
      <c r="F213" s="268"/>
      <c r="G213" s="268"/>
      <c r="H213" s="268"/>
      <c r="I213" s="268"/>
      <c r="J213" s="268"/>
      <c r="K213" s="268"/>
      <c r="L213" s="268"/>
      <c r="M213" s="268"/>
      <c r="N213" s="145"/>
    </row>
    <row r="214" customFormat="false" ht="18" hidden="false" customHeight="false" outlineLevel="0" collapsed="false">
      <c r="A214" s="267"/>
      <c r="B214" s="268"/>
      <c r="C214" s="268"/>
      <c r="D214" s="268"/>
      <c r="E214" s="268"/>
      <c r="F214" s="268"/>
      <c r="G214" s="268"/>
      <c r="H214" s="268"/>
      <c r="I214" s="268"/>
      <c r="J214" s="268"/>
      <c r="K214" s="268"/>
      <c r="L214" s="268"/>
      <c r="M214" s="268"/>
      <c r="N214" s="145"/>
    </row>
    <row r="215" customFormat="false" ht="18" hidden="false" customHeight="false" outlineLevel="0" collapsed="false">
      <c r="A215" s="267"/>
      <c r="B215" s="268"/>
      <c r="C215" s="268"/>
      <c r="D215" s="268"/>
      <c r="E215" s="268"/>
      <c r="F215" s="268"/>
      <c r="G215" s="268"/>
      <c r="H215" s="268"/>
      <c r="I215" s="268"/>
      <c r="J215" s="268"/>
      <c r="K215" s="268"/>
      <c r="L215" s="268"/>
      <c r="M215" s="268"/>
      <c r="N215" s="145"/>
    </row>
    <row r="216" customFormat="false" ht="18" hidden="false" customHeight="false" outlineLevel="0" collapsed="false">
      <c r="A216" s="267"/>
      <c r="B216" s="268"/>
      <c r="C216" s="268"/>
      <c r="D216" s="268"/>
      <c r="E216" s="268"/>
      <c r="F216" s="268"/>
      <c r="G216" s="268"/>
      <c r="H216" s="268"/>
      <c r="I216" s="268"/>
      <c r="J216" s="268"/>
      <c r="K216" s="268"/>
      <c r="L216" s="268"/>
      <c r="M216" s="268"/>
      <c r="N216" s="145"/>
    </row>
    <row r="217" customFormat="false" ht="18" hidden="false" customHeight="false" outlineLevel="0" collapsed="false">
      <c r="A217" s="267"/>
      <c r="B217" s="268"/>
      <c r="C217" s="268"/>
      <c r="D217" s="268"/>
      <c r="E217" s="268"/>
      <c r="F217" s="268"/>
      <c r="G217" s="268"/>
      <c r="H217" s="268"/>
      <c r="I217" s="268"/>
      <c r="J217" s="268"/>
      <c r="K217" s="268"/>
      <c r="L217" s="268"/>
      <c r="M217" s="268"/>
      <c r="N217" s="145"/>
    </row>
    <row r="218" customFormat="false" ht="18" hidden="false" customHeight="false" outlineLevel="0" collapsed="false">
      <c r="A218" s="267"/>
      <c r="B218" s="268"/>
      <c r="C218" s="268"/>
      <c r="D218" s="268"/>
      <c r="E218" s="268"/>
      <c r="F218" s="268"/>
      <c r="G218" s="268"/>
      <c r="H218" s="268"/>
      <c r="I218" s="268"/>
      <c r="J218" s="268"/>
      <c r="K218" s="268"/>
      <c r="L218" s="268"/>
      <c r="M218" s="268"/>
      <c r="N218" s="145"/>
    </row>
    <row r="219" customFormat="false" ht="18" hidden="false" customHeight="false" outlineLevel="0" collapsed="false">
      <c r="A219" s="267"/>
      <c r="B219" s="268"/>
      <c r="C219" s="268"/>
      <c r="D219" s="268"/>
      <c r="E219" s="268"/>
      <c r="F219" s="268"/>
      <c r="G219" s="268"/>
      <c r="H219" s="268"/>
      <c r="I219" s="268"/>
      <c r="J219" s="268"/>
      <c r="K219" s="268"/>
      <c r="L219" s="268"/>
      <c r="M219" s="268"/>
      <c r="N219" s="145"/>
    </row>
    <row r="220" customFormat="false" ht="18" hidden="false" customHeight="false" outlineLevel="0" collapsed="false">
      <c r="A220" s="267"/>
      <c r="B220" s="268"/>
      <c r="C220" s="268"/>
      <c r="D220" s="268"/>
      <c r="E220" s="268"/>
      <c r="F220" s="268"/>
      <c r="G220" s="268"/>
      <c r="H220" s="268"/>
      <c r="I220" s="268"/>
      <c r="J220" s="268"/>
      <c r="K220" s="268"/>
      <c r="L220" s="268"/>
      <c r="M220" s="268"/>
      <c r="N220" s="145"/>
    </row>
    <row r="221" customFormat="false" ht="18" hidden="false" customHeight="false" outlineLevel="0" collapsed="false">
      <c r="A221" s="267"/>
      <c r="B221" s="268"/>
      <c r="C221" s="268"/>
      <c r="D221" s="268"/>
      <c r="E221" s="268"/>
      <c r="F221" s="268"/>
      <c r="G221" s="268"/>
      <c r="H221" s="268"/>
      <c r="I221" s="268"/>
      <c r="J221" s="268"/>
      <c r="K221" s="268"/>
      <c r="L221" s="268"/>
      <c r="M221" s="268"/>
      <c r="N221" s="145"/>
    </row>
    <row r="222" customFormat="false" ht="18" hidden="false" customHeight="false" outlineLevel="0" collapsed="false">
      <c r="A222" s="267"/>
      <c r="B222" s="268"/>
      <c r="C222" s="268"/>
      <c r="D222" s="268"/>
      <c r="E222" s="268"/>
      <c r="F222" s="268"/>
      <c r="G222" s="268"/>
      <c r="H222" s="268"/>
      <c r="I222" s="268"/>
      <c r="J222" s="268"/>
      <c r="K222" s="268"/>
      <c r="L222" s="268"/>
      <c r="M222" s="268"/>
      <c r="N222" s="145"/>
    </row>
    <row r="223" customFormat="false" ht="18" hidden="false" customHeight="false" outlineLevel="0" collapsed="false">
      <c r="A223" s="267"/>
      <c r="B223" s="268"/>
      <c r="C223" s="268"/>
      <c r="D223" s="268"/>
      <c r="E223" s="268"/>
      <c r="F223" s="268"/>
      <c r="G223" s="268"/>
      <c r="H223" s="268"/>
      <c r="I223" s="268"/>
      <c r="J223" s="268"/>
      <c r="K223" s="268"/>
      <c r="L223" s="268"/>
      <c r="M223" s="268"/>
      <c r="N223" s="145"/>
    </row>
    <row r="224" customFormat="false" ht="18" hidden="false" customHeight="false" outlineLevel="0" collapsed="false">
      <c r="A224" s="267"/>
      <c r="B224" s="268"/>
      <c r="C224" s="268"/>
      <c r="D224" s="268"/>
      <c r="E224" s="268"/>
      <c r="F224" s="268"/>
      <c r="G224" s="268"/>
      <c r="H224" s="268"/>
      <c r="I224" s="268"/>
      <c r="J224" s="268"/>
      <c r="K224" s="268"/>
      <c r="L224" s="268"/>
      <c r="M224" s="268"/>
      <c r="N224" s="145"/>
    </row>
    <row r="225" customFormat="false" ht="18" hidden="false" customHeight="false" outlineLevel="0" collapsed="false">
      <c r="A225" s="267"/>
      <c r="B225" s="268"/>
      <c r="C225" s="268"/>
      <c r="D225" s="268"/>
      <c r="E225" s="268"/>
      <c r="F225" s="268"/>
      <c r="G225" s="268"/>
      <c r="H225" s="268"/>
      <c r="I225" s="268"/>
      <c r="J225" s="268"/>
      <c r="K225" s="268"/>
      <c r="L225" s="268"/>
      <c r="M225" s="268"/>
      <c r="N225" s="145"/>
    </row>
    <row r="226" customFormat="false" ht="18" hidden="false" customHeight="false" outlineLevel="0" collapsed="false">
      <c r="A226" s="267"/>
      <c r="B226" s="268"/>
      <c r="C226" s="268"/>
      <c r="D226" s="268"/>
      <c r="E226" s="268"/>
      <c r="F226" s="268"/>
      <c r="G226" s="268"/>
      <c r="H226" s="268"/>
      <c r="I226" s="268"/>
      <c r="J226" s="268"/>
      <c r="K226" s="268"/>
      <c r="L226" s="268"/>
      <c r="M226" s="268"/>
      <c r="N226" s="145"/>
    </row>
    <row r="227" customFormat="false" ht="18" hidden="false" customHeight="false" outlineLevel="0" collapsed="false">
      <c r="A227" s="267"/>
      <c r="B227" s="268"/>
      <c r="C227" s="268"/>
      <c r="D227" s="268"/>
      <c r="E227" s="268"/>
      <c r="F227" s="268"/>
      <c r="G227" s="268"/>
      <c r="H227" s="268"/>
      <c r="I227" s="268"/>
      <c r="J227" s="268"/>
      <c r="K227" s="268"/>
      <c r="L227" s="268"/>
      <c r="M227" s="268"/>
      <c r="N227" s="145"/>
    </row>
    <row r="228" customFormat="false" ht="18" hidden="false" customHeight="false" outlineLevel="0" collapsed="false">
      <c r="A228" s="267"/>
      <c r="B228" s="268"/>
      <c r="C228" s="268"/>
      <c r="D228" s="268"/>
      <c r="E228" s="268"/>
      <c r="F228" s="268"/>
      <c r="G228" s="268"/>
      <c r="H228" s="268"/>
      <c r="I228" s="268"/>
      <c r="J228" s="268"/>
      <c r="K228" s="268"/>
      <c r="L228" s="268"/>
      <c r="M228" s="268"/>
      <c r="N228" s="145"/>
    </row>
    <row r="229" customFormat="false" ht="18" hidden="false" customHeight="false" outlineLevel="0" collapsed="false">
      <c r="A229" s="267"/>
      <c r="B229" s="268"/>
      <c r="C229" s="268"/>
      <c r="D229" s="268"/>
      <c r="E229" s="268"/>
      <c r="F229" s="268"/>
      <c r="G229" s="268"/>
      <c r="H229" s="268"/>
      <c r="I229" s="268"/>
      <c r="J229" s="268"/>
      <c r="K229" s="268"/>
      <c r="L229" s="268"/>
      <c r="M229" s="268"/>
      <c r="N229" s="145"/>
    </row>
    <row r="230" customFormat="false" ht="18" hidden="false" customHeight="false" outlineLevel="0" collapsed="false">
      <c r="A230" s="267"/>
      <c r="B230" s="268"/>
      <c r="C230" s="268"/>
      <c r="D230" s="268"/>
      <c r="E230" s="268"/>
      <c r="F230" s="268"/>
      <c r="G230" s="268"/>
      <c r="H230" s="268"/>
      <c r="I230" s="268"/>
      <c r="J230" s="268"/>
      <c r="K230" s="268"/>
      <c r="L230" s="268"/>
      <c r="M230" s="268"/>
      <c r="N230" s="145"/>
    </row>
    <row r="231" customFormat="false" ht="18" hidden="false" customHeight="false" outlineLevel="0" collapsed="false">
      <c r="A231" s="267"/>
      <c r="B231" s="268"/>
      <c r="C231" s="268"/>
      <c r="D231" s="268"/>
      <c r="E231" s="268"/>
      <c r="F231" s="268"/>
      <c r="G231" s="268"/>
      <c r="H231" s="268"/>
      <c r="I231" s="268"/>
      <c r="J231" s="268"/>
      <c r="K231" s="268"/>
      <c r="L231" s="268"/>
      <c r="M231" s="268"/>
      <c r="N231" s="145"/>
    </row>
    <row r="232" customFormat="false" ht="18" hidden="false" customHeight="false" outlineLevel="0" collapsed="false">
      <c r="A232" s="267"/>
      <c r="B232" s="268"/>
      <c r="C232" s="268"/>
      <c r="D232" s="268"/>
      <c r="E232" s="268"/>
      <c r="F232" s="268"/>
      <c r="G232" s="268"/>
      <c r="H232" s="268"/>
      <c r="I232" s="268"/>
      <c r="J232" s="268"/>
      <c r="K232" s="268"/>
      <c r="L232" s="268"/>
      <c r="M232" s="268"/>
      <c r="N232" s="145"/>
    </row>
    <row r="233" customFormat="false" ht="18" hidden="false" customHeight="false" outlineLevel="0" collapsed="false">
      <c r="A233" s="267"/>
      <c r="B233" s="268"/>
      <c r="C233" s="268"/>
      <c r="D233" s="268"/>
      <c r="E233" s="268"/>
      <c r="F233" s="268"/>
      <c r="G233" s="268"/>
      <c r="H233" s="268"/>
      <c r="I233" s="268"/>
      <c r="J233" s="268"/>
      <c r="K233" s="268"/>
      <c r="L233" s="268"/>
      <c r="M233" s="268"/>
      <c r="N233" s="145"/>
    </row>
    <row r="234" customFormat="false" ht="18" hidden="false" customHeight="false" outlineLevel="0" collapsed="false">
      <c r="A234" s="267"/>
      <c r="B234" s="268"/>
      <c r="C234" s="268"/>
      <c r="D234" s="268"/>
      <c r="E234" s="268"/>
      <c r="F234" s="268"/>
      <c r="G234" s="268"/>
      <c r="H234" s="268"/>
      <c r="I234" s="268"/>
      <c r="J234" s="268"/>
      <c r="K234" s="268"/>
      <c r="L234" s="268"/>
      <c r="M234" s="268"/>
      <c r="N234" s="145"/>
    </row>
    <row r="235" customFormat="false" ht="18" hidden="false" customHeight="false" outlineLevel="0" collapsed="false">
      <c r="A235" s="267"/>
      <c r="B235" s="268"/>
      <c r="C235" s="268"/>
      <c r="D235" s="268"/>
      <c r="E235" s="268"/>
      <c r="F235" s="268"/>
      <c r="G235" s="268"/>
      <c r="H235" s="268"/>
      <c r="I235" s="268"/>
      <c r="J235" s="268"/>
      <c r="K235" s="268"/>
      <c r="L235" s="268"/>
      <c r="M235" s="268"/>
      <c r="N235" s="145"/>
    </row>
    <row r="236" customFormat="false" ht="18" hidden="false" customHeight="false" outlineLevel="0" collapsed="false">
      <c r="A236" s="267"/>
      <c r="B236" s="268"/>
      <c r="C236" s="268"/>
      <c r="D236" s="268"/>
      <c r="E236" s="268"/>
      <c r="F236" s="268"/>
      <c r="G236" s="268"/>
      <c r="H236" s="268"/>
      <c r="I236" s="268"/>
      <c r="J236" s="268"/>
      <c r="K236" s="268"/>
      <c r="L236" s="268"/>
      <c r="M236" s="268"/>
      <c r="N236" s="145"/>
    </row>
    <row r="237" customFormat="false" ht="18" hidden="false" customHeight="false" outlineLevel="0" collapsed="false">
      <c r="A237" s="375"/>
      <c r="B237" s="145"/>
      <c r="C237" s="145"/>
      <c r="D237" s="84"/>
      <c r="E237" s="145"/>
      <c r="F237" s="145"/>
      <c r="G237" s="84"/>
      <c r="H237" s="145"/>
      <c r="I237" s="145"/>
      <c r="J237" s="84"/>
      <c r="K237" s="145"/>
      <c r="L237" s="145"/>
      <c r="M237" s="84"/>
      <c r="N237" s="145"/>
    </row>
    <row r="241" customFormat="false" ht="18" hidden="false" customHeight="false" outlineLevel="0" collapsed="false">
      <c r="A241" s="375"/>
      <c r="B241" s="145"/>
      <c r="C241" s="145"/>
      <c r="D241" s="84"/>
      <c r="E241" s="145"/>
      <c r="F241" s="145"/>
      <c r="G241" s="84"/>
      <c r="H241" s="145"/>
      <c r="I241" s="145"/>
      <c r="J241" s="84"/>
      <c r="K241" s="145"/>
      <c r="L241" s="145"/>
      <c r="M241" s="84"/>
      <c r="N241" s="145"/>
    </row>
    <row r="242" customFormat="false" ht="18" hidden="false" customHeight="false" outlineLevel="0" collapsed="false">
      <c r="A242" s="375"/>
      <c r="B242" s="145"/>
      <c r="C242" s="145"/>
      <c r="D242" s="84"/>
      <c r="E242" s="145"/>
      <c r="F242" s="145"/>
      <c r="G242" s="84" t="s">
        <v>74</v>
      </c>
      <c r="H242" s="145"/>
      <c r="I242" s="145"/>
      <c r="J242" s="84"/>
      <c r="K242" s="145"/>
      <c r="L242" s="145"/>
      <c r="M242" s="84"/>
      <c r="N242" s="145"/>
    </row>
    <row r="243" customFormat="false" ht="18" hidden="false" customHeight="false" outlineLevel="0" collapsed="false">
      <c r="A243" s="375"/>
      <c r="B243" s="145"/>
      <c r="C243" s="145"/>
      <c r="D243" s="84"/>
      <c r="E243" s="145"/>
      <c r="F243" s="145"/>
      <c r="G243" s="84"/>
      <c r="H243" s="145"/>
      <c r="I243" s="145"/>
      <c r="J243" s="84"/>
      <c r="K243" s="145"/>
      <c r="L243" s="145"/>
      <c r="M243" s="84"/>
      <c r="N243" s="145"/>
    </row>
    <row r="244" customFormat="false" ht="18" hidden="false" customHeight="false" outlineLevel="0" collapsed="false">
      <c r="A244" s="375"/>
      <c r="B244" s="145"/>
      <c r="C244" s="145"/>
      <c r="D244" s="84"/>
      <c r="E244" s="145"/>
      <c r="F244" s="145"/>
      <c r="G244" s="84"/>
      <c r="H244" s="145"/>
      <c r="I244" s="145"/>
      <c r="J244" s="84"/>
      <c r="K244" s="145"/>
      <c r="L244" s="145"/>
      <c r="M244" s="84"/>
      <c r="N244" s="145"/>
    </row>
    <row r="245" customFormat="false" ht="18" hidden="false" customHeight="false" outlineLevel="0" collapsed="false">
      <c r="A245" s="375"/>
      <c r="B245" s="145"/>
      <c r="C245" s="145"/>
      <c r="D245" s="84"/>
      <c r="E245" s="145"/>
      <c r="F245" s="145"/>
      <c r="G245" s="84"/>
      <c r="H245" s="145"/>
      <c r="I245" s="145"/>
      <c r="J245" s="84"/>
      <c r="K245" s="145"/>
      <c r="L245" s="145"/>
      <c r="M245" s="84"/>
      <c r="N245" s="145"/>
    </row>
    <row r="246" customFormat="false" ht="18" hidden="false" customHeight="false" outlineLevel="0" collapsed="false">
      <c r="A246" s="375"/>
      <c r="B246" s="145"/>
      <c r="C246" s="145"/>
      <c r="D246" s="84"/>
      <c r="E246" s="145"/>
      <c r="F246" s="145"/>
      <c r="G246" s="84"/>
      <c r="H246" s="145"/>
      <c r="I246" s="145"/>
      <c r="J246" s="84"/>
      <c r="K246" s="145"/>
      <c r="L246" s="145"/>
      <c r="M246" s="84"/>
      <c r="N246" s="145"/>
    </row>
    <row r="247" customFormat="false" ht="18" hidden="false" customHeight="false" outlineLevel="0" collapsed="false">
      <c r="A247" s="375"/>
      <c r="B247" s="145"/>
      <c r="C247" s="145"/>
      <c r="D247" s="84"/>
      <c r="E247" s="145"/>
      <c r="F247" s="145"/>
      <c r="G247" s="84"/>
      <c r="H247" s="145"/>
      <c r="I247" s="145"/>
      <c r="J247" s="84"/>
      <c r="K247" s="145"/>
      <c r="L247" s="145"/>
      <c r="M247" s="84"/>
      <c r="N247" s="145"/>
    </row>
    <row r="248" customFormat="false" ht="18" hidden="false" customHeight="false" outlineLevel="0" collapsed="false">
      <c r="A248" s="375"/>
      <c r="B248" s="145"/>
      <c r="C248" s="145"/>
      <c r="D248" s="84"/>
      <c r="E248" s="145"/>
      <c r="F248" s="145"/>
      <c r="G248" s="84"/>
      <c r="H248" s="145"/>
      <c r="I248" s="145"/>
      <c r="J248" s="84"/>
      <c r="K248" s="145"/>
      <c r="L248" s="145"/>
      <c r="M248" s="84"/>
      <c r="N248" s="145"/>
    </row>
    <row r="249" customFormat="false" ht="18" hidden="false" customHeight="false" outlineLevel="0" collapsed="false">
      <c r="A249" s="375"/>
      <c r="B249" s="145"/>
      <c r="C249" s="145"/>
      <c r="D249" s="84"/>
      <c r="E249" s="145"/>
      <c r="F249" s="145"/>
      <c r="G249" s="84"/>
      <c r="H249" s="145"/>
      <c r="I249" s="145"/>
      <c r="J249" s="84"/>
      <c r="K249" s="145"/>
      <c r="L249" s="145"/>
      <c r="M249" s="84"/>
      <c r="N249" s="145"/>
    </row>
    <row r="250" customFormat="false" ht="18" hidden="false" customHeight="false" outlineLevel="0" collapsed="false">
      <c r="A250" s="375"/>
      <c r="B250" s="145"/>
      <c r="C250" s="145"/>
      <c r="D250" s="84"/>
      <c r="E250" s="145"/>
      <c r="F250" s="145"/>
      <c r="G250" s="84"/>
      <c r="H250" s="145"/>
      <c r="I250" s="145"/>
      <c r="J250" s="84"/>
      <c r="K250" s="145"/>
      <c r="L250" s="145"/>
      <c r="M250" s="84"/>
      <c r="N250" s="145"/>
    </row>
    <row r="251" customFormat="false" ht="18" hidden="false" customHeight="false" outlineLevel="0" collapsed="false">
      <c r="A251" s="375"/>
      <c r="B251" s="145"/>
      <c r="C251" s="145"/>
      <c r="D251" s="84"/>
      <c r="E251" s="145"/>
      <c r="F251" s="145"/>
      <c r="G251" s="84"/>
      <c r="H251" s="145"/>
      <c r="I251" s="145"/>
      <c r="J251" s="84"/>
      <c r="K251" s="145"/>
      <c r="L251" s="145"/>
      <c r="M251" s="84"/>
      <c r="N251" s="145"/>
    </row>
    <row r="252" customFormat="false" ht="18" hidden="false" customHeight="false" outlineLevel="0" collapsed="false">
      <c r="A252" s="375"/>
      <c r="B252" s="145"/>
      <c r="C252" s="145"/>
      <c r="D252" s="84"/>
      <c r="E252" s="145"/>
      <c r="F252" s="145"/>
      <c r="G252" s="84"/>
      <c r="H252" s="145"/>
      <c r="I252" s="145"/>
      <c r="J252" s="84"/>
      <c r="K252" s="145"/>
      <c r="L252" s="145"/>
      <c r="M252" s="84"/>
      <c r="N252" s="145"/>
    </row>
    <row r="253" customFormat="false" ht="18" hidden="false" customHeight="false" outlineLevel="0" collapsed="false">
      <c r="A253" s="375"/>
      <c r="B253" s="145"/>
      <c r="C253" s="145"/>
      <c r="D253" s="84"/>
      <c r="E253" s="145"/>
      <c r="F253" s="145"/>
      <c r="G253" s="84"/>
      <c r="H253" s="145"/>
      <c r="I253" s="145"/>
      <c r="J253" s="84"/>
      <c r="K253" s="145"/>
      <c r="L253" s="145"/>
      <c r="M253" s="84"/>
      <c r="N253" s="145"/>
    </row>
    <row r="254" customFormat="false" ht="18" hidden="false" customHeight="false" outlineLevel="0" collapsed="false">
      <c r="A254" s="375"/>
      <c r="B254" s="145"/>
      <c r="C254" s="145"/>
      <c r="D254" s="84"/>
      <c r="E254" s="145"/>
      <c r="F254" s="145"/>
      <c r="G254" s="84"/>
      <c r="H254" s="145"/>
      <c r="I254" s="145"/>
      <c r="J254" s="84"/>
      <c r="K254" s="145"/>
      <c r="L254" s="145"/>
      <c r="M254" s="84"/>
      <c r="N254" s="145"/>
    </row>
    <row r="255" customFormat="false" ht="18" hidden="false" customHeight="false" outlineLevel="0" collapsed="false">
      <c r="A255" s="375"/>
      <c r="B255" s="145"/>
      <c r="C255" s="145"/>
      <c r="D255" s="84"/>
      <c r="E255" s="145"/>
      <c r="F255" s="145"/>
      <c r="G255" s="84"/>
      <c r="H255" s="145"/>
      <c r="I255" s="145"/>
      <c r="J255" s="84"/>
      <c r="K255" s="145"/>
      <c r="L255" s="145"/>
      <c r="M255" s="84"/>
      <c r="N255" s="145"/>
    </row>
    <row r="256" customFormat="false" ht="18" hidden="false" customHeight="false" outlineLevel="0" collapsed="false">
      <c r="A256" s="375"/>
      <c r="B256" s="145"/>
      <c r="C256" s="145"/>
      <c r="D256" s="84"/>
      <c r="E256" s="145"/>
      <c r="F256" s="145"/>
      <c r="G256" s="84"/>
      <c r="H256" s="145"/>
      <c r="I256" s="145"/>
      <c r="J256" s="84"/>
      <c r="K256" s="145"/>
      <c r="L256" s="145"/>
      <c r="M256" s="84"/>
      <c r="N256" s="145"/>
    </row>
    <row r="257" customFormat="false" ht="18" hidden="false" customHeight="false" outlineLevel="0" collapsed="false">
      <c r="A257" s="375"/>
      <c r="B257" s="145"/>
      <c r="C257" s="145"/>
      <c r="D257" s="84"/>
      <c r="E257" s="145"/>
      <c r="F257" s="145"/>
      <c r="G257" s="84"/>
      <c r="H257" s="145"/>
      <c r="I257" s="145"/>
      <c r="J257" s="84"/>
      <c r="K257" s="145"/>
      <c r="L257" s="145"/>
      <c r="M257" s="84"/>
      <c r="N257" s="145"/>
    </row>
    <row r="258" customFormat="false" ht="18" hidden="false" customHeight="false" outlineLevel="0" collapsed="false">
      <c r="A258" s="375"/>
      <c r="B258" s="145"/>
      <c r="C258" s="145"/>
      <c r="D258" s="84"/>
      <c r="E258" s="145"/>
      <c r="F258" s="145"/>
      <c r="G258" s="84"/>
      <c r="H258" s="145"/>
      <c r="I258" s="145"/>
      <c r="J258" s="84"/>
      <c r="K258" s="145"/>
      <c r="L258" s="145"/>
      <c r="M258" s="84"/>
      <c r="N258" s="145"/>
    </row>
    <row r="259" customFormat="false" ht="18" hidden="false" customHeight="false" outlineLevel="0" collapsed="false">
      <c r="A259" s="375"/>
      <c r="B259" s="145"/>
      <c r="C259" s="145"/>
      <c r="D259" s="84"/>
      <c r="E259" s="145"/>
      <c r="F259" s="145"/>
      <c r="G259" s="84"/>
      <c r="H259" s="145"/>
      <c r="I259" s="145"/>
      <c r="J259" s="84"/>
      <c r="K259" s="145"/>
      <c r="L259" s="145"/>
      <c r="M259" s="84"/>
      <c r="N259" s="145"/>
    </row>
    <row r="260" customFormat="false" ht="18" hidden="false" customHeight="false" outlineLevel="0" collapsed="false">
      <c r="A260" s="375"/>
      <c r="B260" s="145"/>
      <c r="C260" s="145"/>
      <c r="D260" s="84"/>
      <c r="E260" s="145"/>
      <c r="F260" s="145"/>
      <c r="G260" s="84"/>
      <c r="H260" s="145"/>
      <c r="I260" s="145"/>
      <c r="J260" s="84"/>
      <c r="K260" s="145"/>
      <c r="L260" s="145"/>
      <c r="M260" s="84"/>
      <c r="N260" s="145"/>
    </row>
    <row r="261" customFormat="false" ht="18" hidden="false" customHeight="false" outlineLevel="0" collapsed="false">
      <c r="A261" s="375"/>
      <c r="B261" s="145"/>
      <c r="C261" s="145"/>
      <c r="D261" s="84"/>
      <c r="E261" s="145"/>
      <c r="F261" s="145"/>
      <c r="G261" s="84"/>
      <c r="H261" s="145"/>
      <c r="I261" s="145"/>
      <c r="J261" s="84"/>
      <c r="K261" s="145"/>
      <c r="L261" s="145"/>
      <c r="M261" s="84"/>
      <c r="N261" s="145"/>
    </row>
    <row r="262" customFormat="false" ht="18" hidden="false" customHeight="false" outlineLevel="0" collapsed="false">
      <c r="A262" s="375"/>
      <c r="B262" s="145"/>
      <c r="C262" s="145"/>
      <c r="D262" s="84"/>
      <c r="E262" s="145"/>
      <c r="F262" s="145"/>
      <c r="G262" s="84"/>
      <c r="H262" s="145"/>
      <c r="I262" s="145"/>
      <c r="J262" s="84"/>
      <c r="K262" s="145"/>
      <c r="L262" s="145"/>
      <c r="M262" s="84"/>
      <c r="N262" s="145"/>
    </row>
    <row r="263" customFormat="false" ht="18" hidden="false" customHeight="false" outlineLevel="0" collapsed="false">
      <c r="A263" s="375"/>
      <c r="B263" s="145"/>
      <c r="C263" s="145"/>
      <c r="D263" s="84"/>
      <c r="E263" s="145"/>
      <c r="F263" s="145"/>
      <c r="G263" s="84"/>
      <c r="H263" s="145"/>
      <c r="I263" s="145"/>
      <c r="J263" s="84"/>
      <c r="K263" s="145"/>
      <c r="L263" s="145"/>
      <c r="M263" s="84"/>
      <c r="N263" s="145"/>
    </row>
    <row r="264" customFormat="false" ht="18" hidden="false" customHeight="false" outlineLevel="0" collapsed="false">
      <c r="A264" s="375"/>
      <c r="B264" s="145"/>
      <c r="C264" s="145"/>
      <c r="D264" s="84"/>
      <c r="E264" s="145"/>
      <c r="F264" s="145"/>
      <c r="G264" s="84"/>
      <c r="H264" s="145"/>
      <c r="I264" s="145"/>
      <c r="J264" s="84"/>
      <c r="K264" s="145"/>
      <c r="L264" s="145"/>
      <c r="M264" s="84"/>
      <c r="N264" s="145"/>
    </row>
    <row r="265" customFormat="false" ht="18" hidden="false" customHeight="false" outlineLevel="0" collapsed="false">
      <c r="A265" s="375"/>
      <c r="B265" s="145"/>
      <c r="C265" s="145"/>
      <c r="D265" s="84"/>
      <c r="E265" s="145"/>
      <c r="F265" s="145"/>
      <c r="G265" s="84"/>
      <c r="H265" s="145"/>
      <c r="I265" s="145"/>
      <c r="J265" s="84"/>
      <c r="K265" s="145"/>
      <c r="L265" s="145"/>
      <c r="M265" s="84"/>
      <c r="N265" s="145"/>
    </row>
    <row r="266" customFormat="false" ht="18" hidden="false" customHeight="false" outlineLevel="0" collapsed="false">
      <c r="A266" s="375"/>
      <c r="B266" s="145"/>
      <c r="C266" s="145"/>
      <c r="D266" s="84"/>
      <c r="E266" s="145"/>
      <c r="F266" s="145"/>
      <c r="G266" s="84"/>
      <c r="H266" s="145"/>
      <c r="I266" s="145"/>
      <c r="J266" s="84"/>
      <c r="K266" s="145"/>
      <c r="L266" s="145"/>
      <c r="M266" s="84"/>
      <c r="N266" s="145"/>
    </row>
    <row r="267" customFormat="false" ht="18" hidden="false" customHeight="false" outlineLevel="0" collapsed="false">
      <c r="A267" s="375"/>
      <c r="B267" s="145"/>
      <c r="C267" s="145"/>
      <c r="D267" s="84"/>
      <c r="E267" s="145"/>
      <c r="F267" s="145"/>
      <c r="G267" s="84"/>
      <c r="H267" s="145"/>
      <c r="I267" s="145"/>
      <c r="J267" s="84"/>
      <c r="K267" s="145"/>
      <c r="L267" s="145"/>
      <c r="M267" s="84"/>
      <c r="N267" s="145"/>
    </row>
    <row r="268" customFormat="false" ht="18" hidden="false" customHeight="false" outlineLevel="0" collapsed="false">
      <c r="A268" s="375"/>
      <c r="B268" s="145"/>
      <c r="C268" s="145"/>
      <c r="D268" s="84"/>
      <c r="E268" s="145"/>
      <c r="F268" s="145"/>
      <c r="G268" s="84"/>
      <c r="H268" s="145"/>
      <c r="I268" s="145"/>
      <c r="J268" s="84"/>
      <c r="K268" s="145"/>
      <c r="L268" s="145"/>
      <c r="M268" s="84"/>
      <c r="N268" s="145"/>
    </row>
    <row r="269" customFormat="false" ht="18" hidden="false" customHeight="false" outlineLevel="0" collapsed="false">
      <c r="A269" s="375"/>
      <c r="B269" s="145"/>
      <c r="C269" s="145"/>
      <c r="D269" s="84"/>
      <c r="E269" s="145"/>
      <c r="F269" s="145"/>
      <c r="G269" s="84"/>
      <c r="H269" s="145"/>
      <c r="I269" s="145"/>
      <c r="J269" s="84"/>
      <c r="K269" s="145"/>
      <c r="L269" s="145"/>
      <c r="M269" s="84"/>
      <c r="N269" s="145"/>
    </row>
    <row r="270" customFormat="false" ht="18" hidden="false" customHeight="false" outlineLevel="0" collapsed="false">
      <c r="A270" s="375"/>
      <c r="B270" s="145"/>
      <c r="C270" s="145"/>
      <c r="D270" s="84"/>
      <c r="E270" s="145"/>
      <c r="F270" s="145"/>
      <c r="G270" s="84"/>
      <c r="H270" s="145"/>
      <c r="I270" s="145"/>
      <c r="J270" s="84"/>
      <c r="K270" s="145"/>
      <c r="L270" s="145"/>
      <c r="M270" s="84"/>
      <c r="N270" s="145"/>
    </row>
    <row r="271" customFormat="false" ht="18" hidden="false" customHeight="false" outlineLevel="0" collapsed="false">
      <c r="A271" s="375"/>
      <c r="B271" s="145"/>
      <c r="C271" s="145"/>
      <c r="D271" s="84"/>
      <c r="E271" s="145"/>
      <c r="F271" s="145"/>
      <c r="G271" s="84"/>
      <c r="H271" s="145"/>
      <c r="I271" s="145"/>
      <c r="J271" s="84"/>
      <c r="K271" s="145"/>
      <c r="L271" s="145"/>
      <c r="M271" s="84"/>
      <c r="N271" s="145"/>
    </row>
    <row r="272" customFormat="false" ht="18" hidden="false" customHeight="false" outlineLevel="0" collapsed="false">
      <c r="A272" s="375"/>
      <c r="B272" s="145"/>
      <c r="C272" s="145"/>
      <c r="D272" s="84"/>
      <c r="E272" s="145"/>
      <c r="F272" s="145"/>
      <c r="G272" s="84"/>
      <c r="H272" s="145"/>
      <c r="I272" s="145"/>
      <c r="J272" s="84"/>
      <c r="K272" s="145"/>
      <c r="L272" s="145"/>
      <c r="M272" s="84"/>
      <c r="N272" s="145"/>
    </row>
    <row r="273" customFormat="false" ht="18" hidden="false" customHeight="false" outlineLevel="0" collapsed="false">
      <c r="A273" s="375"/>
      <c r="B273" s="145"/>
      <c r="C273" s="145"/>
      <c r="D273" s="84"/>
      <c r="E273" s="145"/>
      <c r="F273" s="145"/>
      <c r="G273" s="84"/>
      <c r="H273" s="145"/>
      <c r="I273" s="145"/>
      <c r="J273" s="84"/>
      <c r="K273" s="145"/>
      <c r="L273" s="145"/>
      <c r="M273" s="84"/>
      <c r="N273" s="145"/>
    </row>
  </sheetData>
  <autoFilter ref="A5:M109"/>
  <printOptions headings="false" gridLines="false" gridLinesSet="true" horizontalCentered="false" verticalCentered="false"/>
  <pageMargins left="0.275694444444444" right="0.236111111111111" top="0.7875" bottom="0.551388888888889" header="0.315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&amp;L&amp;"Arial,Regular"&amp;11Département Ressources
Direction des Finances&amp;C&amp;14PPI 2018 - 2021 Préparation du BP 2018&amp;R&amp;9&amp;D
&amp;T</oddHeader>
    <oddFooter>&amp;L&amp;9&amp;Z&amp;F/&amp;A&amp;R&amp;9&amp;P/&amp;N</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M160"/>
  <sheetViews>
    <sheetView showFormulas="false" showGridLines="true" showRowColHeaders="true" showZeros="true" rightToLeft="false" tabSelected="false" showOutlineSymbols="true" defaultGridColor="true" view="pageBreakPreview" topLeftCell="A7" colorId="64" zoomScale="100" zoomScaleNormal="130" zoomScalePageLayoutView="100" workbookViewId="0">
      <selection pane="topLeft" activeCell="B31" activeCellId="1" sqref="AF:AF B31"/>
    </sheetView>
  </sheetViews>
  <sheetFormatPr defaultRowHeight="12.75" zeroHeight="false" outlineLevelRow="0" outlineLevelCol="0"/>
  <cols>
    <col collapsed="false" customWidth="true" hidden="false" outlineLevel="0" max="1" min="1" style="22" width="8.62"/>
    <col collapsed="false" customWidth="true" hidden="false" outlineLevel="0" max="2" min="2" style="22" width="41.25"/>
    <col collapsed="false" customWidth="true" hidden="false" outlineLevel="0" max="3" min="3" style="22" width="11"/>
    <col collapsed="false" customWidth="true" hidden="false" outlineLevel="0" max="4" min="4" style="23" width="11"/>
    <col collapsed="false" customWidth="true" hidden="false" outlineLevel="0" max="1025" min="5" style="22" width="11"/>
  </cols>
  <sheetData>
    <row r="1" customFormat="false" ht="12.75" hidden="false" customHeight="false" outlineLevel="0" collapsed="false">
      <c r="A1" s="22" t="s">
        <v>14</v>
      </c>
    </row>
    <row r="4" customFormat="false" ht="12.75" hidden="false" customHeight="false" outlineLevel="0" collapsed="false">
      <c r="A4" s="24" t="s">
        <v>15</v>
      </c>
      <c r="B4" s="24" t="s">
        <v>16</v>
      </c>
    </row>
    <row r="5" customFormat="false" ht="12.75" hidden="false" customHeight="false" outlineLevel="0" collapsed="false">
      <c r="A5" s="24" t="n">
        <v>0</v>
      </c>
      <c r="B5" s="24" t="s">
        <v>17</v>
      </c>
    </row>
    <row r="6" customFormat="false" ht="12.75" hidden="false" customHeight="false" outlineLevel="0" collapsed="false">
      <c r="A6" s="24" t="n">
        <v>1</v>
      </c>
      <c r="B6" s="24" t="s">
        <v>18</v>
      </c>
    </row>
    <row r="7" customFormat="false" ht="12.75" hidden="false" customHeight="false" outlineLevel="0" collapsed="false">
      <c r="A7" s="24" t="n">
        <v>2</v>
      </c>
      <c r="B7" s="24" t="s">
        <v>19</v>
      </c>
    </row>
    <row r="8" customFormat="false" ht="12.75" hidden="false" customHeight="false" outlineLevel="0" collapsed="false">
      <c r="A8" s="24" t="n">
        <v>3</v>
      </c>
      <c r="B8" s="24" t="s">
        <v>20</v>
      </c>
    </row>
    <row r="9" customFormat="false" ht="12.75" hidden="false" customHeight="false" outlineLevel="0" collapsed="false">
      <c r="A9" s="24" t="n">
        <v>4</v>
      </c>
      <c r="B9" s="24" t="s">
        <v>21</v>
      </c>
    </row>
    <row r="10" customFormat="false" ht="12.75" hidden="false" customHeight="false" outlineLevel="0" collapsed="false">
      <c r="A10" s="24" t="n">
        <v>5</v>
      </c>
      <c r="B10" s="24" t="s">
        <v>22</v>
      </c>
    </row>
    <row r="11" customFormat="false" ht="12.75" hidden="false" customHeight="false" outlineLevel="0" collapsed="false">
      <c r="A11" s="24" t="n">
        <v>6</v>
      </c>
      <c r="B11" s="24" t="s">
        <v>23</v>
      </c>
    </row>
    <row r="12" customFormat="false" ht="12.75" hidden="false" customHeight="false" outlineLevel="0" collapsed="false">
      <c r="A12" s="24" t="n">
        <v>7</v>
      </c>
      <c r="B12" s="24" t="s">
        <v>24</v>
      </c>
    </row>
    <row r="13" customFormat="false" ht="12.75" hidden="false" customHeight="false" outlineLevel="0" collapsed="false">
      <c r="A13" s="24" t="n">
        <v>8</v>
      </c>
      <c r="B13" s="24" t="s">
        <v>25</v>
      </c>
    </row>
    <row r="14" customFormat="false" ht="12.75" hidden="false" customHeight="false" outlineLevel="0" collapsed="false">
      <c r="A14" s="24" t="n">
        <v>9</v>
      </c>
      <c r="B14" s="24" t="s">
        <v>26</v>
      </c>
    </row>
    <row r="15" customFormat="false" ht="12.75" hidden="false" customHeight="false" outlineLevel="0" collapsed="false">
      <c r="A15" s="24" t="n">
        <v>10</v>
      </c>
      <c r="B15" s="24" t="s">
        <v>27</v>
      </c>
    </row>
    <row r="16" customFormat="false" ht="12.75" hidden="false" customHeight="false" outlineLevel="0" collapsed="false">
      <c r="A16" s="24" t="n">
        <v>11</v>
      </c>
      <c r="B16" s="24" t="s">
        <v>28</v>
      </c>
    </row>
    <row r="19" customFormat="false" ht="12.75" hidden="false" customHeight="false" outlineLevel="0" collapsed="false">
      <c r="A19" s="24" t="s">
        <v>15</v>
      </c>
      <c r="B19" s="24" t="s">
        <v>29</v>
      </c>
    </row>
    <row r="20" customFormat="false" ht="12.75" hidden="false" customHeight="false" outlineLevel="0" collapsed="false">
      <c r="A20" s="24"/>
      <c r="B20" s="24"/>
    </row>
    <row r="21" customFormat="false" ht="12.75" hidden="false" customHeight="false" outlineLevel="0" collapsed="false">
      <c r="A21" s="24" t="n">
        <v>1</v>
      </c>
      <c r="B21" s="24" t="s">
        <v>30</v>
      </c>
    </row>
    <row r="22" customFormat="false" ht="12.75" hidden="false" customHeight="false" outlineLevel="0" collapsed="false">
      <c r="A22" s="24" t="n">
        <v>2</v>
      </c>
      <c r="B22" s="24" t="s">
        <v>31</v>
      </c>
    </row>
    <row r="23" customFormat="false" ht="12.75" hidden="false" customHeight="false" outlineLevel="0" collapsed="false">
      <c r="A23" s="24" t="n">
        <v>3</v>
      </c>
      <c r="B23" s="24" t="s">
        <v>32</v>
      </c>
    </row>
    <row r="24" customFormat="false" ht="12.75" hidden="false" customHeight="false" outlineLevel="0" collapsed="false">
      <c r="A24" s="24" t="n">
        <v>4</v>
      </c>
      <c r="B24" s="24" t="s">
        <v>33</v>
      </c>
    </row>
    <row r="25" customFormat="false" ht="12.75" hidden="false" customHeight="false" outlineLevel="0" collapsed="false">
      <c r="A25" s="24" t="n">
        <v>5</v>
      </c>
      <c r="B25" s="24" t="s">
        <v>34</v>
      </c>
    </row>
    <row r="26" customFormat="false" ht="12.75" hidden="false" customHeight="false" outlineLevel="0" collapsed="false">
      <c r="A26" s="25" t="n">
        <v>6</v>
      </c>
      <c r="B26" s="25" t="s">
        <v>35</v>
      </c>
    </row>
    <row r="27" customFormat="false" ht="12.75" hidden="false" customHeight="false" outlineLevel="0" collapsed="false">
      <c r="A27" s="24" t="n">
        <v>7</v>
      </c>
      <c r="B27" s="24" t="s">
        <v>36</v>
      </c>
    </row>
    <row r="29" customFormat="false" ht="12.75" hidden="false" customHeight="false" outlineLevel="0" collapsed="false">
      <c r="A29" s="26"/>
      <c r="B29" s="26"/>
      <c r="C29" s="26"/>
      <c r="D29" s="27"/>
    </row>
    <row r="30" customFormat="false" ht="12.75" hidden="false" customHeight="true" outlineLevel="0" collapsed="false">
      <c r="A30" s="28" t="s">
        <v>37</v>
      </c>
      <c r="B30" s="28"/>
      <c r="C30" s="28"/>
      <c r="D30" s="27"/>
    </row>
    <row r="31" customFormat="false" ht="12.75" hidden="false" customHeight="false" outlineLevel="0" collapsed="false">
      <c r="A31" s="26"/>
      <c r="B31" s="29"/>
      <c r="C31" s="30"/>
      <c r="D31" s="27"/>
    </row>
    <row r="32" customFormat="false" ht="12.75" hidden="false" customHeight="false" outlineLevel="0" collapsed="false">
      <c r="A32" s="25" t="n">
        <v>1</v>
      </c>
      <c r="B32" s="31" t="s">
        <v>38</v>
      </c>
      <c r="C32" s="32" t="n">
        <v>1</v>
      </c>
      <c r="D32" s="27"/>
      <c r="F32" s="33"/>
    </row>
    <row r="33" customFormat="false" ht="12.75" hidden="false" customHeight="false" outlineLevel="0" collapsed="false">
      <c r="A33" s="25" t="n">
        <v>4</v>
      </c>
      <c r="B33" s="33" t="s">
        <v>39</v>
      </c>
      <c r="C33" s="32" t="n">
        <v>4</v>
      </c>
      <c r="D33" s="27"/>
    </row>
    <row r="34" customFormat="false" ht="12.75" hidden="false" customHeight="false" outlineLevel="0" collapsed="false">
      <c r="A34" s="25" t="n">
        <v>5</v>
      </c>
      <c r="B34" s="33" t="s">
        <v>40</v>
      </c>
      <c r="C34" s="32" t="n">
        <v>5</v>
      </c>
      <c r="D34" s="27"/>
    </row>
    <row r="35" customFormat="false" ht="12.75" hidden="false" customHeight="false" outlineLevel="0" collapsed="false">
      <c r="A35" s="25" t="n">
        <v>10</v>
      </c>
      <c r="B35" s="33"/>
      <c r="C35" s="32" t="n">
        <v>10</v>
      </c>
      <c r="D35" s="27"/>
    </row>
    <row r="36" customFormat="false" ht="15.75" hidden="false" customHeight="false" outlineLevel="0" collapsed="false">
      <c r="A36" s="34"/>
      <c r="B36" s="35"/>
      <c r="C36" s="36"/>
      <c r="D36" s="27"/>
    </row>
    <row r="37" customFormat="false" ht="12.75" hidden="false" customHeight="false" outlineLevel="0" collapsed="false">
      <c r="A37" s="26"/>
      <c r="B37" s="26"/>
      <c r="C37" s="26"/>
      <c r="D37" s="27"/>
    </row>
    <row r="38" customFormat="false" ht="12.75" hidden="false" customHeight="false" outlineLevel="0" collapsed="false">
      <c r="B38" s="37" t="s">
        <v>41</v>
      </c>
    </row>
    <row r="39" customFormat="false" ht="12.75" hidden="false" customHeight="false" outlineLevel="0" collapsed="false">
      <c r="B39" s="37" t="s">
        <v>42</v>
      </c>
    </row>
    <row r="40" customFormat="false" ht="12.75" hidden="false" customHeight="false" outlineLevel="0" collapsed="false">
      <c r="B40" s="37" t="s">
        <v>43</v>
      </c>
    </row>
    <row r="42" customFormat="false" ht="12.75" hidden="false" customHeight="false" outlineLevel="0" collapsed="false">
      <c r="A42" s="24"/>
      <c r="B42" s="24" t="s">
        <v>44</v>
      </c>
    </row>
    <row r="43" customFormat="false" ht="12.75" hidden="false" customHeight="false" outlineLevel="0" collapsed="false">
      <c r="A43" s="24"/>
      <c r="B43" s="24" t="s">
        <v>45</v>
      </c>
    </row>
    <row r="44" customFormat="false" ht="12.75" hidden="false" customHeight="false" outlineLevel="0" collapsed="false">
      <c r="A44" s="24"/>
      <c r="B44" s="24" t="s">
        <v>46</v>
      </c>
    </row>
    <row r="45" customFormat="false" ht="12.75" hidden="false" customHeight="false" outlineLevel="0" collapsed="false">
      <c r="A45" s="24"/>
      <c r="B45" s="24" t="s">
        <v>47</v>
      </c>
    </row>
    <row r="46" customFormat="false" ht="12.75" hidden="false" customHeight="false" outlineLevel="0" collapsed="false">
      <c r="A46" s="24"/>
      <c r="B46" s="24" t="s">
        <v>48</v>
      </c>
    </row>
    <row r="47" customFormat="false" ht="12.75" hidden="false" customHeight="false" outlineLevel="0" collapsed="false">
      <c r="A47" s="24"/>
      <c r="B47" s="24" t="s">
        <v>49</v>
      </c>
    </row>
    <row r="48" customFormat="false" ht="12.75" hidden="false" customHeight="false" outlineLevel="0" collapsed="false">
      <c r="A48" s="24"/>
      <c r="B48" s="24" t="s">
        <v>50</v>
      </c>
    </row>
    <row r="49" customFormat="false" ht="12.75" hidden="false" customHeight="false" outlineLevel="0" collapsed="false">
      <c r="A49" s="24"/>
      <c r="B49" s="24" t="s">
        <v>51</v>
      </c>
    </row>
    <row r="50" customFormat="false" ht="12.75" hidden="false" customHeight="false" outlineLevel="0" collapsed="false">
      <c r="A50" s="24"/>
      <c r="B50" s="24" t="s">
        <v>52</v>
      </c>
    </row>
    <row r="51" customFormat="false" ht="12.75" hidden="false" customHeight="false" outlineLevel="0" collapsed="false">
      <c r="A51" s="24"/>
      <c r="B51" s="24" t="s">
        <v>53</v>
      </c>
    </row>
    <row r="52" customFormat="false" ht="12.75" hidden="false" customHeight="false" outlineLevel="0" collapsed="false">
      <c r="A52" s="24"/>
      <c r="B52" s="24" t="s">
        <v>54</v>
      </c>
    </row>
    <row r="53" customFormat="false" ht="12.75" hidden="false" customHeight="false" outlineLevel="0" collapsed="false">
      <c r="A53" s="24"/>
      <c r="B53" s="24" t="s">
        <v>55</v>
      </c>
    </row>
    <row r="54" customFormat="false" ht="12.75" hidden="false" customHeight="false" outlineLevel="0" collapsed="false">
      <c r="A54" s="24"/>
      <c r="B54" s="24" t="s">
        <v>56</v>
      </c>
    </row>
    <row r="55" customFormat="false" ht="12.75" hidden="false" customHeight="false" outlineLevel="0" collapsed="false">
      <c r="A55" s="24"/>
      <c r="B55" s="24" t="s">
        <v>57</v>
      </c>
    </row>
    <row r="56" customFormat="false" ht="12.75" hidden="false" customHeight="false" outlineLevel="0" collapsed="false">
      <c r="A56" s="24"/>
      <c r="B56" s="24" t="s">
        <v>58</v>
      </c>
    </row>
    <row r="57" customFormat="false" ht="12.75" hidden="false" customHeight="false" outlineLevel="0" collapsed="false">
      <c r="A57" s="24"/>
      <c r="B57" s="24" t="s">
        <v>59</v>
      </c>
    </row>
    <row r="58" customFormat="false" ht="12.75" hidden="false" customHeight="false" outlineLevel="0" collapsed="false">
      <c r="A58" s="24"/>
      <c r="B58" s="24" t="s">
        <v>60</v>
      </c>
    </row>
    <row r="59" customFormat="false" ht="12.75" hidden="false" customHeight="false" outlineLevel="0" collapsed="false">
      <c r="A59" s="24"/>
      <c r="B59" s="24" t="s">
        <v>61</v>
      </c>
    </row>
    <row r="60" customFormat="false" ht="12.75" hidden="false" customHeight="false" outlineLevel="0" collapsed="false">
      <c r="A60" s="24"/>
      <c r="B60" s="24"/>
    </row>
    <row r="118" s="38" customFormat="true" ht="12.75" hidden="false" customHeight="false" outlineLevel="0" collapsed="false">
      <c r="D118" s="39"/>
    </row>
    <row r="160" customFormat="false" ht="15.75" hidden="false" customHeight="false" outlineLevel="0" collapsed="false">
      <c r="M160" s="40"/>
    </row>
  </sheetData>
  <mergeCells count="1">
    <mergeCell ref="A30:C30"/>
  </mergeCells>
  <printOptions headings="false" gridLines="false" gridLinesSet="true" horizontalCentered="false" verticalCentered="false"/>
  <pageMargins left="0.315277777777778" right="0.315277777777778" top="0.669444444444444" bottom="0.472916666666667" header="0.315277777777778" footer="0.315277777777778"/>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&amp;LDépartement RessourcesDirection des Finances&amp;C&amp;"Arial,Regular"Arbitrages du Séminaire&amp;R&amp;A</oddHeader>
    <oddFooter>&amp;R&amp;P/&amp;N</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U247"/>
  <sheetViews>
    <sheetView showFormulas="false" showGridLines="true" showRowColHeaders="true" showZeros="true" rightToLeft="false" tabSelected="false" showOutlineSymbols="true" defaultGridColor="true" view="pageBreakPreview" topLeftCell="K1" colorId="64" zoomScale="100" zoomScaleNormal="100" zoomScalePageLayoutView="100" workbookViewId="0">
      <selection pane="topLeft" activeCell="U28" activeCellId="1" sqref="AF:AF U28"/>
    </sheetView>
  </sheetViews>
  <sheetFormatPr defaultRowHeight="15.75" zeroHeight="false" outlineLevelRow="0" outlineLevelCol="0"/>
  <cols>
    <col collapsed="false" customWidth="true" hidden="false" outlineLevel="0" max="1" min="1" style="6" width="10.13"/>
    <col collapsed="false" customWidth="true" hidden="false" outlineLevel="0" max="2" min="2" style="6" width="20.13"/>
    <col collapsed="false" customWidth="true" hidden="false" outlineLevel="0" max="3" min="3" style="6" width="0.5"/>
    <col collapsed="false" customWidth="true" hidden="false" outlineLevel="0" max="18" min="4" style="6" width="14.25"/>
    <col collapsed="false" customWidth="true" hidden="false" outlineLevel="0" max="19" min="19" style="41" width="15.51"/>
    <col collapsed="false" customWidth="true" hidden="false" outlineLevel="0" max="20" min="20" style="41" width="15.38"/>
    <col collapsed="false" customWidth="true" hidden="false" outlineLevel="0" max="1025" min="21" style="42" width="10"/>
  </cols>
  <sheetData>
    <row r="1" customFormat="false" ht="24" hidden="false" customHeight="true" outlineLevel="0" collapsed="false">
      <c r="A1" s="43"/>
      <c r="B1" s="44" t="s">
        <v>62</v>
      </c>
      <c r="C1" s="45"/>
      <c r="D1" s="46" t="s">
        <v>63</v>
      </c>
      <c r="E1" s="46"/>
      <c r="F1" s="46" t="s">
        <v>64</v>
      </c>
      <c r="G1" s="46"/>
      <c r="H1" s="46" t="s">
        <v>65</v>
      </c>
      <c r="I1" s="46"/>
      <c r="J1" s="46" t="s">
        <v>66</v>
      </c>
      <c r="K1" s="46"/>
      <c r="L1" s="46" t="s">
        <v>67</v>
      </c>
      <c r="M1" s="46"/>
      <c r="N1" s="46" t="s">
        <v>1</v>
      </c>
      <c r="O1" s="46"/>
      <c r="P1" s="47"/>
      <c r="Q1" s="47"/>
      <c r="R1" s="48" t="s">
        <v>68</v>
      </c>
      <c r="S1" s="49" t="s">
        <v>69</v>
      </c>
      <c r="T1" s="49"/>
      <c r="U1" s="42" t="s">
        <v>70</v>
      </c>
    </row>
    <row r="2" customFormat="false" ht="24" hidden="false" customHeight="true" outlineLevel="0" collapsed="false">
      <c r="A2" s="50"/>
      <c r="B2" s="51" t="s">
        <v>71</v>
      </c>
      <c r="C2" s="52"/>
      <c r="D2" s="53" t="s">
        <v>72</v>
      </c>
      <c r="E2" s="54" t="s">
        <v>73</v>
      </c>
      <c r="F2" s="53" t="s">
        <v>72</v>
      </c>
      <c r="G2" s="54" t="s">
        <v>73</v>
      </c>
      <c r="H2" s="53" t="s">
        <v>72</v>
      </c>
      <c r="I2" s="54" t="s">
        <v>73</v>
      </c>
      <c r="J2" s="53" t="s">
        <v>72</v>
      </c>
      <c r="K2" s="54" t="s">
        <v>73</v>
      </c>
      <c r="L2" s="53" t="s">
        <v>72</v>
      </c>
      <c r="M2" s="54" t="s">
        <v>73</v>
      </c>
      <c r="N2" s="53" t="s">
        <v>72</v>
      </c>
      <c r="O2" s="54" t="s">
        <v>73</v>
      </c>
      <c r="P2" s="55"/>
      <c r="Q2" s="55"/>
      <c r="R2" s="53" t="s">
        <v>74</v>
      </c>
      <c r="S2" s="56" t="s">
        <v>72</v>
      </c>
      <c r="T2" s="57" t="s">
        <v>73</v>
      </c>
    </row>
    <row r="3" customFormat="false" ht="27.95" hidden="false" customHeight="true" outlineLevel="0" collapsed="false">
      <c r="A3" s="58" t="s">
        <v>75</v>
      </c>
      <c r="B3" s="59" t="s">
        <v>76</v>
      </c>
      <c r="C3" s="60" t="s">
        <v>74</v>
      </c>
      <c r="D3" s="59" t="s">
        <v>77</v>
      </c>
      <c r="E3" s="61" t="s">
        <v>77</v>
      </c>
      <c r="F3" s="59" t="s">
        <v>77</v>
      </c>
      <c r="G3" s="61" t="s">
        <v>77</v>
      </c>
      <c r="H3" s="59" t="s">
        <v>77</v>
      </c>
      <c r="I3" s="61" t="s">
        <v>77</v>
      </c>
      <c r="J3" s="59" t="s">
        <v>77</v>
      </c>
      <c r="K3" s="61" t="s">
        <v>77</v>
      </c>
      <c r="L3" s="59" t="s">
        <v>77</v>
      </c>
      <c r="M3" s="61" t="s">
        <v>77</v>
      </c>
      <c r="N3" s="59" t="s">
        <v>77</v>
      </c>
      <c r="O3" s="61" t="s">
        <v>77</v>
      </c>
      <c r="P3" s="62"/>
      <c r="Q3" s="62"/>
      <c r="R3" s="59" t="s">
        <v>77</v>
      </c>
      <c r="S3" s="63"/>
      <c r="T3" s="64"/>
    </row>
    <row r="4" customFormat="false" ht="15.95" hidden="false" customHeight="true" outlineLevel="0" collapsed="false">
      <c r="A4" s="65" t="s">
        <v>74</v>
      </c>
      <c r="B4" s="66" t="s">
        <v>78</v>
      </c>
      <c r="C4" s="67"/>
      <c r="D4" s="68" t="n">
        <v>29210081.19</v>
      </c>
      <c r="E4" s="69" t="n">
        <v>28331256.77</v>
      </c>
      <c r="F4" s="68" t="n">
        <v>18577470.15</v>
      </c>
      <c r="G4" s="69" t="n">
        <v>26781085.05</v>
      </c>
      <c r="H4" s="68" t="n">
        <v>16183034.83</v>
      </c>
      <c r="I4" s="69" t="n">
        <v>29119395.5</v>
      </c>
      <c r="J4" s="68" t="n">
        <v>13466514.71</v>
      </c>
      <c r="K4" s="69" t="n">
        <v>15550944.27</v>
      </c>
      <c r="L4" s="68" t="n">
        <v>10968658.98</v>
      </c>
      <c r="M4" s="69" t="n">
        <v>22209382.92</v>
      </c>
      <c r="N4" s="68" t="n">
        <v>5856361.38</v>
      </c>
      <c r="O4" s="69" t="n">
        <v>4010206.6</v>
      </c>
      <c r="P4" s="70"/>
      <c r="Q4" s="70"/>
      <c r="R4" s="68" t="n">
        <v>220264392.35</v>
      </c>
      <c r="S4" s="71" t="n">
        <f aca="false">D4+F4+H4+J4+L4</f>
        <v>88405759.86</v>
      </c>
      <c r="T4" s="71" t="n">
        <f aca="false">E4+G4+I4+K4+M4</f>
        <v>121992064.51</v>
      </c>
    </row>
    <row r="5" customFormat="false" ht="15.95" hidden="false" customHeight="true" outlineLevel="0" collapsed="false">
      <c r="A5" s="72" t="s">
        <v>79</v>
      </c>
      <c r="B5" s="73" t="s">
        <v>80</v>
      </c>
      <c r="C5" s="67"/>
      <c r="D5" s="68"/>
      <c r="E5" s="69"/>
      <c r="F5" s="68" t="n">
        <v>119.36</v>
      </c>
      <c r="G5" s="69"/>
      <c r="H5" s="68" t="n">
        <v>0</v>
      </c>
      <c r="I5" s="69"/>
      <c r="J5" s="68" t="n">
        <v>115.7</v>
      </c>
      <c r="K5" s="69"/>
      <c r="L5" s="68"/>
      <c r="M5" s="69"/>
      <c r="N5" s="68"/>
      <c r="O5" s="69"/>
      <c r="P5" s="70"/>
      <c r="Q5" s="70"/>
      <c r="R5" s="68" t="n">
        <v>235.06</v>
      </c>
      <c r="S5" s="71" t="n">
        <f aca="false">D5+F5+H5+J5+L5</f>
        <v>235.06</v>
      </c>
      <c r="T5" s="71" t="n">
        <f aca="false">E5+G5+I5+K5+M5</f>
        <v>0</v>
      </c>
    </row>
    <row r="6" customFormat="false" ht="15.95" hidden="false" customHeight="true" outlineLevel="0" collapsed="false">
      <c r="A6" s="65" t="s">
        <v>81</v>
      </c>
      <c r="B6" s="66" t="s">
        <v>82</v>
      </c>
      <c r="C6" s="67"/>
      <c r="D6" s="68"/>
      <c r="E6" s="69"/>
      <c r="F6" s="68"/>
      <c r="G6" s="69"/>
      <c r="H6" s="68" t="n">
        <v>33578.88</v>
      </c>
      <c r="I6" s="69"/>
      <c r="J6" s="68" t="n">
        <v>32464.88</v>
      </c>
      <c r="K6" s="69"/>
      <c r="L6" s="68"/>
      <c r="M6" s="69"/>
      <c r="N6" s="68"/>
      <c r="O6" s="69"/>
      <c r="P6" s="70"/>
      <c r="Q6" s="70"/>
      <c r="R6" s="68" t="n">
        <v>66043.76</v>
      </c>
      <c r="S6" s="71" t="n">
        <f aca="false">D6+F6+H6+J6+L6</f>
        <v>66043.76</v>
      </c>
      <c r="T6" s="71" t="n">
        <f aca="false">E6+G6+I6+K6+M6</f>
        <v>0</v>
      </c>
    </row>
    <row r="7" customFormat="false" ht="15.95" hidden="false" customHeight="true" outlineLevel="0" collapsed="false">
      <c r="A7" s="72" t="s">
        <v>83</v>
      </c>
      <c r="B7" s="73" t="s">
        <v>84</v>
      </c>
      <c r="C7" s="67"/>
      <c r="D7" s="68"/>
      <c r="E7" s="69"/>
      <c r="F7" s="68" t="n">
        <v>66637.85</v>
      </c>
      <c r="G7" s="69"/>
      <c r="H7" s="68" t="n">
        <v>117882.69</v>
      </c>
      <c r="I7" s="69"/>
      <c r="J7" s="68" t="n">
        <v>244329.09</v>
      </c>
      <c r="K7" s="69"/>
      <c r="L7" s="68" t="n">
        <v>400760.41</v>
      </c>
      <c r="M7" s="69" t="n">
        <v>79727.6</v>
      </c>
      <c r="N7" s="68" t="n">
        <v>45144.44</v>
      </c>
      <c r="O7" s="69"/>
      <c r="P7" s="70"/>
      <c r="Q7" s="70"/>
      <c r="R7" s="68" t="n">
        <v>954482.08</v>
      </c>
      <c r="S7" s="71" t="n">
        <f aca="false">D7+F7+H7+J7+L7</f>
        <v>829610.04</v>
      </c>
      <c r="T7" s="71" t="n">
        <f aca="false">E7+G7+I7+K7+M7</f>
        <v>79727.6</v>
      </c>
    </row>
    <row r="8" customFormat="false" ht="15.95" hidden="false" customHeight="true" outlineLevel="0" collapsed="false">
      <c r="A8" s="65" t="s">
        <v>85</v>
      </c>
      <c r="B8" s="66" t="s">
        <v>86</v>
      </c>
      <c r="C8" s="67"/>
      <c r="D8" s="68"/>
      <c r="E8" s="69"/>
      <c r="F8" s="68"/>
      <c r="G8" s="69"/>
      <c r="H8" s="68" t="n">
        <v>0</v>
      </c>
      <c r="I8" s="69"/>
      <c r="J8" s="68" t="n">
        <v>0</v>
      </c>
      <c r="K8" s="69"/>
      <c r="L8" s="68" t="n">
        <v>0</v>
      </c>
      <c r="M8" s="69"/>
      <c r="N8" s="68"/>
      <c r="O8" s="69"/>
      <c r="P8" s="70"/>
      <c r="Q8" s="70"/>
      <c r="R8" s="68" t="n">
        <v>0</v>
      </c>
      <c r="S8" s="71" t="n">
        <f aca="false">D8+F8+H8+J8+L8</f>
        <v>0</v>
      </c>
      <c r="T8" s="71" t="n">
        <f aca="false">E8+G8+I8+K8+M8</f>
        <v>0</v>
      </c>
    </row>
    <row r="9" customFormat="false" ht="15.95" hidden="false" customHeight="true" outlineLevel="0" collapsed="false">
      <c r="A9" s="72" t="s">
        <v>87</v>
      </c>
      <c r="B9" s="73" t="s">
        <v>88</v>
      </c>
      <c r="C9" s="67"/>
      <c r="D9" s="68"/>
      <c r="E9" s="69"/>
      <c r="F9" s="68" t="n">
        <v>336.8</v>
      </c>
      <c r="G9" s="69"/>
      <c r="H9" s="68"/>
      <c r="I9" s="69"/>
      <c r="J9" s="68"/>
      <c r="K9" s="69"/>
      <c r="L9" s="68"/>
      <c r="M9" s="69"/>
      <c r="N9" s="68"/>
      <c r="O9" s="69"/>
      <c r="P9" s="70"/>
      <c r="Q9" s="70"/>
      <c r="R9" s="68" t="n">
        <v>336.8</v>
      </c>
      <c r="S9" s="71" t="n">
        <f aca="false">D9+F9+H9+J9+L9</f>
        <v>336.8</v>
      </c>
      <c r="T9" s="71" t="n">
        <f aca="false">E9+G9+I9+K9+M9</f>
        <v>0</v>
      </c>
    </row>
    <row r="10" customFormat="false" ht="15.95" hidden="false" customHeight="true" outlineLevel="0" collapsed="false">
      <c r="A10" s="65" t="s">
        <v>89</v>
      </c>
      <c r="B10" s="66" t="s">
        <v>90</v>
      </c>
      <c r="C10" s="67"/>
      <c r="D10" s="68" t="n">
        <v>170512.52</v>
      </c>
      <c r="E10" s="69"/>
      <c r="F10" s="68"/>
      <c r="G10" s="69"/>
      <c r="H10" s="68"/>
      <c r="I10" s="69"/>
      <c r="J10" s="68"/>
      <c r="K10" s="69"/>
      <c r="L10" s="68"/>
      <c r="M10" s="69"/>
      <c r="N10" s="68"/>
      <c r="O10" s="69"/>
      <c r="P10" s="70"/>
      <c r="Q10" s="70"/>
      <c r="R10" s="68" t="n">
        <v>170512.52</v>
      </c>
      <c r="S10" s="71" t="n">
        <f aca="false">D10+F10+H10+J10+L10</f>
        <v>170512.52</v>
      </c>
      <c r="T10" s="71" t="n">
        <f aca="false">E10+G10+I10+K10+M10</f>
        <v>0</v>
      </c>
    </row>
    <row r="11" customFormat="false" ht="15.95" hidden="false" customHeight="true" outlineLevel="0" collapsed="false">
      <c r="A11" s="72" t="s">
        <v>91</v>
      </c>
      <c r="B11" s="73" t="s">
        <v>92</v>
      </c>
      <c r="C11" s="67"/>
      <c r="D11" s="68"/>
      <c r="E11" s="69"/>
      <c r="F11" s="68"/>
      <c r="G11" s="69"/>
      <c r="H11" s="68" t="n">
        <v>938883.21</v>
      </c>
      <c r="I11" s="69"/>
      <c r="J11" s="68" t="n">
        <v>1174932</v>
      </c>
      <c r="K11" s="69"/>
      <c r="L11" s="68"/>
      <c r="M11" s="69"/>
      <c r="N11" s="68"/>
      <c r="O11" s="69"/>
      <c r="P11" s="70"/>
      <c r="Q11" s="70"/>
      <c r="R11" s="68" t="n">
        <v>2113815.21</v>
      </c>
      <c r="S11" s="71" t="n">
        <f aca="false">D11+F11+H11+J11+L11</f>
        <v>2113815.21</v>
      </c>
      <c r="T11" s="71" t="n">
        <f aca="false">E11+G11+I11+K11+M11</f>
        <v>0</v>
      </c>
    </row>
    <row r="12" customFormat="false" ht="15.95" hidden="false" customHeight="true" outlineLevel="0" collapsed="false">
      <c r="A12" s="65" t="s">
        <v>93</v>
      </c>
      <c r="B12" s="66" t="s">
        <v>94</v>
      </c>
      <c r="C12" s="67"/>
      <c r="D12" s="68"/>
      <c r="E12" s="69"/>
      <c r="F12" s="68"/>
      <c r="G12" s="69"/>
      <c r="H12" s="68"/>
      <c r="I12" s="69"/>
      <c r="J12" s="68"/>
      <c r="K12" s="69"/>
      <c r="L12" s="68" t="n">
        <v>13200</v>
      </c>
      <c r="M12" s="69"/>
      <c r="N12" s="68"/>
      <c r="O12" s="69"/>
      <c r="P12" s="70"/>
      <c r="Q12" s="70"/>
      <c r="R12" s="68" t="n">
        <v>13200</v>
      </c>
      <c r="S12" s="71" t="n">
        <f aca="false">D12+F12+H12+J12+L12</f>
        <v>13200</v>
      </c>
      <c r="T12" s="71" t="n">
        <f aca="false">E12+G12+I12+K12+M12</f>
        <v>0</v>
      </c>
    </row>
    <row r="13" customFormat="false" ht="15.95" hidden="false" customHeight="true" outlineLevel="0" collapsed="false">
      <c r="A13" s="72" t="s">
        <v>95</v>
      </c>
      <c r="B13" s="73" t="s">
        <v>96</v>
      </c>
      <c r="C13" s="67"/>
      <c r="D13" s="68"/>
      <c r="E13" s="69"/>
      <c r="F13" s="68"/>
      <c r="G13" s="69"/>
      <c r="H13" s="68"/>
      <c r="I13" s="69"/>
      <c r="J13" s="68"/>
      <c r="K13" s="69"/>
      <c r="L13" s="68" t="n">
        <v>7588.8</v>
      </c>
      <c r="M13" s="69" t="n">
        <v>0</v>
      </c>
      <c r="N13" s="68"/>
      <c r="O13" s="69"/>
      <c r="P13" s="70"/>
      <c r="Q13" s="70"/>
      <c r="R13" s="68" t="n">
        <v>7588.8</v>
      </c>
      <c r="S13" s="71" t="n">
        <f aca="false">D13+F13+H13+J13+L13</f>
        <v>7588.8</v>
      </c>
      <c r="T13" s="71" t="n">
        <f aca="false">E13+G13+I13+K13+M13</f>
        <v>0</v>
      </c>
    </row>
    <row r="14" customFormat="false" ht="15.95" hidden="false" customHeight="true" outlineLevel="0" collapsed="false">
      <c r="A14" s="65" t="s">
        <v>97</v>
      </c>
      <c r="B14" s="66" t="s">
        <v>98</v>
      </c>
      <c r="C14" s="67"/>
      <c r="D14" s="68"/>
      <c r="E14" s="69"/>
      <c r="F14" s="68"/>
      <c r="G14" s="69"/>
      <c r="H14" s="68"/>
      <c r="I14" s="69"/>
      <c r="J14" s="68"/>
      <c r="K14" s="69"/>
      <c r="L14" s="68"/>
      <c r="M14" s="69"/>
      <c r="N14" s="68"/>
      <c r="O14" s="69" t="n">
        <v>184090</v>
      </c>
      <c r="P14" s="70"/>
      <c r="Q14" s="70"/>
      <c r="R14" s="68" t="n">
        <v>184090</v>
      </c>
      <c r="S14" s="71" t="n">
        <f aca="false">D14+F14+H14+J14+L14</f>
        <v>0</v>
      </c>
      <c r="T14" s="71" t="n">
        <f aca="false">E14+G14+I14+K14+M14</f>
        <v>0</v>
      </c>
    </row>
    <row r="15" customFormat="false" ht="15.95" hidden="false" customHeight="true" outlineLevel="0" collapsed="false">
      <c r="A15" s="72" t="s">
        <v>99</v>
      </c>
      <c r="B15" s="73" t="s">
        <v>100</v>
      </c>
      <c r="C15" s="67"/>
      <c r="D15" s="68"/>
      <c r="E15" s="69"/>
      <c r="F15" s="68"/>
      <c r="G15" s="69"/>
      <c r="H15" s="68"/>
      <c r="I15" s="69"/>
      <c r="J15" s="68"/>
      <c r="K15" s="69"/>
      <c r="L15" s="68"/>
      <c r="M15" s="69"/>
      <c r="N15" s="68" t="n">
        <v>70000</v>
      </c>
      <c r="O15" s="69"/>
      <c r="P15" s="70"/>
      <c r="Q15" s="70"/>
      <c r="R15" s="68" t="n">
        <v>70000</v>
      </c>
      <c r="S15" s="71" t="n">
        <f aca="false">D15+F15+H15+J15+L15</f>
        <v>0</v>
      </c>
      <c r="T15" s="71" t="n">
        <f aca="false">E15+G15+I15+K15+M15</f>
        <v>0</v>
      </c>
    </row>
    <row r="16" customFormat="false" ht="15.95" hidden="false" customHeight="true" outlineLevel="0" collapsed="false">
      <c r="A16" s="65" t="s">
        <v>101</v>
      </c>
      <c r="B16" s="66" t="s">
        <v>102</v>
      </c>
      <c r="C16" s="67"/>
      <c r="D16" s="68"/>
      <c r="E16" s="69"/>
      <c r="F16" s="68"/>
      <c r="G16" s="69"/>
      <c r="H16" s="68"/>
      <c r="I16" s="69"/>
      <c r="J16" s="68" t="n">
        <v>755068</v>
      </c>
      <c r="K16" s="69"/>
      <c r="L16" s="68"/>
      <c r="M16" s="69"/>
      <c r="N16" s="68"/>
      <c r="O16" s="69"/>
      <c r="P16" s="70"/>
      <c r="Q16" s="70"/>
      <c r="R16" s="68" t="n">
        <v>755068</v>
      </c>
      <c r="S16" s="71" t="n">
        <f aca="false">D16+F16+H16+J16+L16</f>
        <v>755068</v>
      </c>
      <c r="T16" s="71" t="n">
        <f aca="false">E16+G16+I16+K16+M16</f>
        <v>0</v>
      </c>
    </row>
    <row r="17" customFormat="false" ht="15.95" hidden="false" customHeight="true" outlineLevel="0" collapsed="false">
      <c r="A17" s="72" t="s">
        <v>103</v>
      </c>
      <c r="B17" s="73" t="s">
        <v>104</v>
      </c>
      <c r="C17" s="67"/>
      <c r="D17" s="68"/>
      <c r="E17" s="69"/>
      <c r="F17" s="68"/>
      <c r="G17" s="69"/>
      <c r="H17" s="68"/>
      <c r="I17" s="69"/>
      <c r="J17" s="68"/>
      <c r="K17" s="69"/>
      <c r="L17" s="68" t="n">
        <v>22650</v>
      </c>
      <c r="M17" s="69"/>
      <c r="N17" s="68"/>
      <c r="O17" s="69"/>
      <c r="P17" s="70"/>
      <c r="Q17" s="70"/>
      <c r="R17" s="68" t="n">
        <v>22650</v>
      </c>
      <c r="S17" s="71" t="n">
        <f aca="false">D17+F17+H17+J17+L17</f>
        <v>22650</v>
      </c>
      <c r="T17" s="71" t="n">
        <f aca="false">E17+G17+I17+K17+M17</f>
        <v>0</v>
      </c>
    </row>
    <row r="18" customFormat="false" ht="15.95" hidden="false" customHeight="true" outlineLevel="0" collapsed="false">
      <c r="A18" s="65" t="s">
        <v>105</v>
      </c>
      <c r="B18" s="66" t="s">
        <v>106</v>
      </c>
      <c r="C18" s="67"/>
      <c r="D18" s="68"/>
      <c r="E18" s="69"/>
      <c r="F18" s="68"/>
      <c r="G18" s="69"/>
      <c r="H18" s="68"/>
      <c r="I18" s="69"/>
      <c r="J18" s="68" t="n">
        <v>0</v>
      </c>
      <c r="K18" s="69"/>
      <c r="L18" s="68" t="n">
        <v>0</v>
      </c>
      <c r="M18" s="69"/>
      <c r="N18" s="68"/>
      <c r="O18" s="69"/>
      <c r="P18" s="70"/>
      <c r="Q18" s="70"/>
      <c r="R18" s="68" t="n">
        <v>0</v>
      </c>
      <c r="S18" s="71" t="n">
        <f aca="false">D18+F18+H18+J18+L18</f>
        <v>0</v>
      </c>
      <c r="T18" s="71" t="n">
        <f aca="false">E18+G18+I18+K18+M18</f>
        <v>0</v>
      </c>
    </row>
    <row r="19" customFormat="false" ht="15.95" hidden="false" customHeight="true" outlineLevel="0" collapsed="false">
      <c r="A19" s="72" t="s">
        <v>107</v>
      </c>
      <c r="B19" s="73" t="s">
        <v>108</v>
      </c>
      <c r="C19" s="67"/>
      <c r="D19" s="68"/>
      <c r="E19" s="69"/>
      <c r="F19" s="68" t="n">
        <v>7933.46</v>
      </c>
      <c r="G19" s="69" t="n">
        <v>6000</v>
      </c>
      <c r="H19" s="68" t="n">
        <v>0</v>
      </c>
      <c r="I19" s="69"/>
      <c r="J19" s="68" t="n">
        <v>0</v>
      </c>
      <c r="K19" s="69"/>
      <c r="L19" s="68"/>
      <c r="M19" s="69"/>
      <c r="N19" s="68"/>
      <c r="O19" s="69"/>
      <c r="P19" s="70"/>
      <c r="Q19" s="70"/>
      <c r="R19" s="68" t="n">
        <v>13933.46</v>
      </c>
      <c r="S19" s="71" t="n">
        <f aca="false">D19+F19+H19+J19+L19</f>
        <v>7933.46</v>
      </c>
      <c r="T19" s="71" t="n">
        <f aca="false">E19+G19+I19+K19+M19</f>
        <v>6000</v>
      </c>
    </row>
    <row r="20" customFormat="false" ht="15.95" hidden="false" customHeight="true" outlineLevel="0" collapsed="false">
      <c r="A20" s="65" t="s">
        <v>109</v>
      </c>
      <c r="B20" s="66" t="s">
        <v>110</v>
      </c>
      <c r="C20" s="67"/>
      <c r="D20" s="68"/>
      <c r="E20" s="69"/>
      <c r="F20" s="68"/>
      <c r="G20" s="69"/>
      <c r="H20" s="68"/>
      <c r="I20" s="69"/>
      <c r="J20" s="68"/>
      <c r="K20" s="69"/>
      <c r="L20" s="68" t="n">
        <v>3982137.99</v>
      </c>
      <c r="M20" s="69" t="n">
        <v>2155200</v>
      </c>
      <c r="N20" s="68"/>
      <c r="O20" s="69"/>
      <c r="P20" s="70"/>
      <c r="Q20" s="70"/>
      <c r="R20" s="68" t="n">
        <v>6137337.99</v>
      </c>
      <c r="S20" s="71" t="n">
        <f aca="false">D20+F20+H20+J20+L20</f>
        <v>3982137.99</v>
      </c>
      <c r="T20" s="71" t="n">
        <f aca="false">E20+G20+I20+K20+M20</f>
        <v>2155200</v>
      </c>
    </row>
    <row r="21" customFormat="false" ht="15.95" hidden="false" customHeight="true" outlineLevel="0" collapsed="false">
      <c r="A21" s="72" t="s">
        <v>111</v>
      </c>
      <c r="B21" s="73" t="s">
        <v>112</v>
      </c>
      <c r="C21" s="67"/>
      <c r="D21" s="68"/>
      <c r="E21" s="69"/>
      <c r="F21" s="68"/>
      <c r="G21" s="69"/>
      <c r="H21" s="68"/>
      <c r="I21" s="69"/>
      <c r="J21" s="68" t="n">
        <v>534600</v>
      </c>
      <c r="K21" s="69"/>
      <c r="L21" s="68" t="n">
        <v>2698.22</v>
      </c>
      <c r="M21" s="69"/>
      <c r="N21" s="68" t="n">
        <v>2796.75</v>
      </c>
      <c r="O21" s="69"/>
      <c r="P21" s="70"/>
      <c r="Q21" s="70"/>
      <c r="R21" s="68" t="n">
        <v>540094.97</v>
      </c>
      <c r="S21" s="71" t="n">
        <f aca="false">D21+F21+H21+J21+L21</f>
        <v>537298.22</v>
      </c>
      <c r="T21" s="71" t="n">
        <f aca="false">E21+G21+I21+K21+M21</f>
        <v>0</v>
      </c>
    </row>
    <row r="22" customFormat="false" ht="15.95" hidden="false" customHeight="true" outlineLevel="0" collapsed="false">
      <c r="A22" s="65" t="s">
        <v>113</v>
      </c>
      <c r="B22" s="66" t="s">
        <v>114</v>
      </c>
      <c r="C22" s="67"/>
      <c r="D22" s="68"/>
      <c r="E22" s="69"/>
      <c r="F22" s="68"/>
      <c r="G22" s="69"/>
      <c r="H22" s="68" t="n">
        <v>0</v>
      </c>
      <c r="I22" s="69"/>
      <c r="J22" s="68" t="n">
        <v>56976</v>
      </c>
      <c r="K22" s="69"/>
      <c r="L22" s="68" t="n">
        <v>28824</v>
      </c>
      <c r="M22" s="69"/>
      <c r="N22" s="68" t="n">
        <v>0</v>
      </c>
      <c r="O22" s="69"/>
      <c r="P22" s="70"/>
      <c r="Q22" s="70"/>
      <c r="R22" s="68" t="n">
        <v>85800</v>
      </c>
      <c r="S22" s="71" t="n">
        <f aca="false">D22+F22+H22+J22+L22</f>
        <v>85800</v>
      </c>
      <c r="T22" s="71" t="n">
        <f aca="false">E22+G22+I22+K22+M22</f>
        <v>0</v>
      </c>
    </row>
    <row r="23" customFormat="false" ht="15.95" hidden="false" customHeight="true" outlineLevel="0" collapsed="false">
      <c r="A23" s="72" t="s">
        <v>115</v>
      </c>
      <c r="B23" s="73" t="s">
        <v>116</v>
      </c>
      <c r="C23" s="67"/>
      <c r="D23" s="68"/>
      <c r="E23" s="69"/>
      <c r="F23" s="68" t="n">
        <v>0</v>
      </c>
      <c r="G23" s="69"/>
      <c r="H23" s="68" t="n">
        <v>30285</v>
      </c>
      <c r="I23" s="69"/>
      <c r="J23" s="68" t="n">
        <v>11700</v>
      </c>
      <c r="K23" s="69"/>
      <c r="L23" s="68" t="n">
        <v>4650</v>
      </c>
      <c r="M23" s="69"/>
      <c r="N23" s="68"/>
      <c r="O23" s="69"/>
      <c r="P23" s="70"/>
      <c r="Q23" s="70"/>
      <c r="R23" s="68" t="n">
        <v>46635</v>
      </c>
      <c r="S23" s="71" t="n">
        <f aca="false">D23+F23+H23+J23+L23</f>
        <v>46635</v>
      </c>
      <c r="T23" s="71" t="n">
        <f aca="false">E23+G23+I23+K23+M23</f>
        <v>0</v>
      </c>
    </row>
    <row r="24" customFormat="false" ht="15.95" hidden="false" customHeight="true" outlineLevel="0" collapsed="false">
      <c r="A24" s="65" t="s">
        <v>117</v>
      </c>
      <c r="B24" s="66" t="s">
        <v>118</v>
      </c>
      <c r="C24" s="67"/>
      <c r="D24" s="68"/>
      <c r="E24" s="69"/>
      <c r="F24" s="68"/>
      <c r="G24" s="69"/>
      <c r="H24" s="68" t="n">
        <v>9500</v>
      </c>
      <c r="I24" s="69" t="n">
        <v>0</v>
      </c>
      <c r="J24" s="68" t="n">
        <v>88240</v>
      </c>
      <c r="K24" s="69" t="n">
        <v>0</v>
      </c>
      <c r="L24" s="68" t="n">
        <v>16260</v>
      </c>
      <c r="M24" s="69" t="n">
        <v>10177.5</v>
      </c>
      <c r="N24" s="68" t="n">
        <v>2430</v>
      </c>
      <c r="O24" s="69"/>
      <c r="P24" s="70"/>
      <c r="Q24" s="70"/>
      <c r="R24" s="68" t="n">
        <v>126607.5</v>
      </c>
      <c r="S24" s="71" t="n">
        <f aca="false">D24+F24+H24+J24+L24</f>
        <v>114000</v>
      </c>
      <c r="T24" s="71" t="n">
        <f aca="false">E24+G24+I24+K24+M24</f>
        <v>10177.5</v>
      </c>
    </row>
    <row r="25" customFormat="false" ht="15.95" hidden="false" customHeight="true" outlineLevel="0" collapsed="false">
      <c r="A25" s="72" t="s">
        <v>119</v>
      </c>
      <c r="B25" s="73" t="s">
        <v>120</v>
      </c>
      <c r="C25" s="67"/>
      <c r="D25" s="68"/>
      <c r="E25" s="69"/>
      <c r="F25" s="68" t="n">
        <v>5106.68</v>
      </c>
      <c r="G25" s="69"/>
      <c r="H25" s="68" t="n">
        <v>0</v>
      </c>
      <c r="I25" s="69"/>
      <c r="J25" s="68" t="n">
        <v>0</v>
      </c>
      <c r="K25" s="69"/>
      <c r="L25" s="68" t="n">
        <v>0</v>
      </c>
      <c r="M25" s="69"/>
      <c r="N25" s="68"/>
      <c r="O25" s="69"/>
      <c r="P25" s="70"/>
      <c r="Q25" s="70"/>
      <c r="R25" s="68" t="n">
        <v>5106.68</v>
      </c>
      <c r="S25" s="71" t="n">
        <f aca="false">D25+F25+H25+J25+L25</f>
        <v>5106.68</v>
      </c>
      <c r="T25" s="71" t="n">
        <f aca="false">E25+G25+I25+K25+M25</f>
        <v>0</v>
      </c>
    </row>
    <row r="26" customFormat="false" ht="15.95" hidden="false" customHeight="true" outlineLevel="0" collapsed="false">
      <c r="A26" s="65" t="s">
        <v>121</v>
      </c>
      <c r="B26" s="66" t="s">
        <v>122</v>
      </c>
      <c r="C26" s="67"/>
      <c r="D26" s="68"/>
      <c r="E26" s="69"/>
      <c r="F26" s="68" t="n">
        <v>282363.08</v>
      </c>
      <c r="G26" s="69" t="n">
        <v>21258.74</v>
      </c>
      <c r="H26" s="68" t="n">
        <v>169763.96</v>
      </c>
      <c r="I26" s="69" t="n">
        <v>3777</v>
      </c>
      <c r="J26" s="68" t="n">
        <v>169497.6</v>
      </c>
      <c r="K26" s="69" t="n">
        <v>162700.69</v>
      </c>
      <c r="L26" s="68" t="n">
        <v>38449.27</v>
      </c>
      <c r="M26" s="69" t="n">
        <v>80142.18</v>
      </c>
      <c r="N26" s="68"/>
      <c r="O26" s="69"/>
      <c r="P26" s="70"/>
      <c r="Q26" s="70"/>
      <c r="R26" s="68" t="n">
        <v>927952.52</v>
      </c>
      <c r="S26" s="71" t="n">
        <f aca="false">D26+F26+H26+J26+L26</f>
        <v>660073.91</v>
      </c>
      <c r="T26" s="71" t="n">
        <f aca="false">E26+G26+I26+K26+M26</f>
        <v>267878.61</v>
      </c>
    </row>
    <row r="27" customFormat="false" ht="15.95" hidden="false" customHeight="true" outlineLevel="0" collapsed="false">
      <c r="A27" s="72" t="s">
        <v>123</v>
      </c>
      <c r="B27" s="73" t="s">
        <v>124</v>
      </c>
      <c r="C27" s="67"/>
      <c r="D27" s="68"/>
      <c r="E27" s="69"/>
      <c r="F27" s="68"/>
      <c r="G27" s="69"/>
      <c r="H27" s="68"/>
      <c r="I27" s="69"/>
      <c r="J27" s="68"/>
      <c r="K27" s="69"/>
      <c r="L27" s="68"/>
      <c r="M27" s="69" t="n">
        <v>315000</v>
      </c>
      <c r="N27" s="68"/>
      <c r="O27" s="69"/>
      <c r="P27" s="70"/>
      <c r="Q27" s="70"/>
      <c r="R27" s="68" t="n">
        <v>315000</v>
      </c>
      <c r="S27" s="71" t="n">
        <f aca="false">D27+F27+H27+J27+L27</f>
        <v>0</v>
      </c>
      <c r="T27" s="71" t="n">
        <f aca="false">E27+G27+I27+K27+M27</f>
        <v>315000</v>
      </c>
    </row>
    <row r="28" customFormat="false" ht="15.95" hidden="false" customHeight="true" outlineLevel="0" collapsed="false">
      <c r="A28" s="65" t="s">
        <v>125</v>
      </c>
      <c r="B28" s="66" t="s">
        <v>126</v>
      </c>
      <c r="C28" s="67"/>
      <c r="D28" s="68"/>
      <c r="E28" s="69"/>
      <c r="F28" s="68" t="n">
        <v>1437739.83</v>
      </c>
      <c r="G28" s="69" t="n">
        <v>2870400</v>
      </c>
      <c r="H28" s="68" t="n">
        <v>1735200</v>
      </c>
      <c r="I28" s="69" t="n">
        <v>300000</v>
      </c>
      <c r="J28" s="68" t="n">
        <v>250000</v>
      </c>
      <c r="K28" s="69" t="n">
        <v>250000</v>
      </c>
      <c r="L28" s="68" t="n">
        <v>2571501</v>
      </c>
      <c r="M28" s="69" t="n">
        <v>207500</v>
      </c>
      <c r="N28" s="68" t="n">
        <v>29183.73</v>
      </c>
      <c r="O28" s="69"/>
      <c r="P28" s="70"/>
      <c r="Q28" s="70"/>
      <c r="R28" s="68" t="n">
        <v>9651524.56</v>
      </c>
      <c r="S28" s="71" t="n">
        <f aca="false">D28+F28+H28+J28+L28</f>
        <v>5994440.83</v>
      </c>
      <c r="T28" s="71" t="n">
        <f aca="false">E28+G28+I28+K28+M28</f>
        <v>3627900</v>
      </c>
    </row>
    <row r="29" customFormat="false" ht="15.95" hidden="false" customHeight="true" outlineLevel="0" collapsed="false">
      <c r="A29" s="72" t="s">
        <v>127</v>
      </c>
      <c r="B29" s="73" t="s">
        <v>128</v>
      </c>
      <c r="C29" s="67"/>
      <c r="D29" s="68"/>
      <c r="E29" s="69"/>
      <c r="F29" s="68" t="n">
        <v>0</v>
      </c>
      <c r="G29" s="69" t="n">
        <v>341725</v>
      </c>
      <c r="H29" s="68" t="n">
        <v>852040</v>
      </c>
      <c r="I29" s="69" t="n">
        <v>852040</v>
      </c>
      <c r="J29" s="68"/>
      <c r="K29" s="69"/>
      <c r="L29" s="68"/>
      <c r="M29" s="69"/>
      <c r="N29" s="68"/>
      <c r="O29" s="69"/>
      <c r="P29" s="70"/>
      <c r="Q29" s="70"/>
      <c r="R29" s="68" t="n">
        <v>2045805</v>
      </c>
      <c r="S29" s="71" t="n">
        <f aca="false">D29+F29+H29+J29+L29</f>
        <v>852040</v>
      </c>
      <c r="T29" s="71" t="n">
        <f aca="false">E29+G29+I29+K29+M29</f>
        <v>1193765</v>
      </c>
    </row>
    <row r="30" customFormat="false" ht="15.95" hidden="false" customHeight="true" outlineLevel="0" collapsed="false">
      <c r="A30" s="65" t="s">
        <v>129</v>
      </c>
      <c r="B30" s="66" t="s">
        <v>130</v>
      </c>
      <c r="C30" s="67"/>
      <c r="D30" s="68"/>
      <c r="E30" s="69"/>
      <c r="F30" s="68" t="n">
        <v>17844.32</v>
      </c>
      <c r="G30" s="69"/>
      <c r="H30" s="68" t="n">
        <v>820924</v>
      </c>
      <c r="I30" s="69"/>
      <c r="J30" s="68" t="n">
        <v>0</v>
      </c>
      <c r="K30" s="69"/>
      <c r="L30" s="68" t="n">
        <v>855452</v>
      </c>
      <c r="M30" s="69"/>
      <c r="N30" s="68" t="n">
        <v>21778</v>
      </c>
      <c r="O30" s="69"/>
      <c r="P30" s="70"/>
      <c r="Q30" s="70"/>
      <c r="R30" s="68" t="n">
        <v>1715998.32</v>
      </c>
      <c r="S30" s="71" t="n">
        <f aca="false">D30+F30+H30+J30+L30</f>
        <v>1694220.32</v>
      </c>
      <c r="T30" s="71" t="n">
        <f aca="false">E30+G30+I30+K30+M30</f>
        <v>0</v>
      </c>
    </row>
    <row r="31" customFormat="false" ht="15.95" hidden="false" customHeight="true" outlineLevel="0" collapsed="false">
      <c r="A31" s="72" t="s">
        <v>131</v>
      </c>
      <c r="B31" s="73" t="s">
        <v>132</v>
      </c>
      <c r="C31" s="67"/>
      <c r="D31" s="68"/>
      <c r="E31" s="69"/>
      <c r="F31" s="68" t="n">
        <v>1900000</v>
      </c>
      <c r="G31" s="69"/>
      <c r="H31" s="68" t="n">
        <v>1790000</v>
      </c>
      <c r="I31" s="69"/>
      <c r="J31" s="68" t="n">
        <v>1842354.87</v>
      </c>
      <c r="K31" s="69"/>
      <c r="L31" s="68"/>
      <c r="M31" s="69"/>
      <c r="N31" s="68"/>
      <c r="O31" s="69"/>
      <c r="P31" s="70"/>
      <c r="Q31" s="70"/>
      <c r="R31" s="68" t="n">
        <v>5532354.87</v>
      </c>
      <c r="S31" s="71" t="n">
        <f aca="false">D31+F31+H31+J31+L31</f>
        <v>5532354.87</v>
      </c>
      <c r="T31" s="71" t="n">
        <f aca="false">E31+G31+I31+K31+M31</f>
        <v>0</v>
      </c>
    </row>
    <row r="32" customFormat="false" ht="15.95" hidden="false" customHeight="true" outlineLevel="0" collapsed="false">
      <c r="A32" s="65" t="s">
        <v>133</v>
      </c>
      <c r="B32" s="66" t="s">
        <v>134</v>
      </c>
      <c r="C32" s="67"/>
      <c r="D32" s="68" t="n">
        <v>118462.75</v>
      </c>
      <c r="E32" s="69" t="n">
        <v>0</v>
      </c>
      <c r="F32" s="68"/>
      <c r="G32" s="69"/>
      <c r="H32" s="68"/>
      <c r="I32" s="69"/>
      <c r="J32" s="68"/>
      <c r="K32" s="69"/>
      <c r="L32" s="68"/>
      <c r="M32" s="69"/>
      <c r="N32" s="68"/>
      <c r="O32" s="69"/>
      <c r="P32" s="70"/>
      <c r="Q32" s="70"/>
      <c r="R32" s="68" t="n">
        <v>118462.75</v>
      </c>
      <c r="S32" s="71" t="n">
        <f aca="false">D32+F32+H32+J32+L32</f>
        <v>118462.75</v>
      </c>
      <c r="T32" s="71" t="n">
        <f aca="false">E32+G32+I32+K32+M32</f>
        <v>0</v>
      </c>
    </row>
    <row r="33" customFormat="false" ht="15.95" hidden="false" customHeight="true" outlineLevel="0" collapsed="false">
      <c r="A33" s="72" t="s">
        <v>135</v>
      </c>
      <c r="B33" s="73" t="s">
        <v>136</v>
      </c>
      <c r="C33" s="67"/>
      <c r="D33" s="68" t="n">
        <v>44028.63</v>
      </c>
      <c r="E33" s="69"/>
      <c r="F33" s="68"/>
      <c r="G33" s="69"/>
      <c r="H33" s="68"/>
      <c r="I33" s="69"/>
      <c r="J33" s="68"/>
      <c r="K33" s="69"/>
      <c r="L33" s="68"/>
      <c r="M33" s="69"/>
      <c r="N33" s="68"/>
      <c r="O33" s="69"/>
      <c r="P33" s="70"/>
      <c r="Q33" s="70"/>
      <c r="R33" s="68" t="n">
        <v>44028.63</v>
      </c>
      <c r="S33" s="71" t="n">
        <f aca="false">D33+F33+H33+J33+L33</f>
        <v>44028.63</v>
      </c>
      <c r="T33" s="71" t="n">
        <f aca="false">E33+G33+I33+K33+M33</f>
        <v>0</v>
      </c>
    </row>
    <row r="34" customFormat="false" ht="15.95" hidden="false" customHeight="true" outlineLevel="0" collapsed="false">
      <c r="A34" s="65" t="s">
        <v>137</v>
      </c>
      <c r="B34" s="66" t="s">
        <v>138</v>
      </c>
      <c r="C34" s="67"/>
      <c r="D34" s="68" t="n">
        <v>44659.71</v>
      </c>
      <c r="E34" s="69"/>
      <c r="F34" s="68"/>
      <c r="G34" s="69"/>
      <c r="H34" s="68"/>
      <c r="I34" s="69"/>
      <c r="J34" s="68"/>
      <c r="K34" s="69"/>
      <c r="L34" s="68"/>
      <c r="M34" s="69"/>
      <c r="N34" s="68"/>
      <c r="O34" s="69"/>
      <c r="P34" s="70"/>
      <c r="Q34" s="70"/>
      <c r="R34" s="68" t="n">
        <v>44659.71</v>
      </c>
      <c r="S34" s="71" t="n">
        <f aca="false">D34+F34+H34+J34+L34</f>
        <v>44659.71</v>
      </c>
      <c r="T34" s="71" t="n">
        <f aca="false">E34+G34+I34+K34+M34</f>
        <v>0</v>
      </c>
    </row>
    <row r="35" customFormat="false" ht="15.95" hidden="false" customHeight="true" outlineLevel="0" collapsed="false">
      <c r="A35" s="72" t="s">
        <v>139</v>
      </c>
      <c r="B35" s="73" t="s">
        <v>140</v>
      </c>
      <c r="C35" s="67"/>
      <c r="D35" s="68" t="n">
        <v>73666.29</v>
      </c>
      <c r="E35" s="69"/>
      <c r="F35" s="68"/>
      <c r="G35" s="69"/>
      <c r="H35" s="68"/>
      <c r="I35" s="69"/>
      <c r="J35" s="68"/>
      <c r="K35" s="69"/>
      <c r="L35" s="68"/>
      <c r="M35" s="69"/>
      <c r="N35" s="68"/>
      <c r="O35" s="69"/>
      <c r="P35" s="70"/>
      <c r="Q35" s="70"/>
      <c r="R35" s="68" t="n">
        <v>73666.29</v>
      </c>
      <c r="S35" s="71" t="n">
        <f aca="false">D35+F35+H35+J35+L35</f>
        <v>73666.29</v>
      </c>
      <c r="T35" s="71" t="n">
        <f aca="false">E35+G35+I35+K35+M35</f>
        <v>0</v>
      </c>
    </row>
    <row r="36" customFormat="false" ht="15.95" hidden="false" customHeight="true" outlineLevel="0" collapsed="false">
      <c r="A36" s="65" t="s">
        <v>141</v>
      </c>
      <c r="B36" s="66" t="s">
        <v>142</v>
      </c>
      <c r="C36" s="67"/>
      <c r="D36" s="68" t="n">
        <v>50000</v>
      </c>
      <c r="E36" s="69"/>
      <c r="F36" s="68"/>
      <c r="G36" s="69"/>
      <c r="H36" s="68"/>
      <c r="I36" s="69"/>
      <c r="J36" s="68"/>
      <c r="K36" s="69"/>
      <c r="L36" s="68"/>
      <c r="M36" s="69"/>
      <c r="N36" s="68"/>
      <c r="O36" s="69"/>
      <c r="P36" s="70"/>
      <c r="Q36" s="70"/>
      <c r="R36" s="68" t="n">
        <v>50000</v>
      </c>
      <c r="S36" s="71" t="n">
        <f aca="false">D36+F36+H36+J36+L36</f>
        <v>50000</v>
      </c>
      <c r="T36" s="71" t="n">
        <f aca="false">E36+G36+I36+K36+M36</f>
        <v>0</v>
      </c>
    </row>
    <row r="37" customFormat="false" ht="15.95" hidden="false" customHeight="true" outlineLevel="0" collapsed="false">
      <c r="A37" s="72" t="s">
        <v>143</v>
      </c>
      <c r="B37" s="73" t="s">
        <v>144</v>
      </c>
      <c r="C37" s="67"/>
      <c r="D37" s="68" t="n">
        <v>0</v>
      </c>
      <c r="E37" s="69"/>
      <c r="F37" s="68"/>
      <c r="G37" s="69"/>
      <c r="H37" s="68"/>
      <c r="I37" s="69"/>
      <c r="J37" s="68"/>
      <c r="K37" s="69"/>
      <c r="L37" s="68"/>
      <c r="M37" s="69"/>
      <c r="N37" s="68"/>
      <c r="O37" s="69"/>
      <c r="P37" s="70"/>
      <c r="Q37" s="70"/>
      <c r="R37" s="68" t="n">
        <v>0</v>
      </c>
      <c r="S37" s="71" t="n">
        <f aca="false">D37+F37+H37+J37+L37</f>
        <v>0</v>
      </c>
      <c r="T37" s="71" t="n">
        <f aca="false">E37+G37+I37+K37+M37</f>
        <v>0</v>
      </c>
    </row>
    <row r="38" customFormat="false" ht="15.95" hidden="false" customHeight="true" outlineLevel="0" collapsed="false">
      <c r="A38" s="65" t="s">
        <v>145</v>
      </c>
      <c r="B38" s="66" t="s">
        <v>146</v>
      </c>
      <c r="C38" s="67"/>
      <c r="D38" s="68" t="n">
        <v>6720.92</v>
      </c>
      <c r="E38" s="69"/>
      <c r="F38" s="68"/>
      <c r="G38" s="69"/>
      <c r="H38" s="68"/>
      <c r="I38" s="69"/>
      <c r="J38" s="68"/>
      <c r="K38" s="69"/>
      <c r="L38" s="68"/>
      <c r="M38" s="69"/>
      <c r="N38" s="68"/>
      <c r="O38" s="69"/>
      <c r="P38" s="70"/>
      <c r="Q38" s="70"/>
      <c r="R38" s="68" t="n">
        <v>6720.92</v>
      </c>
      <c r="S38" s="71" t="n">
        <f aca="false">D38+F38+H38+J38+L38</f>
        <v>6720.92</v>
      </c>
      <c r="T38" s="71" t="n">
        <f aca="false">E38+G38+I38+K38+M38</f>
        <v>0</v>
      </c>
    </row>
    <row r="39" customFormat="false" ht="15.95" hidden="false" customHeight="true" outlineLevel="0" collapsed="false">
      <c r="A39" s="72" t="s">
        <v>147</v>
      </c>
      <c r="B39" s="73" t="s">
        <v>148</v>
      </c>
      <c r="C39" s="67"/>
      <c r="D39" s="68"/>
      <c r="E39" s="69"/>
      <c r="F39" s="68"/>
      <c r="G39" s="69"/>
      <c r="H39" s="68"/>
      <c r="I39" s="69"/>
      <c r="J39" s="68"/>
      <c r="K39" s="69"/>
      <c r="L39" s="68" t="n">
        <v>779.46</v>
      </c>
      <c r="M39" s="69"/>
      <c r="N39" s="68"/>
      <c r="O39" s="69"/>
      <c r="P39" s="70"/>
      <c r="Q39" s="70"/>
      <c r="R39" s="68" t="n">
        <v>779.46</v>
      </c>
      <c r="S39" s="71" t="n">
        <f aca="false">D39+F39+H39+J39+L39</f>
        <v>779.46</v>
      </c>
      <c r="T39" s="71" t="n">
        <f aca="false">E39+G39+I39+K39+M39</f>
        <v>0</v>
      </c>
    </row>
    <row r="40" customFormat="false" ht="15.95" hidden="false" customHeight="true" outlineLevel="0" collapsed="false">
      <c r="A40" s="65" t="s">
        <v>149</v>
      </c>
      <c r="B40" s="66" t="s">
        <v>150</v>
      </c>
      <c r="C40" s="67"/>
      <c r="D40" s="68" t="n">
        <v>7391.64</v>
      </c>
      <c r="E40" s="69"/>
      <c r="F40" s="68"/>
      <c r="G40" s="69"/>
      <c r="H40" s="68"/>
      <c r="I40" s="69"/>
      <c r="J40" s="68"/>
      <c r="K40" s="69"/>
      <c r="L40" s="68"/>
      <c r="M40" s="69"/>
      <c r="N40" s="68"/>
      <c r="O40" s="69"/>
      <c r="P40" s="70"/>
      <c r="Q40" s="70"/>
      <c r="R40" s="68" t="n">
        <v>7391.64</v>
      </c>
      <c r="S40" s="71" t="n">
        <f aca="false">D40+F40+H40+J40+L40</f>
        <v>7391.64</v>
      </c>
      <c r="T40" s="71" t="n">
        <f aca="false">E40+G40+I40+K40+M40</f>
        <v>0</v>
      </c>
    </row>
    <row r="41" customFormat="false" ht="15.95" hidden="false" customHeight="true" outlineLevel="0" collapsed="false">
      <c r="A41" s="72" t="s">
        <v>151</v>
      </c>
      <c r="B41" s="73" t="s">
        <v>152</v>
      </c>
      <c r="C41" s="67"/>
      <c r="D41" s="68" t="n">
        <v>180328</v>
      </c>
      <c r="E41" s="69"/>
      <c r="F41" s="68"/>
      <c r="G41" s="69"/>
      <c r="H41" s="68"/>
      <c r="I41" s="69"/>
      <c r="J41" s="68"/>
      <c r="K41" s="69"/>
      <c r="L41" s="68"/>
      <c r="M41" s="69"/>
      <c r="N41" s="68"/>
      <c r="O41" s="69"/>
      <c r="P41" s="70"/>
      <c r="Q41" s="70"/>
      <c r="R41" s="68" t="n">
        <v>180328</v>
      </c>
      <c r="S41" s="71" t="n">
        <f aca="false">D41+F41+H41+J41+L41</f>
        <v>180328</v>
      </c>
      <c r="T41" s="71" t="n">
        <f aca="false">E41+G41+I41+K41+M41</f>
        <v>0</v>
      </c>
    </row>
    <row r="42" customFormat="false" ht="15.95" hidden="false" customHeight="true" outlineLevel="0" collapsed="false">
      <c r="A42" s="65" t="s">
        <v>153</v>
      </c>
      <c r="B42" s="66" t="s">
        <v>154</v>
      </c>
      <c r="C42" s="67"/>
      <c r="D42" s="68" t="n">
        <v>42925.48</v>
      </c>
      <c r="E42" s="69"/>
      <c r="F42" s="68"/>
      <c r="G42" s="69"/>
      <c r="H42" s="68"/>
      <c r="I42" s="69"/>
      <c r="J42" s="68"/>
      <c r="K42" s="69"/>
      <c r="L42" s="68"/>
      <c r="M42" s="69"/>
      <c r="N42" s="68"/>
      <c r="O42" s="69"/>
      <c r="P42" s="70"/>
      <c r="Q42" s="70"/>
      <c r="R42" s="68" t="n">
        <v>42925.48</v>
      </c>
      <c r="S42" s="71" t="n">
        <f aca="false">D42+F42+H42+J42+L42</f>
        <v>42925.48</v>
      </c>
      <c r="T42" s="71" t="n">
        <f aca="false">E42+G42+I42+K42+M42</f>
        <v>0</v>
      </c>
    </row>
    <row r="43" customFormat="false" ht="15.95" hidden="false" customHeight="true" outlineLevel="0" collapsed="false">
      <c r="A43" s="72" t="s">
        <v>155</v>
      </c>
      <c r="B43" s="73" t="s">
        <v>156</v>
      </c>
      <c r="C43" s="67"/>
      <c r="D43" s="68" t="n">
        <v>166719.71</v>
      </c>
      <c r="E43" s="69"/>
      <c r="F43" s="68"/>
      <c r="G43" s="69"/>
      <c r="H43" s="68"/>
      <c r="I43" s="69"/>
      <c r="J43" s="68"/>
      <c r="K43" s="69"/>
      <c r="L43" s="68"/>
      <c r="M43" s="69"/>
      <c r="N43" s="68"/>
      <c r="O43" s="69"/>
      <c r="P43" s="70"/>
      <c r="Q43" s="70"/>
      <c r="R43" s="68" t="n">
        <v>166719.71</v>
      </c>
      <c r="S43" s="71" t="n">
        <f aca="false">D43+F43+H43+J43+L43</f>
        <v>166719.71</v>
      </c>
      <c r="T43" s="71" t="n">
        <f aca="false">E43+G43+I43+K43+M43</f>
        <v>0</v>
      </c>
    </row>
    <row r="44" customFormat="false" ht="15.95" hidden="false" customHeight="true" outlineLevel="0" collapsed="false">
      <c r="A44" s="65" t="s">
        <v>157</v>
      </c>
      <c r="B44" s="66" t="s">
        <v>158</v>
      </c>
      <c r="C44" s="67"/>
      <c r="D44" s="68" t="n">
        <v>79352.2</v>
      </c>
      <c r="E44" s="69"/>
      <c r="F44" s="68"/>
      <c r="G44" s="69"/>
      <c r="H44" s="68"/>
      <c r="I44" s="69"/>
      <c r="J44" s="68"/>
      <c r="K44" s="69"/>
      <c r="L44" s="68"/>
      <c r="M44" s="69"/>
      <c r="N44" s="68"/>
      <c r="O44" s="69"/>
      <c r="P44" s="70"/>
      <c r="Q44" s="70"/>
      <c r="R44" s="68" t="n">
        <v>79352.2</v>
      </c>
      <c r="S44" s="71" t="n">
        <f aca="false">D44+F44+H44+J44+L44</f>
        <v>79352.2</v>
      </c>
      <c r="T44" s="71" t="n">
        <f aca="false">E44+G44+I44+K44+M44</f>
        <v>0</v>
      </c>
    </row>
    <row r="45" customFormat="false" ht="15.95" hidden="false" customHeight="true" outlineLevel="0" collapsed="false">
      <c r="A45" s="72" t="s">
        <v>159</v>
      </c>
      <c r="B45" s="73" t="s">
        <v>160</v>
      </c>
      <c r="C45" s="67"/>
      <c r="D45" s="68"/>
      <c r="E45" s="69"/>
      <c r="F45" s="68"/>
      <c r="G45" s="69"/>
      <c r="H45" s="68"/>
      <c r="I45" s="69"/>
      <c r="J45" s="68"/>
      <c r="K45" s="69"/>
      <c r="L45" s="68" t="n">
        <v>664.8</v>
      </c>
      <c r="M45" s="69"/>
      <c r="N45" s="68"/>
      <c r="O45" s="69"/>
      <c r="P45" s="70"/>
      <c r="Q45" s="70"/>
      <c r="R45" s="68" t="n">
        <v>664.8</v>
      </c>
      <c r="S45" s="71" t="n">
        <f aca="false">D45+F45+H45+J45+L45</f>
        <v>664.8</v>
      </c>
      <c r="T45" s="71" t="n">
        <f aca="false">E45+G45+I45+K45+M45</f>
        <v>0</v>
      </c>
    </row>
    <row r="46" customFormat="false" ht="15.95" hidden="false" customHeight="true" outlineLevel="0" collapsed="false">
      <c r="A46" s="65" t="s">
        <v>161</v>
      </c>
      <c r="B46" s="66" t="s">
        <v>162</v>
      </c>
      <c r="C46" s="67"/>
      <c r="D46" s="68" t="n">
        <v>3931240.94</v>
      </c>
      <c r="E46" s="69"/>
      <c r="F46" s="68" t="n">
        <v>1525672.29</v>
      </c>
      <c r="G46" s="69"/>
      <c r="H46" s="68" t="n">
        <v>43279.74</v>
      </c>
      <c r="I46" s="69"/>
      <c r="J46" s="68" t="n">
        <v>1519.95</v>
      </c>
      <c r="K46" s="69"/>
      <c r="L46" s="68" t="n">
        <v>0</v>
      </c>
      <c r="M46" s="69"/>
      <c r="N46" s="68"/>
      <c r="O46" s="69"/>
      <c r="P46" s="70"/>
      <c r="Q46" s="70"/>
      <c r="R46" s="68" t="n">
        <v>5501712.92</v>
      </c>
      <c r="S46" s="71" t="n">
        <f aca="false">D46+F46+H46+J46+L46</f>
        <v>5501712.92</v>
      </c>
      <c r="T46" s="71" t="n">
        <f aca="false">E46+G46+I46+K46+M46</f>
        <v>0</v>
      </c>
    </row>
    <row r="47" customFormat="false" ht="15.95" hidden="false" customHeight="true" outlineLevel="0" collapsed="false">
      <c r="A47" s="72" t="s">
        <v>163</v>
      </c>
      <c r="B47" s="73" t="s">
        <v>164</v>
      </c>
      <c r="C47" s="67"/>
      <c r="D47" s="68" t="n">
        <v>31520.58</v>
      </c>
      <c r="E47" s="69"/>
      <c r="F47" s="68" t="n">
        <v>18179.2</v>
      </c>
      <c r="G47" s="69"/>
      <c r="H47" s="68" t="n">
        <v>0</v>
      </c>
      <c r="I47" s="69"/>
      <c r="J47" s="68" t="n">
        <v>15684</v>
      </c>
      <c r="K47" s="69"/>
      <c r="L47" s="68"/>
      <c r="M47" s="69"/>
      <c r="N47" s="68"/>
      <c r="O47" s="69"/>
      <c r="P47" s="70"/>
      <c r="Q47" s="70"/>
      <c r="R47" s="68" t="n">
        <v>65383.78</v>
      </c>
      <c r="S47" s="71" t="n">
        <f aca="false">D47+F47+H47+J47+L47</f>
        <v>65383.78</v>
      </c>
      <c r="T47" s="71" t="n">
        <f aca="false">E47+G47+I47+K47+M47</f>
        <v>0</v>
      </c>
    </row>
    <row r="48" customFormat="false" ht="15.95" hidden="false" customHeight="true" outlineLevel="0" collapsed="false">
      <c r="A48" s="65" t="s">
        <v>165</v>
      </c>
      <c r="B48" s="66" t="s">
        <v>166</v>
      </c>
      <c r="C48" s="67"/>
      <c r="D48" s="68" t="n">
        <v>0</v>
      </c>
      <c r="E48" s="69"/>
      <c r="F48" s="68" t="n">
        <v>75566.69</v>
      </c>
      <c r="G48" s="69"/>
      <c r="H48" s="68"/>
      <c r="I48" s="69"/>
      <c r="J48" s="68"/>
      <c r="K48" s="69"/>
      <c r="L48" s="68"/>
      <c r="M48" s="69"/>
      <c r="N48" s="68"/>
      <c r="O48" s="69"/>
      <c r="P48" s="70"/>
      <c r="Q48" s="70"/>
      <c r="R48" s="68" t="n">
        <v>75566.69</v>
      </c>
      <c r="S48" s="71" t="n">
        <f aca="false">D48+F48+H48+J48+L48</f>
        <v>75566.69</v>
      </c>
      <c r="T48" s="71" t="n">
        <f aca="false">E48+G48+I48+K48+M48</f>
        <v>0</v>
      </c>
    </row>
    <row r="49" customFormat="false" ht="15.95" hidden="false" customHeight="true" outlineLevel="0" collapsed="false">
      <c r="A49" s="72" t="s">
        <v>167</v>
      </c>
      <c r="B49" s="73" t="s">
        <v>168</v>
      </c>
      <c r="C49" s="67"/>
      <c r="D49" s="68" t="n">
        <v>0</v>
      </c>
      <c r="E49" s="69" t="n">
        <v>198828</v>
      </c>
      <c r="F49" s="68" t="n">
        <v>1669.6</v>
      </c>
      <c r="G49" s="69" t="n">
        <v>48000</v>
      </c>
      <c r="H49" s="68" t="n">
        <v>0</v>
      </c>
      <c r="I49" s="69" t="n">
        <v>0</v>
      </c>
      <c r="J49" s="68"/>
      <c r="K49" s="69"/>
      <c r="L49" s="68"/>
      <c r="M49" s="69" t="n">
        <v>12000</v>
      </c>
      <c r="N49" s="68"/>
      <c r="O49" s="69"/>
      <c r="P49" s="70"/>
      <c r="Q49" s="70"/>
      <c r="R49" s="68" t="n">
        <v>260497.6</v>
      </c>
      <c r="S49" s="71" t="n">
        <f aca="false">D49+F49+H49+J49+L49</f>
        <v>1669.6</v>
      </c>
      <c r="T49" s="71" t="n">
        <f aca="false">E49+G49+I49+K49+M49</f>
        <v>258828</v>
      </c>
    </row>
    <row r="50" customFormat="false" ht="15.95" hidden="false" customHeight="true" outlineLevel="0" collapsed="false">
      <c r="A50" s="65" t="s">
        <v>169</v>
      </c>
      <c r="B50" s="66" t="s">
        <v>170</v>
      </c>
      <c r="C50" s="67"/>
      <c r="D50" s="68" t="n">
        <v>70878.97</v>
      </c>
      <c r="E50" s="69"/>
      <c r="F50" s="68" t="n">
        <v>6999.4</v>
      </c>
      <c r="G50" s="69"/>
      <c r="H50" s="68" t="n">
        <v>0</v>
      </c>
      <c r="I50" s="69"/>
      <c r="J50" s="68" t="n">
        <v>0</v>
      </c>
      <c r="K50" s="69"/>
      <c r="L50" s="68"/>
      <c r="M50" s="69"/>
      <c r="N50" s="68"/>
      <c r="O50" s="69"/>
      <c r="P50" s="70"/>
      <c r="Q50" s="70"/>
      <c r="R50" s="68" t="n">
        <v>77878.37</v>
      </c>
      <c r="S50" s="71" t="n">
        <f aca="false">D50+F50+H50+J50+L50</f>
        <v>77878.37</v>
      </c>
      <c r="T50" s="71" t="n">
        <f aca="false">E50+G50+I50+K50+M50</f>
        <v>0</v>
      </c>
    </row>
    <row r="51" customFormat="false" ht="15.95" hidden="false" customHeight="true" outlineLevel="0" collapsed="false">
      <c r="A51" s="72" t="s">
        <v>171</v>
      </c>
      <c r="B51" s="73" t="s">
        <v>172</v>
      </c>
      <c r="C51" s="67"/>
      <c r="D51" s="68" t="n">
        <v>45148.49</v>
      </c>
      <c r="E51" s="69"/>
      <c r="F51" s="68" t="n">
        <v>61949.71</v>
      </c>
      <c r="G51" s="69"/>
      <c r="H51" s="68" t="n">
        <v>1010.62</v>
      </c>
      <c r="I51" s="69"/>
      <c r="J51" s="68" t="n">
        <v>4740</v>
      </c>
      <c r="K51" s="69"/>
      <c r="L51" s="68" t="n">
        <v>4500</v>
      </c>
      <c r="M51" s="69"/>
      <c r="N51" s="68"/>
      <c r="O51" s="69"/>
      <c r="P51" s="70"/>
      <c r="Q51" s="70"/>
      <c r="R51" s="68" t="n">
        <v>117348.82</v>
      </c>
      <c r="S51" s="71" t="n">
        <f aca="false">D51+F51+H51+J51+L51</f>
        <v>117348.82</v>
      </c>
      <c r="T51" s="71" t="n">
        <f aca="false">E51+G51+I51+K51+M51</f>
        <v>0</v>
      </c>
    </row>
    <row r="52" customFormat="false" ht="15.95" hidden="false" customHeight="true" outlineLevel="0" collapsed="false">
      <c r="A52" s="65" t="s">
        <v>173</v>
      </c>
      <c r="B52" s="66" t="s">
        <v>174</v>
      </c>
      <c r="C52" s="67"/>
      <c r="D52" s="68" t="n">
        <v>39973.18</v>
      </c>
      <c r="E52" s="69"/>
      <c r="F52" s="68" t="n">
        <v>80047.01</v>
      </c>
      <c r="G52" s="69" t="n">
        <v>0</v>
      </c>
      <c r="H52" s="68" t="n">
        <v>11348.69</v>
      </c>
      <c r="I52" s="69" t="n">
        <v>49679.43</v>
      </c>
      <c r="J52" s="68"/>
      <c r="K52" s="69"/>
      <c r="L52" s="68"/>
      <c r="M52" s="69"/>
      <c r="N52" s="68"/>
      <c r="O52" s="69"/>
      <c r="P52" s="70"/>
      <c r="Q52" s="70"/>
      <c r="R52" s="68" t="n">
        <v>181048.31</v>
      </c>
      <c r="S52" s="71" t="n">
        <f aca="false">D52+F52+H52+J52+L52</f>
        <v>131368.88</v>
      </c>
      <c r="T52" s="71" t="n">
        <f aca="false">E52+G52+I52+K52+M52</f>
        <v>49679.43</v>
      </c>
    </row>
    <row r="53" customFormat="false" ht="15.95" hidden="false" customHeight="true" outlineLevel="0" collapsed="false">
      <c r="A53" s="72" t="s">
        <v>175</v>
      </c>
      <c r="B53" s="73" t="s">
        <v>176</v>
      </c>
      <c r="C53" s="67"/>
      <c r="D53" s="68"/>
      <c r="E53" s="69"/>
      <c r="F53" s="68"/>
      <c r="G53" s="69"/>
      <c r="H53" s="68"/>
      <c r="I53" s="69"/>
      <c r="J53" s="68" t="n">
        <v>23400</v>
      </c>
      <c r="K53" s="69"/>
      <c r="L53" s="68"/>
      <c r="M53" s="69"/>
      <c r="N53" s="68"/>
      <c r="O53" s="69"/>
      <c r="P53" s="70"/>
      <c r="Q53" s="70"/>
      <c r="R53" s="68" t="n">
        <v>23400</v>
      </c>
      <c r="S53" s="71" t="n">
        <f aca="false">D53+F53+H53+J53+L53</f>
        <v>23400</v>
      </c>
      <c r="T53" s="71" t="n">
        <f aca="false">E53+G53+I53+K53+M53</f>
        <v>0</v>
      </c>
    </row>
    <row r="54" customFormat="false" ht="15.95" hidden="false" customHeight="true" outlineLevel="0" collapsed="false">
      <c r="A54" s="65" t="s">
        <v>177</v>
      </c>
      <c r="B54" s="66" t="s">
        <v>178</v>
      </c>
      <c r="C54" s="67"/>
      <c r="D54" s="68" t="n">
        <v>0</v>
      </c>
      <c r="E54" s="69"/>
      <c r="F54" s="68" t="n">
        <v>138190.77</v>
      </c>
      <c r="G54" s="69"/>
      <c r="H54" s="68" t="n">
        <v>56454.41</v>
      </c>
      <c r="I54" s="69"/>
      <c r="J54" s="68" t="n">
        <v>12004.93</v>
      </c>
      <c r="K54" s="69"/>
      <c r="L54" s="68" t="n">
        <v>83252.5</v>
      </c>
      <c r="M54" s="69"/>
      <c r="N54" s="68" t="n">
        <v>58548.92</v>
      </c>
      <c r="O54" s="69"/>
      <c r="P54" s="70"/>
      <c r="Q54" s="70"/>
      <c r="R54" s="68" t="n">
        <v>348451.53</v>
      </c>
      <c r="S54" s="71" t="n">
        <f aca="false">D54+F54+H54+J54+L54</f>
        <v>289902.61</v>
      </c>
      <c r="T54" s="71" t="n">
        <f aca="false">E54+G54+I54+K54+M54</f>
        <v>0</v>
      </c>
    </row>
    <row r="55" customFormat="false" ht="15.95" hidden="false" customHeight="true" outlineLevel="0" collapsed="false">
      <c r="A55" s="72" t="s">
        <v>179</v>
      </c>
      <c r="B55" s="73" t="s">
        <v>180</v>
      </c>
      <c r="C55" s="67"/>
      <c r="D55" s="68" t="n">
        <v>0</v>
      </c>
      <c r="E55" s="69"/>
      <c r="F55" s="68" t="n">
        <v>317130.57</v>
      </c>
      <c r="G55" s="69"/>
      <c r="H55" s="68" t="n">
        <v>228976.44</v>
      </c>
      <c r="I55" s="69"/>
      <c r="J55" s="68" t="n">
        <v>508714.15</v>
      </c>
      <c r="K55" s="69"/>
      <c r="L55" s="68" t="n">
        <v>359066.86</v>
      </c>
      <c r="M55" s="69"/>
      <c r="N55" s="68" t="n">
        <v>184222.93</v>
      </c>
      <c r="O55" s="69"/>
      <c r="P55" s="70"/>
      <c r="Q55" s="70"/>
      <c r="R55" s="68" t="n">
        <v>1598110.95</v>
      </c>
      <c r="S55" s="71" t="n">
        <f aca="false">D55+F55+H55+J55+L55</f>
        <v>1413888.02</v>
      </c>
      <c r="T55" s="71" t="n">
        <f aca="false">E55+G55+I55+K55+M55</f>
        <v>0</v>
      </c>
    </row>
    <row r="56" customFormat="false" ht="15.95" hidden="false" customHeight="true" outlineLevel="0" collapsed="false">
      <c r="A56" s="65" t="s">
        <v>181</v>
      </c>
      <c r="B56" s="66" t="s">
        <v>182</v>
      </c>
      <c r="C56" s="67"/>
      <c r="D56" s="68"/>
      <c r="E56" s="69"/>
      <c r="F56" s="68" t="n">
        <v>9415.51</v>
      </c>
      <c r="G56" s="69"/>
      <c r="H56" s="68" t="n">
        <v>27690.56</v>
      </c>
      <c r="I56" s="69"/>
      <c r="J56" s="68" t="n">
        <v>187208.85</v>
      </c>
      <c r="K56" s="69"/>
      <c r="L56" s="68" t="n">
        <v>16787.72</v>
      </c>
      <c r="M56" s="69"/>
      <c r="N56" s="68" t="n">
        <v>1073.95</v>
      </c>
      <c r="O56" s="69"/>
      <c r="P56" s="70"/>
      <c r="Q56" s="70"/>
      <c r="R56" s="68" t="n">
        <v>242176.59</v>
      </c>
      <c r="S56" s="71" t="n">
        <f aca="false">D56+F56+H56+J56+L56</f>
        <v>241102.64</v>
      </c>
      <c r="T56" s="71" t="n">
        <f aca="false">E56+G56+I56+K56+M56</f>
        <v>0</v>
      </c>
    </row>
    <row r="57" customFormat="false" ht="15.95" hidden="false" customHeight="true" outlineLevel="0" collapsed="false">
      <c r="A57" s="72" t="s">
        <v>183</v>
      </c>
      <c r="B57" s="73" t="s">
        <v>184</v>
      </c>
      <c r="C57" s="67"/>
      <c r="D57" s="68"/>
      <c r="E57" s="69"/>
      <c r="F57" s="68" t="n">
        <v>54853.95</v>
      </c>
      <c r="G57" s="69"/>
      <c r="H57" s="68" t="n">
        <v>145288.16</v>
      </c>
      <c r="I57" s="69"/>
      <c r="J57" s="68" t="n">
        <v>101237.43</v>
      </c>
      <c r="K57" s="69"/>
      <c r="L57" s="68" t="n">
        <v>110832.03</v>
      </c>
      <c r="M57" s="69"/>
      <c r="N57" s="68" t="n">
        <v>135231.13</v>
      </c>
      <c r="O57" s="69"/>
      <c r="P57" s="70"/>
      <c r="Q57" s="70"/>
      <c r="R57" s="68" t="n">
        <v>547442.7</v>
      </c>
      <c r="S57" s="71" t="n">
        <f aca="false">D57+F57+H57+J57+L57</f>
        <v>412211.57</v>
      </c>
      <c r="T57" s="71" t="n">
        <f aca="false">E57+G57+I57+K57+M57</f>
        <v>0</v>
      </c>
    </row>
    <row r="58" customFormat="false" ht="15.95" hidden="false" customHeight="true" outlineLevel="0" collapsed="false">
      <c r="A58" s="65" t="s">
        <v>185</v>
      </c>
      <c r="B58" s="66" t="s">
        <v>186</v>
      </c>
      <c r="C58" s="67"/>
      <c r="D58" s="68"/>
      <c r="E58" s="69"/>
      <c r="F58" s="68" t="n">
        <v>78493.96</v>
      </c>
      <c r="G58" s="69"/>
      <c r="H58" s="68" t="n">
        <v>160596.59</v>
      </c>
      <c r="I58" s="69"/>
      <c r="J58" s="68" t="n">
        <v>10617.6</v>
      </c>
      <c r="K58" s="69" t="n">
        <v>19000</v>
      </c>
      <c r="L58" s="68" t="n">
        <v>133933.9</v>
      </c>
      <c r="M58" s="69"/>
      <c r="N58" s="68" t="n">
        <v>10875</v>
      </c>
      <c r="O58" s="69"/>
      <c r="P58" s="70"/>
      <c r="Q58" s="70"/>
      <c r="R58" s="68" t="n">
        <v>413517.05</v>
      </c>
      <c r="S58" s="71" t="n">
        <f aca="false">D58+F58+H58+J58+L58</f>
        <v>383642.05</v>
      </c>
      <c r="T58" s="71" t="n">
        <f aca="false">E58+G58+I58+K58+M58</f>
        <v>19000</v>
      </c>
    </row>
    <row r="59" customFormat="false" ht="15.95" hidden="false" customHeight="true" outlineLevel="0" collapsed="false">
      <c r="A59" s="72" t="s">
        <v>187</v>
      </c>
      <c r="B59" s="73" t="s">
        <v>188</v>
      </c>
      <c r="C59" s="67"/>
      <c r="D59" s="68"/>
      <c r="E59" s="69"/>
      <c r="F59" s="68" t="n">
        <v>14869.86</v>
      </c>
      <c r="G59" s="69"/>
      <c r="H59" s="68" t="n">
        <v>240657.6</v>
      </c>
      <c r="I59" s="69"/>
      <c r="J59" s="68" t="n">
        <v>61359</v>
      </c>
      <c r="K59" s="69"/>
      <c r="L59" s="68" t="n">
        <v>33855</v>
      </c>
      <c r="M59" s="69"/>
      <c r="N59" s="68"/>
      <c r="O59" s="69"/>
      <c r="P59" s="70"/>
      <c r="Q59" s="70"/>
      <c r="R59" s="68" t="n">
        <v>350741.46</v>
      </c>
      <c r="S59" s="71" t="n">
        <f aca="false">D59+F59+H59+J59+L59</f>
        <v>350741.46</v>
      </c>
      <c r="T59" s="71" t="n">
        <f aca="false">E59+G59+I59+K59+M59</f>
        <v>0</v>
      </c>
    </row>
    <row r="60" customFormat="false" ht="15.95" hidden="false" customHeight="true" outlineLevel="0" collapsed="false">
      <c r="A60" s="65" t="s">
        <v>189</v>
      </c>
      <c r="B60" s="66" t="s">
        <v>190</v>
      </c>
      <c r="C60" s="67"/>
      <c r="D60" s="68"/>
      <c r="E60" s="69"/>
      <c r="F60" s="68" t="n">
        <v>17467.58</v>
      </c>
      <c r="G60" s="69"/>
      <c r="H60" s="68" t="n">
        <v>3600</v>
      </c>
      <c r="I60" s="69"/>
      <c r="J60" s="68" t="n">
        <v>1440</v>
      </c>
      <c r="K60" s="69"/>
      <c r="L60" s="68" t="n">
        <v>78550.8</v>
      </c>
      <c r="M60" s="69"/>
      <c r="N60" s="68"/>
      <c r="O60" s="69" t="n">
        <v>100000</v>
      </c>
      <c r="P60" s="70"/>
      <c r="Q60" s="70"/>
      <c r="R60" s="68" t="n">
        <v>201058.38</v>
      </c>
      <c r="S60" s="71" t="n">
        <f aca="false">D60+F60+H60+J60+L60</f>
        <v>101058.38</v>
      </c>
      <c r="T60" s="71" t="n">
        <f aca="false">E60+G60+I60+K60+M60</f>
        <v>0</v>
      </c>
    </row>
    <row r="61" customFormat="false" ht="15.95" hidden="false" customHeight="true" outlineLevel="0" collapsed="false">
      <c r="A61" s="72" t="s">
        <v>191</v>
      </c>
      <c r="B61" s="73" t="s">
        <v>192</v>
      </c>
      <c r="C61" s="67"/>
      <c r="D61" s="68"/>
      <c r="E61" s="69"/>
      <c r="F61" s="68" t="n">
        <v>79551.98</v>
      </c>
      <c r="G61" s="69"/>
      <c r="H61" s="68" t="n">
        <v>164408.87</v>
      </c>
      <c r="I61" s="69"/>
      <c r="J61" s="68" t="n">
        <v>4171.06</v>
      </c>
      <c r="K61" s="69"/>
      <c r="L61" s="68" t="n">
        <v>207518.56</v>
      </c>
      <c r="M61" s="69"/>
      <c r="N61" s="68" t="n">
        <v>47053.58</v>
      </c>
      <c r="O61" s="69"/>
      <c r="P61" s="70"/>
      <c r="Q61" s="70"/>
      <c r="R61" s="68" t="n">
        <v>502704.05</v>
      </c>
      <c r="S61" s="71" t="n">
        <f aca="false">D61+F61+H61+J61+L61</f>
        <v>455650.47</v>
      </c>
      <c r="T61" s="71" t="n">
        <f aca="false">E61+G61+I61+K61+M61</f>
        <v>0</v>
      </c>
    </row>
    <row r="62" customFormat="false" ht="15.95" hidden="false" customHeight="true" outlineLevel="0" collapsed="false">
      <c r="A62" s="65" t="s">
        <v>193</v>
      </c>
      <c r="B62" s="66" t="s">
        <v>194</v>
      </c>
      <c r="C62" s="67"/>
      <c r="D62" s="68"/>
      <c r="E62" s="69"/>
      <c r="F62" s="68" t="n">
        <v>63868.79</v>
      </c>
      <c r="G62" s="69"/>
      <c r="H62" s="68" t="n">
        <v>4540.8</v>
      </c>
      <c r="I62" s="69"/>
      <c r="J62" s="68"/>
      <c r="K62" s="69"/>
      <c r="L62" s="68"/>
      <c r="M62" s="69"/>
      <c r="N62" s="68"/>
      <c r="O62" s="69"/>
      <c r="P62" s="70"/>
      <c r="Q62" s="70"/>
      <c r="R62" s="68" t="n">
        <v>68409.59</v>
      </c>
      <c r="S62" s="71" t="n">
        <f aca="false">D62+F62+H62+J62+L62</f>
        <v>68409.59</v>
      </c>
      <c r="T62" s="71" t="n">
        <f aca="false">E62+G62+I62+K62+M62</f>
        <v>0</v>
      </c>
    </row>
    <row r="63" customFormat="false" ht="15.95" hidden="false" customHeight="true" outlineLevel="0" collapsed="false">
      <c r="A63" s="72" t="s">
        <v>195</v>
      </c>
      <c r="B63" s="73" t="s">
        <v>196</v>
      </c>
      <c r="C63" s="67"/>
      <c r="D63" s="68"/>
      <c r="E63" s="69"/>
      <c r="F63" s="68" t="n">
        <v>11212.5</v>
      </c>
      <c r="G63" s="69"/>
      <c r="H63" s="68" t="n">
        <v>5984.4</v>
      </c>
      <c r="I63" s="69"/>
      <c r="J63" s="68" t="n">
        <v>12361.2</v>
      </c>
      <c r="K63" s="69"/>
      <c r="L63" s="68" t="n">
        <v>58198.8</v>
      </c>
      <c r="M63" s="69"/>
      <c r="N63" s="68" t="n">
        <v>16982.4</v>
      </c>
      <c r="O63" s="69"/>
      <c r="P63" s="70"/>
      <c r="Q63" s="70"/>
      <c r="R63" s="68" t="n">
        <v>104739.3</v>
      </c>
      <c r="S63" s="71" t="n">
        <f aca="false">D63+F63+H63+J63+L63</f>
        <v>87756.9</v>
      </c>
      <c r="T63" s="71" t="n">
        <f aca="false">E63+G63+I63+K63+M63</f>
        <v>0</v>
      </c>
    </row>
    <row r="64" customFormat="false" ht="15.95" hidden="false" customHeight="true" outlineLevel="0" collapsed="false">
      <c r="A64" s="65" t="s">
        <v>197</v>
      </c>
      <c r="B64" s="66" t="s">
        <v>198</v>
      </c>
      <c r="C64" s="67"/>
      <c r="D64" s="68"/>
      <c r="E64" s="69"/>
      <c r="F64" s="68" t="n">
        <v>52100.63</v>
      </c>
      <c r="G64" s="69"/>
      <c r="H64" s="68" t="n">
        <v>7588.8</v>
      </c>
      <c r="I64" s="69"/>
      <c r="J64" s="68" t="n">
        <v>18637.28</v>
      </c>
      <c r="K64" s="69"/>
      <c r="L64" s="68" t="n">
        <v>46449.6</v>
      </c>
      <c r="M64" s="69"/>
      <c r="N64" s="68" t="n">
        <v>1740</v>
      </c>
      <c r="O64" s="69"/>
      <c r="P64" s="70"/>
      <c r="Q64" s="70"/>
      <c r="R64" s="68" t="n">
        <v>126516.31</v>
      </c>
      <c r="S64" s="71" t="n">
        <f aca="false">D64+F64+H64+J64+L64</f>
        <v>124776.31</v>
      </c>
      <c r="T64" s="71" t="n">
        <f aca="false">E64+G64+I64+K64+M64</f>
        <v>0</v>
      </c>
    </row>
    <row r="65" customFormat="false" ht="15.95" hidden="false" customHeight="true" outlineLevel="0" collapsed="false">
      <c r="A65" s="72" t="s">
        <v>199</v>
      </c>
      <c r="B65" s="73" t="s">
        <v>200</v>
      </c>
      <c r="C65" s="67"/>
      <c r="D65" s="68"/>
      <c r="E65" s="69"/>
      <c r="F65" s="68" t="n">
        <v>39610.32</v>
      </c>
      <c r="G65" s="69"/>
      <c r="H65" s="68" t="n">
        <v>2287.2</v>
      </c>
      <c r="I65" s="69"/>
      <c r="J65" s="68" t="n">
        <v>0</v>
      </c>
      <c r="K65" s="69"/>
      <c r="L65" s="68" t="n">
        <v>51408</v>
      </c>
      <c r="M65" s="69"/>
      <c r="N65" s="68" t="n">
        <v>1016.3</v>
      </c>
      <c r="O65" s="69"/>
      <c r="P65" s="70"/>
      <c r="Q65" s="70"/>
      <c r="R65" s="68" t="n">
        <v>94321.82</v>
      </c>
      <c r="S65" s="71" t="n">
        <f aca="false">D65+F65+H65+J65+L65</f>
        <v>93305.52</v>
      </c>
      <c r="T65" s="71" t="n">
        <f aca="false">E65+G65+I65+K65+M65</f>
        <v>0</v>
      </c>
    </row>
    <row r="66" customFormat="false" ht="15.95" hidden="false" customHeight="true" outlineLevel="0" collapsed="false">
      <c r="A66" s="65" t="s">
        <v>201</v>
      </c>
      <c r="B66" s="66" t="s">
        <v>202</v>
      </c>
      <c r="C66" s="67"/>
      <c r="D66" s="68"/>
      <c r="E66" s="69"/>
      <c r="F66" s="68" t="n">
        <v>21525.06</v>
      </c>
      <c r="G66" s="69"/>
      <c r="H66" s="68" t="n">
        <v>26001.28</v>
      </c>
      <c r="I66" s="69"/>
      <c r="J66" s="68" t="n">
        <v>44837.61</v>
      </c>
      <c r="K66" s="69"/>
      <c r="L66" s="68" t="n">
        <v>59247.98</v>
      </c>
      <c r="M66" s="69"/>
      <c r="N66" s="68" t="n">
        <v>71742.13</v>
      </c>
      <c r="O66" s="69"/>
      <c r="P66" s="70"/>
      <c r="Q66" s="70"/>
      <c r="R66" s="68" t="n">
        <v>223354.06</v>
      </c>
      <c r="S66" s="71" t="n">
        <f aca="false">D66+F66+H66+J66+L66</f>
        <v>151611.93</v>
      </c>
      <c r="T66" s="71" t="n">
        <f aca="false">E66+G66+I66+K66+M66</f>
        <v>0</v>
      </c>
    </row>
    <row r="67" customFormat="false" ht="15.95" hidden="false" customHeight="true" outlineLevel="0" collapsed="false">
      <c r="A67" s="72" t="s">
        <v>203</v>
      </c>
      <c r="B67" s="73" t="s">
        <v>204</v>
      </c>
      <c r="C67" s="67"/>
      <c r="D67" s="68"/>
      <c r="E67" s="69"/>
      <c r="F67" s="68" t="n">
        <v>70380.6</v>
      </c>
      <c r="G67" s="69"/>
      <c r="H67" s="68" t="n">
        <v>346490.4</v>
      </c>
      <c r="I67" s="69"/>
      <c r="J67" s="68"/>
      <c r="K67" s="69"/>
      <c r="L67" s="68"/>
      <c r="M67" s="69"/>
      <c r="N67" s="68"/>
      <c r="O67" s="69"/>
      <c r="P67" s="70"/>
      <c r="Q67" s="70"/>
      <c r="R67" s="68" t="n">
        <v>416871</v>
      </c>
      <c r="S67" s="71" t="n">
        <f aca="false">D67+F67+H67+J67+L67</f>
        <v>416871</v>
      </c>
      <c r="T67" s="71" t="n">
        <f aca="false">E67+G67+I67+K67+M67</f>
        <v>0</v>
      </c>
    </row>
    <row r="68" customFormat="false" ht="15.95" hidden="false" customHeight="true" outlineLevel="0" collapsed="false">
      <c r="A68" s="65" t="s">
        <v>205</v>
      </c>
      <c r="B68" s="66" t="s">
        <v>206</v>
      </c>
      <c r="C68" s="67"/>
      <c r="D68" s="68"/>
      <c r="E68" s="69"/>
      <c r="F68" s="68" t="n">
        <v>408712.51</v>
      </c>
      <c r="G68" s="69"/>
      <c r="H68" s="68" t="n">
        <v>43102.85</v>
      </c>
      <c r="I68" s="69" t="n">
        <v>107000</v>
      </c>
      <c r="J68" s="68"/>
      <c r="K68" s="69" t="n">
        <v>57000</v>
      </c>
      <c r="L68" s="68"/>
      <c r="M68" s="69"/>
      <c r="N68" s="68"/>
      <c r="O68" s="69"/>
      <c r="P68" s="70"/>
      <c r="Q68" s="70"/>
      <c r="R68" s="68" t="n">
        <v>615815.36</v>
      </c>
      <c r="S68" s="71" t="n">
        <f aca="false">D68+F68+H68+J68+L68</f>
        <v>451815.36</v>
      </c>
      <c r="T68" s="71" t="n">
        <f aca="false">E68+G68+I68+K68+M68</f>
        <v>164000</v>
      </c>
    </row>
    <row r="69" customFormat="false" ht="15.95" hidden="false" customHeight="true" outlineLevel="0" collapsed="false">
      <c r="A69" s="72" t="s">
        <v>207</v>
      </c>
      <c r="B69" s="73" t="s">
        <v>208</v>
      </c>
      <c r="C69" s="67"/>
      <c r="D69" s="68"/>
      <c r="E69" s="69"/>
      <c r="F69" s="68" t="n">
        <v>38147.62</v>
      </c>
      <c r="G69" s="69"/>
      <c r="H69" s="68"/>
      <c r="I69" s="69" t="n">
        <v>25516.8</v>
      </c>
      <c r="J69" s="68"/>
      <c r="K69" s="69"/>
      <c r="L69" s="68"/>
      <c r="M69" s="69"/>
      <c r="N69" s="68"/>
      <c r="O69" s="69"/>
      <c r="P69" s="70"/>
      <c r="Q69" s="70"/>
      <c r="R69" s="68" t="n">
        <v>63664.42</v>
      </c>
      <c r="S69" s="71" t="n">
        <f aca="false">D69+F69+H69+J69+L69</f>
        <v>38147.62</v>
      </c>
      <c r="T69" s="71" t="n">
        <f aca="false">E69+G69+I69+K69+M69</f>
        <v>25516.8</v>
      </c>
    </row>
    <row r="70" customFormat="false" ht="15.95" hidden="false" customHeight="true" outlineLevel="0" collapsed="false">
      <c r="A70" s="65" t="s">
        <v>209</v>
      </c>
      <c r="B70" s="66" t="s">
        <v>210</v>
      </c>
      <c r="C70" s="67"/>
      <c r="D70" s="68"/>
      <c r="E70" s="69"/>
      <c r="F70" s="68" t="n">
        <v>48340.4</v>
      </c>
      <c r="G70" s="69"/>
      <c r="H70" s="68" t="n">
        <v>9957</v>
      </c>
      <c r="I70" s="69"/>
      <c r="J70" s="68" t="n">
        <v>2540.1</v>
      </c>
      <c r="K70" s="69"/>
      <c r="L70" s="68" t="n">
        <v>20834.77</v>
      </c>
      <c r="M70" s="69"/>
      <c r="N70" s="68" t="n">
        <v>15629.67</v>
      </c>
      <c r="O70" s="69"/>
      <c r="P70" s="70"/>
      <c r="Q70" s="70"/>
      <c r="R70" s="68" t="n">
        <v>97301.94</v>
      </c>
      <c r="S70" s="71" t="n">
        <f aca="false">D70+F70+H70+J70+L70</f>
        <v>81672.27</v>
      </c>
      <c r="T70" s="71" t="n">
        <f aca="false">E70+G70+I70+K70+M70</f>
        <v>0</v>
      </c>
    </row>
    <row r="71" customFormat="false" ht="15.95" hidden="false" customHeight="true" outlineLevel="0" collapsed="false">
      <c r="A71" s="72" t="s">
        <v>211</v>
      </c>
      <c r="B71" s="73" t="s">
        <v>212</v>
      </c>
      <c r="C71" s="67"/>
      <c r="D71" s="68"/>
      <c r="E71" s="69"/>
      <c r="F71" s="68" t="n">
        <v>81755.58</v>
      </c>
      <c r="G71" s="69"/>
      <c r="H71" s="68" t="n">
        <v>221606.69</v>
      </c>
      <c r="I71" s="69"/>
      <c r="J71" s="68" t="n">
        <v>83594.76</v>
      </c>
      <c r="K71" s="69"/>
      <c r="L71" s="68" t="n">
        <v>48088.73</v>
      </c>
      <c r="M71" s="69" t="n">
        <v>9173</v>
      </c>
      <c r="N71" s="68" t="n">
        <v>4327.2</v>
      </c>
      <c r="O71" s="69"/>
      <c r="P71" s="70"/>
      <c r="Q71" s="70"/>
      <c r="R71" s="68" t="n">
        <v>448545.96</v>
      </c>
      <c r="S71" s="71" t="n">
        <f aca="false">D71+F71+H71+J71+L71</f>
        <v>435045.76</v>
      </c>
      <c r="T71" s="71" t="n">
        <f aca="false">E71+G71+I71+K71+M71</f>
        <v>9173</v>
      </c>
    </row>
    <row r="72" customFormat="false" ht="15.95" hidden="false" customHeight="true" outlineLevel="0" collapsed="false">
      <c r="A72" s="65" t="s">
        <v>213</v>
      </c>
      <c r="B72" s="66" t="s">
        <v>214</v>
      </c>
      <c r="C72" s="67"/>
      <c r="D72" s="68"/>
      <c r="E72" s="69"/>
      <c r="F72" s="68" t="n">
        <v>147251.52</v>
      </c>
      <c r="G72" s="69"/>
      <c r="H72" s="68" t="n">
        <v>136090.2</v>
      </c>
      <c r="I72" s="69"/>
      <c r="J72" s="68" t="n">
        <v>137460.72</v>
      </c>
      <c r="K72" s="69" t="n">
        <v>23994.22</v>
      </c>
      <c r="L72" s="68" t="n">
        <v>719726.98</v>
      </c>
      <c r="M72" s="69" t="n">
        <v>15000</v>
      </c>
      <c r="N72" s="68" t="n">
        <v>9060</v>
      </c>
      <c r="O72" s="69" t="n">
        <v>220000</v>
      </c>
      <c r="P72" s="70"/>
      <c r="Q72" s="70"/>
      <c r="R72" s="68" t="n">
        <v>1408583.64</v>
      </c>
      <c r="S72" s="71" t="n">
        <f aca="false">D72+F72+H72+J72+L72</f>
        <v>1140529.42</v>
      </c>
      <c r="T72" s="71" t="n">
        <f aca="false">E72+G72+I72+K72+M72</f>
        <v>38994.22</v>
      </c>
    </row>
    <row r="73" customFormat="false" ht="15.95" hidden="false" customHeight="true" outlineLevel="0" collapsed="false">
      <c r="A73" s="72" t="s">
        <v>215</v>
      </c>
      <c r="B73" s="73" t="s">
        <v>216</v>
      </c>
      <c r="C73" s="67"/>
      <c r="D73" s="68"/>
      <c r="E73" s="69"/>
      <c r="F73" s="68"/>
      <c r="G73" s="69"/>
      <c r="H73" s="68"/>
      <c r="I73" s="69"/>
      <c r="J73" s="68" t="n">
        <v>21936.54</v>
      </c>
      <c r="K73" s="69"/>
      <c r="L73" s="68" t="n">
        <v>92979.52</v>
      </c>
      <c r="M73" s="69"/>
      <c r="N73" s="68"/>
      <c r="O73" s="69"/>
      <c r="P73" s="70"/>
      <c r="Q73" s="70"/>
      <c r="R73" s="68" t="n">
        <v>114916.06</v>
      </c>
      <c r="S73" s="71" t="n">
        <f aca="false">D73+F73+H73+J73+L73</f>
        <v>114916.06</v>
      </c>
      <c r="T73" s="71" t="n">
        <f aca="false">E73+G73+I73+K73+M73</f>
        <v>0</v>
      </c>
    </row>
    <row r="74" customFormat="false" ht="15.95" hidden="false" customHeight="true" outlineLevel="0" collapsed="false">
      <c r="A74" s="65" t="s">
        <v>217</v>
      </c>
      <c r="B74" s="66" t="s">
        <v>218</v>
      </c>
      <c r="C74" s="67"/>
      <c r="D74" s="68"/>
      <c r="E74" s="69"/>
      <c r="F74" s="68" t="n">
        <v>141719.77</v>
      </c>
      <c r="G74" s="69"/>
      <c r="H74" s="68"/>
      <c r="I74" s="69"/>
      <c r="J74" s="68" t="n">
        <v>0</v>
      </c>
      <c r="K74" s="69"/>
      <c r="L74" s="68" t="n">
        <v>351631.44</v>
      </c>
      <c r="M74" s="69"/>
      <c r="N74" s="68" t="n">
        <v>62111.4</v>
      </c>
      <c r="O74" s="69"/>
      <c r="P74" s="70"/>
      <c r="Q74" s="70"/>
      <c r="R74" s="68" t="n">
        <v>555462.61</v>
      </c>
      <c r="S74" s="71" t="n">
        <f aca="false">D74+F74+H74+J74+L74</f>
        <v>493351.21</v>
      </c>
      <c r="T74" s="71" t="n">
        <f aca="false">E74+G74+I74+K74+M74</f>
        <v>0</v>
      </c>
    </row>
    <row r="75" customFormat="false" ht="15.95" hidden="false" customHeight="true" outlineLevel="0" collapsed="false">
      <c r="A75" s="72" t="s">
        <v>219</v>
      </c>
      <c r="B75" s="73" t="s">
        <v>220</v>
      </c>
      <c r="C75" s="67"/>
      <c r="D75" s="68"/>
      <c r="E75" s="69"/>
      <c r="F75" s="68" t="n">
        <v>104815.96</v>
      </c>
      <c r="G75" s="69"/>
      <c r="H75" s="68" t="n">
        <v>106137.35</v>
      </c>
      <c r="I75" s="69"/>
      <c r="J75" s="68" t="n">
        <v>107777.11</v>
      </c>
      <c r="K75" s="69"/>
      <c r="L75" s="68" t="n">
        <v>274703.94</v>
      </c>
      <c r="M75" s="69"/>
      <c r="N75" s="68" t="n">
        <v>60972.64</v>
      </c>
      <c r="O75" s="69"/>
      <c r="P75" s="70"/>
      <c r="Q75" s="70"/>
      <c r="R75" s="68" t="n">
        <v>654407</v>
      </c>
      <c r="S75" s="71" t="n">
        <f aca="false">D75+F75+H75+J75+L75</f>
        <v>593434.36</v>
      </c>
      <c r="T75" s="71" t="n">
        <f aca="false">E75+G75+I75+K75+M75</f>
        <v>0</v>
      </c>
    </row>
    <row r="76" customFormat="false" ht="15.95" hidden="false" customHeight="true" outlineLevel="0" collapsed="false">
      <c r="A76" s="65" t="s">
        <v>221</v>
      </c>
      <c r="B76" s="66" t="s">
        <v>222</v>
      </c>
      <c r="C76" s="67"/>
      <c r="D76" s="68"/>
      <c r="E76" s="69"/>
      <c r="F76" s="68" t="n">
        <v>64425.41</v>
      </c>
      <c r="G76" s="69"/>
      <c r="H76" s="68" t="n">
        <v>20287.54</v>
      </c>
      <c r="I76" s="69"/>
      <c r="J76" s="68" t="n">
        <v>56207.73</v>
      </c>
      <c r="K76" s="69"/>
      <c r="L76" s="68" t="n">
        <v>275644.19</v>
      </c>
      <c r="M76" s="69"/>
      <c r="N76" s="68" t="n">
        <v>35714.28</v>
      </c>
      <c r="O76" s="69"/>
      <c r="P76" s="70"/>
      <c r="Q76" s="70"/>
      <c r="R76" s="68" t="n">
        <v>452279.15</v>
      </c>
      <c r="S76" s="71" t="n">
        <f aca="false">D76+F76+H76+J76+L76</f>
        <v>416564.87</v>
      </c>
      <c r="T76" s="71" t="n">
        <f aca="false">E76+G76+I76+K76+M76</f>
        <v>0</v>
      </c>
    </row>
    <row r="77" customFormat="false" ht="15.95" hidden="false" customHeight="true" outlineLevel="0" collapsed="false">
      <c r="A77" s="72" t="s">
        <v>223</v>
      </c>
      <c r="B77" s="73" t="s">
        <v>224</v>
      </c>
      <c r="C77" s="67"/>
      <c r="D77" s="68"/>
      <c r="E77" s="69"/>
      <c r="F77" s="68"/>
      <c r="G77" s="69"/>
      <c r="H77" s="68"/>
      <c r="I77" s="69"/>
      <c r="J77" s="68"/>
      <c r="K77" s="69"/>
      <c r="L77" s="68"/>
      <c r="M77" s="69"/>
      <c r="N77" s="68" t="n">
        <v>20739.31</v>
      </c>
      <c r="O77" s="69"/>
      <c r="P77" s="70"/>
      <c r="Q77" s="70"/>
      <c r="R77" s="68" t="n">
        <v>20739.31</v>
      </c>
      <c r="S77" s="71" t="n">
        <f aca="false">D77+F77+H77+J77+L77</f>
        <v>0</v>
      </c>
      <c r="T77" s="71" t="n">
        <f aca="false">E77+G77+I77+K77+M77</f>
        <v>0</v>
      </c>
    </row>
    <row r="78" customFormat="false" ht="15.95" hidden="false" customHeight="true" outlineLevel="0" collapsed="false">
      <c r="A78" s="65" t="s">
        <v>225</v>
      </c>
      <c r="B78" s="66" t="s">
        <v>226</v>
      </c>
      <c r="C78" s="67"/>
      <c r="D78" s="68" t="n">
        <v>0</v>
      </c>
      <c r="E78" s="69"/>
      <c r="F78" s="68" t="n">
        <v>1092075.42</v>
      </c>
      <c r="G78" s="69"/>
      <c r="H78" s="68" t="n">
        <v>1541019.27</v>
      </c>
      <c r="I78" s="69"/>
      <c r="J78" s="68" t="n">
        <v>937697.99</v>
      </c>
      <c r="K78" s="69"/>
      <c r="L78" s="68" t="n">
        <v>975449.17</v>
      </c>
      <c r="M78" s="69"/>
      <c r="N78" s="68" t="n">
        <v>556019.56</v>
      </c>
      <c r="O78" s="69"/>
      <c r="P78" s="70"/>
      <c r="Q78" s="70"/>
      <c r="R78" s="68" t="n">
        <v>5102261.41</v>
      </c>
      <c r="S78" s="71" t="n">
        <f aca="false">D78+F78+H78+J78+L78</f>
        <v>4546241.85</v>
      </c>
      <c r="T78" s="71" t="n">
        <f aca="false">E78+G78+I78+K78+M78</f>
        <v>0</v>
      </c>
    </row>
    <row r="79" customFormat="false" ht="15.95" hidden="false" customHeight="true" outlineLevel="0" collapsed="false">
      <c r="A79" s="72" t="s">
        <v>227</v>
      </c>
      <c r="B79" s="73" t="s">
        <v>228</v>
      </c>
      <c r="C79" s="67"/>
      <c r="D79" s="68" t="n">
        <v>11264.03</v>
      </c>
      <c r="E79" s="69"/>
      <c r="F79" s="68" t="n">
        <v>110007.1</v>
      </c>
      <c r="G79" s="69"/>
      <c r="H79" s="68" t="n">
        <v>57910.93</v>
      </c>
      <c r="I79" s="69"/>
      <c r="J79" s="68" t="n">
        <v>88941.76</v>
      </c>
      <c r="K79" s="69"/>
      <c r="L79" s="68" t="n">
        <v>144271.73</v>
      </c>
      <c r="M79" s="69"/>
      <c r="N79" s="68" t="n">
        <v>77557.12</v>
      </c>
      <c r="O79" s="69"/>
      <c r="P79" s="70"/>
      <c r="Q79" s="70"/>
      <c r="R79" s="68" t="n">
        <v>489952.67</v>
      </c>
      <c r="S79" s="71" t="n">
        <f aca="false">D79+F79+H79+J79+L79</f>
        <v>412395.55</v>
      </c>
      <c r="T79" s="71" t="n">
        <f aca="false">E79+G79+I79+K79+M79</f>
        <v>0</v>
      </c>
    </row>
    <row r="80" customFormat="false" ht="15.95" hidden="false" customHeight="true" outlineLevel="0" collapsed="false">
      <c r="A80" s="65" t="s">
        <v>229</v>
      </c>
      <c r="B80" s="66" t="s">
        <v>230</v>
      </c>
      <c r="C80" s="67"/>
      <c r="D80" s="68"/>
      <c r="E80" s="69"/>
      <c r="F80" s="68" t="n">
        <v>155006.97</v>
      </c>
      <c r="G80" s="69"/>
      <c r="H80" s="68" t="n">
        <v>227961.48</v>
      </c>
      <c r="I80" s="69"/>
      <c r="J80" s="68" t="n">
        <v>225688</v>
      </c>
      <c r="K80" s="69"/>
      <c r="L80" s="68" t="n">
        <v>400424.95</v>
      </c>
      <c r="M80" s="69"/>
      <c r="N80" s="68" t="n">
        <v>30384</v>
      </c>
      <c r="O80" s="69"/>
      <c r="P80" s="70"/>
      <c r="Q80" s="70"/>
      <c r="R80" s="68" t="n">
        <v>1039465.4</v>
      </c>
      <c r="S80" s="71" t="n">
        <f aca="false">D80+F80+H80+J80+L80</f>
        <v>1009081.4</v>
      </c>
      <c r="T80" s="71" t="n">
        <f aca="false">E80+G80+I80+K80+M80</f>
        <v>0</v>
      </c>
    </row>
    <row r="81" customFormat="false" ht="15.95" hidden="false" customHeight="true" outlineLevel="0" collapsed="false">
      <c r="A81" s="72" t="s">
        <v>231</v>
      </c>
      <c r="B81" s="73" t="s">
        <v>232</v>
      </c>
      <c r="C81" s="67"/>
      <c r="D81" s="68" t="n">
        <v>0</v>
      </c>
      <c r="E81" s="69"/>
      <c r="F81" s="68" t="n">
        <v>292897.65</v>
      </c>
      <c r="G81" s="69"/>
      <c r="H81" s="68" t="n">
        <v>9928.49</v>
      </c>
      <c r="I81" s="69"/>
      <c r="J81" s="68" t="n">
        <v>9427.2</v>
      </c>
      <c r="K81" s="69"/>
      <c r="L81" s="68"/>
      <c r="M81" s="69"/>
      <c r="N81" s="68"/>
      <c r="O81" s="69"/>
      <c r="P81" s="70"/>
      <c r="Q81" s="70"/>
      <c r="R81" s="68" t="n">
        <v>312253.34</v>
      </c>
      <c r="S81" s="71" t="n">
        <f aca="false">D81+F81+H81+J81+L81</f>
        <v>312253.34</v>
      </c>
      <c r="T81" s="71" t="n">
        <f aca="false">E81+G81+I81+K81+M81</f>
        <v>0</v>
      </c>
    </row>
    <row r="82" customFormat="false" ht="15.95" hidden="false" customHeight="true" outlineLevel="0" collapsed="false">
      <c r="A82" s="65" t="s">
        <v>233</v>
      </c>
      <c r="B82" s="66" t="s">
        <v>234</v>
      </c>
      <c r="C82" s="67"/>
      <c r="D82" s="68"/>
      <c r="E82" s="69"/>
      <c r="F82" s="68" t="n">
        <v>0</v>
      </c>
      <c r="G82" s="69"/>
      <c r="H82" s="68" t="n">
        <v>449060.23</v>
      </c>
      <c r="I82" s="69"/>
      <c r="J82" s="68" t="n">
        <v>327802.66</v>
      </c>
      <c r="K82" s="69" t="n">
        <v>3113.68</v>
      </c>
      <c r="L82" s="68" t="n">
        <v>529687.28</v>
      </c>
      <c r="M82" s="69"/>
      <c r="N82" s="68" t="n">
        <v>24144</v>
      </c>
      <c r="O82" s="69" t="n">
        <v>18000</v>
      </c>
      <c r="P82" s="70"/>
      <c r="Q82" s="70"/>
      <c r="R82" s="68" t="n">
        <v>1351807.85</v>
      </c>
      <c r="S82" s="71" t="n">
        <f aca="false">D82+F82+H82+J82+L82</f>
        <v>1306550.17</v>
      </c>
      <c r="T82" s="71" t="n">
        <f aca="false">E82+G82+I82+K82+M82</f>
        <v>3113.68</v>
      </c>
    </row>
    <row r="83" customFormat="false" ht="15.95" hidden="false" customHeight="true" outlineLevel="0" collapsed="false">
      <c r="A83" s="72" t="s">
        <v>235</v>
      </c>
      <c r="B83" s="73" t="s">
        <v>236</v>
      </c>
      <c r="C83" s="67"/>
      <c r="D83" s="68" t="n">
        <v>0</v>
      </c>
      <c r="E83" s="69"/>
      <c r="F83" s="68" t="n">
        <v>184145.5</v>
      </c>
      <c r="G83" s="69"/>
      <c r="H83" s="68" t="n">
        <v>326145.63</v>
      </c>
      <c r="I83" s="69"/>
      <c r="J83" s="68" t="n">
        <v>418495.23</v>
      </c>
      <c r="K83" s="69"/>
      <c r="L83" s="68" t="n">
        <v>707096.21</v>
      </c>
      <c r="M83" s="69"/>
      <c r="N83" s="68" t="n">
        <v>47791.6</v>
      </c>
      <c r="O83" s="69"/>
      <c r="P83" s="70"/>
      <c r="Q83" s="70"/>
      <c r="R83" s="68" t="n">
        <v>1683674.17</v>
      </c>
      <c r="S83" s="71" t="n">
        <f aca="false">D83+F83+H83+J83+L83</f>
        <v>1635882.57</v>
      </c>
      <c r="T83" s="71" t="n">
        <f aca="false">E83+G83+I83+K83+M83</f>
        <v>0</v>
      </c>
    </row>
    <row r="84" customFormat="false" ht="15.95" hidden="false" customHeight="true" outlineLevel="0" collapsed="false">
      <c r="A84" s="65" t="s">
        <v>237</v>
      </c>
      <c r="B84" s="66" t="s">
        <v>238</v>
      </c>
      <c r="C84" s="67"/>
      <c r="D84" s="68"/>
      <c r="E84" s="69"/>
      <c r="F84" s="68" t="n">
        <v>182995.59</v>
      </c>
      <c r="G84" s="69"/>
      <c r="H84" s="68" t="n">
        <v>226237.38</v>
      </c>
      <c r="I84" s="69"/>
      <c r="J84" s="68" t="n">
        <v>616271.61</v>
      </c>
      <c r="K84" s="69"/>
      <c r="L84" s="68" t="n">
        <v>679974.2</v>
      </c>
      <c r="M84" s="69"/>
      <c r="N84" s="68" t="n">
        <v>278400.71</v>
      </c>
      <c r="O84" s="69"/>
      <c r="P84" s="70"/>
      <c r="Q84" s="70"/>
      <c r="R84" s="68" t="n">
        <v>1983879.49</v>
      </c>
      <c r="S84" s="71" t="n">
        <f aca="false">D84+F84+H84+J84+L84</f>
        <v>1705478.78</v>
      </c>
      <c r="T84" s="71" t="n">
        <f aca="false">E84+G84+I84+K84+M84</f>
        <v>0</v>
      </c>
    </row>
    <row r="85" customFormat="false" ht="15.95" hidden="false" customHeight="true" outlineLevel="0" collapsed="false">
      <c r="A85" s="72" t="s">
        <v>239</v>
      </c>
      <c r="B85" s="73" t="s">
        <v>240</v>
      </c>
      <c r="C85" s="67"/>
      <c r="D85" s="68"/>
      <c r="E85" s="69"/>
      <c r="F85" s="68" t="n">
        <v>0</v>
      </c>
      <c r="G85" s="69"/>
      <c r="H85" s="68" t="n">
        <v>132462.9</v>
      </c>
      <c r="I85" s="69"/>
      <c r="J85" s="68" t="n">
        <v>23586.53</v>
      </c>
      <c r="K85" s="69"/>
      <c r="L85" s="68" t="n">
        <v>111029.39</v>
      </c>
      <c r="M85" s="69"/>
      <c r="N85" s="68"/>
      <c r="O85" s="69"/>
      <c r="P85" s="70"/>
      <c r="Q85" s="70"/>
      <c r="R85" s="68" t="n">
        <v>267078.82</v>
      </c>
      <c r="S85" s="71" t="n">
        <f aca="false">D85+F85+H85+J85+L85</f>
        <v>267078.82</v>
      </c>
      <c r="T85" s="71" t="n">
        <f aca="false">E85+G85+I85+K85+M85</f>
        <v>0</v>
      </c>
    </row>
    <row r="86" customFormat="false" ht="15.95" hidden="false" customHeight="true" outlineLevel="0" collapsed="false">
      <c r="A86" s="65" t="s">
        <v>241</v>
      </c>
      <c r="B86" s="66" t="s">
        <v>242</v>
      </c>
      <c r="C86" s="67"/>
      <c r="D86" s="68"/>
      <c r="E86" s="69"/>
      <c r="F86" s="68" t="n">
        <v>118667.12</v>
      </c>
      <c r="G86" s="69"/>
      <c r="H86" s="68" t="n">
        <v>114686.56</v>
      </c>
      <c r="I86" s="69"/>
      <c r="J86" s="68" t="n">
        <v>108916.63</v>
      </c>
      <c r="K86" s="69"/>
      <c r="L86" s="68" t="n">
        <v>119557.57</v>
      </c>
      <c r="M86" s="69"/>
      <c r="N86" s="68" t="n">
        <v>32794.8</v>
      </c>
      <c r="O86" s="69"/>
      <c r="P86" s="70"/>
      <c r="Q86" s="70"/>
      <c r="R86" s="68" t="n">
        <v>494622.68</v>
      </c>
      <c r="S86" s="71" t="n">
        <f aca="false">D86+F86+H86+J86+L86</f>
        <v>461827.88</v>
      </c>
      <c r="T86" s="71" t="n">
        <f aca="false">E86+G86+I86+K86+M86</f>
        <v>0</v>
      </c>
    </row>
    <row r="87" customFormat="false" ht="15.95" hidden="false" customHeight="true" outlineLevel="0" collapsed="false">
      <c r="A87" s="72" t="s">
        <v>243</v>
      </c>
      <c r="B87" s="73" t="s">
        <v>244</v>
      </c>
      <c r="C87" s="67"/>
      <c r="D87" s="68"/>
      <c r="E87" s="69"/>
      <c r="F87" s="68" t="n">
        <v>106081.43</v>
      </c>
      <c r="G87" s="69"/>
      <c r="H87" s="68" t="n">
        <v>46035.68</v>
      </c>
      <c r="I87" s="69"/>
      <c r="J87" s="68" t="n">
        <v>49116.86</v>
      </c>
      <c r="K87" s="69"/>
      <c r="L87" s="68" t="n">
        <v>28549.74</v>
      </c>
      <c r="M87" s="69"/>
      <c r="N87" s="68" t="n">
        <v>49483.21</v>
      </c>
      <c r="O87" s="69"/>
      <c r="P87" s="70"/>
      <c r="Q87" s="70"/>
      <c r="R87" s="68" t="n">
        <v>279266.92</v>
      </c>
      <c r="S87" s="71" t="n">
        <f aca="false">D87+F87+H87+J87+L87</f>
        <v>229783.71</v>
      </c>
      <c r="T87" s="71" t="n">
        <f aca="false">E87+G87+I87+K87+M87</f>
        <v>0</v>
      </c>
    </row>
    <row r="88" customFormat="false" ht="15.95" hidden="false" customHeight="true" outlineLevel="0" collapsed="false">
      <c r="A88" s="65" t="s">
        <v>245</v>
      </c>
      <c r="B88" s="66" t="s">
        <v>246</v>
      </c>
      <c r="C88" s="67"/>
      <c r="D88" s="68"/>
      <c r="E88" s="69"/>
      <c r="F88" s="68" t="n">
        <v>59362.71</v>
      </c>
      <c r="G88" s="69"/>
      <c r="H88" s="68" t="n">
        <v>0</v>
      </c>
      <c r="I88" s="69"/>
      <c r="J88" s="68" t="n">
        <v>65332.32</v>
      </c>
      <c r="K88" s="69"/>
      <c r="L88" s="68"/>
      <c r="M88" s="69"/>
      <c r="N88" s="68"/>
      <c r="O88" s="69"/>
      <c r="P88" s="70"/>
      <c r="Q88" s="70"/>
      <c r="R88" s="68" t="n">
        <v>124695.03</v>
      </c>
      <c r="S88" s="71" t="n">
        <f aca="false">D88+F88+H88+J88+L88</f>
        <v>124695.03</v>
      </c>
      <c r="T88" s="71" t="n">
        <f aca="false">E88+G88+I88+K88+M88</f>
        <v>0</v>
      </c>
    </row>
    <row r="89" customFormat="false" ht="15.95" hidden="false" customHeight="true" outlineLevel="0" collapsed="false">
      <c r="A89" s="72" t="s">
        <v>247</v>
      </c>
      <c r="B89" s="73" t="s">
        <v>248</v>
      </c>
      <c r="C89" s="67"/>
      <c r="D89" s="68"/>
      <c r="E89" s="69"/>
      <c r="F89" s="68" t="n">
        <v>99935.5</v>
      </c>
      <c r="G89" s="69"/>
      <c r="H89" s="68" t="n">
        <v>122198.69</v>
      </c>
      <c r="I89" s="69"/>
      <c r="J89" s="68" t="n">
        <v>100422.26</v>
      </c>
      <c r="K89" s="69"/>
      <c r="L89" s="68"/>
      <c r="M89" s="69"/>
      <c r="N89" s="68"/>
      <c r="O89" s="69"/>
      <c r="P89" s="70"/>
      <c r="Q89" s="70"/>
      <c r="R89" s="68" t="n">
        <v>322556.45</v>
      </c>
      <c r="S89" s="71" t="n">
        <f aca="false">D89+F89+H89+J89+L89</f>
        <v>322556.45</v>
      </c>
      <c r="T89" s="71" t="n">
        <f aca="false">E89+G89+I89+K89+M89</f>
        <v>0</v>
      </c>
    </row>
    <row r="90" customFormat="false" ht="15.95" hidden="false" customHeight="true" outlineLevel="0" collapsed="false">
      <c r="A90" s="65" t="s">
        <v>249</v>
      </c>
      <c r="B90" s="66" t="s">
        <v>250</v>
      </c>
      <c r="C90" s="67"/>
      <c r="D90" s="68"/>
      <c r="E90" s="69"/>
      <c r="F90" s="68"/>
      <c r="G90" s="69"/>
      <c r="H90" s="68"/>
      <c r="I90" s="69"/>
      <c r="J90" s="68"/>
      <c r="K90" s="69"/>
      <c r="L90" s="68" t="n">
        <v>42670.67</v>
      </c>
      <c r="M90" s="69"/>
      <c r="N90" s="68"/>
      <c r="O90" s="69"/>
      <c r="P90" s="70"/>
      <c r="Q90" s="70"/>
      <c r="R90" s="68" t="n">
        <v>42670.67</v>
      </c>
      <c r="S90" s="71" t="n">
        <f aca="false">D90+F90+H90+J90+L90</f>
        <v>42670.67</v>
      </c>
      <c r="T90" s="71" t="n">
        <f aca="false">E90+G90+I90+K90+M90</f>
        <v>0</v>
      </c>
    </row>
    <row r="91" customFormat="false" ht="15.95" hidden="false" customHeight="true" outlineLevel="0" collapsed="false">
      <c r="A91" s="72" t="s">
        <v>251</v>
      </c>
      <c r="B91" s="73" t="s">
        <v>252</v>
      </c>
      <c r="C91" s="67"/>
      <c r="D91" s="68"/>
      <c r="E91" s="69"/>
      <c r="F91" s="68" t="n">
        <v>7116.2</v>
      </c>
      <c r="G91" s="69"/>
      <c r="H91" s="68" t="n">
        <v>107422.2</v>
      </c>
      <c r="I91" s="69"/>
      <c r="J91" s="68" t="n">
        <v>252716.31</v>
      </c>
      <c r="K91" s="69"/>
      <c r="L91" s="68" t="n">
        <v>190775.9</v>
      </c>
      <c r="M91" s="69"/>
      <c r="N91" s="68" t="n">
        <v>66462.57</v>
      </c>
      <c r="O91" s="69"/>
      <c r="P91" s="70"/>
      <c r="Q91" s="70"/>
      <c r="R91" s="68" t="n">
        <v>624493.18</v>
      </c>
      <c r="S91" s="71" t="n">
        <f aca="false">D91+F91+H91+J91+L91</f>
        <v>558030.61</v>
      </c>
      <c r="T91" s="71" t="n">
        <f aca="false">E91+G91+I91+K91+M91</f>
        <v>0</v>
      </c>
    </row>
    <row r="92" customFormat="false" ht="15.95" hidden="false" customHeight="true" outlineLevel="0" collapsed="false">
      <c r="A92" s="65" t="s">
        <v>253</v>
      </c>
      <c r="B92" s="66" t="s">
        <v>254</v>
      </c>
      <c r="C92" s="67"/>
      <c r="D92" s="68"/>
      <c r="E92" s="69"/>
      <c r="F92" s="68" t="n">
        <v>87930.86</v>
      </c>
      <c r="G92" s="69"/>
      <c r="H92" s="68" t="n">
        <v>40535.53</v>
      </c>
      <c r="I92" s="69"/>
      <c r="J92" s="68" t="n">
        <v>82928.53</v>
      </c>
      <c r="K92" s="69"/>
      <c r="L92" s="68" t="n">
        <v>101555.68</v>
      </c>
      <c r="M92" s="69"/>
      <c r="N92" s="68" t="n">
        <v>44057.14</v>
      </c>
      <c r="O92" s="69"/>
      <c r="P92" s="70"/>
      <c r="Q92" s="70"/>
      <c r="R92" s="68" t="n">
        <v>357007.74</v>
      </c>
      <c r="S92" s="71" t="n">
        <f aca="false">D92+F92+H92+J92+L92</f>
        <v>312950.6</v>
      </c>
      <c r="T92" s="71" t="n">
        <f aca="false">E92+G92+I92+K92+M92</f>
        <v>0</v>
      </c>
    </row>
    <row r="93" customFormat="false" ht="15.95" hidden="false" customHeight="true" outlineLevel="0" collapsed="false">
      <c r="A93" s="72" t="s">
        <v>255</v>
      </c>
      <c r="B93" s="73" t="s">
        <v>256</v>
      </c>
      <c r="C93" s="67"/>
      <c r="D93" s="68" t="n">
        <v>0</v>
      </c>
      <c r="E93" s="69"/>
      <c r="F93" s="68" t="n">
        <v>76621.09</v>
      </c>
      <c r="G93" s="69"/>
      <c r="H93" s="68" t="n">
        <v>63590.64</v>
      </c>
      <c r="I93" s="69"/>
      <c r="J93" s="68" t="n">
        <v>58300.39</v>
      </c>
      <c r="K93" s="69"/>
      <c r="L93" s="68" t="n">
        <v>139743.48</v>
      </c>
      <c r="M93" s="69"/>
      <c r="N93" s="68" t="n">
        <v>12016.91</v>
      </c>
      <c r="O93" s="69"/>
      <c r="P93" s="70"/>
      <c r="Q93" s="70"/>
      <c r="R93" s="68" t="n">
        <v>350272.51</v>
      </c>
      <c r="S93" s="71" t="n">
        <f aca="false">D93+F93+H93+J93+L93</f>
        <v>338255.6</v>
      </c>
      <c r="T93" s="71" t="n">
        <f aca="false">E93+G93+I93+K93+M93</f>
        <v>0</v>
      </c>
    </row>
    <row r="94" customFormat="false" ht="15.95" hidden="false" customHeight="true" outlineLevel="0" collapsed="false">
      <c r="A94" s="65" t="s">
        <v>257</v>
      </c>
      <c r="B94" s="66" t="s">
        <v>258</v>
      </c>
      <c r="C94" s="67"/>
      <c r="D94" s="68" t="n">
        <v>0</v>
      </c>
      <c r="E94" s="69"/>
      <c r="F94" s="68" t="n">
        <v>24114.25</v>
      </c>
      <c r="G94" s="69"/>
      <c r="H94" s="68" t="n">
        <v>108795.66</v>
      </c>
      <c r="I94" s="69"/>
      <c r="J94" s="68" t="n">
        <v>140468.94</v>
      </c>
      <c r="K94" s="69"/>
      <c r="L94" s="68" t="n">
        <v>117616.7</v>
      </c>
      <c r="M94" s="69"/>
      <c r="N94" s="68"/>
      <c r="O94" s="69"/>
      <c r="P94" s="70"/>
      <c r="Q94" s="70"/>
      <c r="R94" s="68" t="n">
        <v>390995.55</v>
      </c>
      <c r="S94" s="71" t="n">
        <f aca="false">D94+F94+H94+J94+L94</f>
        <v>390995.55</v>
      </c>
      <c r="T94" s="71" t="n">
        <f aca="false">E94+G94+I94+K94+M94</f>
        <v>0</v>
      </c>
    </row>
    <row r="95" customFormat="false" ht="15.95" hidden="false" customHeight="true" outlineLevel="0" collapsed="false">
      <c r="A95" s="72" t="s">
        <v>259</v>
      </c>
      <c r="B95" s="73" t="s">
        <v>260</v>
      </c>
      <c r="C95" s="67"/>
      <c r="D95" s="68"/>
      <c r="E95" s="69"/>
      <c r="F95" s="68"/>
      <c r="G95" s="69"/>
      <c r="H95" s="68"/>
      <c r="I95" s="69"/>
      <c r="J95" s="68" t="n">
        <v>178534.21</v>
      </c>
      <c r="K95" s="69"/>
      <c r="L95" s="68" t="n">
        <v>36900</v>
      </c>
      <c r="M95" s="69" t="n">
        <v>71604</v>
      </c>
      <c r="N95" s="68"/>
      <c r="O95" s="69"/>
      <c r="P95" s="70"/>
      <c r="Q95" s="70"/>
      <c r="R95" s="68" t="n">
        <v>287038.21</v>
      </c>
      <c r="S95" s="71" t="n">
        <f aca="false">D95+F95+H95+J95+L95</f>
        <v>215434.21</v>
      </c>
      <c r="T95" s="71" t="n">
        <f aca="false">E95+G95+I95+K95+M95</f>
        <v>71604</v>
      </c>
    </row>
    <row r="96" customFormat="false" ht="15.95" hidden="false" customHeight="true" outlineLevel="0" collapsed="false">
      <c r="A96" s="65" t="s">
        <v>261</v>
      </c>
      <c r="B96" s="66" t="s">
        <v>262</v>
      </c>
      <c r="C96" s="67"/>
      <c r="D96" s="68"/>
      <c r="E96" s="69"/>
      <c r="F96" s="68"/>
      <c r="G96" s="69"/>
      <c r="H96" s="68"/>
      <c r="I96" s="69"/>
      <c r="J96" s="68" t="n">
        <v>618849.28</v>
      </c>
      <c r="K96" s="69"/>
      <c r="L96" s="68" t="n">
        <v>759626.76</v>
      </c>
      <c r="M96" s="69"/>
      <c r="N96" s="68" t="n">
        <v>6604.8</v>
      </c>
      <c r="O96" s="69"/>
      <c r="P96" s="70"/>
      <c r="Q96" s="70"/>
      <c r="R96" s="68" t="n">
        <v>1385080.84</v>
      </c>
      <c r="S96" s="71" t="n">
        <f aca="false">D96+F96+H96+J96+L96</f>
        <v>1378476.04</v>
      </c>
      <c r="T96" s="71" t="n">
        <f aca="false">E96+G96+I96+K96+M96</f>
        <v>0</v>
      </c>
    </row>
    <row r="97" customFormat="false" ht="15.95" hidden="false" customHeight="true" outlineLevel="0" collapsed="false">
      <c r="A97" s="72" t="s">
        <v>263</v>
      </c>
      <c r="B97" s="73" t="s">
        <v>264</v>
      </c>
      <c r="C97" s="67"/>
      <c r="D97" s="68"/>
      <c r="E97" s="69"/>
      <c r="F97" s="68"/>
      <c r="G97" s="69"/>
      <c r="H97" s="68"/>
      <c r="I97" s="69"/>
      <c r="J97" s="68" t="n">
        <v>48297.73</v>
      </c>
      <c r="K97" s="69"/>
      <c r="L97" s="68" t="n">
        <v>6271.07</v>
      </c>
      <c r="M97" s="69"/>
      <c r="N97" s="68" t="n">
        <v>10020.26</v>
      </c>
      <c r="O97" s="69"/>
      <c r="P97" s="70"/>
      <c r="Q97" s="70"/>
      <c r="R97" s="68" t="n">
        <v>64589.06</v>
      </c>
      <c r="S97" s="71" t="n">
        <f aca="false">D97+F97+H97+J97+L97</f>
        <v>54568.8</v>
      </c>
      <c r="T97" s="71" t="n">
        <f aca="false">E97+G97+I97+K97+M97</f>
        <v>0</v>
      </c>
    </row>
    <row r="98" customFormat="false" ht="15.95" hidden="false" customHeight="true" outlineLevel="0" collapsed="false">
      <c r="A98" s="65" t="s">
        <v>265</v>
      </c>
      <c r="B98" s="66" t="s">
        <v>266</v>
      </c>
      <c r="C98" s="67"/>
      <c r="D98" s="68"/>
      <c r="E98" s="69"/>
      <c r="F98" s="68"/>
      <c r="G98" s="69"/>
      <c r="H98" s="68"/>
      <c r="I98" s="69"/>
      <c r="J98" s="68" t="n">
        <v>0</v>
      </c>
      <c r="K98" s="69"/>
      <c r="L98" s="68" t="n">
        <v>477858.8</v>
      </c>
      <c r="M98" s="69"/>
      <c r="N98" s="68"/>
      <c r="O98" s="69"/>
      <c r="P98" s="70"/>
      <c r="Q98" s="70"/>
      <c r="R98" s="68" t="n">
        <v>477858.8</v>
      </c>
      <c r="S98" s="71" t="n">
        <f aca="false">D98+F98+H98+J98+L98</f>
        <v>477858.8</v>
      </c>
      <c r="T98" s="71" t="n">
        <f aca="false">E98+G98+I98+K98+M98</f>
        <v>0</v>
      </c>
    </row>
    <row r="99" customFormat="false" ht="15.95" hidden="false" customHeight="true" outlineLevel="0" collapsed="false">
      <c r="A99" s="72" t="s">
        <v>267</v>
      </c>
      <c r="B99" s="73" t="s">
        <v>268</v>
      </c>
      <c r="C99" s="67"/>
      <c r="D99" s="68"/>
      <c r="E99" s="69"/>
      <c r="F99" s="68"/>
      <c r="G99" s="69"/>
      <c r="H99" s="68"/>
      <c r="I99" s="69"/>
      <c r="J99" s="68" t="n">
        <v>0</v>
      </c>
      <c r="K99" s="69"/>
      <c r="L99" s="68" t="n">
        <v>79449.38</v>
      </c>
      <c r="M99" s="69"/>
      <c r="N99" s="68" t="n">
        <v>28324.03</v>
      </c>
      <c r="O99" s="69"/>
      <c r="P99" s="70"/>
      <c r="Q99" s="70"/>
      <c r="R99" s="68" t="n">
        <v>107773.41</v>
      </c>
      <c r="S99" s="71" t="n">
        <f aca="false">D99+F99+H99+J99+L99</f>
        <v>79449.38</v>
      </c>
      <c r="T99" s="71" t="n">
        <f aca="false">E99+G99+I99+K99+M99</f>
        <v>0</v>
      </c>
    </row>
    <row r="100" customFormat="false" ht="15.95" hidden="false" customHeight="true" outlineLevel="0" collapsed="false">
      <c r="A100" s="65" t="s">
        <v>269</v>
      </c>
      <c r="B100" s="66" t="s">
        <v>270</v>
      </c>
      <c r="C100" s="67"/>
      <c r="D100" s="68"/>
      <c r="E100" s="69"/>
      <c r="F100" s="68"/>
      <c r="G100" s="69"/>
      <c r="H100" s="68"/>
      <c r="I100" s="69"/>
      <c r="J100" s="68"/>
      <c r="K100" s="69"/>
      <c r="L100" s="68" t="n">
        <v>0</v>
      </c>
      <c r="M100" s="69"/>
      <c r="N100" s="68" t="n">
        <v>134966.4</v>
      </c>
      <c r="O100" s="69"/>
      <c r="P100" s="70"/>
      <c r="Q100" s="70"/>
      <c r="R100" s="68" t="n">
        <v>134966.4</v>
      </c>
      <c r="S100" s="71" t="n">
        <f aca="false">D100+F100+H100+J100+L100</f>
        <v>0</v>
      </c>
      <c r="T100" s="71" t="n">
        <f aca="false">E100+G100+I100+K100+M100</f>
        <v>0</v>
      </c>
    </row>
    <row r="101" customFormat="false" ht="15.95" hidden="false" customHeight="true" outlineLevel="0" collapsed="false">
      <c r="A101" s="72" t="s">
        <v>271</v>
      </c>
      <c r="B101" s="73" t="s">
        <v>272</v>
      </c>
      <c r="C101" s="67"/>
      <c r="D101" s="68"/>
      <c r="E101" s="69"/>
      <c r="F101" s="68"/>
      <c r="G101" s="69"/>
      <c r="H101" s="68"/>
      <c r="I101" s="69"/>
      <c r="J101" s="68" t="n">
        <v>0</v>
      </c>
      <c r="K101" s="69"/>
      <c r="L101" s="68" t="n">
        <v>54118.76</v>
      </c>
      <c r="M101" s="69"/>
      <c r="N101" s="68"/>
      <c r="O101" s="69"/>
      <c r="P101" s="70"/>
      <c r="Q101" s="70"/>
      <c r="R101" s="68" t="n">
        <v>54118.76</v>
      </c>
      <c r="S101" s="71" t="n">
        <f aca="false">D101+F101+H101+J101+L101</f>
        <v>54118.76</v>
      </c>
      <c r="T101" s="71" t="n">
        <f aca="false">E101+G101+I101+K101+M101</f>
        <v>0</v>
      </c>
    </row>
    <row r="102" customFormat="false" ht="15.95" hidden="false" customHeight="true" outlineLevel="0" collapsed="false">
      <c r="A102" s="65" t="s">
        <v>273</v>
      </c>
      <c r="B102" s="66" t="s">
        <v>274</v>
      </c>
      <c r="C102" s="67"/>
      <c r="D102" s="68"/>
      <c r="E102" s="69"/>
      <c r="F102" s="68"/>
      <c r="G102" s="69"/>
      <c r="H102" s="68"/>
      <c r="I102" s="69"/>
      <c r="J102" s="68"/>
      <c r="K102" s="69"/>
      <c r="L102" s="68" t="n">
        <v>555358.36</v>
      </c>
      <c r="M102" s="69"/>
      <c r="N102" s="68" t="n">
        <v>48265.8</v>
      </c>
      <c r="O102" s="69"/>
      <c r="P102" s="70"/>
      <c r="Q102" s="70"/>
      <c r="R102" s="68" t="n">
        <v>603624.16</v>
      </c>
      <c r="S102" s="71" t="n">
        <f aca="false">D102+F102+H102+J102+L102</f>
        <v>555358.36</v>
      </c>
      <c r="T102" s="71" t="n">
        <f aca="false">E102+G102+I102+K102+M102</f>
        <v>0</v>
      </c>
    </row>
    <row r="103" customFormat="false" ht="15.95" hidden="false" customHeight="true" outlineLevel="0" collapsed="false">
      <c r="A103" s="72" t="s">
        <v>275</v>
      </c>
      <c r="B103" s="73" t="s">
        <v>276</v>
      </c>
      <c r="C103" s="67"/>
      <c r="D103" s="68" t="n">
        <v>303342.61</v>
      </c>
      <c r="E103" s="69"/>
      <c r="F103" s="68" t="n">
        <v>326569.41</v>
      </c>
      <c r="G103" s="69"/>
      <c r="H103" s="68" t="n">
        <v>416274.92</v>
      </c>
      <c r="I103" s="69"/>
      <c r="J103" s="68" t="n">
        <v>140443.65</v>
      </c>
      <c r="K103" s="69"/>
      <c r="L103" s="68" t="n">
        <v>211538.63</v>
      </c>
      <c r="M103" s="69"/>
      <c r="N103" s="68"/>
      <c r="O103" s="69"/>
      <c r="P103" s="70"/>
      <c r="Q103" s="70"/>
      <c r="R103" s="68" t="n">
        <v>1398169.22</v>
      </c>
      <c r="S103" s="71" t="n">
        <f aca="false">D103+F103+H103+J103+L103</f>
        <v>1398169.22</v>
      </c>
      <c r="T103" s="71" t="n">
        <f aca="false">E103+G103+I103+K103+M103</f>
        <v>0</v>
      </c>
    </row>
    <row r="104" customFormat="false" ht="15.95" hidden="false" customHeight="true" outlineLevel="0" collapsed="false">
      <c r="A104" s="65" t="s">
        <v>277</v>
      </c>
      <c r="B104" s="66" t="s">
        <v>278</v>
      </c>
      <c r="C104" s="67"/>
      <c r="D104" s="68" t="n">
        <v>12916.8</v>
      </c>
      <c r="E104" s="69"/>
      <c r="F104" s="68" t="n">
        <v>59309.48</v>
      </c>
      <c r="G104" s="69"/>
      <c r="H104" s="68" t="n">
        <v>21094.04</v>
      </c>
      <c r="I104" s="69" t="n">
        <v>0</v>
      </c>
      <c r="J104" s="68" t="n">
        <v>46638.93</v>
      </c>
      <c r="K104" s="69"/>
      <c r="L104" s="68" t="n">
        <v>474043.11</v>
      </c>
      <c r="M104" s="69" t="n">
        <v>215906.25</v>
      </c>
      <c r="N104" s="68" t="n">
        <v>195200.82</v>
      </c>
      <c r="O104" s="69"/>
      <c r="P104" s="70"/>
      <c r="Q104" s="70"/>
      <c r="R104" s="68" t="n">
        <v>1025109.43</v>
      </c>
      <c r="S104" s="71" t="n">
        <f aca="false">D104+F104+H104+J104+L104</f>
        <v>614002.36</v>
      </c>
      <c r="T104" s="71" t="n">
        <f aca="false">E104+G104+I104+K104+M104</f>
        <v>215906.25</v>
      </c>
    </row>
    <row r="105" customFormat="false" ht="15.95" hidden="false" customHeight="true" outlineLevel="0" collapsed="false">
      <c r="A105" s="72" t="s">
        <v>279</v>
      </c>
      <c r="B105" s="73" t="s">
        <v>280</v>
      </c>
      <c r="C105" s="67"/>
      <c r="D105" s="68" t="n">
        <v>826411.08</v>
      </c>
      <c r="E105" s="69" t="n">
        <v>0</v>
      </c>
      <c r="F105" s="68" t="n">
        <v>1182652.08</v>
      </c>
      <c r="G105" s="69" t="n">
        <v>0</v>
      </c>
      <c r="H105" s="68" t="n">
        <v>589776.87</v>
      </c>
      <c r="I105" s="69" t="n">
        <v>0</v>
      </c>
      <c r="J105" s="68" t="n">
        <v>260177.93</v>
      </c>
      <c r="K105" s="69"/>
      <c r="L105" s="68" t="n">
        <v>56746.79</v>
      </c>
      <c r="M105" s="69" t="n">
        <v>27775.5</v>
      </c>
      <c r="N105" s="68" t="n">
        <v>11618.4</v>
      </c>
      <c r="O105" s="69"/>
      <c r="P105" s="70"/>
      <c r="Q105" s="70"/>
      <c r="R105" s="68" t="n">
        <v>2955158.65</v>
      </c>
      <c r="S105" s="71" t="n">
        <f aca="false">D105+F105+H105+J105+L105</f>
        <v>2915764.75</v>
      </c>
      <c r="T105" s="71" t="n">
        <f aca="false">E105+G105+I105+K105+M105</f>
        <v>27775.5</v>
      </c>
    </row>
    <row r="106" customFormat="false" ht="15.95" hidden="false" customHeight="true" outlineLevel="0" collapsed="false">
      <c r="A106" s="65" t="s">
        <v>281</v>
      </c>
      <c r="B106" s="66" t="s">
        <v>282</v>
      </c>
      <c r="C106" s="67"/>
      <c r="D106" s="68"/>
      <c r="E106" s="69"/>
      <c r="F106" s="68" t="n">
        <v>21181.25</v>
      </c>
      <c r="G106" s="69"/>
      <c r="H106" s="68" t="n">
        <v>11850.79</v>
      </c>
      <c r="I106" s="69"/>
      <c r="J106" s="68" t="n">
        <v>0</v>
      </c>
      <c r="K106" s="69"/>
      <c r="L106" s="68" t="n">
        <v>120721.03</v>
      </c>
      <c r="M106" s="69" t="n">
        <v>106075.13</v>
      </c>
      <c r="N106" s="68" t="n">
        <v>172413.39</v>
      </c>
      <c r="O106" s="69"/>
      <c r="P106" s="70"/>
      <c r="Q106" s="70"/>
      <c r="R106" s="68" t="n">
        <v>432241.59</v>
      </c>
      <c r="S106" s="71" t="n">
        <f aca="false">D106+F106+H106+J106+L106</f>
        <v>153753.07</v>
      </c>
      <c r="T106" s="71" t="n">
        <f aca="false">E106+G106+I106+K106+M106</f>
        <v>106075.13</v>
      </c>
    </row>
    <row r="107" customFormat="false" ht="15.95" hidden="false" customHeight="true" outlineLevel="0" collapsed="false">
      <c r="A107" s="72" t="s">
        <v>283</v>
      </c>
      <c r="B107" s="73" t="s">
        <v>284</v>
      </c>
      <c r="C107" s="67"/>
      <c r="D107" s="68"/>
      <c r="E107" s="69"/>
      <c r="F107" s="68" t="n">
        <v>25276.62</v>
      </c>
      <c r="G107" s="69"/>
      <c r="H107" s="68" t="n">
        <v>13089.08</v>
      </c>
      <c r="I107" s="69"/>
      <c r="J107" s="68" t="n">
        <v>10317.86</v>
      </c>
      <c r="K107" s="69"/>
      <c r="L107" s="68" t="n">
        <v>685795.45</v>
      </c>
      <c r="M107" s="69" t="n">
        <v>144298.35</v>
      </c>
      <c r="N107" s="68" t="n">
        <v>741923.12</v>
      </c>
      <c r="O107" s="69"/>
      <c r="P107" s="70"/>
      <c r="Q107" s="70"/>
      <c r="R107" s="68" t="n">
        <v>1620700.48</v>
      </c>
      <c r="S107" s="71" t="n">
        <f aca="false">D107+F107+H107+J107+L107</f>
        <v>734479.01</v>
      </c>
      <c r="T107" s="71" t="n">
        <f aca="false">E107+G107+I107+K107+M107</f>
        <v>144298.35</v>
      </c>
    </row>
    <row r="108" customFormat="false" ht="15.95" hidden="false" customHeight="true" outlineLevel="0" collapsed="false">
      <c r="A108" s="65" t="s">
        <v>285</v>
      </c>
      <c r="B108" s="66" t="s">
        <v>286</v>
      </c>
      <c r="C108" s="67"/>
      <c r="D108" s="68"/>
      <c r="E108" s="69"/>
      <c r="F108" s="68" t="n">
        <v>20332.62</v>
      </c>
      <c r="G108" s="69"/>
      <c r="H108" s="68" t="n">
        <v>26327.58</v>
      </c>
      <c r="I108" s="69" t="n">
        <v>0</v>
      </c>
      <c r="J108" s="68" t="n">
        <v>1978538.88</v>
      </c>
      <c r="K108" s="69" t="n">
        <v>127504.4</v>
      </c>
      <c r="L108" s="68" t="n">
        <v>160335.66</v>
      </c>
      <c r="M108" s="69" t="n">
        <v>7474.14</v>
      </c>
      <c r="N108" s="68" t="n">
        <v>2437.63</v>
      </c>
      <c r="O108" s="69"/>
      <c r="P108" s="70"/>
      <c r="Q108" s="70"/>
      <c r="R108" s="68" t="n">
        <v>2322950.91</v>
      </c>
      <c r="S108" s="71" t="n">
        <f aca="false">D108+F108+H108+J108+L108</f>
        <v>2185534.74</v>
      </c>
      <c r="T108" s="71" t="n">
        <f aca="false">E108+G108+I108+K108+M108</f>
        <v>134978.54</v>
      </c>
    </row>
    <row r="109" customFormat="false" ht="15.95" hidden="false" customHeight="true" outlineLevel="0" collapsed="false">
      <c r="A109" s="72" t="s">
        <v>287</v>
      </c>
      <c r="B109" s="73" t="s">
        <v>288</v>
      </c>
      <c r="C109" s="67"/>
      <c r="D109" s="68"/>
      <c r="E109" s="69" t="n">
        <v>2328698.2</v>
      </c>
      <c r="F109" s="68" t="n">
        <v>0</v>
      </c>
      <c r="G109" s="69"/>
      <c r="H109" s="68" t="n">
        <v>0</v>
      </c>
      <c r="I109" s="69"/>
      <c r="J109" s="68" t="n">
        <v>0</v>
      </c>
      <c r="K109" s="69"/>
      <c r="L109" s="68"/>
      <c r="M109" s="69"/>
      <c r="N109" s="68"/>
      <c r="O109" s="69"/>
      <c r="P109" s="70"/>
      <c r="Q109" s="70"/>
      <c r="R109" s="68" t="n">
        <v>2328698.2</v>
      </c>
      <c r="S109" s="71" t="n">
        <f aca="false">D109+F109+H109+J109+L109</f>
        <v>0</v>
      </c>
      <c r="T109" s="71" t="n">
        <f aca="false">E109+G109+I109+K109+M109</f>
        <v>2328698.2</v>
      </c>
    </row>
    <row r="110" customFormat="false" ht="15.95" hidden="false" customHeight="true" outlineLevel="0" collapsed="false">
      <c r="A110" s="65" t="s">
        <v>289</v>
      </c>
      <c r="B110" s="66" t="s">
        <v>290</v>
      </c>
      <c r="C110" s="67"/>
      <c r="D110" s="68" t="n">
        <v>44324.75</v>
      </c>
      <c r="E110" s="69" t="n">
        <v>0</v>
      </c>
      <c r="F110" s="68" t="n">
        <v>3090374.97</v>
      </c>
      <c r="G110" s="69" t="n">
        <v>0</v>
      </c>
      <c r="H110" s="68" t="n">
        <v>356231.25</v>
      </c>
      <c r="I110" s="69" t="n">
        <v>1067671.76</v>
      </c>
      <c r="J110" s="68" t="n">
        <v>3735.42</v>
      </c>
      <c r="K110" s="69" t="n">
        <v>194354.69</v>
      </c>
      <c r="L110" s="68" t="n">
        <v>2102.11</v>
      </c>
      <c r="M110" s="69"/>
      <c r="N110" s="68"/>
      <c r="O110" s="69"/>
      <c r="P110" s="70"/>
      <c r="Q110" s="70"/>
      <c r="R110" s="68" t="n">
        <v>4758794.95</v>
      </c>
      <c r="S110" s="71" t="n">
        <f aca="false">D110+F110+H110+J110+L110</f>
        <v>3496768.5</v>
      </c>
      <c r="T110" s="71" t="n">
        <f aca="false">E110+G110+I110+K110+M110</f>
        <v>1262026.45</v>
      </c>
    </row>
    <row r="111" customFormat="false" ht="15.95" hidden="false" customHeight="true" outlineLevel="0" collapsed="false">
      <c r="A111" s="72" t="s">
        <v>291</v>
      </c>
      <c r="B111" s="73" t="s">
        <v>292</v>
      </c>
      <c r="C111" s="67"/>
      <c r="D111" s="68" t="n">
        <v>4583.25</v>
      </c>
      <c r="E111" s="69"/>
      <c r="F111" s="68" t="n">
        <v>4456.42</v>
      </c>
      <c r="G111" s="69"/>
      <c r="H111" s="68" t="n">
        <v>191637.84</v>
      </c>
      <c r="I111" s="69" t="n">
        <v>0</v>
      </c>
      <c r="J111" s="68" t="n">
        <v>0</v>
      </c>
      <c r="K111" s="69" t="n">
        <v>26430.9</v>
      </c>
      <c r="L111" s="68" t="n">
        <v>3106.9</v>
      </c>
      <c r="M111" s="69"/>
      <c r="N111" s="68" t="n">
        <v>1078.28</v>
      </c>
      <c r="O111" s="69"/>
      <c r="P111" s="70"/>
      <c r="Q111" s="70"/>
      <c r="R111" s="68" t="n">
        <v>231293.59</v>
      </c>
      <c r="S111" s="71" t="n">
        <f aca="false">D111+F111+H111+J111+L111</f>
        <v>203784.41</v>
      </c>
      <c r="T111" s="71" t="n">
        <f aca="false">E111+G111+I111+K111+M111</f>
        <v>26430.9</v>
      </c>
    </row>
    <row r="112" customFormat="false" ht="15.95" hidden="false" customHeight="true" outlineLevel="0" collapsed="false">
      <c r="A112" s="65" t="s">
        <v>293</v>
      </c>
      <c r="B112" s="66" t="s">
        <v>294</v>
      </c>
      <c r="C112" s="67"/>
      <c r="D112" s="68" t="n">
        <v>0</v>
      </c>
      <c r="E112" s="69" t="n">
        <v>0</v>
      </c>
      <c r="F112" s="68" t="n">
        <v>67198.75</v>
      </c>
      <c r="G112" s="69"/>
      <c r="H112" s="68" t="n">
        <v>113607.7</v>
      </c>
      <c r="I112" s="69" t="n">
        <v>0</v>
      </c>
      <c r="J112" s="68" t="n">
        <v>45270.4</v>
      </c>
      <c r="K112" s="69" t="n">
        <v>465143.48</v>
      </c>
      <c r="L112" s="68" t="n">
        <v>2354905.04</v>
      </c>
      <c r="M112" s="69"/>
      <c r="N112" s="68" t="n">
        <v>949515.25</v>
      </c>
      <c r="O112" s="69"/>
      <c r="P112" s="70"/>
      <c r="Q112" s="70"/>
      <c r="R112" s="68" t="n">
        <v>3995640.62</v>
      </c>
      <c r="S112" s="71" t="n">
        <f aca="false">D112+F112+H112+J112+L112</f>
        <v>2580981.89</v>
      </c>
      <c r="T112" s="71" t="n">
        <f aca="false">E112+G112+I112+K112+M112</f>
        <v>465143.48</v>
      </c>
    </row>
    <row r="113" customFormat="false" ht="15.95" hidden="false" customHeight="true" outlineLevel="0" collapsed="false">
      <c r="A113" s="72" t="s">
        <v>295</v>
      </c>
      <c r="B113" s="73" t="s">
        <v>296</v>
      </c>
      <c r="C113" s="67"/>
      <c r="D113" s="68"/>
      <c r="E113" s="69"/>
      <c r="F113" s="68" t="n">
        <v>10070.87</v>
      </c>
      <c r="G113" s="69"/>
      <c r="H113" s="68" t="n">
        <v>9236</v>
      </c>
      <c r="I113" s="69"/>
      <c r="J113" s="68" t="n">
        <v>9304.69</v>
      </c>
      <c r="K113" s="69"/>
      <c r="L113" s="68" t="n">
        <v>182628.52</v>
      </c>
      <c r="M113" s="69" t="n">
        <v>25968.9</v>
      </c>
      <c r="N113" s="68" t="n">
        <v>207822.47</v>
      </c>
      <c r="O113" s="69"/>
      <c r="P113" s="70"/>
      <c r="Q113" s="70"/>
      <c r="R113" s="68" t="n">
        <v>445031.45</v>
      </c>
      <c r="S113" s="71" t="n">
        <f aca="false">D113+F113+H113+J113+L113</f>
        <v>211240.08</v>
      </c>
      <c r="T113" s="71" t="n">
        <f aca="false">E113+G113+I113+K113+M113</f>
        <v>25968.9</v>
      </c>
    </row>
    <row r="114" customFormat="false" ht="15.95" hidden="false" customHeight="true" outlineLevel="0" collapsed="false">
      <c r="A114" s="65" t="s">
        <v>297</v>
      </c>
      <c r="B114" s="66" t="s">
        <v>298</v>
      </c>
      <c r="C114" s="67"/>
      <c r="D114" s="68" t="n">
        <v>22680.35</v>
      </c>
      <c r="E114" s="69"/>
      <c r="F114" s="68" t="n">
        <v>264100.36</v>
      </c>
      <c r="G114" s="69"/>
      <c r="H114" s="68" t="n">
        <v>628923.82</v>
      </c>
      <c r="I114" s="69" t="n">
        <v>192650.66</v>
      </c>
      <c r="J114" s="68" t="n">
        <v>0</v>
      </c>
      <c r="K114" s="69" t="n">
        <v>612865.83</v>
      </c>
      <c r="L114" s="68" t="n">
        <v>10445.22</v>
      </c>
      <c r="M114" s="69"/>
      <c r="N114" s="68"/>
      <c r="O114" s="69"/>
      <c r="P114" s="70"/>
      <c r="Q114" s="70"/>
      <c r="R114" s="68" t="n">
        <v>1731666.24</v>
      </c>
      <c r="S114" s="71" t="n">
        <f aca="false">D114+F114+H114+J114+L114</f>
        <v>926149.75</v>
      </c>
      <c r="T114" s="71" t="n">
        <f aca="false">E114+G114+I114+K114+M114</f>
        <v>805516.49</v>
      </c>
    </row>
    <row r="115" customFormat="false" ht="15.95" hidden="false" customHeight="true" outlineLevel="0" collapsed="false">
      <c r="A115" s="72" t="s">
        <v>299</v>
      </c>
      <c r="B115" s="73" t="s">
        <v>300</v>
      </c>
      <c r="C115" s="67"/>
      <c r="D115" s="68"/>
      <c r="E115" s="69"/>
      <c r="F115" s="68" t="n">
        <v>17060.5</v>
      </c>
      <c r="G115" s="69"/>
      <c r="H115" s="68" t="n">
        <v>15640.71</v>
      </c>
      <c r="I115" s="69"/>
      <c r="J115" s="68" t="n">
        <v>0</v>
      </c>
      <c r="K115" s="69"/>
      <c r="L115" s="68" t="n">
        <v>13444.4</v>
      </c>
      <c r="M115" s="69" t="n">
        <v>133261.73</v>
      </c>
      <c r="N115" s="68" t="n">
        <v>9451.5</v>
      </c>
      <c r="O115" s="69"/>
      <c r="P115" s="70"/>
      <c r="Q115" s="70"/>
      <c r="R115" s="68" t="n">
        <v>188858.84</v>
      </c>
      <c r="S115" s="71" t="n">
        <f aca="false">D115+F115+H115+J115+L115</f>
        <v>46145.61</v>
      </c>
      <c r="T115" s="71" t="n">
        <f aca="false">E115+G115+I115+K115+M115</f>
        <v>133261.73</v>
      </c>
    </row>
    <row r="116" customFormat="false" ht="15.95" hidden="false" customHeight="true" outlineLevel="0" collapsed="false">
      <c r="A116" s="65" t="s">
        <v>301</v>
      </c>
      <c r="B116" s="66" t="s">
        <v>302</v>
      </c>
      <c r="C116" s="67"/>
      <c r="D116" s="68"/>
      <c r="E116" s="69"/>
      <c r="F116" s="68"/>
      <c r="G116" s="69"/>
      <c r="H116" s="68"/>
      <c r="I116" s="69"/>
      <c r="J116" s="68" t="n">
        <v>0</v>
      </c>
      <c r="K116" s="69"/>
      <c r="L116" s="68" t="n">
        <v>828</v>
      </c>
      <c r="M116" s="69"/>
      <c r="N116" s="68"/>
      <c r="O116" s="69"/>
      <c r="P116" s="70"/>
      <c r="Q116" s="70"/>
      <c r="R116" s="68" t="n">
        <v>828</v>
      </c>
      <c r="S116" s="71" t="n">
        <f aca="false">D116+F116+H116+J116+L116</f>
        <v>828</v>
      </c>
      <c r="T116" s="71" t="n">
        <f aca="false">E116+G116+I116+K116+M116</f>
        <v>0</v>
      </c>
    </row>
    <row r="117" customFormat="false" ht="15.95" hidden="false" customHeight="true" outlineLevel="0" collapsed="false">
      <c r="A117" s="72" t="s">
        <v>303</v>
      </c>
      <c r="B117" s="73" t="s">
        <v>304</v>
      </c>
      <c r="C117" s="67"/>
      <c r="D117" s="68"/>
      <c r="E117" s="69"/>
      <c r="F117" s="68" t="n">
        <v>8835.45</v>
      </c>
      <c r="G117" s="69"/>
      <c r="H117" s="68"/>
      <c r="I117" s="69"/>
      <c r="J117" s="68"/>
      <c r="K117" s="69"/>
      <c r="L117" s="68"/>
      <c r="M117" s="69"/>
      <c r="N117" s="68"/>
      <c r="O117" s="69"/>
      <c r="P117" s="70"/>
      <c r="Q117" s="70"/>
      <c r="R117" s="68" t="n">
        <v>8835.45</v>
      </c>
      <c r="S117" s="71" t="n">
        <f aca="false">D117+F117+H117+J117+L117</f>
        <v>8835.45</v>
      </c>
      <c r="T117" s="71" t="n">
        <f aca="false">E117+G117+I117+K117+M117</f>
        <v>0</v>
      </c>
    </row>
    <row r="118" customFormat="false" ht="15.95" hidden="false" customHeight="true" outlineLevel="0" collapsed="false">
      <c r="A118" s="65" t="s">
        <v>305</v>
      </c>
      <c r="B118" s="66" t="s">
        <v>306</v>
      </c>
      <c r="C118" s="67"/>
      <c r="D118" s="68"/>
      <c r="E118" s="69"/>
      <c r="F118" s="68"/>
      <c r="G118" s="69"/>
      <c r="H118" s="68" t="n">
        <v>29182.85</v>
      </c>
      <c r="I118" s="69" t="n">
        <v>12605</v>
      </c>
      <c r="J118" s="68" t="n">
        <v>63124.8</v>
      </c>
      <c r="K118" s="69"/>
      <c r="L118" s="68" t="n">
        <v>274732.99</v>
      </c>
      <c r="M118" s="69" t="n">
        <v>478499.7</v>
      </c>
      <c r="N118" s="68" t="n">
        <v>178266.42</v>
      </c>
      <c r="O118" s="69"/>
      <c r="P118" s="70"/>
      <c r="Q118" s="70"/>
      <c r="R118" s="68" t="n">
        <v>1036411.76</v>
      </c>
      <c r="S118" s="71" t="n">
        <f aca="false">D118+F118+H118+J118+L118</f>
        <v>367040.64</v>
      </c>
      <c r="T118" s="71" t="n">
        <f aca="false">E118+G118+I118+K118+M118</f>
        <v>491104.7</v>
      </c>
    </row>
    <row r="119" customFormat="false" ht="15.95" hidden="false" customHeight="true" outlineLevel="0" collapsed="false">
      <c r="A119" s="72" t="s">
        <v>307</v>
      </c>
      <c r="B119" s="73" t="s">
        <v>308</v>
      </c>
      <c r="C119" s="67"/>
      <c r="D119" s="68" t="n">
        <v>0</v>
      </c>
      <c r="E119" s="69"/>
      <c r="F119" s="68" t="n">
        <v>652174.8</v>
      </c>
      <c r="G119" s="69"/>
      <c r="H119" s="68" t="n">
        <v>233915.84</v>
      </c>
      <c r="I119" s="69"/>
      <c r="J119" s="68" t="n">
        <v>107968.08</v>
      </c>
      <c r="K119" s="69"/>
      <c r="L119" s="68" t="n">
        <v>12951.64</v>
      </c>
      <c r="M119" s="69"/>
      <c r="N119" s="68"/>
      <c r="O119" s="69"/>
      <c r="P119" s="70"/>
      <c r="Q119" s="70"/>
      <c r="R119" s="68" t="n">
        <v>1007010.36</v>
      </c>
      <c r="S119" s="71" t="n">
        <f aca="false">D119+F119+H119+J119+L119</f>
        <v>1007010.36</v>
      </c>
      <c r="T119" s="71" t="n">
        <f aca="false">E119+G119+I119+K119+M119</f>
        <v>0</v>
      </c>
    </row>
    <row r="120" customFormat="false" ht="15.95" hidden="false" customHeight="true" outlineLevel="0" collapsed="false">
      <c r="A120" s="65" t="s">
        <v>309</v>
      </c>
      <c r="B120" s="66" t="s">
        <v>310</v>
      </c>
      <c r="C120" s="67"/>
      <c r="D120" s="68"/>
      <c r="E120" s="69"/>
      <c r="F120" s="68" t="n">
        <v>45157.77</v>
      </c>
      <c r="G120" s="69"/>
      <c r="H120" s="68" t="n">
        <v>88936.23</v>
      </c>
      <c r="I120" s="69"/>
      <c r="J120" s="68" t="n">
        <v>3619.7</v>
      </c>
      <c r="K120" s="69"/>
      <c r="L120" s="68" t="n">
        <v>0</v>
      </c>
      <c r="M120" s="69"/>
      <c r="N120" s="68"/>
      <c r="O120" s="69"/>
      <c r="P120" s="70"/>
      <c r="Q120" s="70"/>
      <c r="R120" s="68" t="n">
        <v>137713.7</v>
      </c>
      <c r="S120" s="71" t="n">
        <f aca="false">D120+F120+H120+J120+L120</f>
        <v>137713.7</v>
      </c>
      <c r="T120" s="71" t="n">
        <f aca="false">E120+G120+I120+K120+M120</f>
        <v>0</v>
      </c>
    </row>
    <row r="121" customFormat="false" ht="15.95" hidden="false" customHeight="true" outlineLevel="0" collapsed="false">
      <c r="A121" s="72" t="s">
        <v>311</v>
      </c>
      <c r="B121" s="73" t="s">
        <v>312</v>
      </c>
      <c r="C121" s="67"/>
      <c r="D121" s="68" t="n">
        <v>0</v>
      </c>
      <c r="E121" s="69"/>
      <c r="F121" s="68" t="n">
        <v>196870.38</v>
      </c>
      <c r="G121" s="69"/>
      <c r="H121" s="68" t="n">
        <v>35474</v>
      </c>
      <c r="I121" s="69"/>
      <c r="J121" s="68"/>
      <c r="K121" s="69"/>
      <c r="L121" s="68"/>
      <c r="M121" s="69"/>
      <c r="N121" s="68"/>
      <c r="O121" s="69"/>
      <c r="P121" s="70"/>
      <c r="Q121" s="70"/>
      <c r="R121" s="68" t="n">
        <v>232344.38</v>
      </c>
      <c r="S121" s="71" t="n">
        <f aca="false">D121+F121+H121+J121+L121</f>
        <v>232344.38</v>
      </c>
      <c r="T121" s="71" t="n">
        <f aca="false">E121+G121+I121+K121+M121</f>
        <v>0</v>
      </c>
    </row>
    <row r="122" customFormat="false" ht="15.95" hidden="false" customHeight="true" outlineLevel="0" collapsed="false">
      <c r="A122" s="65" t="s">
        <v>313</v>
      </c>
      <c r="B122" s="66" t="s">
        <v>314</v>
      </c>
      <c r="C122" s="67"/>
      <c r="D122" s="68"/>
      <c r="E122" s="69"/>
      <c r="F122" s="68" t="n">
        <v>1851.48</v>
      </c>
      <c r="G122" s="69"/>
      <c r="H122" s="68"/>
      <c r="I122" s="69"/>
      <c r="J122" s="68"/>
      <c r="K122" s="69"/>
      <c r="L122" s="68"/>
      <c r="M122" s="69"/>
      <c r="N122" s="68"/>
      <c r="O122" s="69"/>
      <c r="P122" s="70"/>
      <c r="Q122" s="70"/>
      <c r="R122" s="68" t="n">
        <v>1851.48</v>
      </c>
      <c r="S122" s="71" t="n">
        <f aca="false">D122+F122+H122+J122+L122</f>
        <v>1851.48</v>
      </c>
      <c r="T122" s="71" t="n">
        <f aca="false">E122+G122+I122+K122+M122</f>
        <v>0</v>
      </c>
    </row>
    <row r="123" customFormat="false" ht="15.95" hidden="false" customHeight="true" outlineLevel="0" collapsed="false">
      <c r="A123" s="72" t="s">
        <v>315</v>
      </c>
      <c r="B123" s="73" t="s">
        <v>316</v>
      </c>
      <c r="C123" s="67"/>
      <c r="D123" s="68"/>
      <c r="E123" s="69"/>
      <c r="F123" s="68" t="n">
        <v>0</v>
      </c>
      <c r="G123" s="69"/>
      <c r="H123" s="68" t="n">
        <v>50000</v>
      </c>
      <c r="I123" s="69"/>
      <c r="J123" s="68" t="n">
        <v>0</v>
      </c>
      <c r="K123" s="69"/>
      <c r="L123" s="68" t="n">
        <v>0</v>
      </c>
      <c r="M123" s="69"/>
      <c r="N123" s="68" t="n">
        <v>7691.32</v>
      </c>
      <c r="O123" s="69"/>
      <c r="P123" s="70"/>
      <c r="Q123" s="70"/>
      <c r="R123" s="68" t="n">
        <v>57691.32</v>
      </c>
      <c r="S123" s="71" t="n">
        <f aca="false">D123+F123+H123+J123+L123</f>
        <v>50000</v>
      </c>
      <c r="T123" s="71" t="n">
        <f aca="false">E123+G123+I123+K123+M123</f>
        <v>0</v>
      </c>
    </row>
    <row r="124" customFormat="false" ht="15.95" hidden="false" customHeight="true" outlineLevel="0" collapsed="false">
      <c r="A124" s="65" t="s">
        <v>317</v>
      </c>
      <c r="B124" s="66" t="s">
        <v>318</v>
      </c>
      <c r="C124" s="67"/>
      <c r="D124" s="68"/>
      <c r="E124" s="69"/>
      <c r="F124" s="68" t="n">
        <v>94498.05</v>
      </c>
      <c r="G124" s="69"/>
      <c r="H124" s="68" t="n">
        <v>46318.82</v>
      </c>
      <c r="I124" s="69"/>
      <c r="J124" s="68"/>
      <c r="K124" s="69" t="n">
        <v>10000</v>
      </c>
      <c r="L124" s="68"/>
      <c r="M124" s="69"/>
      <c r="N124" s="68"/>
      <c r="O124" s="69"/>
      <c r="P124" s="70"/>
      <c r="Q124" s="70"/>
      <c r="R124" s="68" t="n">
        <v>150816.87</v>
      </c>
      <c r="S124" s="71" t="n">
        <f aca="false">D124+F124+H124+J124+L124</f>
        <v>140816.87</v>
      </c>
      <c r="T124" s="71" t="n">
        <f aca="false">E124+G124+I124+K124+M124</f>
        <v>10000</v>
      </c>
    </row>
    <row r="125" customFormat="false" ht="15.95" hidden="false" customHeight="true" outlineLevel="0" collapsed="false">
      <c r="A125" s="72" t="s">
        <v>319</v>
      </c>
      <c r="B125" s="73" t="s">
        <v>320</v>
      </c>
      <c r="C125" s="67"/>
      <c r="D125" s="68"/>
      <c r="E125" s="69"/>
      <c r="F125" s="68" t="n">
        <v>5358.08</v>
      </c>
      <c r="G125" s="69" t="n">
        <v>27352</v>
      </c>
      <c r="H125" s="68" t="n">
        <v>80447.37</v>
      </c>
      <c r="I125" s="69"/>
      <c r="J125" s="68" t="n">
        <v>45235.37</v>
      </c>
      <c r="K125" s="69"/>
      <c r="L125" s="68" t="n">
        <v>43500.27</v>
      </c>
      <c r="M125" s="69"/>
      <c r="N125" s="68" t="n">
        <v>1458.21</v>
      </c>
      <c r="O125" s="69"/>
      <c r="P125" s="70"/>
      <c r="Q125" s="70"/>
      <c r="R125" s="68" t="n">
        <v>203351.3</v>
      </c>
      <c r="S125" s="71" t="n">
        <f aca="false">D125+F125+H125+J125+L125</f>
        <v>174541.09</v>
      </c>
      <c r="T125" s="71" t="n">
        <f aca="false">E125+G125+I125+K125+M125</f>
        <v>27352</v>
      </c>
    </row>
    <row r="126" customFormat="false" ht="15.95" hidden="false" customHeight="true" outlineLevel="0" collapsed="false">
      <c r="A126" s="65" t="s">
        <v>321</v>
      </c>
      <c r="B126" s="66" t="s">
        <v>322</v>
      </c>
      <c r="C126" s="67"/>
      <c r="D126" s="68"/>
      <c r="E126" s="69"/>
      <c r="F126" s="68" t="n">
        <v>6851.53</v>
      </c>
      <c r="G126" s="69"/>
      <c r="H126" s="68" t="n">
        <v>2179.46</v>
      </c>
      <c r="I126" s="69"/>
      <c r="J126" s="68"/>
      <c r="K126" s="69"/>
      <c r="L126" s="68"/>
      <c r="M126" s="69"/>
      <c r="N126" s="68"/>
      <c r="O126" s="69"/>
      <c r="P126" s="70"/>
      <c r="Q126" s="70"/>
      <c r="R126" s="68" t="n">
        <v>9030.99</v>
      </c>
      <c r="S126" s="71" t="n">
        <f aca="false">D126+F126+H126+J126+L126</f>
        <v>9030.99</v>
      </c>
      <c r="T126" s="71" t="n">
        <f aca="false">E126+G126+I126+K126+M126</f>
        <v>0</v>
      </c>
    </row>
    <row r="127" customFormat="false" ht="15.95" hidden="false" customHeight="true" outlineLevel="0" collapsed="false">
      <c r="A127" s="72" t="s">
        <v>323</v>
      </c>
      <c r="B127" s="73" t="s">
        <v>324</v>
      </c>
      <c r="C127" s="67"/>
      <c r="D127" s="68"/>
      <c r="E127" s="69"/>
      <c r="F127" s="68" t="n">
        <v>37380.98</v>
      </c>
      <c r="G127" s="69"/>
      <c r="H127" s="68"/>
      <c r="I127" s="69"/>
      <c r="J127" s="68"/>
      <c r="K127" s="69"/>
      <c r="L127" s="68"/>
      <c r="M127" s="69"/>
      <c r="N127" s="68"/>
      <c r="O127" s="69"/>
      <c r="P127" s="70"/>
      <c r="Q127" s="70"/>
      <c r="R127" s="68" t="n">
        <v>37380.98</v>
      </c>
      <c r="S127" s="71" t="n">
        <f aca="false">D127+F127+H127+J127+L127</f>
        <v>37380.98</v>
      </c>
      <c r="T127" s="71" t="n">
        <f aca="false">E127+G127+I127+K127+M127</f>
        <v>0</v>
      </c>
    </row>
    <row r="128" customFormat="false" ht="15.95" hidden="false" customHeight="true" outlineLevel="0" collapsed="false">
      <c r="A128" s="65" t="s">
        <v>325</v>
      </c>
      <c r="B128" s="66" t="s">
        <v>326</v>
      </c>
      <c r="C128" s="67"/>
      <c r="D128" s="68"/>
      <c r="E128" s="69"/>
      <c r="F128" s="68" t="n">
        <v>34974.13</v>
      </c>
      <c r="G128" s="69"/>
      <c r="H128" s="68"/>
      <c r="I128" s="69"/>
      <c r="J128" s="68"/>
      <c r="K128" s="69"/>
      <c r="L128" s="68"/>
      <c r="M128" s="69"/>
      <c r="N128" s="68"/>
      <c r="O128" s="69"/>
      <c r="P128" s="70"/>
      <c r="Q128" s="70"/>
      <c r="R128" s="68" t="n">
        <v>34974.13</v>
      </c>
      <c r="S128" s="71" t="n">
        <f aca="false">D128+F128+H128+J128+L128</f>
        <v>34974.13</v>
      </c>
      <c r="T128" s="71" t="n">
        <f aca="false">E128+G128+I128+K128+M128</f>
        <v>0</v>
      </c>
    </row>
    <row r="129" customFormat="false" ht="15.95" hidden="false" customHeight="true" outlineLevel="0" collapsed="false">
      <c r="A129" s="72" t="s">
        <v>327</v>
      </c>
      <c r="B129" s="73" t="s">
        <v>328</v>
      </c>
      <c r="C129" s="67"/>
      <c r="D129" s="68"/>
      <c r="E129" s="69"/>
      <c r="F129" s="68"/>
      <c r="G129" s="69"/>
      <c r="H129" s="68" t="n">
        <v>166345.82</v>
      </c>
      <c r="I129" s="69"/>
      <c r="J129" s="68" t="n">
        <v>29058</v>
      </c>
      <c r="K129" s="69"/>
      <c r="L129" s="68" t="n">
        <v>11793.11</v>
      </c>
      <c r="M129" s="69" t="n">
        <v>30000</v>
      </c>
      <c r="N129" s="68"/>
      <c r="O129" s="69"/>
      <c r="P129" s="70"/>
      <c r="Q129" s="70"/>
      <c r="R129" s="68" t="n">
        <v>237196.93</v>
      </c>
      <c r="S129" s="71" t="n">
        <f aca="false">D129+F129+H129+J129+L129</f>
        <v>207196.93</v>
      </c>
      <c r="T129" s="71" t="n">
        <f aca="false">E129+G129+I129+K129+M129</f>
        <v>30000</v>
      </c>
    </row>
    <row r="130" customFormat="false" ht="15.95" hidden="false" customHeight="true" outlineLevel="0" collapsed="false">
      <c r="A130" s="65" t="s">
        <v>329</v>
      </c>
      <c r="B130" s="66" t="s">
        <v>330</v>
      </c>
      <c r="C130" s="67"/>
      <c r="D130" s="68"/>
      <c r="E130" s="69"/>
      <c r="F130" s="68"/>
      <c r="G130" s="69"/>
      <c r="H130" s="68" t="n">
        <v>0</v>
      </c>
      <c r="I130" s="69"/>
      <c r="J130" s="68" t="n">
        <v>705</v>
      </c>
      <c r="K130" s="69"/>
      <c r="L130" s="68" t="n">
        <v>3750</v>
      </c>
      <c r="M130" s="69"/>
      <c r="N130" s="68"/>
      <c r="O130" s="69"/>
      <c r="P130" s="70"/>
      <c r="Q130" s="70"/>
      <c r="R130" s="68" t="n">
        <v>4455</v>
      </c>
      <c r="S130" s="71" t="n">
        <f aca="false">D130+F130+H130+J130+L130</f>
        <v>4455</v>
      </c>
      <c r="T130" s="71" t="n">
        <f aca="false">E130+G130+I130+K130+M130</f>
        <v>0</v>
      </c>
    </row>
    <row r="131" customFormat="false" ht="15.95" hidden="false" customHeight="true" outlineLevel="0" collapsed="false">
      <c r="A131" s="72" t="s">
        <v>331</v>
      </c>
      <c r="B131" s="73" t="s">
        <v>332</v>
      </c>
      <c r="C131" s="67"/>
      <c r="D131" s="68"/>
      <c r="E131" s="69"/>
      <c r="F131" s="68"/>
      <c r="G131" s="69"/>
      <c r="H131" s="68" t="n">
        <v>418314.77</v>
      </c>
      <c r="I131" s="69"/>
      <c r="J131" s="68" t="n">
        <v>40752.16</v>
      </c>
      <c r="K131" s="69"/>
      <c r="L131" s="68" t="n">
        <v>8134.86</v>
      </c>
      <c r="M131" s="69"/>
      <c r="N131" s="68"/>
      <c r="O131" s="69"/>
      <c r="P131" s="70"/>
      <c r="Q131" s="70"/>
      <c r="R131" s="68" t="n">
        <v>467201.79</v>
      </c>
      <c r="S131" s="71" t="n">
        <f aca="false">D131+F131+H131+J131+L131</f>
        <v>467201.79</v>
      </c>
      <c r="T131" s="71" t="n">
        <f aca="false">E131+G131+I131+K131+M131</f>
        <v>0</v>
      </c>
    </row>
    <row r="132" customFormat="false" ht="15.95" hidden="false" customHeight="true" outlineLevel="0" collapsed="false">
      <c r="A132" s="65" t="s">
        <v>333</v>
      </c>
      <c r="B132" s="66" t="s">
        <v>334</v>
      </c>
      <c r="C132" s="67"/>
      <c r="D132" s="68"/>
      <c r="E132" s="69"/>
      <c r="F132" s="68" t="n">
        <v>445952.33</v>
      </c>
      <c r="G132" s="69"/>
      <c r="H132" s="68" t="n">
        <v>677201.76</v>
      </c>
      <c r="I132" s="69" t="n">
        <v>0</v>
      </c>
      <c r="J132" s="68" t="n">
        <v>80446.67</v>
      </c>
      <c r="K132" s="69" t="n">
        <v>400000</v>
      </c>
      <c r="L132" s="68" t="n">
        <v>0</v>
      </c>
      <c r="M132" s="69" t="n">
        <v>125000</v>
      </c>
      <c r="N132" s="68" t="n">
        <v>4521.71</v>
      </c>
      <c r="O132" s="69"/>
      <c r="P132" s="70"/>
      <c r="Q132" s="70"/>
      <c r="R132" s="68" t="n">
        <v>1733122.47</v>
      </c>
      <c r="S132" s="71" t="n">
        <f aca="false">D132+F132+H132+J132+L132</f>
        <v>1203600.76</v>
      </c>
      <c r="T132" s="71" t="n">
        <f aca="false">E132+G132+I132+K132+M132</f>
        <v>525000</v>
      </c>
    </row>
    <row r="133" customFormat="false" ht="15.95" hidden="false" customHeight="true" outlineLevel="0" collapsed="false">
      <c r="A133" s="72" t="s">
        <v>335</v>
      </c>
      <c r="B133" s="73" t="s">
        <v>336</v>
      </c>
      <c r="C133" s="67"/>
      <c r="D133" s="68"/>
      <c r="E133" s="69"/>
      <c r="F133" s="68"/>
      <c r="G133" s="69"/>
      <c r="H133" s="68" t="n">
        <v>5466.98</v>
      </c>
      <c r="I133" s="69"/>
      <c r="J133" s="68" t="n">
        <v>1366708.9</v>
      </c>
      <c r="K133" s="69" t="n">
        <v>58718.52</v>
      </c>
      <c r="L133" s="68" t="n">
        <v>0</v>
      </c>
      <c r="M133" s="69" t="n">
        <v>231250</v>
      </c>
      <c r="N133" s="68"/>
      <c r="O133" s="69" t="n">
        <v>192000</v>
      </c>
      <c r="P133" s="70"/>
      <c r="Q133" s="70"/>
      <c r="R133" s="68" t="n">
        <v>1854144.4</v>
      </c>
      <c r="S133" s="71" t="n">
        <f aca="false">D133+F133+H133+J133+L133</f>
        <v>1372175.88</v>
      </c>
      <c r="T133" s="71" t="n">
        <f aca="false">E133+G133+I133+K133+M133</f>
        <v>289968.52</v>
      </c>
    </row>
    <row r="134" customFormat="false" ht="15.95" hidden="false" customHeight="true" outlineLevel="0" collapsed="false">
      <c r="A134" s="65" t="s">
        <v>337</v>
      </c>
      <c r="B134" s="66" t="s">
        <v>338</v>
      </c>
      <c r="C134" s="67"/>
      <c r="D134" s="68" t="n">
        <v>0</v>
      </c>
      <c r="E134" s="69"/>
      <c r="F134" s="68" t="n">
        <v>90056.5</v>
      </c>
      <c r="G134" s="69" t="n">
        <v>0</v>
      </c>
      <c r="H134" s="68" t="n">
        <v>39468.17</v>
      </c>
      <c r="I134" s="69" t="n">
        <v>11523.91</v>
      </c>
      <c r="J134" s="68" t="n">
        <v>3360</v>
      </c>
      <c r="K134" s="69" t="n">
        <v>0</v>
      </c>
      <c r="L134" s="68" t="n">
        <v>81552.28</v>
      </c>
      <c r="M134" s="69" t="n">
        <v>40288</v>
      </c>
      <c r="N134" s="68" t="n">
        <v>84592.61</v>
      </c>
      <c r="O134" s="69"/>
      <c r="P134" s="70"/>
      <c r="Q134" s="70"/>
      <c r="R134" s="68" t="n">
        <v>350841.47</v>
      </c>
      <c r="S134" s="71" t="n">
        <f aca="false">D134+F134+H134+J134+L134</f>
        <v>214436.95</v>
      </c>
      <c r="T134" s="71" t="n">
        <f aca="false">E134+G134+I134+K134+M134</f>
        <v>51811.91</v>
      </c>
    </row>
    <row r="135" customFormat="false" ht="15.95" hidden="false" customHeight="true" outlineLevel="0" collapsed="false">
      <c r="A135" s="72" t="s">
        <v>339</v>
      </c>
      <c r="B135" s="73" t="s">
        <v>340</v>
      </c>
      <c r="C135" s="67"/>
      <c r="D135" s="68"/>
      <c r="E135" s="69"/>
      <c r="F135" s="68" t="n">
        <v>2691</v>
      </c>
      <c r="G135" s="69"/>
      <c r="H135" s="68" t="n">
        <v>24920</v>
      </c>
      <c r="I135" s="69"/>
      <c r="J135" s="68" t="n">
        <v>1662</v>
      </c>
      <c r="K135" s="69"/>
      <c r="L135" s="68" t="n">
        <v>43951.85</v>
      </c>
      <c r="M135" s="69" t="n">
        <v>280249.95</v>
      </c>
      <c r="N135" s="68" t="n">
        <v>86103.6</v>
      </c>
      <c r="O135" s="69"/>
      <c r="P135" s="70"/>
      <c r="Q135" s="70"/>
      <c r="R135" s="68" t="n">
        <v>439578.4</v>
      </c>
      <c r="S135" s="71" t="n">
        <f aca="false">D135+F135+H135+J135+L135</f>
        <v>73224.85</v>
      </c>
      <c r="T135" s="71" t="n">
        <f aca="false">E135+G135+I135+K135+M135</f>
        <v>280249.95</v>
      </c>
    </row>
    <row r="136" customFormat="false" ht="15.95" hidden="false" customHeight="true" outlineLevel="0" collapsed="false">
      <c r="A136" s="65" t="s">
        <v>341</v>
      </c>
      <c r="B136" s="66" t="s">
        <v>342</v>
      </c>
      <c r="C136" s="67"/>
      <c r="D136" s="68"/>
      <c r="E136" s="69"/>
      <c r="F136" s="68"/>
      <c r="G136" s="69"/>
      <c r="H136" s="68"/>
      <c r="I136" s="69"/>
      <c r="J136" s="68" t="n">
        <v>59922.92</v>
      </c>
      <c r="K136" s="69"/>
      <c r="L136" s="68" t="n">
        <v>350350.29</v>
      </c>
      <c r="M136" s="69"/>
      <c r="N136" s="68" t="n">
        <v>17852.91</v>
      </c>
      <c r="O136" s="69" t="n">
        <v>160869</v>
      </c>
      <c r="P136" s="70"/>
      <c r="Q136" s="70"/>
      <c r="R136" s="68" t="n">
        <v>588995.12</v>
      </c>
      <c r="S136" s="71" t="n">
        <f aca="false">D136+F136+H136+J136+L136</f>
        <v>410273.21</v>
      </c>
      <c r="T136" s="71" t="n">
        <f aca="false">E136+G136+I136+K136+M136</f>
        <v>0</v>
      </c>
    </row>
    <row r="137" customFormat="false" ht="15.95" hidden="false" customHeight="true" outlineLevel="0" collapsed="false">
      <c r="A137" s="72" t="s">
        <v>343</v>
      </c>
      <c r="B137" s="73" t="s">
        <v>344</v>
      </c>
      <c r="C137" s="67"/>
      <c r="D137" s="68"/>
      <c r="E137" s="69"/>
      <c r="F137" s="68"/>
      <c r="G137" s="69"/>
      <c r="H137" s="68"/>
      <c r="I137" s="69"/>
      <c r="J137" s="68" t="n">
        <v>269652.9</v>
      </c>
      <c r="K137" s="69"/>
      <c r="L137" s="68" t="n">
        <v>17976.7</v>
      </c>
      <c r="M137" s="69"/>
      <c r="N137" s="68"/>
      <c r="O137" s="69"/>
      <c r="P137" s="70"/>
      <c r="Q137" s="70"/>
      <c r="R137" s="68" t="n">
        <v>287629.6</v>
      </c>
      <c r="S137" s="71" t="n">
        <f aca="false">D137+F137+H137+J137+L137</f>
        <v>287629.6</v>
      </c>
      <c r="T137" s="71" t="n">
        <f aca="false">E137+G137+I137+K137+M137</f>
        <v>0</v>
      </c>
    </row>
    <row r="138" customFormat="false" ht="15.95" hidden="false" customHeight="true" outlineLevel="0" collapsed="false">
      <c r="A138" s="65" t="s">
        <v>345</v>
      </c>
      <c r="B138" s="66" t="s">
        <v>346</v>
      </c>
      <c r="C138" s="67"/>
      <c r="D138" s="68"/>
      <c r="E138" s="69"/>
      <c r="F138" s="68" t="n">
        <v>0</v>
      </c>
      <c r="G138" s="69"/>
      <c r="H138" s="68" t="n">
        <v>337721</v>
      </c>
      <c r="I138" s="69"/>
      <c r="J138" s="68" t="n">
        <v>0</v>
      </c>
      <c r="K138" s="69"/>
      <c r="L138" s="68" t="n">
        <v>0</v>
      </c>
      <c r="M138" s="69"/>
      <c r="N138" s="68"/>
      <c r="O138" s="69"/>
      <c r="P138" s="70"/>
      <c r="Q138" s="70"/>
      <c r="R138" s="68" t="n">
        <v>337721</v>
      </c>
      <c r="S138" s="71" t="n">
        <f aca="false">D138+F138+H138+J138+L138</f>
        <v>337721</v>
      </c>
      <c r="T138" s="71" t="n">
        <f aca="false">E138+G138+I138+K138+M138</f>
        <v>0</v>
      </c>
    </row>
    <row r="139" customFormat="false" ht="15.95" hidden="false" customHeight="true" outlineLevel="0" collapsed="false">
      <c r="A139" s="72" t="s">
        <v>347</v>
      </c>
      <c r="B139" s="73" t="s">
        <v>348</v>
      </c>
      <c r="C139" s="67"/>
      <c r="D139" s="68" t="n">
        <v>123014.21</v>
      </c>
      <c r="E139" s="69" t="n">
        <v>0</v>
      </c>
      <c r="F139" s="68" t="n">
        <v>564691.26</v>
      </c>
      <c r="G139" s="69" t="n">
        <v>0</v>
      </c>
      <c r="H139" s="68" t="n">
        <v>264</v>
      </c>
      <c r="I139" s="69" t="n">
        <v>72000</v>
      </c>
      <c r="J139" s="68"/>
      <c r="K139" s="69"/>
      <c r="L139" s="68"/>
      <c r="M139" s="69"/>
      <c r="N139" s="68"/>
      <c r="O139" s="69"/>
      <c r="P139" s="70"/>
      <c r="Q139" s="70"/>
      <c r="R139" s="68" t="n">
        <v>759969.47</v>
      </c>
      <c r="S139" s="71" t="n">
        <f aca="false">D139+F139+H139+J139+L139</f>
        <v>687969.47</v>
      </c>
      <c r="T139" s="71" t="n">
        <f aca="false">E139+G139+I139+K139+M139</f>
        <v>72000</v>
      </c>
    </row>
    <row r="140" customFormat="false" ht="15.95" hidden="false" customHeight="true" outlineLevel="0" collapsed="false">
      <c r="A140" s="65" t="s">
        <v>349</v>
      </c>
      <c r="B140" s="66" t="s">
        <v>350</v>
      </c>
      <c r="C140" s="67"/>
      <c r="D140" s="68"/>
      <c r="E140" s="69"/>
      <c r="F140" s="68" t="n">
        <v>2691</v>
      </c>
      <c r="G140" s="69"/>
      <c r="H140" s="68" t="n">
        <v>9384</v>
      </c>
      <c r="I140" s="69"/>
      <c r="J140" s="68" t="n">
        <v>34669.2</v>
      </c>
      <c r="K140" s="69"/>
      <c r="L140" s="68" t="n">
        <v>153485.79</v>
      </c>
      <c r="M140" s="69"/>
      <c r="N140" s="68" t="n">
        <v>116998.72</v>
      </c>
      <c r="O140" s="69"/>
      <c r="P140" s="70"/>
      <c r="Q140" s="70"/>
      <c r="R140" s="68" t="n">
        <v>317228.71</v>
      </c>
      <c r="S140" s="71" t="n">
        <f aca="false">D140+F140+H140+J140+L140</f>
        <v>200229.99</v>
      </c>
      <c r="T140" s="71" t="n">
        <f aca="false">E140+G140+I140+K140+M140</f>
        <v>0</v>
      </c>
    </row>
    <row r="141" customFormat="false" ht="15.95" hidden="false" customHeight="true" outlineLevel="0" collapsed="false">
      <c r="A141" s="72" t="s">
        <v>351</v>
      </c>
      <c r="B141" s="73" t="s">
        <v>352</v>
      </c>
      <c r="C141" s="67"/>
      <c r="D141" s="68" t="n">
        <v>117852.64</v>
      </c>
      <c r="E141" s="69"/>
      <c r="F141" s="68" t="n">
        <v>132322.76</v>
      </c>
      <c r="G141" s="69"/>
      <c r="H141" s="68"/>
      <c r="I141" s="69"/>
      <c r="J141" s="68"/>
      <c r="K141" s="69"/>
      <c r="L141" s="68"/>
      <c r="M141" s="69"/>
      <c r="N141" s="68"/>
      <c r="O141" s="69"/>
      <c r="P141" s="70"/>
      <c r="Q141" s="70"/>
      <c r="R141" s="68" t="n">
        <v>250175.4</v>
      </c>
      <c r="S141" s="71" t="n">
        <f aca="false">D141+F141+H141+J141+L141</f>
        <v>250175.4</v>
      </c>
      <c r="T141" s="71" t="n">
        <f aca="false">E141+G141+I141+K141+M141</f>
        <v>0</v>
      </c>
    </row>
    <row r="142" customFormat="false" ht="15.95" hidden="false" customHeight="true" outlineLevel="0" collapsed="false">
      <c r="A142" s="65" t="s">
        <v>353</v>
      </c>
      <c r="B142" s="66" t="s">
        <v>354</v>
      </c>
      <c r="C142" s="67"/>
      <c r="D142" s="68"/>
      <c r="E142" s="69"/>
      <c r="F142" s="68"/>
      <c r="G142" s="69"/>
      <c r="H142" s="68"/>
      <c r="I142" s="69"/>
      <c r="J142" s="68" t="n">
        <v>157322.4</v>
      </c>
      <c r="K142" s="69"/>
      <c r="L142" s="68"/>
      <c r="M142" s="69"/>
      <c r="N142" s="68"/>
      <c r="O142" s="69"/>
      <c r="P142" s="70"/>
      <c r="Q142" s="70"/>
      <c r="R142" s="68" t="n">
        <v>157322.4</v>
      </c>
      <c r="S142" s="71" t="n">
        <f aca="false">D142+F142+H142+J142+L142</f>
        <v>157322.4</v>
      </c>
      <c r="T142" s="71" t="n">
        <f aca="false">E142+G142+I142+K142+M142</f>
        <v>0</v>
      </c>
    </row>
    <row r="143" customFormat="false" ht="15.95" hidden="false" customHeight="true" outlineLevel="0" collapsed="false">
      <c r="A143" s="72" t="s">
        <v>355</v>
      </c>
      <c r="B143" s="73" t="s">
        <v>356</v>
      </c>
      <c r="C143" s="67"/>
      <c r="D143" s="68"/>
      <c r="E143" s="69"/>
      <c r="F143" s="68"/>
      <c r="G143" s="69"/>
      <c r="H143" s="68"/>
      <c r="I143" s="69"/>
      <c r="J143" s="68" t="n">
        <v>1980</v>
      </c>
      <c r="K143" s="69"/>
      <c r="L143" s="68" t="n">
        <v>0</v>
      </c>
      <c r="M143" s="69"/>
      <c r="N143" s="68" t="n">
        <v>13970.62</v>
      </c>
      <c r="O143" s="69"/>
      <c r="P143" s="70"/>
      <c r="Q143" s="70"/>
      <c r="R143" s="68" t="n">
        <v>15950.62</v>
      </c>
      <c r="S143" s="71" t="n">
        <f aca="false">D143+F143+H143+J143+L143</f>
        <v>1980</v>
      </c>
      <c r="T143" s="71" t="n">
        <f aca="false">E143+G143+I143+K143+M143</f>
        <v>0</v>
      </c>
    </row>
    <row r="144" customFormat="false" ht="15.95" hidden="false" customHeight="true" outlineLevel="0" collapsed="false">
      <c r="A144" s="65" t="s">
        <v>357</v>
      </c>
      <c r="B144" s="66" t="s">
        <v>358</v>
      </c>
      <c r="C144" s="67"/>
      <c r="D144" s="68"/>
      <c r="E144" s="69"/>
      <c r="F144" s="68" t="n">
        <v>8835.45</v>
      </c>
      <c r="G144" s="69"/>
      <c r="H144" s="68" t="n">
        <v>10174.25</v>
      </c>
      <c r="I144" s="69"/>
      <c r="J144" s="68" t="n">
        <v>36558.79</v>
      </c>
      <c r="K144" s="69"/>
      <c r="L144" s="68" t="n">
        <v>214610.15</v>
      </c>
      <c r="M144" s="69" t="n">
        <v>51187.5</v>
      </c>
      <c r="N144" s="68" t="n">
        <v>253495.93</v>
      </c>
      <c r="O144" s="69"/>
      <c r="P144" s="70"/>
      <c r="Q144" s="70"/>
      <c r="R144" s="68" t="n">
        <v>574862.07</v>
      </c>
      <c r="S144" s="71" t="n">
        <f aca="false">D144+F144+H144+J144+L144</f>
        <v>270178.64</v>
      </c>
      <c r="T144" s="71" t="n">
        <f aca="false">E144+G144+I144+K144+M144</f>
        <v>51187.5</v>
      </c>
    </row>
    <row r="145" customFormat="false" ht="15.95" hidden="false" customHeight="true" outlineLevel="0" collapsed="false">
      <c r="A145" s="72" t="s">
        <v>359</v>
      </c>
      <c r="B145" s="73" t="s">
        <v>360</v>
      </c>
      <c r="C145" s="67"/>
      <c r="D145" s="68" t="n">
        <v>11421.79</v>
      </c>
      <c r="E145" s="69"/>
      <c r="F145" s="68"/>
      <c r="G145" s="69"/>
      <c r="H145" s="68"/>
      <c r="I145" s="69"/>
      <c r="J145" s="68" t="n">
        <v>6671.44</v>
      </c>
      <c r="K145" s="69"/>
      <c r="L145" s="68"/>
      <c r="M145" s="69" t="n">
        <v>30937.48</v>
      </c>
      <c r="N145" s="68"/>
      <c r="O145" s="69"/>
      <c r="P145" s="70"/>
      <c r="Q145" s="70"/>
      <c r="R145" s="68" t="n">
        <v>49030.71</v>
      </c>
      <c r="S145" s="71" t="n">
        <f aca="false">D145+F145+H145+J145+L145</f>
        <v>18093.23</v>
      </c>
      <c r="T145" s="71" t="n">
        <f aca="false">E145+G145+I145+K145+M145</f>
        <v>30937.48</v>
      </c>
    </row>
    <row r="146" customFormat="false" ht="15.95" hidden="false" customHeight="true" outlineLevel="0" collapsed="false">
      <c r="A146" s="65" t="s">
        <v>361</v>
      </c>
      <c r="B146" s="66" t="s">
        <v>362</v>
      </c>
      <c r="C146" s="67"/>
      <c r="D146" s="68"/>
      <c r="E146" s="69"/>
      <c r="F146" s="68" t="n">
        <v>11999.86</v>
      </c>
      <c r="G146" s="69"/>
      <c r="H146" s="68"/>
      <c r="I146" s="69"/>
      <c r="J146" s="68" t="n">
        <v>0</v>
      </c>
      <c r="K146" s="69"/>
      <c r="L146" s="68" t="n">
        <v>0</v>
      </c>
      <c r="M146" s="69" t="n">
        <v>62500.05</v>
      </c>
      <c r="N146" s="68" t="n">
        <v>14400</v>
      </c>
      <c r="O146" s="69"/>
      <c r="P146" s="70"/>
      <c r="Q146" s="70"/>
      <c r="R146" s="68" t="n">
        <v>88899.91</v>
      </c>
      <c r="S146" s="71" t="n">
        <f aca="false">D146+F146+H146+J146+L146</f>
        <v>11999.86</v>
      </c>
      <c r="T146" s="71" t="n">
        <f aca="false">E146+G146+I146+K146+M146</f>
        <v>62500.05</v>
      </c>
    </row>
    <row r="147" customFormat="false" ht="15.95" hidden="false" customHeight="true" outlineLevel="0" collapsed="false">
      <c r="A147" s="72" t="s">
        <v>363</v>
      </c>
      <c r="B147" s="73" t="s">
        <v>364</v>
      </c>
      <c r="C147" s="67"/>
      <c r="D147" s="68"/>
      <c r="E147" s="69"/>
      <c r="F147" s="68"/>
      <c r="G147" s="69"/>
      <c r="H147" s="68"/>
      <c r="I147" s="69"/>
      <c r="J147" s="68" t="n">
        <v>0</v>
      </c>
      <c r="K147" s="69"/>
      <c r="L147" s="68" t="n">
        <v>125337.29</v>
      </c>
      <c r="M147" s="69"/>
      <c r="N147" s="68"/>
      <c r="O147" s="69"/>
      <c r="P147" s="70"/>
      <c r="Q147" s="70"/>
      <c r="R147" s="68" t="n">
        <v>125337.29</v>
      </c>
      <c r="S147" s="71" t="n">
        <f aca="false">D147+F147+H147+J147+L147</f>
        <v>125337.29</v>
      </c>
      <c r="T147" s="71" t="n">
        <f aca="false">E147+G147+I147+K147+M147</f>
        <v>0</v>
      </c>
    </row>
    <row r="148" customFormat="false" ht="15.95" hidden="false" customHeight="true" outlineLevel="0" collapsed="false">
      <c r="A148" s="65" t="s">
        <v>365</v>
      </c>
      <c r="B148" s="66" t="s">
        <v>366</v>
      </c>
      <c r="C148" s="67"/>
      <c r="D148" s="68"/>
      <c r="E148" s="69"/>
      <c r="F148" s="68"/>
      <c r="G148" s="69"/>
      <c r="H148" s="68" t="n">
        <v>4800</v>
      </c>
      <c r="I148" s="69"/>
      <c r="J148" s="68" t="n">
        <v>0</v>
      </c>
      <c r="K148" s="69"/>
      <c r="L148" s="68" t="n">
        <v>0</v>
      </c>
      <c r="M148" s="69"/>
      <c r="N148" s="68"/>
      <c r="O148" s="69"/>
      <c r="P148" s="70"/>
      <c r="Q148" s="70"/>
      <c r="R148" s="68" t="n">
        <v>4800</v>
      </c>
      <c r="S148" s="71" t="n">
        <f aca="false">D148+F148+H148+J148+L148</f>
        <v>4800</v>
      </c>
      <c r="T148" s="71" t="n">
        <f aca="false">E148+G148+I148+K148+M148</f>
        <v>0</v>
      </c>
    </row>
    <row r="149" customFormat="false" ht="15.95" hidden="false" customHeight="true" outlineLevel="0" collapsed="false">
      <c r="A149" s="72" t="s">
        <v>367</v>
      </c>
      <c r="B149" s="73" t="s">
        <v>368</v>
      </c>
      <c r="C149" s="67"/>
      <c r="D149" s="68"/>
      <c r="E149" s="69"/>
      <c r="F149" s="68"/>
      <c r="G149" s="69"/>
      <c r="H149" s="68" t="n">
        <v>0</v>
      </c>
      <c r="I149" s="69"/>
      <c r="J149" s="68" t="n">
        <v>48666.73</v>
      </c>
      <c r="K149" s="69"/>
      <c r="L149" s="68" t="n">
        <v>583129.54</v>
      </c>
      <c r="M149" s="69"/>
      <c r="N149" s="68" t="n">
        <v>273243.44</v>
      </c>
      <c r="O149" s="69"/>
      <c r="P149" s="70"/>
      <c r="Q149" s="70"/>
      <c r="R149" s="68" t="n">
        <v>905039.71</v>
      </c>
      <c r="S149" s="71" t="n">
        <f aca="false">D149+F149+H149+J149+L149</f>
        <v>631796.27</v>
      </c>
      <c r="T149" s="71" t="n">
        <f aca="false">E149+G149+I149+K149+M149</f>
        <v>0</v>
      </c>
    </row>
    <row r="150" customFormat="false" ht="15.95" hidden="false" customHeight="true" outlineLevel="0" collapsed="false">
      <c r="A150" s="65" t="s">
        <v>369</v>
      </c>
      <c r="B150" s="66" t="s">
        <v>370</v>
      </c>
      <c r="C150" s="67"/>
      <c r="D150" s="68"/>
      <c r="E150" s="69"/>
      <c r="F150" s="68"/>
      <c r="G150" s="69"/>
      <c r="H150" s="68"/>
      <c r="I150" s="69"/>
      <c r="J150" s="68" t="n">
        <v>167342.99</v>
      </c>
      <c r="K150" s="69"/>
      <c r="L150" s="68"/>
      <c r="M150" s="69"/>
      <c r="N150" s="68"/>
      <c r="O150" s="69"/>
      <c r="P150" s="70"/>
      <c r="Q150" s="70"/>
      <c r="R150" s="68" t="n">
        <v>167342.99</v>
      </c>
      <c r="S150" s="71" t="n">
        <f aca="false">D150+F150+H150+J150+L150</f>
        <v>167342.99</v>
      </c>
      <c r="T150" s="71" t="n">
        <f aca="false">E150+G150+I150+K150+M150</f>
        <v>0</v>
      </c>
    </row>
    <row r="151" customFormat="false" ht="15.95" hidden="false" customHeight="true" outlineLevel="0" collapsed="false">
      <c r="A151" s="72" t="s">
        <v>371</v>
      </c>
      <c r="B151" s="73" t="s">
        <v>372</v>
      </c>
      <c r="C151" s="67"/>
      <c r="D151" s="68"/>
      <c r="E151" s="69"/>
      <c r="F151" s="68"/>
      <c r="G151" s="69"/>
      <c r="H151" s="68"/>
      <c r="I151" s="69"/>
      <c r="J151" s="68"/>
      <c r="K151" s="69"/>
      <c r="L151" s="68"/>
      <c r="M151" s="69"/>
      <c r="N151" s="68" t="n">
        <v>5928</v>
      </c>
      <c r="O151" s="69"/>
      <c r="P151" s="70"/>
      <c r="Q151" s="70"/>
      <c r="R151" s="68" t="n">
        <v>5928</v>
      </c>
      <c r="S151" s="71" t="n">
        <f aca="false">D151+F151+H151+J151+L151</f>
        <v>0</v>
      </c>
      <c r="T151" s="71" t="n">
        <f aca="false">E151+G151+I151+K151+M151</f>
        <v>0</v>
      </c>
    </row>
    <row r="152" customFormat="false" ht="15.95" hidden="false" customHeight="true" outlineLevel="0" collapsed="false">
      <c r="A152" s="65" t="s">
        <v>373</v>
      </c>
      <c r="B152" s="66" t="s">
        <v>374</v>
      </c>
      <c r="C152" s="67"/>
      <c r="D152" s="68"/>
      <c r="E152" s="69"/>
      <c r="F152" s="68"/>
      <c r="G152" s="69"/>
      <c r="H152" s="68"/>
      <c r="I152" s="69"/>
      <c r="J152" s="68"/>
      <c r="K152" s="69"/>
      <c r="L152" s="68"/>
      <c r="M152" s="69"/>
      <c r="N152" s="68" t="n">
        <v>33254.26</v>
      </c>
      <c r="O152" s="69"/>
      <c r="P152" s="70"/>
      <c r="Q152" s="70"/>
      <c r="R152" s="68" t="n">
        <v>33254.26</v>
      </c>
      <c r="S152" s="71" t="n">
        <f aca="false">D152+F152+H152+J152+L152</f>
        <v>0</v>
      </c>
      <c r="T152" s="71" t="n">
        <f aca="false">E152+G152+I152+K152+M152</f>
        <v>0</v>
      </c>
    </row>
    <row r="153" customFormat="false" ht="15.95" hidden="false" customHeight="true" outlineLevel="0" collapsed="false">
      <c r="A153" s="72" t="s">
        <v>375</v>
      </c>
      <c r="B153" s="73" t="s">
        <v>376</v>
      </c>
      <c r="C153" s="67"/>
      <c r="D153" s="68"/>
      <c r="E153" s="69"/>
      <c r="F153" s="68"/>
      <c r="G153" s="69"/>
      <c r="H153" s="68"/>
      <c r="I153" s="69"/>
      <c r="J153" s="68"/>
      <c r="K153" s="69"/>
      <c r="L153" s="68" t="n">
        <v>2160</v>
      </c>
      <c r="M153" s="69" t="n">
        <v>150000</v>
      </c>
      <c r="N153" s="68" t="n">
        <v>7170</v>
      </c>
      <c r="O153" s="69"/>
      <c r="P153" s="70"/>
      <c r="Q153" s="70"/>
      <c r="R153" s="68" t="n">
        <v>159330</v>
      </c>
      <c r="S153" s="71" t="n">
        <f aca="false">D153+F153+H153+J153+L153</f>
        <v>2160</v>
      </c>
      <c r="T153" s="71" t="n">
        <f aca="false">E153+G153+I153+K153+M153</f>
        <v>150000</v>
      </c>
    </row>
    <row r="154" customFormat="false" ht="15.95" hidden="false" customHeight="true" outlineLevel="0" collapsed="false">
      <c r="A154" s="65" t="s">
        <v>377</v>
      </c>
      <c r="B154" s="66" t="s">
        <v>378</v>
      </c>
      <c r="C154" s="67"/>
      <c r="D154" s="68" t="n">
        <v>303082.52</v>
      </c>
      <c r="E154" s="69"/>
      <c r="F154" s="68"/>
      <c r="G154" s="69"/>
      <c r="H154" s="68"/>
      <c r="I154" s="69"/>
      <c r="J154" s="68"/>
      <c r="K154" s="69"/>
      <c r="L154" s="68"/>
      <c r="M154" s="69"/>
      <c r="N154" s="68"/>
      <c r="O154" s="69"/>
      <c r="P154" s="70"/>
      <c r="Q154" s="70"/>
      <c r="R154" s="68" t="n">
        <v>303082.52</v>
      </c>
      <c r="S154" s="71" t="n">
        <f aca="false">D154+F154+H154+J154+L154</f>
        <v>303082.52</v>
      </c>
      <c r="T154" s="71" t="n">
        <f aca="false">E154+G154+I154+K154+M154</f>
        <v>0</v>
      </c>
    </row>
    <row r="155" customFormat="false" ht="15.95" hidden="false" customHeight="true" outlineLevel="0" collapsed="false">
      <c r="A155" s="72" t="s">
        <v>379</v>
      </c>
      <c r="B155" s="73" t="s">
        <v>380</v>
      </c>
      <c r="C155" s="67"/>
      <c r="D155" s="68"/>
      <c r="E155" s="69"/>
      <c r="F155" s="68"/>
      <c r="G155" s="69"/>
      <c r="H155" s="68"/>
      <c r="I155" s="69"/>
      <c r="J155" s="68"/>
      <c r="K155" s="69"/>
      <c r="L155" s="68"/>
      <c r="M155" s="69"/>
      <c r="N155" s="68" t="n">
        <v>4840.45</v>
      </c>
      <c r="O155" s="69"/>
      <c r="P155" s="70"/>
      <c r="Q155" s="70"/>
      <c r="R155" s="68" t="n">
        <v>4840.45</v>
      </c>
      <c r="S155" s="71" t="n">
        <f aca="false">D155+F155+H155+J155+L155</f>
        <v>0</v>
      </c>
      <c r="T155" s="71" t="n">
        <f aca="false">E155+G155+I155+K155+M155</f>
        <v>0</v>
      </c>
    </row>
    <row r="156" customFormat="false" ht="15.95" hidden="false" customHeight="true" outlineLevel="0" collapsed="false">
      <c r="A156" s="65" t="s">
        <v>381</v>
      </c>
      <c r="B156" s="66" t="s">
        <v>382</v>
      </c>
      <c r="C156" s="67"/>
      <c r="D156" s="68"/>
      <c r="E156" s="69"/>
      <c r="F156" s="68"/>
      <c r="G156" s="69"/>
      <c r="H156" s="68"/>
      <c r="I156" s="69"/>
      <c r="J156" s="68"/>
      <c r="K156" s="69"/>
      <c r="L156" s="68" t="n">
        <v>1187506.41</v>
      </c>
      <c r="M156" s="69"/>
      <c r="N156" s="68"/>
      <c r="O156" s="69"/>
      <c r="P156" s="70"/>
      <c r="Q156" s="70"/>
      <c r="R156" s="68" t="n">
        <v>1187506.41</v>
      </c>
      <c r="S156" s="71" t="n">
        <f aca="false">D156+F156+H156+J156+L156</f>
        <v>1187506.41</v>
      </c>
      <c r="T156" s="71" t="n">
        <f aca="false">E156+G156+I156+K156+M156</f>
        <v>0</v>
      </c>
    </row>
    <row r="157" customFormat="false" ht="15.95" hidden="false" customHeight="true" outlineLevel="0" collapsed="false">
      <c r="A157" s="72" t="s">
        <v>383</v>
      </c>
      <c r="B157" s="73" t="s">
        <v>384</v>
      </c>
      <c r="C157" s="67"/>
      <c r="D157" s="68" t="n">
        <v>21678.46</v>
      </c>
      <c r="E157" s="69"/>
      <c r="F157" s="68"/>
      <c r="G157" s="69"/>
      <c r="H157" s="68"/>
      <c r="I157" s="69"/>
      <c r="J157" s="68"/>
      <c r="K157" s="69"/>
      <c r="L157" s="68"/>
      <c r="M157" s="69"/>
      <c r="N157" s="68"/>
      <c r="O157" s="69"/>
      <c r="P157" s="70"/>
      <c r="Q157" s="70"/>
      <c r="R157" s="68" t="n">
        <v>21678.46</v>
      </c>
      <c r="S157" s="71" t="n">
        <f aca="false">D157+F157+H157+J157+L157</f>
        <v>21678.46</v>
      </c>
      <c r="T157" s="71" t="n">
        <f aca="false">E157+G157+I157+K157+M157</f>
        <v>0</v>
      </c>
    </row>
    <row r="158" customFormat="false" ht="15.95" hidden="false" customHeight="true" outlineLevel="0" collapsed="false">
      <c r="A158" s="65" t="s">
        <v>385</v>
      </c>
      <c r="B158" s="66" t="s">
        <v>386</v>
      </c>
      <c r="C158" s="67"/>
      <c r="D158" s="68" t="n">
        <v>31600.09</v>
      </c>
      <c r="E158" s="69"/>
      <c r="F158" s="68"/>
      <c r="G158" s="69"/>
      <c r="H158" s="68"/>
      <c r="I158" s="69"/>
      <c r="J158" s="68"/>
      <c r="K158" s="69"/>
      <c r="L158" s="68"/>
      <c r="M158" s="69"/>
      <c r="N158" s="68"/>
      <c r="O158" s="69"/>
      <c r="P158" s="70"/>
      <c r="Q158" s="70"/>
      <c r="R158" s="68" t="n">
        <v>31600.09</v>
      </c>
      <c r="S158" s="71" t="n">
        <f aca="false">D158+F158+H158+J158+L158</f>
        <v>31600.09</v>
      </c>
      <c r="T158" s="71" t="n">
        <f aca="false">E158+G158+I158+K158+M158</f>
        <v>0</v>
      </c>
    </row>
    <row r="159" customFormat="false" ht="15.95" hidden="false" customHeight="true" outlineLevel="0" collapsed="false">
      <c r="A159" s="72" t="s">
        <v>387</v>
      </c>
      <c r="B159" s="73" t="s">
        <v>388</v>
      </c>
      <c r="C159" s="67"/>
      <c r="D159" s="68" t="n">
        <v>0</v>
      </c>
      <c r="E159" s="69"/>
      <c r="F159" s="68"/>
      <c r="G159" s="69"/>
      <c r="H159" s="68"/>
      <c r="I159" s="69"/>
      <c r="J159" s="68"/>
      <c r="K159" s="69"/>
      <c r="L159" s="68"/>
      <c r="M159" s="69"/>
      <c r="N159" s="68"/>
      <c r="O159" s="69"/>
      <c r="P159" s="70"/>
      <c r="Q159" s="70"/>
      <c r="R159" s="68" t="n">
        <v>0</v>
      </c>
      <c r="S159" s="71" t="n">
        <f aca="false">D159+F159+H159+J159+L159</f>
        <v>0</v>
      </c>
      <c r="T159" s="71" t="n">
        <f aca="false">E159+G159+I159+K159+M159</f>
        <v>0</v>
      </c>
    </row>
    <row r="160" customFormat="false" ht="15.95" hidden="false" customHeight="true" outlineLevel="0" collapsed="false">
      <c r="A160" s="65" t="s">
        <v>389</v>
      </c>
      <c r="B160" s="66" t="s">
        <v>390</v>
      </c>
      <c r="C160" s="67"/>
      <c r="D160" s="68" t="n">
        <v>6928.26</v>
      </c>
      <c r="E160" s="69"/>
      <c r="F160" s="68"/>
      <c r="G160" s="69"/>
      <c r="H160" s="68"/>
      <c r="I160" s="69"/>
      <c r="J160" s="68"/>
      <c r="K160" s="69"/>
      <c r="L160" s="68"/>
      <c r="M160" s="69"/>
      <c r="N160" s="68"/>
      <c r="O160" s="69"/>
      <c r="P160" s="70"/>
      <c r="Q160" s="70"/>
      <c r="R160" s="68" t="n">
        <v>6928.26</v>
      </c>
      <c r="S160" s="71" t="n">
        <f aca="false">D160+F160+H160+J160+L160</f>
        <v>6928.26</v>
      </c>
      <c r="T160" s="71" t="n">
        <f aca="false">E160+G160+I160+K160+M160</f>
        <v>0</v>
      </c>
    </row>
    <row r="161" customFormat="false" ht="15.95" hidden="false" customHeight="true" outlineLevel="0" collapsed="false">
      <c r="A161" s="72" t="s">
        <v>391</v>
      </c>
      <c r="B161" s="73" t="s">
        <v>392</v>
      </c>
      <c r="C161" s="67"/>
      <c r="D161" s="68" t="n">
        <v>36828.61</v>
      </c>
      <c r="E161" s="69"/>
      <c r="F161" s="68"/>
      <c r="G161" s="69"/>
      <c r="H161" s="68"/>
      <c r="I161" s="69"/>
      <c r="J161" s="68"/>
      <c r="K161" s="69"/>
      <c r="L161" s="68"/>
      <c r="M161" s="69"/>
      <c r="N161" s="68"/>
      <c r="O161" s="69"/>
      <c r="P161" s="70"/>
      <c r="Q161" s="70"/>
      <c r="R161" s="68" t="n">
        <v>36828.61</v>
      </c>
      <c r="S161" s="71" t="n">
        <f aca="false">D161+F161+H161+J161+L161</f>
        <v>36828.61</v>
      </c>
      <c r="T161" s="71" t="n">
        <f aca="false">E161+G161+I161+K161+M161</f>
        <v>0</v>
      </c>
    </row>
    <row r="162" customFormat="false" ht="15.95" hidden="false" customHeight="true" outlineLevel="0" collapsed="false">
      <c r="A162" s="65" t="s">
        <v>393</v>
      </c>
      <c r="B162" s="66" t="s">
        <v>394</v>
      </c>
      <c r="C162" s="67"/>
      <c r="D162" s="68" t="n">
        <v>3798.5</v>
      </c>
      <c r="E162" s="69"/>
      <c r="F162" s="68"/>
      <c r="G162" s="69"/>
      <c r="H162" s="68"/>
      <c r="I162" s="69"/>
      <c r="J162" s="68"/>
      <c r="K162" s="69"/>
      <c r="L162" s="68"/>
      <c r="M162" s="69"/>
      <c r="N162" s="68"/>
      <c r="O162" s="69"/>
      <c r="P162" s="70"/>
      <c r="Q162" s="70"/>
      <c r="R162" s="68" t="n">
        <v>3798.5</v>
      </c>
      <c r="S162" s="71" t="n">
        <f aca="false">D162+F162+H162+J162+L162</f>
        <v>3798.5</v>
      </c>
      <c r="T162" s="71" t="n">
        <f aca="false">E162+G162+I162+K162+M162</f>
        <v>0</v>
      </c>
    </row>
    <row r="163" customFormat="false" ht="15.95" hidden="false" customHeight="true" outlineLevel="0" collapsed="false">
      <c r="A163" s="72" t="s">
        <v>395</v>
      </c>
      <c r="B163" s="73" t="s">
        <v>396</v>
      </c>
      <c r="C163" s="67"/>
      <c r="D163" s="68" t="n">
        <v>8527.48</v>
      </c>
      <c r="E163" s="69"/>
      <c r="F163" s="68"/>
      <c r="G163" s="69"/>
      <c r="H163" s="68"/>
      <c r="I163" s="69"/>
      <c r="J163" s="68"/>
      <c r="K163" s="69"/>
      <c r="L163" s="68"/>
      <c r="M163" s="69"/>
      <c r="N163" s="68"/>
      <c r="O163" s="69"/>
      <c r="P163" s="70"/>
      <c r="Q163" s="70"/>
      <c r="R163" s="68" t="n">
        <v>8527.48</v>
      </c>
      <c r="S163" s="71" t="n">
        <f aca="false">D163+F163+H163+J163+L163</f>
        <v>8527.48</v>
      </c>
      <c r="T163" s="71" t="n">
        <f aca="false">E163+G163+I163+K163+M163</f>
        <v>0</v>
      </c>
    </row>
    <row r="164" customFormat="false" ht="15.95" hidden="false" customHeight="true" outlineLevel="0" collapsed="false">
      <c r="A164" s="65" t="s">
        <v>397</v>
      </c>
      <c r="B164" s="66" t="s">
        <v>398</v>
      </c>
      <c r="C164" s="67"/>
      <c r="D164" s="68" t="n">
        <v>17483.39</v>
      </c>
      <c r="E164" s="69"/>
      <c r="F164" s="68"/>
      <c r="G164" s="69"/>
      <c r="H164" s="68"/>
      <c r="I164" s="69"/>
      <c r="J164" s="68"/>
      <c r="K164" s="69"/>
      <c r="L164" s="68"/>
      <c r="M164" s="69"/>
      <c r="N164" s="68"/>
      <c r="O164" s="69"/>
      <c r="P164" s="70"/>
      <c r="Q164" s="70"/>
      <c r="R164" s="68" t="n">
        <v>17483.39</v>
      </c>
      <c r="S164" s="71" t="n">
        <f aca="false">D164+F164+H164+J164+L164</f>
        <v>17483.39</v>
      </c>
      <c r="T164" s="71" t="n">
        <f aca="false">E164+G164+I164+K164+M164</f>
        <v>0</v>
      </c>
    </row>
    <row r="165" customFormat="false" ht="15.95" hidden="false" customHeight="true" outlineLevel="0" collapsed="false">
      <c r="A165" s="72" t="s">
        <v>399</v>
      </c>
      <c r="B165" s="73" t="s">
        <v>400</v>
      </c>
      <c r="C165" s="67"/>
      <c r="D165" s="68" t="n">
        <v>4328.9</v>
      </c>
      <c r="E165" s="69"/>
      <c r="F165" s="68"/>
      <c r="G165" s="69"/>
      <c r="H165" s="68"/>
      <c r="I165" s="69"/>
      <c r="J165" s="68"/>
      <c r="K165" s="69"/>
      <c r="L165" s="68"/>
      <c r="M165" s="69"/>
      <c r="N165" s="68"/>
      <c r="O165" s="69"/>
      <c r="P165" s="70"/>
      <c r="Q165" s="70"/>
      <c r="R165" s="68" t="n">
        <v>4328.9</v>
      </c>
      <c r="S165" s="71" t="n">
        <f aca="false">D165+F165+H165+J165+L165</f>
        <v>4328.9</v>
      </c>
      <c r="T165" s="71" t="n">
        <f aca="false">E165+G165+I165+K165+M165</f>
        <v>0</v>
      </c>
    </row>
    <row r="166" customFormat="false" ht="15.95" hidden="false" customHeight="true" outlineLevel="0" collapsed="false">
      <c r="A166" s="65" t="s">
        <v>401</v>
      </c>
      <c r="B166" s="66" t="s">
        <v>402</v>
      </c>
      <c r="C166" s="67"/>
      <c r="D166" s="68" t="n">
        <v>2571.34</v>
      </c>
      <c r="E166" s="69"/>
      <c r="F166" s="68"/>
      <c r="G166" s="69"/>
      <c r="H166" s="68"/>
      <c r="I166" s="69"/>
      <c r="J166" s="68"/>
      <c r="K166" s="69"/>
      <c r="L166" s="68"/>
      <c r="M166" s="69"/>
      <c r="N166" s="68"/>
      <c r="O166" s="69"/>
      <c r="P166" s="70"/>
      <c r="Q166" s="70"/>
      <c r="R166" s="68" t="n">
        <v>2571.34</v>
      </c>
      <c r="S166" s="71" t="n">
        <f aca="false">D166+F166+H166+J166+L166</f>
        <v>2571.34</v>
      </c>
      <c r="T166" s="71" t="n">
        <f aca="false">E166+G166+I166+K166+M166</f>
        <v>0</v>
      </c>
    </row>
    <row r="167" customFormat="false" ht="15.95" hidden="false" customHeight="true" outlineLevel="0" collapsed="false">
      <c r="A167" s="72" t="s">
        <v>403</v>
      </c>
      <c r="B167" s="73" t="s">
        <v>404</v>
      </c>
      <c r="C167" s="67"/>
      <c r="D167" s="68" t="n">
        <v>12964.64</v>
      </c>
      <c r="E167" s="69"/>
      <c r="F167" s="68"/>
      <c r="G167" s="69"/>
      <c r="H167" s="68"/>
      <c r="I167" s="69"/>
      <c r="J167" s="68"/>
      <c r="K167" s="69"/>
      <c r="L167" s="68"/>
      <c r="M167" s="69"/>
      <c r="N167" s="68"/>
      <c r="O167" s="69"/>
      <c r="P167" s="70"/>
      <c r="Q167" s="70"/>
      <c r="R167" s="68" t="n">
        <v>12964.64</v>
      </c>
      <c r="S167" s="71" t="n">
        <f aca="false">D167+F167+H167+J167+L167</f>
        <v>12964.64</v>
      </c>
      <c r="T167" s="71" t="n">
        <f aca="false">E167+G167+I167+K167+M167</f>
        <v>0</v>
      </c>
    </row>
    <row r="168" customFormat="false" ht="15.95" hidden="false" customHeight="true" outlineLevel="0" collapsed="false">
      <c r="A168" s="65" t="s">
        <v>405</v>
      </c>
      <c r="B168" s="66" t="s">
        <v>406</v>
      </c>
      <c r="C168" s="67"/>
      <c r="D168" s="68" t="n">
        <v>0</v>
      </c>
      <c r="E168" s="69"/>
      <c r="F168" s="68"/>
      <c r="G168" s="69"/>
      <c r="H168" s="68"/>
      <c r="I168" s="69"/>
      <c r="J168" s="68"/>
      <c r="K168" s="69"/>
      <c r="L168" s="68"/>
      <c r="M168" s="69"/>
      <c r="N168" s="68"/>
      <c r="O168" s="69"/>
      <c r="P168" s="70"/>
      <c r="Q168" s="70"/>
      <c r="R168" s="68" t="n">
        <v>0</v>
      </c>
      <c r="S168" s="71" t="n">
        <f aca="false">D168+F168+H168+J168+L168</f>
        <v>0</v>
      </c>
      <c r="T168" s="71" t="n">
        <f aca="false">E168+G168+I168+K168+M168</f>
        <v>0</v>
      </c>
    </row>
    <row r="169" customFormat="false" ht="15.95" hidden="false" customHeight="true" outlineLevel="0" collapsed="false">
      <c r="A169" s="72" t="s">
        <v>407</v>
      </c>
      <c r="B169" s="73" t="s">
        <v>408</v>
      </c>
      <c r="C169" s="67"/>
      <c r="D169" s="68" t="n">
        <v>7941.44</v>
      </c>
      <c r="E169" s="69"/>
      <c r="F169" s="68"/>
      <c r="G169" s="69"/>
      <c r="H169" s="68"/>
      <c r="I169" s="69"/>
      <c r="J169" s="68"/>
      <c r="K169" s="69"/>
      <c r="L169" s="68"/>
      <c r="M169" s="69"/>
      <c r="N169" s="68"/>
      <c r="O169" s="69"/>
      <c r="P169" s="70"/>
      <c r="Q169" s="70"/>
      <c r="R169" s="68" t="n">
        <v>7941.44</v>
      </c>
      <c r="S169" s="71" t="n">
        <f aca="false">D169+F169+H169+J169+L169</f>
        <v>7941.44</v>
      </c>
      <c r="T169" s="71" t="n">
        <f aca="false">E169+G169+I169+K169+M169</f>
        <v>0</v>
      </c>
    </row>
    <row r="170" customFormat="false" ht="15.95" hidden="false" customHeight="true" outlineLevel="0" collapsed="false">
      <c r="A170" s="65" t="s">
        <v>409</v>
      </c>
      <c r="B170" s="66" t="s">
        <v>410</v>
      </c>
      <c r="C170" s="67"/>
      <c r="D170" s="68" t="n">
        <v>79721.77</v>
      </c>
      <c r="E170" s="69"/>
      <c r="F170" s="68"/>
      <c r="G170" s="69"/>
      <c r="H170" s="68"/>
      <c r="I170" s="69"/>
      <c r="J170" s="68"/>
      <c r="K170" s="69"/>
      <c r="L170" s="68"/>
      <c r="M170" s="69"/>
      <c r="N170" s="68"/>
      <c r="O170" s="69"/>
      <c r="P170" s="70"/>
      <c r="Q170" s="70"/>
      <c r="R170" s="68" t="n">
        <v>79721.77</v>
      </c>
      <c r="S170" s="71" t="n">
        <f aca="false">D170+F170+H170+J170+L170</f>
        <v>79721.77</v>
      </c>
      <c r="T170" s="71" t="n">
        <f aca="false">E170+G170+I170+K170+M170</f>
        <v>0</v>
      </c>
    </row>
    <row r="171" customFormat="false" ht="15.95" hidden="false" customHeight="true" outlineLevel="0" collapsed="false">
      <c r="A171" s="72" t="s">
        <v>411</v>
      </c>
      <c r="B171" s="73" t="s">
        <v>412</v>
      </c>
      <c r="C171" s="67"/>
      <c r="D171" s="68"/>
      <c r="E171" s="69" t="n">
        <v>50848</v>
      </c>
      <c r="F171" s="68"/>
      <c r="G171" s="69"/>
      <c r="H171" s="68"/>
      <c r="I171" s="69"/>
      <c r="J171" s="68"/>
      <c r="K171" s="69"/>
      <c r="L171" s="68"/>
      <c r="M171" s="69"/>
      <c r="N171" s="68"/>
      <c r="O171" s="69"/>
      <c r="P171" s="70"/>
      <c r="Q171" s="70"/>
      <c r="R171" s="68" t="n">
        <v>50848</v>
      </c>
      <c r="S171" s="71" t="n">
        <f aca="false">D171+F171+H171+J171+L171</f>
        <v>0</v>
      </c>
      <c r="T171" s="71" t="n">
        <f aca="false">E171+G171+I171+K171+M171</f>
        <v>50848</v>
      </c>
    </row>
    <row r="172" customFormat="false" ht="15.95" hidden="false" customHeight="true" outlineLevel="0" collapsed="false">
      <c r="A172" s="65" t="s">
        <v>413</v>
      </c>
      <c r="B172" s="66" t="s">
        <v>414</v>
      </c>
      <c r="C172" s="67"/>
      <c r="D172" s="68" t="n">
        <v>154549.89</v>
      </c>
      <c r="E172" s="69"/>
      <c r="F172" s="68"/>
      <c r="G172" s="69"/>
      <c r="H172" s="68"/>
      <c r="I172" s="69"/>
      <c r="J172" s="68"/>
      <c r="K172" s="69"/>
      <c r="L172" s="68"/>
      <c r="M172" s="69"/>
      <c r="N172" s="68"/>
      <c r="O172" s="69"/>
      <c r="P172" s="70"/>
      <c r="Q172" s="70"/>
      <c r="R172" s="68" t="n">
        <v>154549.89</v>
      </c>
      <c r="S172" s="71" t="n">
        <f aca="false">D172+F172+H172+J172+L172</f>
        <v>154549.89</v>
      </c>
      <c r="T172" s="71" t="n">
        <f aca="false">E172+G172+I172+K172+M172</f>
        <v>0</v>
      </c>
    </row>
    <row r="173" customFormat="false" ht="15.95" hidden="false" customHeight="true" outlineLevel="0" collapsed="false">
      <c r="A173" s="72" t="s">
        <v>415</v>
      </c>
      <c r="B173" s="73" t="s">
        <v>416</v>
      </c>
      <c r="C173" s="67"/>
      <c r="D173" s="68" t="n">
        <v>0</v>
      </c>
      <c r="E173" s="69"/>
      <c r="F173" s="68"/>
      <c r="G173" s="69"/>
      <c r="H173" s="68"/>
      <c r="I173" s="69"/>
      <c r="J173" s="68"/>
      <c r="K173" s="69"/>
      <c r="L173" s="68"/>
      <c r="M173" s="69"/>
      <c r="N173" s="68"/>
      <c r="O173" s="69"/>
      <c r="P173" s="70"/>
      <c r="Q173" s="70"/>
      <c r="R173" s="68" t="n">
        <v>0</v>
      </c>
      <c r="S173" s="71" t="n">
        <f aca="false">D173+F173+H173+J173+L173</f>
        <v>0</v>
      </c>
      <c r="T173" s="71" t="n">
        <f aca="false">E173+G173+I173+K173+M173</f>
        <v>0</v>
      </c>
    </row>
    <row r="174" customFormat="false" ht="15.95" hidden="false" customHeight="true" outlineLevel="0" collapsed="false">
      <c r="A174" s="65" t="s">
        <v>417</v>
      </c>
      <c r="B174" s="66" t="s">
        <v>418</v>
      </c>
      <c r="C174" s="67"/>
      <c r="D174" s="68" t="n">
        <v>4186</v>
      </c>
      <c r="E174" s="69"/>
      <c r="F174" s="68"/>
      <c r="G174" s="69"/>
      <c r="H174" s="68"/>
      <c r="I174" s="69"/>
      <c r="J174" s="68"/>
      <c r="K174" s="69"/>
      <c r="L174" s="68"/>
      <c r="M174" s="69"/>
      <c r="N174" s="68"/>
      <c r="O174" s="69"/>
      <c r="P174" s="70"/>
      <c r="Q174" s="70"/>
      <c r="R174" s="68" t="n">
        <v>4186</v>
      </c>
      <c r="S174" s="71" t="n">
        <f aca="false">D174+F174+H174+J174+L174</f>
        <v>4186</v>
      </c>
      <c r="T174" s="71" t="n">
        <f aca="false">E174+G174+I174+K174+M174</f>
        <v>0</v>
      </c>
    </row>
    <row r="175" customFormat="false" ht="15.95" hidden="false" customHeight="true" outlineLevel="0" collapsed="false">
      <c r="A175" s="72" t="s">
        <v>419</v>
      </c>
      <c r="B175" s="73" t="s">
        <v>420</v>
      </c>
      <c r="C175" s="67"/>
      <c r="D175" s="68" t="n">
        <v>0</v>
      </c>
      <c r="E175" s="69"/>
      <c r="F175" s="68"/>
      <c r="G175" s="69"/>
      <c r="H175" s="68"/>
      <c r="I175" s="69"/>
      <c r="J175" s="68"/>
      <c r="K175" s="69"/>
      <c r="L175" s="68"/>
      <c r="M175" s="69"/>
      <c r="N175" s="68"/>
      <c r="O175" s="69"/>
      <c r="P175" s="70"/>
      <c r="Q175" s="70"/>
      <c r="R175" s="68" t="n">
        <v>0</v>
      </c>
      <c r="S175" s="71" t="n">
        <f aca="false">D175+F175+H175+J175+L175</f>
        <v>0</v>
      </c>
      <c r="T175" s="71" t="n">
        <f aca="false">E175+G175+I175+K175+M175</f>
        <v>0</v>
      </c>
    </row>
    <row r="176" customFormat="false" ht="15.95" hidden="false" customHeight="true" outlineLevel="0" collapsed="false">
      <c r="A176" s="65" t="s">
        <v>421</v>
      </c>
      <c r="B176" s="66" t="s">
        <v>422</v>
      </c>
      <c r="C176" s="67"/>
      <c r="D176" s="68" t="n">
        <v>82320.46</v>
      </c>
      <c r="E176" s="69"/>
      <c r="F176" s="68"/>
      <c r="G176" s="69"/>
      <c r="H176" s="68"/>
      <c r="I176" s="69"/>
      <c r="J176" s="68"/>
      <c r="K176" s="69"/>
      <c r="L176" s="68"/>
      <c r="M176" s="69"/>
      <c r="N176" s="68"/>
      <c r="O176" s="69"/>
      <c r="P176" s="70"/>
      <c r="Q176" s="70"/>
      <c r="R176" s="68" t="n">
        <v>82320.46</v>
      </c>
      <c r="S176" s="71" t="n">
        <f aca="false">D176+F176+H176+J176+L176</f>
        <v>82320.46</v>
      </c>
      <c r="T176" s="71" t="n">
        <f aca="false">E176+G176+I176+K176+M176</f>
        <v>0</v>
      </c>
    </row>
    <row r="177" customFormat="false" ht="15.95" hidden="false" customHeight="true" outlineLevel="0" collapsed="false">
      <c r="A177" s="72" t="s">
        <v>423</v>
      </c>
      <c r="B177" s="73" t="s">
        <v>424</v>
      </c>
      <c r="C177" s="67"/>
      <c r="D177" s="68" t="n">
        <v>73481.69</v>
      </c>
      <c r="E177" s="69"/>
      <c r="F177" s="68"/>
      <c r="G177" s="69"/>
      <c r="H177" s="68"/>
      <c r="I177" s="69"/>
      <c r="J177" s="68"/>
      <c r="K177" s="69"/>
      <c r="L177" s="68"/>
      <c r="M177" s="69"/>
      <c r="N177" s="68"/>
      <c r="O177" s="69"/>
      <c r="P177" s="70"/>
      <c r="Q177" s="70"/>
      <c r="R177" s="68" t="n">
        <v>73481.69</v>
      </c>
      <c r="S177" s="71" t="n">
        <f aca="false">D177+F177+H177+J177+L177</f>
        <v>73481.69</v>
      </c>
      <c r="T177" s="71" t="n">
        <f aca="false">E177+G177+I177+K177+M177</f>
        <v>0</v>
      </c>
    </row>
    <row r="178" customFormat="false" ht="15.95" hidden="false" customHeight="true" outlineLevel="0" collapsed="false">
      <c r="A178" s="65" t="s">
        <v>425</v>
      </c>
      <c r="B178" s="66" t="s">
        <v>426</v>
      </c>
      <c r="C178" s="67"/>
      <c r="D178" s="68" t="n">
        <v>9089.6</v>
      </c>
      <c r="E178" s="69"/>
      <c r="F178" s="68"/>
      <c r="G178" s="69"/>
      <c r="H178" s="68"/>
      <c r="I178" s="69"/>
      <c r="J178" s="68"/>
      <c r="K178" s="69"/>
      <c r="L178" s="68"/>
      <c r="M178" s="69"/>
      <c r="N178" s="68"/>
      <c r="O178" s="69"/>
      <c r="P178" s="70"/>
      <c r="Q178" s="70"/>
      <c r="R178" s="68" t="n">
        <v>9089.6</v>
      </c>
      <c r="S178" s="71" t="n">
        <f aca="false">D178+F178+H178+J178+L178</f>
        <v>9089.6</v>
      </c>
      <c r="T178" s="71" t="n">
        <f aca="false">E178+G178+I178+K178+M178</f>
        <v>0</v>
      </c>
    </row>
    <row r="179" customFormat="false" ht="15.95" hidden="false" customHeight="true" outlineLevel="0" collapsed="false">
      <c r="A179" s="72" t="s">
        <v>427</v>
      </c>
      <c r="B179" s="73" t="s">
        <v>428</v>
      </c>
      <c r="C179" s="67"/>
      <c r="D179" s="68" t="n">
        <v>8726.02</v>
      </c>
      <c r="E179" s="69"/>
      <c r="F179" s="68"/>
      <c r="G179" s="69"/>
      <c r="H179" s="68"/>
      <c r="I179" s="69"/>
      <c r="J179" s="68"/>
      <c r="K179" s="69"/>
      <c r="L179" s="68"/>
      <c r="M179" s="69"/>
      <c r="N179" s="68"/>
      <c r="O179" s="69"/>
      <c r="P179" s="70"/>
      <c r="Q179" s="70"/>
      <c r="R179" s="68" t="n">
        <v>8726.02</v>
      </c>
      <c r="S179" s="71" t="n">
        <f aca="false">D179+F179+H179+J179+L179</f>
        <v>8726.02</v>
      </c>
      <c r="T179" s="71" t="n">
        <f aca="false">E179+G179+I179+K179+M179</f>
        <v>0</v>
      </c>
    </row>
    <row r="180" customFormat="false" ht="15.95" hidden="false" customHeight="true" outlineLevel="0" collapsed="false">
      <c r="A180" s="65" t="s">
        <v>429</v>
      </c>
      <c r="B180" s="66" t="s">
        <v>430</v>
      </c>
      <c r="C180" s="67"/>
      <c r="D180" s="68" t="n">
        <v>29728.13</v>
      </c>
      <c r="E180" s="69"/>
      <c r="F180" s="68"/>
      <c r="G180" s="69"/>
      <c r="H180" s="68"/>
      <c r="I180" s="69"/>
      <c r="J180" s="68"/>
      <c r="K180" s="69"/>
      <c r="L180" s="68"/>
      <c r="M180" s="69"/>
      <c r="N180" s="68"/>
      <c r="O180" s="69"/>
      <c r="P180" s="70"/>
      <c r="Q180" s="70"/>
      <c r="R180" s="68" t="n">
        <v>29728.13</v>
      </c>
      <c r="S180" s="71" t="n">
        <f aca="false">D180+F180+H180+J180+L180</f>
        <v>29728.13</v>
      </c>
      <c r="T180" s="71" t="n">
        <f aca="false">E180+G180+I180+K180+M180</f>
        <v>0</v>
      </c>
    </row>
    <row r="181" customFormat="false" ht="15.95" hidden="false" customHeight="true" outlineLevel="0" collapsed="false">
      <c r="A181" s="72" t="s">
        <v>431</v>
      </c>
      <c r="B181" s="73" t="s">
        <v>432</v>
      </c>
      <c r="C181" s="67"/>
      <c r="D181" s="68" t="n">
        <v>0</v>
      </c>
      <c r="E181" s="69"/>
      <c r="F181" s="68"/>
      <c r="G181" s="69"/>
      <c r="H181" s="68"/>
      <c r="I181" s="69"/>
      <c r="J181" s="68"/>
      <c r="K181" s="69"/>
      <c r="L181" s="68"/>
      <c r="M181" s="69"/>
      <c r="N181" s="68"/>
      <c r="O181" s="69"/>
      <c r="P181" s="70"/>
      <c r="Q181" s="70"/>
      <c r="R181" s="68" t="n">
        <v>0</v>
      </c>
      <c r="S181" s="71" t="n">
        <f aca="false">D181+F181+H181+J181+L181</f>
        <v>0</v>
      </c>
      <c r="T181" s="71" t="n">
        <f aca="false">E181+G181+I181+K181+M181</f>
        <v>0</v>
      </c>
    </row>
    <row r="182" customFormat="false" ht="15.95" hidden="false" customHeight="true" outlineLevel="0" collapsed="false">
      <c r="A182" s="65" t="s">
        <v>433</v>
      </c>
      <c r="B182" s="66" t="s">
        <v>434</v>
      </c>
      <c r="C182" s="67"/>
      <c r="D182" s="68" t="n">
        <v>5451.37</v>
      </c>
      <c r="E182" s="69" t="n">
        <v>12720.31</v>
      </c>
      <c r="F182" s="68"/>
      <c r="G182" s="69"/>
      <c r="H182" s="68"/>
      <c r="I182" s="69"/>
      <c r="J182" s="68"/>
      <c r="K182" s="69"/>
      <c r="L182" s="68"/>
      <c r="M182" s="69"/>
      <c r="N182" s="68"/>
      <c r="O182" s="69"/>
      <c r="P182" s="70"/>
      <c r="Q182" s="70"/>
      <c r="R182" s="68" t="n">
        <v>18171.68</v>
      </c>
      <c r="S182" s="71" t="n">
        <f aca="false">D182+F182+H182+J182+L182</f>
        <v>5451.37</v>
      </c>
      <c r="T182" s="71" t="n">
        <f aca="false">E182+G182+I182+K182+M182</f>
        <v>12720.31</v>
      </c>
    </row>
    <row r="183" customFormat="false" ht="15.95" hidden="false" customHeight="true" outlineLevel="0" collapsed="false">
      <c r="A183" s="72" t="s">
        <v>435</v>
      </c>
      <c r="B183" s="73" t="s">
        <v>436</v>
      </c>
      <c r="C183" s="67"/>
      <c r="D183" s="68" t="n">
        <v>10253.8</v>
      </c>
      <c r="E183" s="69"/>
      <c r="F183" s="68"/>
      <c r="G183" s="69"/>
      <c r="H183" s="68"/>
      <c r="I183" s="69"/>
      <c r="J183" s="68"/>
      <c r="K183" s="69"/>
      <c r="L183" s="68"/>
      <c r="M183" s="69"/>
      <c r="N183" s="68"/>
      <c r="O183" s="69"/>
      <c r="P183" s="70"/>
      <c r="Q183" s="70"/>
      <c r="R183" s="68" t="n">
        <v>10253.8</v>
      </c>
      <c r="S183" s="71" t="n">
        <f aca="false">D183+F183+H183+J183+L183</f>
        <v>10253.8</v>
      </c>
      <c r="T183" s="71" t="n">
        <f aca="false">E183+G183+I183+K183+M183</f>
        <v>0</v>
      </c>
    </row>
    <row r="184" customFormat="false" ht="15.95" hidden="false" customHeight="true" outlineLevel="0" collapsed="false">
      <c r="A184" s="65" t="s">
        <v>437</v>
      </c>
      <c r="B184" s="66" t="s">
        <v>438</v>
      </c>
      <c r="C184" s="67"/>
      <c r="D184" s="68" t="n">
        <v>95491.28</v>
      </c>
      <c r="E184" s="69"/>
      <c r="F184" s="68"/>
      <c r="G184" s="69"/>
      <c r="H184" s="68"/>
      <c r="I184" s="69"/>
      <c r="J184" s="68"/>
      <c r="K184" s="69"/>
      <c r="L184" s="68"/>
      <c r="M184" s="69"/>
      <c r="N184" s="68"/>
      <c r="O184" s="69"/>
      <c r="P184" s="70"/>
      <c r="Q184" s="70"/>
      <c r="R184" s="68" t="n">
        <v>95491.28</v>
      </c>
      <c r="S184" s="71" t="n">
        <f aca="false">D184+F184+H184+J184+L184</f>
        <v>95491.28</v>
      </c>
      <c r="T184" s="71" t="n">
        <f aca="false">E184+G184+I184+K184+M184</f>
        <v>0</v>
      </c>
    </row>
    <row r="185" customFormat="false" ht="15.95" hidden="false" customHeight="true" outlineLevel="0" collapsed="false">
      <c r="A185" s="72" t="s">
        <v>439</v>
      </c>
      <c r="B185" s="73" t="s">
        <v>440</v>
      </c>
      <c r="C185" s="67"/>
      <c r="D185" s="68" t="n">
        <v>4348.3</v>
      </c>
      <c r="E185" s="69"/>
      <c r="F185" s="68"/>
      <c r="G185" s="69"/>
      <c r="H185" s="68"/>
      <c r="I185" s="69"/>
      <c r="J185" s="68"/>
      <c r="K185" s="69"/>
      <c r="L185" s="68"/>
      <c r="M185" s="69"/>
      <c r="N185" s="68"/>
      <c r="O185" s="69"/>
      <c r="P185" s="70"/>
      <c r="Q185" s="70"/>
      <c r="R185" s="68" t="n">
        <v>4348.3</v>
      </c>
      <c r="S185" s="71" t="n">
        <f aca="false">D185+F185+H185+J185+L185</f>
        <v>4348.3</v>
      </c>
      <c r="T185" s="71" t="n">
        <f aca="false">E185+G185+I185+K185+M185</f>
        <v>0</v>
      </c>
    </row>
    <row r="186" customFormat="false" ht="15.95" hidden="false" customHeight="true" outlineLevel="0" collapsed="false">
      <c r="A186" s="65" t="s">
        <v>441</v>
      </c>
      <c r="B186" s="66" t="s">
        <v>442</v>
      </c>
      <c r="C186" s="67"/>
      <c r="D186" s="68" t="n">
        <v>23502.39</v>
      </c>
      <c r="E186" s="69"/>
      <c r="F186" s="68"/>
      <c r="G186" s="69"/>
      <c r="H186" s="68"/>
      <c r="I186" s="69"/>
      <c r="J186" s="68"/>
      <c r="K186" s="69"/>
      <c r="L186" s="68"/>
      <c r="M186" s="69"/>
      <c r="N186" s="68"/>
      <c r="O186" s="69"/>
      <c r="P186" s="70"/>
      <c r="Q186" s="70"/>
      <c r="R186" s="68" t="n">
        <v>23502.39</v>
      </c>
      <c r="S186" s="71" t="n">
        <f aca="false">D186+F186+H186+J186+L186</f>
        <v>23502.39</v>
      </c>
      <c r="T186" s="71" t="n">
        <f aca="false">E186+G186+I186+K186+M186</f>
        <v>0</v>
      </c>
    </row>
    <row r="187" customFormat="false" ht="15.95" hidden="false" customHeight="true" outlineLevel="0" collapsed="false">
      <c r="A187" s="72" t="s">
        <v>443</v>
      </c>
      <c r="B187" s="73" t="s">
        <v>444</v>
      </c>
      <c r="C187" s="67"/>
      <c r="D187" s="68" t="n">
        <v>0</v>
      </c>
      <c r="E187" s="69"/>
      <c r="F187" s="68"/>
      <c r="G187" s="69"/>
      <c r="H187" s="68"/>
      <c r="I187" s="69"/>
      <c r="J187" s="68"/>
      <c r="K187" s="69"/>
      <c r="L187" s="68"/>
      <c r="M187" s="69"/>
      <c r="N187" s="68"/>
      <c r="O187" s="69"/>
      <c r="P187" s="70"/>
      <c r="Q187" s="70"/>
      <c r="R187" s="68" t="n">
        <v>0</v>
      </c>
      <c r="S187" s="71" t="n">
        <f aca="false">D187+F187+H187+J187+L187</f>
        <v>0</v>
      </c>
      <c r="T187" s="71" t="n">
        <f aca="false">E187+G187+I187+K187+M187</f>
        <v>0</v>
      </c>
    </row>
    <row r="188" customFormat="false" ht="15.95" hidden="false" customHeight="true" outlineLevel="0" collapsed="false">
      <c r="A188" s="65" t="s">
        <v>445</v>
      </c>
      <c r="B188" s="66" t="s">
        <v>446</v>
      </c>
      <c r="C188" s="67"/>
      <c r="D188" s="68" t="n">
        <v>0</v>
      </c>
      <c r="E188" s="69"/>
      <c r="F188" s="68"/>
      <c r="G188" s="69"/>
      <c r="H188" s="68"/>
      <c r="I188" s="69"/>
      <c r="J188" s="68"/>
      <c r="K188" s="69"/>
      <c r="L188" s="68"/>
      <c r="M188" s="69"/>
      <c r="N188" s="68"/>
      <c r="O188" s="69"/>
      <c r="P188" s="70"/>
      <c r="Q188" s="70"/>
      <c r="R188" s="68" t="n">
        <v>0</v>
      </c>
      <c r="S188" s="71" t="n">
        <f aca="false">D188+F188+H188+J188+L188</f>
        <v>0</v>
      </c>
      <c r="T188" s="71" t="n">
        <f aca="false">E188+G188+I188+K188+M188</f>
        <v>0</v>
      </c>
    </row>
    <row r="189" customFormat="false" ht="15.95" hidden="false" customHeight="true" outlineLevel="0" collapsed="false">
      <c r="A189" s="72" t="s">
        <v>447</v>
      </c>
      <c r="B189" s="73" t="s">
        <v>448</v>
      </c>
      <c r="C189" s="67"/>
      <c r="D189" s="68" t="n">
        <v>2475.72</v>
      </c>
      <c r="E189" s="69"/>
      <c r="F189" s="68"/>
      <c r="G189" s="69"/>
      <c r="H189" s="68"/>
      <c r="I189" s="69"/>
      <c r="J189" s="68"/>
      <c r="K189" s="69"/>
      <c r="L189" s="68"/>
      <c r="M189" s="69"/>
      <c r="N189" s="68"/>
      <c r="O189" s="69"/>
      <c r="P189" s="70"/>
      <c r="Q189" s="70"/>
      <c r="R189" s="68" t="n">
        <v>2475.72</v>
      </c>
      <c r="S189" s="71" t="n">
        <f aca="false">D189+F189+H189+J189+L189</f>
        <v>2475.72</v>
      </c>
      <c r="T189" s="71" t="n">
        <f aca="false">E189+G189+I189+K189+M189</f>
        <v>0</v>
      </c>
    </row>
    <row r="190" customFormat="false" ht="15.95" hidden="false" customHeight="true" outlineLevel="0" collapsed="false">
      <c r="A190" s="65" t="s">
        <v>449</v>
      </c>
      <c r="B190" s="66" t="s">
        <v>450</v>
      </c>
      <c r="C190" s="67"/>
      <c r="D190" s="68" t="n">
        <v>0</v>
      </c>
      <c r="E190" s="69"/>
      <c r="F190" s="68"/>
      <c r="G190" s="69"/>
      <c r="H190" s="68"/>
      <c r="I190" s="69"/>
      <c r="J190" s="68"/>
      <c r="K190" s="69"/>
      <c r="L190" s="68"/>
      <c r="M190" s="69"/>
      <c r="N190" s="68"/>
      <c r="O190" s="69"/>
      <c r="P190" s="70"/>
      <c r="Q190" s="70"/>
      <c r="R190" s="68" t="n">
        <v>0</v>
      </c>
      <c r="S190" s="71" t="n">
        <f aca="false">D190+F190+H190+J190+L190</f>
        <v>0</v>
      </c>
      <c r="T190" s="71" t="n">
        <f aca="false">E190+G190+I190+K190+M190</f>
        <v>0</v>
      </c>
    </row>
    <row r="191" customFormat="false" ht="15.95" hidden="false" customHeight="true" outlineLevel="0" collapsed="false">
      <c r="A191" s="72" t="s">
        <v>451</v>
      </c>
      <c r="B191" s="73" t="s">
        <v>452</v>
      </c>
      <c r="C191" s="67"/>
      <c r="D191" s="68" t="n">
        <v>32275.99</v>
      </c>
      <c r="E191" s="69"/>
      <c r="F191" s="68"/>
      <c r="G191" s="69"/>
      <c r="H191" s="68"/>
      <c r="I191" s="69"/>
      <c r="J191" s="68"/>
      <c r="K191" s="69"/>
      <c r="L191" s="68"/>
      <c r="M191" s="69"/>
      <c r="N191" s="68"/>
      <c r="O191" s="69"/>
      <c r="P191" s="70"/>
      <c r="Q191" s="70"/>
      <c r="R191" s="68" t="n">
        <v>32275.99</v>
      </c>
      <c r="S191" s="71" t="n">
        <f aca="false">D191+F191+H191+J191+L191</f>
        <v>32275.99</v>
      </c>
      <c r="T191" s="71" t="n">
        <f aca="false">E191+G191+I191+K191+M191</f>
        <v>0</v>
      </c>
    </row>
    <row r="192" customFormat="false" ht="15.95" hidden="false" customHeight="true" outlineLevel="0" collapsed="false">
      <c r="A192" s="65" t="s">
        <v>453</v>
      </c>
      <c r="B192" s="66" t="s">
        <v>454</v>
      </c>
      <c r="C192" s="67"/>
      <c r="D192" s="68" t="n">
        <v>2511.6</v>
      </c>
      <c r="E192" s="69"/>
      <c r="F192" s="68"/>
      <c r="G192" s="69"/>
      <c r="H192" s="68"/>
      <c r="I192" s="69"/>
      <c r="J192" s="68"/>
      <c r="K192" s="69"/>
      <c r="L192" s="68"/>
      <c r="M192" s="69"/>
      <c r="N192" s="68"/>
      <c r="O192" s="69"/>
      <c r="P192" s="70"/>
      <c r="Q192" s="70"/>
      <c r="R192" s="68" t="n">
        <v>2511.6</v>
      </c>
      <c r="S192" s="71" t="n">
        <f aca="false">D192+F192+H192+J192+L192</f>
        <v>2511.6</v>
      </c>
      <c r="T192" s="71" t="n">
        <f aca="false">E192+G192+I192+K192+M192</f>
        <v>0</v>
      </c>
    </row>
    <row r="193" customFormat="false" ht="15.95" hidden="false" customHeight="true" outlineLevel="0" collapsed="false">
      <c r="A193" s="72" t="s">
        <v>455</v>
      </c>
      <c r="B193" s="73" t="s">
        <v>456</v>
      </c>
      <c r="C193" s="67"/>
      <c r="D193" s="68" t="n">
        <v>5675.02</v>
      </c>
      <c r="E193" s="69"/>
      <c r="F193" s="68"/>
      <c r="G193" s="69"/>
      <c r="H193" s="68"/>
      <c r="I193" s="69"/>
      <c r="J193" s="68"/>
      <c r="K193" s="69"/>
      <c r="L193" s="68"/>
      <c r="M193" s="69"/>
      <c r="N193" s="68"/>
      <c r="O193" s="69"/>
      <c r="P193" s="70"/>
      <c r="Q193" s="70"/>
      <c r="R193" s="68" t="n">
        <v>5675.02</v>
      </c>
      <c r="S193" s="71" t="n">
        <f aca="false">D193+F193+H193+J193+L193</f>
        <v>5675.02</v>
      </c>
      <c r="T193" s="71" t="n">
        <f aca="false">E193+G193+I193+K193+M193</f>
        <v>0</v>
      </c>
    </row>
    <row r="194" customFormat="false" ht="15.95" hidden="false" customHeight="true" outlineLevel="0" collapsed="false">
      <c r="A194" s="65" t="s">
        <v>457</v>
      </c>
      <c r="B194" s="66" t="s">
        <v>458</v>
      </c>
      <c r="C194" s="67"/>
      <c r="D194" s="68" t="n">
        <v>21043.15</v>
      </c>
      <c r="E194" s="69"/>
      <c r="F194" s="68"/>
      <c r="G194" s="69"/>
      <c r="H194" s="68"/>
      <c r="I194" s="69"/>
      <c r="J194" s="68"/>
      <c r="K194" s="69"/>
      <c r="L194" s="68"/>
      <c r="M194" s="69"/>
      <c r="N194" s="68"/>
      <c r="O194" s="69"/>
      <c r="P194" s="70"/>
      <c r="Q194" s="70"/>
      <c r="R194" s="68" t="n">
        <v>21043.15</v>
      </c>
      <c r="S194" s="71" t="n">
        <f aca="false">D194+F194+H194+J194+L194</f>
        <v>21043.15</v>
      </c>
      <c r="T194" s="71" t="n">
        <f aca="false">E194+G194+I194+K194+M194</f>
        <v>0</v>
      </c>
    </row>
    <row r="195" customFormat="false" ht="15.95" hidden="false" customHeight="true" outlineLevel="0" collapsed="false">
      <c r="A195" s="72" t="s">
        <v>459</v>
      </c>
      <c r="B195" s="73" t="s">
        <v>460</v>
      </c>
      <c r="C195" s="67"/>
      <c r="D195" s="68" t="n">
        <v>119655.61</v>
      </c>
      <c r="E195" s="69"/>
      <c r="F195" s="68"/>
      <c r="G195" s="69"/>
      <c r="H195" s="68"/>
      <c r="I195" s="69"/>
      <c r="J195" s="68"/>
      <c r="K195" s="69"/>
      <c r="L195" s="68"/>
      <c r="M195" s="69"/>
      <c r="N195" s="68"/>
      <c r="O195" s="69"/>
      <c r="P195" s="70"/>
      <c r="Q195" s="70"/>
      <c r="R195" s="68" t="n">
        <v>119655.61</v>
      </c>
      <c r="S195" s="71" t="n">
        <f aca="false">D195+F195+H195+J195+L195</f>
        <v>119655.61</v>
      </c>
      <c r="T195" s="71" t="n">
        <f aca="false">E195+G195+I195+K195+M195</f>
        <v>0</v>
      </c>
    </row>
    <row r="196" customFormat="false" ht="15.95" hidden="false" customHeight="true" outlineLevel="0" collapsed="false">
      <c r="A196" s="65" t="s">
        <v>461</v>
      </c>
      <c r="B196" s="66" t="s">
        <v>462</v>
      </c>
      <c r="C196" s="67"/>
      <c r="D196" s="68" t="n">
        <v>0</v>
      </c>
      <c r="E196" s="69"/>
      <c r="F196" s="68"/>
      <c r="G196" s="69"/>
      <c r="H196" s="68"/>
      <c r="I196" s="69"/>
      <c r="J196" s="68"/>
      <c r="K196" s="69"/>
      <c r="L196" s="68"/>
      <c r="M196" s="69"/>
      <c r="N196" s="68"/>
      <c r="O196" s="69"/>
      <c r="P196" s="70"/>
      <c r="Q196" s="70"/>
      <c r="R196" s="68" t="n">
        <v>0</v>
      </c>
      <c r="S196" s="71" t="n">
        <f aca="false">D196+F196+H196+J196+L196</f>
        <v>0</v>
      </c>
      <c r="T196" s="71" t="n">
        <f aca="false">E196+G196+I196+K196+M196</f>
        <v>0</v>
      </c>
    </row>
    <row r="197" customFormat="false" ht="15.95" hidden="false" customHeight="true" outlineLevel="0" collapsed="false">
      <c r="A197" s="72" t="s">
        <v>463</v>
      </c>
      <c r="B197" s="73" t="s">
        <v>464</v>
      </c>
      <c r="C197" s="67"/>
      <c r="D197" s="68" t="n">
        <v>89843.86</v>
      </c>
      <c r="E197" s="69"/>
      <c r="F197" s="68"/>
      <c r="G197" s="69"/>
      <c r="H197" s="68"/>
      <c r="I197" s="69"/>
      <c r="J197" s="68"/>
      <c r="K197" s="69"/>
      <c r="L197" s="68"/>
      <c r="M197" s="69"/>
      <c r="N197" s="68"/>
      <c r="O197" s="69"/>
      <c r="P197" s="70"/>
      <c r="Q197" s="70"/>
      <c r="R197" s="68" t="n">
        <v>89843.86</v>
      </c>
      <c r="S197" s="71" t="n">
        <f aca="false">D197+F197+H197+J197+L197</f>
        <v>89843.86</v>
      </c>
      <c r="T197" s="71" t="n">
        <f aca="false">E197+G197+I197+K197+M197</f>
        <v>0</v>
      </c>
    </row>
    <row r="198" customFormat="false" ht="15.95" hidden="false" customHeight="true" outlineLevel="0" collapsed="false">
      <c r="A198" s="65" t="s">
        <v>465</v>
      </c>
      <c r="B198" s="66" t="s">
        <v>466</v>
      </c>
      <c r="C198" s="67"/>
      <c r="D198" s="68" t="n">
        <v>94401.28</v>
      </c>
      <c r="E198" s="69" t="n">
        <v>19057.5</v>
      </c>
      <c r="F198" s="68"/>
      <c r="G198" s="69"/>
      <c r="H198" s="68"/>
      <c r="I198" s="69"/>
      <c r="J198" s="68"/>
      <c r="K198" s="69"/>
      <c r="L198" s="68"/>
      <c r="M198" s="69"/>
      <c r="N198" s="68"/>
      <c r="O198" s="69"/>
      <c r="P198" s="70"/>
      <c r="Q198" s="70"/>
      <c r="R198" s="68" t="n">
        <v>113458.78</v>
      </c>
      <c r="S198" s="71" t="n">
        <f aca="false">D198+F198+H198+J198+L198</f>
        <v>94401.28</v>
      </c>
      <c r="T198" s="71" t="n">
        <f aca="false">E198+G198+I198+K198+M198</f>
        <v>19057.5</v>
      </c>
    </row>
    <row r="199" customFormat="false" ht="15.95" hidden="false" customHeight="true" outlineLevel="0" collapsed="false">
      <c r="A199" s="72" t="s">
        <v>467</v>
      </c>
      <c r="B199" s="73" t="s">
        <v>468</v>
      </c>
      <c r="C199" s="67"/>
      <c r="D199" s="68" t="n">
        <v>1117977.61</v>
      </c>
      <c r="E199" s="69"/>
      <c r="F199" s="68"/>
      <c r="G199" s="69"/>
      <c r="H199" s="68"/>
      <c r="I199" s="69"/>
      <c r="J199" s="68"/>
      <c r="K199" s="69"/>
      <c r="L199" s="68"/>
      <c r="M199" s="69"/>
      <c r="N199" s="68"/>
      <c r="O199" s="69"/>
      <c r="P199" s="70"/>
      <c r="Q199" s="70"/>
      <c r="R199" s="68" t="n">
        <v>1117977.61</v>
      </c>
      <c r="S199" s="71" t="n">
        <f aca="false">D199+F199+H199+J199+L199</f>
        <v>1117977.61</v>
      </c>
      <c r="T199" s="71" t="n">
        <f aca="false">E199+G199+I199+K199+M199</f>
        <v>0</v>
      </c>
    </row>
    <row r="200" customFormat="false" ht="15.95" hidden="false" customHeight="true" outlineLevel="0" collapsed="false">
      <c r="A200" s="65" t="s">
        <v>469</v>
      </c>
      <c r="B200" s="66" t="s">
        <v>170</v>
      </c>
      <c r="C200" s="67"/>
      <c r="D200" s="68" t="n">
        <v>275463.52</v>
      </c>
      <c r="E200" s="69"/>
      <c r="F200" s="68"/>
      <c r="G200" s="69"/>
      <c r="H200" s="68"/>
      <c r="I200" s="69"/>
      <c r="J200" s="68"/>
      <c r="K200" s="69"/>
      <c r="L200" s="68"/>
      <c r="M200" s="69"/>
      <c r="N200" s="68"/>
      <c r="O200" s="69"/>
      <c r="P200" s="70"/>
      <c r="Q200" s="70"/>
      <c r="R200" s="68" t="n">
        <v>275463.52</v>
      </c>
      <c r="S200" s="71" t="n">
        <f aca="false">D200+F200+H200+J200+L200</f>
        <v>275463.52</v>
      </c>
      <c r="T200" s="71" t="n">
        <f aca="false">E200+G200+I200+K200+M200</f>
        <v>0</v>
      </c>
    </row>
    <row r="201" customFormat="false" ht="15.95" hidden="false" customHeight="true" outlineLevel="0" collapsed="false">
      <c r="A201" s="72" t="s">
        <v>470</v>
      </c>
      <c r="B201" s="73" t="s">
        <v>471</v>
      </c>
      <c r="C201" s="67"/>
      <c r="D201" s="68" t="n">
        <v>1465.53</v>
      </c>
      <c r="E201" s="69"/>
      <c r="F201" s="68"/>
      <c r="G201" s="69"/>
      <c r="H201" s="68"/>
      <c r="I201" s="69"/>
      <c r="J201" s="68"/>
      <c r="K201" s="69"/>
      <c r="L201" s="68"/>
      <c r="M201" s="69"/>
      <c r="N201" s="68"/>
      <c r="O201" s="69"/>
      <c r="P201" s="70"/>
      <c r="Q201" s="70"/>
      <c r="R201" s="68" t="n">
        <v>1465.53</v>
      </c>
      <c r="S201" s="71" t="n">
        <f aca="false">D201+F201+H201+J201+L201</f>
        <v>1465.53</v>
      </c>
      <c r="T201" s="71" t="n">
        <f aca="false">E201+G201+I201+K201+M201</f>
        <v>0</v>
      </c>
    </row>
    <row r="202" customFormat="false" ht="15.95" hidden="false" customHeight="true" outlineLevel="0" collapsed="false">
      <c r="A202" s="65" t="s">
        <v>472</v>
      </c>
      <c r="B202" s="66" t="s">
        <v>473</v>
      </c>
      <c r="C202" s="67"/>
      <c r="D202" s="68" t="n">
        <v>7506.52</v>
      </c>
      <c r="E202" s="69"/>
      <c r="F202" s="68"/>
      <c r="G202" s="69"/>
      <c r="H202" s="68"/>
      <c r="I202" s="69"/>
      <c r="J202" s="68"/>
      <c r="K202" s="69"/>
      <c r="L202" s="68"/>
      <c r="M202" s="69"/>
      <c r="N202" s="68"/>
      <c r="O202" s="69"/>
      <c r="P202" s="70"/>
      <c r="Q202" s="70"/>
      <c r="R202" s="68" t="n">
        <v>7506.52</v>
      </c>
      <c r="S202" s="71" t="n">
        <f aca="false">D202+F202+H202+J202+L202</f>
        <v>7506.52</v>
      </c>
      <c r="T202" s="71" t="n">
        <f aca="false">E202+G202+I202+K202+M202</f>
        <v>0</v>
      </c>
    </row>
    <row r="203" customFormat="false" ht="15.95" hidden="false" customHeight="true" outlineLevel="0" collapsed="false">
      <c r="A203" s="72" t="s">
        <v>474</v>
      </c>
      <c r="B203" s="73" t="s">
        <v>475</v>
      </c>
      <c r="C203" s="67"/>
      <c r="D203" s="68" t="n">
        <v>64811.74</v>
      </c>
      <c r="E203" s="69"/>
      <c r="F203" s="68"/>
      <c r="G203" s="69"/>
      <c r="H203" s="68"/>
      <c r="I203" s="69"/>
      <c r="J203" s="68"/>
      <c r="K203" s="69"/>
      <c r="L203" s="68"/>
      <c r="M203" s="69"/>
      <c r="N203" s="68"/>
      <c r="O203" s="69"/>
      <c r="P203" s="70"/>
      <c r="Q203" s="70"/>
      <c r="R203" s="68" t="n">
        <v>64811.74</v>
      </c>
      <c r="S203" s="71" t="n">
        <f aca="false">D203+F203+H203+J203+L203</f>
        <v>64811.74</v>
      </c>
      <c r="T203" s="71" t="n">
        <f aca="false">E203+G203+I203+K203+M203</f>
        <v>0</v>
      </c>
    </row>
    <row r="204" customFormat="false" ht="15.95" hidden="false" customHeight="true" outlineLevel="0" collapsed="false">
      <c r="A204" s="65" t="s">
        <v>476</v>
      </c>
      <c r="B204" s="66" t="s">
        <v>477</v>
      </c>
      <c r="C204" s="67"/>
      <c r="D204" s="68" t="n">
        <v>324302.22</v>
      </c>
      <c r="E204" s="69"/>
      <c r="F204" s="68"/>
      <c r="G204" s="69"/>
      <c r="H204" s="68"/>
      <c r="I204" s="69"/>
      <c r="J204" s="68"/>
      <c r="K204" s="69"/>
      <c r="L204" s="68"/>
      <c r="M204" s="69"/>
      <c r="N204" s="68"/>
      <c r="O204" s="69"/>
      <c r="P204" s="70"/>
      <c r="Q204" s="70"/>
      <c r="R204" s="68" t="n">
        <v>324302.22</v>
      </c>
      <c r="S204" s="71" t="n">
        <f aca="false">D204+F204+H204+J204+L204</f>
        <v>324302.22</v>
      </c>
      <c r="T204" s="71" t="n">
        <f aca="false">E204+G204+I204+K204+M204</f>
        <v>0</v>
      </c>
    </row>
    <row r="205" customFormat="false" ht="15.95" hidden="false" customHeight="true" outlineLevel="0" collapsed="false">
      <c r="A205" s="72" t="s">
        <v>478</v>
      </c>
      <c r="B205" s="73" t="s">
        <v>479</v>
      </c>
      <c r="C205" s="67"/>
      <c r="D205" s="68" t="n">
        <v>0</v>
      </c>
      <c r="E205" s="69"/>
      <c r="F205" s="68"/>
      <c r="G205" s="69"/>
      <c r="H205" s="68"/>
      <c r="I205" s="69"/>
      <c r="J205" s="68"/>
      <c r="K205" s="69"/>
      <c r="L205" s="68"/>
      <c r="M205" s="69"/>
      <c r="N205" s="68"/>
      <c r="O205" s="69"/>
      <c r="P205" s="70"/>
      <c r="Q205" s="70"/>
      <c r="R205" s="68" t="n">
        <v>0</v>
      </c>
      <c r="S205" s="71" t="n">
        <f aca="false">D205+F205+H205+J205+L205</f>
        <v>0</v>
      </c>
      <c r="T205" s="71" t="n">
        <f aca="false">E205+G205+I205+K205+M205</f>
        <v>0</v>
      </c>
    </row>
    <row r="206" customFormat="false" ht="15.95" hidden="false" customHeight="true" outlineLevel="0" collapsed="false">
      <c r="A206" s="65" t="s">
        <v>480</v>
      </c>
      <c r="B206" s="66" t="s">
        <v>481</v>
      </c>
      <c r="C206" s="67"/>
      <c r="D206" s="68" t="n">
        <v>47654.62</v>
      </c>
      <c r="E206" s="69"/>
      <c r="F206" s="68"/>
      <c r="G206" s="69"/>
      <c r="H206" s="68"/>
      <c r="I206" s="69"/>
      <c r="J206" s="68"/>
      <c r="K206" s="69"/>
      <c r="L206" s="68"/>
      <c r="M206" s="69"/>
      <c r="N206" s="68"/>
      <c r="O206" s="69"/>
      <c r="P206" s="70"/>
      <c r="Q206" s="70"/>
      <c r="R206" s="68" t="n">
        <v>47654.62</v>
      </c>
      <c r="S206" s="71" t="n">
        <f aca="false">D206+F206+H206+J206+L206</f>
        <v>47654.62</v>
      </c>
      <c r="T206" s="71" t="n">
        <f aca="false">E206+G206+I206+K206+M206</f>
        <v>0</v>
      </c>
    </row>
    <row r="207" customFormat="false" ht="15.95" hidden="false" customHeight="true" outlineLevel="0" collapsed="false">
      <c r="A207" s="72" t="s">
        <v>482</v>
      </c>
      <c r="B207" s="73" t="s">
        <v>483</v>
      </c>
      <c r="C207" s="67"/>
      <c r="D207" s="68" t="n">
        <v>70309.49</v>
      </c>
      <c r="E207" s="69"/>
      <c r="F207" s="68"/>
      <c r="G207" s="69"/>
      <c r="H207" s="68"/>
      <c r="I207" s="69"/>
      <c r="J207" s="68"/>
      <c r="K207" s="69"/>
      <c r="L207" s="68"/>
      <c r="M207" s="69"/>
      <c r="N207" s="68"/>
      <c r="O207" s="69"/>
      <c r="P207" s="70"/>
      <c r="Q207" s="70"/>
      <c r="R207" s="68" t="n">
        <v>70309.49</v>
      </c>
      <c r="S207" s="71" t="n">
        <f aca="false">D207+F207+H207+J207+L207</f>
        <v>70309.49</v>
      </c>
      <c r="T207" s="71" t="n">
        <f aca="false">E207+G207+I207+K207+M207</f>
        <v>0</v>
      </c>
    </row>
    <row r="208" customFormat="false" ht="15.95" hidden="false" customHeight="true" outlineLevel="0" collapsed="false">
      <c r="A208" s="65" t="s">
        <v>484</v>
      </c>
      <c r="B208" s="66" t="s">
        <v>485</v>
      </c>
      <c r="C208" s="67"/>
      <c r="D208" s="68" t="n">
        <v>0</v>
      </c>
      <c r="E208" s="69"/>
      <c r="F208" s="68"/>
      <c r="G208" s="69"/>
      <c r="H208" s="68"/>
      <c r="I208" s="69"/>
      <c r="J208" s="68"/>
      <c r="K208" s="69"/>
      <c r="L208" s="68"/>
      <c r="M208" s="69"/>
      <c r="N208" s="68"/>
      <c r="O208" s="69"/>
      <c r="P208" s="70"/>
      <c r="Q208" s="70"/>
      <c r="R208" s="68" t="n">
        <v>0</v>
      </c>
      <c r="S208" s="71" t="n">
        <f aca="false">D208+F208+H208+J208+L208</f>
        <v>0</v>
      </c>
      <c r="T208" s="71" t="n">
        <f aca="false">E208+G208+I208+K208+M208</f>
        <v>0</v>
      </c>
    </row>
    <row r="209" customFormat="false" ht="15.95" hidden="false" customHeight="true" outlineLevel="0" collapsed="false">
      <c r="A209" s="72" t="s">
        <v>486</v>
      </c>
      <c r="B209" s="73" t="s">
        <v>487</v>
      </c>
      <c r="C209" s="67"/>
      <c r="D209" s="68" t="n">
        <v>37709.04</v>
      </c>
      <c r="E209" s="69"/>
      <c r="F209" s="68"/>
      <c r="G209" s="69"/>
      <c r="H209" s="68"/>
      <c r="I209" s="69"/>
      <c r="J209" s="68"/>
      <c r="K209" s="69"/>
      <c r="L209" s="68"/>
      <c r="M209" s="69"/>
      <c r="N209" s="68"/>
      <c r="O209" s="69"/>
      <c r="P209" s="70"/>
      <c r="Q209" s="70"/>
      <c r="R209" s="68" t="n">
        <v>37709.04</v>
      </c>
      <c r="S209" s="71" t="n">
        <f aca="false">D209+F209+H209+J209+L209</f>
        <v>37709.04</v>
      </c>
      <c r="T209" s="71" t="n">
        <f aca="false">E209+G209+I209+K209+M209</f>
        <v>0</v>
      </c>
    </row>
    <row r="210" customFormat="false" ht="15.95" hidden="false" customHeight="true" outlineLevel="0" collapsed="false">
      <c r="A210" s="65" t="s">
        <v>488</v>
      </c>
      <c r="B210" s="66" t="s">
        <v>180</v>
      </c>
      <c r="C210" s="67"/>
      <c r="D210" s="68" t="n">
        <v>281745.52</v>
      </c>
      <c r="E210" s="69"/>
      <c r="F210" s="68"/>
      <c r="G210" s="69"/>
      <c r="H210" s="68"/>
      <c r="I210" s="69"/>
      <c r="J210" s="68"/>
      <c r="K210" s="69"/>
      <c r="L210" s="68"/>
      <c r="M210" s="69"/>
      <c r="N210" s="68"/>
      <c r="O210" s="69"/>
      <c r="P210" s="70"/>
      <c r="Q210" s="70"/>
      <c r="R210" s="68" t="n">
        <v>281745.52</v>
      </c>
      <c r="S210" s="71" t="n">
        <f aca="false">D210+F210+H210+J210+L210</f>
        <v>281745.52</v>
      </c>
      <c r="T210" s="71" t="n">
        <f aca="false">E210+G210+I210+K210+M210</f>
        <v>0</v>
      </c>
    </row>
    <row r="211" customFormat="false" ht="15.95" hidden="false" customHeight="true" outlineLevel="0" collapsed="false">
      <c r="A211" s="72" t="s">
        <v>489</v>
      </c>
      <c r="B211" s="73" t="s">
        <v>490</v>
      </c>
      <c r="C211" s="67"/>
      <c r="D211" s="68" t="n">
        <v>33661.3</v>
      </c>
      <c r="E211" s="69"/>
      <c r="F211" s="68"/>
      <c r="G211" s="69"/>
      <c r="H211" s="68"/>
      <c r="I211" s="69"/>
      <c r="J211" s="68"/>
      <c r="K211" s="69"/>
      <c r="L211" s="68"/>
      <c r="M211" s="69"/>
      <c r="N211" s="68"/>
      <c r="O211" s="69"/>
      <c r="P211" s="70"/>
      <c r="Q211" s="70"/>
      <c r="R211" s="68" t="n">
        <v>33661.3</v>
      </c>
      <c r="S211" s="71" t="n">
        <f aca="false">D211+F211+H211+J211+L211</f>
        <v>33661.3</v>
      </c>
      <c r="T211" s="71" t="n">
        <f aca="false">E211+G211+I211+K211+M211</f>
        <v>0</v>
      </c>
    </row>
    <row r="212" customFormat="false" ht="15.95" hidden="false" customHeight="true" outlineLevel="0" collapsed="false">
      <c r="A212" s="65" t="s">
        <v>491</v>
      </c>
      <c r="B212" s="66" t="s">
        <v>492</v>
      </c>
      <c r="C212" s="67"/>
      <c r="D212" s="68" t="n">
        <v>9852.2</v>
      </c>
      <c r="E212" s="69"/>
      <c r="F212" s="68"/>
      <c r="G212" s="69"/>
      <c r="H212" s="68"/>
      <c r="I212" s="69"/>
      <c r="J212" s="68"/>
      <c r="K212" s="69"/>
      <c r="L212" s="68"/>
      <c r="M212" s="69"/>
      <c r="N212" s="68"/>
      <c r="O212" s="69"/>
      <c r="P212" s="70"/>
      <c r="Q212" s="70"/>
      <c r="R212" s="68" t="n">
        <v>9852.2</v>
      </c>
      <c r="S212" s="71" t="n">
        <f aca="false">D212+F212+H212+J212+L212</f>
        <v>9852.2</v>
      </c>
      <c r="T212" s="71" t="n">
        <f aca="false">E212+G212+I212+K212+M212</f>
        <v>0</v>
      </c>
    </row>
    <row r="213" customFormat="false" ht="15.95" hidden="false" customHeight="true" outlineLevel="0" collapsed="false">
      <c r="A213" s="72" t="s">
        <v>493</v>
      </c>
      <c r="B213" s="73" t="s">
        <v>494</v>
      </c>
      <c r="C213" s="67"/>
      <c r="D213" s="68" t="n">
        <v>163072.09</v>
      </c>
      <c r="E213" s="69" t="n">
        <v>106041.6</v>
      </c>
      <c r="F213" s="68"/>
      <c r="G213" s="69"/>
      <c r="H213" s="68"/>
      <c r="I213" s="69"/>
      <c r="J213" s="68"/>
      <c r="K213" s="69"/>
      <c r="L213" s="68"/>
      <c r="M213" s="69"/>
      <c r="N213" s="68"/>
      <c r="O213" s="69"/>
      <c r="P213" s="70"/>
      <c r="Q213" s="70"/>
      <c r="R213" s="68" t="n">
        <v>269113.69</v>
      </c>
      <c r="S213" s="71" t="n">
        <f aca="false">D213+F213+H213+J213+L213</f>
        <v>163072.09</v>
      </c>
      <c r="T213" s="71" t="n">
        <f aca="false">E213+G213+I213+K213+M213</f>
        <v>106041.6</v>
      </c>
    </row>
    <row r="214" customFormat="false" ht="15.95" hidden="false" customHeight="true" outlineLevel="0" collapsed="false">
      <c r="A214" s="65" t="s">
        <v>495</v>
      </c>
      <c r="B214" s="66" t="s">
        <v>496</v>
      </c>
      <c r="C214" s="67"/>
      <c r="D214" s="68" t="n">
        <v>0</v>
      </c>
      <c r="E214" s="69"/>
      <c r="F214" s="68"/>
      <c r="G214" s="69"/>
      <c r="H214" s="68"/>
      <c r="I214" s="69"/>
      <c r="J214" s="68"/>
      <c r="K214" s="69"/>
      <c r="L214" s="68"/>
      <c r="M214" s="69"/>
      <c r="N214" s="68"/>
      <c r="O214" s="69"/>
      <c r="P214" s="70"/>
      <c r="Q214" s="70"/>
      <c r="R214" s="68" t="n">
        <v>0</v>
      </c>
      <c r="S214" s="71" t="n">
        <f aca="false">D214+F214+H214+J214+L214</f>
        <v>0</v>
      </c>
      <c r="T214" s="71" t="n">
        <f aca="false">E214+G214+I214+K214+M214</f>
        <v>0</v>
      </c>
    </row>
    <row r="215" customFormat="false" ht="15.95" hidden="false" customHeight="true" outlineLevel="0" collapsed="false">
      <c r="A215" s="72" t="s">
        <v>497</v>
      </c>
      <c r="B215" s="73" t="s">
        <v>498</v>
      </c>
      <c r="C215" s="67"/>
      <c r="D215" s="68" t="n">
        <v>14737.11</v>
      </c>
      <c r="E215" s="69"/>
      <c r="F215" s="68"/>
      <c r="G215" s="69"/>
      <c r="H215" s="68"/>
      <c r="I215" s="69"/>
      <c r="J215" s="68"/>
      <c r="K215" s="69"/>
      <c r="L215" s="68"/>
      <c r="M215" s="69"/>
      <c r="N215" s="68"/>
      <c r="O215" s="69"/>
      <c r="P215" s="70"/>
      <c r="Q215" s="70"/>
      <c r="R215" s="68" t="n">
        <v>14737.11</v>
      </c>
      <c r="S215" s="71" t="n">
        <f aca="false">D215+F215+H215+J215+L215</f>
        <v>14737.11</v>
      </c>
      <c r="T215" s="71" t="n">
        <f aca="false">E215+G215+I215+K215+M215</f>
        <v>0</v>
      </c>
    </row>
    <row r="216" customFormat="false" ht="15.95" hidden="false" customHeight="true" outlineLevel="0" collapsed="false">
      <c r="A216" s="65" t="s">
        <v>499</v>
      </c>
      <c r="B216" s="66" t="s">
        <v>500</v>
      </c>
      <c r="C216" s="67"/>
      <c r="D216" s="68" t="n">
        <v>68052.4</v>
      </c>
      <c r="E216" s="69"/>
      <c r="F216" s="68"/>
      <c r="G216" s="69"/>
      <c r="H216" s="68"/>
      <c r="I216" s="69"/>
      <c r="J216" s="68"/>
      <c r="K216" s="69"/>
      <c r="L216" s="68"/>
      <c r="M216" s="69"/>
      <c r="N216" s="68"/>
      <c r="O216" s="69"/>
      <c r="P216" s="70"/>
      <c r="Q216" s="70"/>
      <c r="R216" s="68" t="n">
        <v>68052.4</v>
      </c>
      <c r="S216" s="71" t="n">
        <f aca="false">D216+F216+H216+J216+L216</f>
        <v>68052.4</v>
      </c>
      <c r="T216" s="71" t="n">
        <f aca="false">E216+G216+I216+K216+M216</f>
        <v>0</v>
      </c>
    </row>
    <row r="217" customFormat="false" ht="15.95" hidden="false" customHeight="true" outlineLevel="0" collapsed="false">
      <c r="A217" s="72" t="s">
        <v>501</v>
      </c>
      <c r="B217" s="73" t="s">
        <v>502</v>
      </c>
      <c r="C217" s="67"/>
      <c r="D217" s="68" t="n">
        <v>788.68</v>
      </c>
      <c r="E217" s="69"/>
      <c r="F217" s="68"/>
      <c r="G217" s="69"/>
      <c r="H217" s="68"/>
      <c r="I217" s="69"/>
      <c r="J217" s="68"/>
      <c r="K217" s="69"/>
      <c r="L217" s="68"/>
      <c r="M217" s="69"/>
      <c r="N217" s="68"/>
      <c r="O217" s="69"/>
      <c r="P217" s="70"/>
      <c r="Q217" s="70"/>
      <c r="R217" s="68" t="n">
        <v>788.68</v>
      </c>
      <c r="S217" s="71" t="n">
        <f aca="false">D217+F217+H217+J217+L217</f>
        <v>788.68</v>
      </c>
      <c r="T217" s="71" t="n">
        <f aca="false">E217+G217+I217+K217+M217</f>
        <v>0</v>
      </c>
    </row>
    <row r="218" customFormat="false" ht="15.95" hidden="false" customHeight="true" outlineLevel="0" collapsed="false">
      <c r="A218" s="65" t="s">
        <v>503</v>
      </c>
      <c r="B218" s="66" t="s">
        <v>504</v>
      </c>
      <c r="C218" s="67"/>
      <c r="D218" s="68" t="n">
        <v>254021.43</v>
      </c>
      <c r="E218" s="69" t="n">
        <v>202080.6</v>
      </c>
      <c r="F218" s="68"/>
      <c r="G218" s="69"/>
      <c r="H218" s="68"/>
      <c r="I218" s="69"/>
      <c r="J218" s="68"/>
      <c r="K218" s="69"/>
      <c r="L218" s="68"/>
      <c r="M218" s="69"/>
      <c r="N218" s="68"/>
      <c r="O218" s="69"/>
      <c r="P218" s="70"/>
      <c r="Q218" s="70"/>
      <c r="R218" s="68" t="n">
        <v>456102.03</v>
      </c>
      <c r="S218" s="71" t="n">
        <f aca="false">D218+F218+H218+J218+L218</f>
        <v>254021.43</v>
      </c>
      <c r="T218" s="71" t="n">
        <f aca="false">E218+G218+I218+K218+M218</f>
        <v>202080.6</v>
      </c>
    </row>
    <row r="219" customFormat="false" ht="15.95" hidden="false" customHeight="true" outlineLevel="0" collapsed="false">
      <c r="A219" s="72" t="s">
        <v>505</v>
      </c>
      <c r="B219" s="73" t="s">
        <v>506</v>
      </c>
      <c r="C219" s="67"/>
      <c r="D219" s="68"/>
      <c r="E219" s="69"/>
      <c r="F219" s="68"/>
      <c r="G219" s="69"/>
      <c r="H219" s="68" t="n">
        <v>703204.35</v>
      </c>
      <c r="I219" s="69"/>
      <c r="J219" s="68" t="n">
        <v>1249365.78</v>
      </c>
      <c r="K219" s="69"/>
      <c r="L219" s="68" t="n">
        <v>517144.92</v>
      </c>
      <c r="M219" s="69"/>
      <c r="N219" s="68" t="n">
        <v>1102.8</v>
      </c>
      <c r="O219" s="69"/>
      <c r="P219" s="70"/>
      <c r="Q219" s="70"/>
      <c r="R219" s="68" t="n">
        <v>2470817.85</v>
      </c>
      <c r="S219" s="71" t="n">
        <f aca="false">D219+F219+H219+J219+L219</f>
        <v>2469715.05</v>
      </c>
      <c r="T219" s="71" t="n">
        <f aca="false">E219+G219+I219+K219+M219</f>
        <v>0</v>
      </c>
    </row>
    <row r="220" customFormat="false" ht="15.95" hidden="false" customHeight="true" outlineLevel="0" collapsed="false">
      <c r="A220" s="65" t="s">
        <v>507</v>
      </c>
      <c r="B220" s="66" t="s">
        <v>508</v>
      </c>
      <c r="C220" s="67"/>
      <c r="D220" s="68"/>
      <c r="E220" s="69"/>
      <c r="F220" s="68"/>
      <c r="G220" s="69"/>
      <c r="H220" s="68"/>
      <c r="I220" s="69"/>
      <c r="J220" s="68"/>
      <c r="K220" s="69"/>
      <c r="L220" s="68" t="n">
        <v>22950</v>
      </c>
      <c r="M220" s="69"/>
      <c r="N220" s="68"/>
      <c r="O220" s="69"/>
      <c r="P220" s="70"/>
      <c r="Q220" s="70"/>
      <c r="R220" s="68" t="n">
        <v>22950</v>
      </c>
      <c r="S220" s="71" t="n">
        <f aca="false">D220+F220+H220+J220+L220</f>
        <v>22950</v>
      </c>
      <c r="T220" s="71" t="n">
        <f aca="false">E220+G220+I220+K220+M220</f>
        <v>0</v>
      </c>
    </row>
    <row r="221" customFormat="false" ht="15.95" hidden="false" customHeight="true" outlineLevel="0" collapsed="false">
      <c r="A221" s="72" t="s">
        <v>509</v>
      </c>
      <c r="B221" s="73" t="s">
        <v>510</v>
      </c>
      <c r="C221" s="67"/>
      <c r="D221" s="68"/>
      <c r="E221" s="69"/>
      <c r="F221" s="68"/>
      <c r="G221" s="69"/>
      <c r="H221" s="68"/>
      <c r="I221" s="69"/>
      <c r="J221" s="68"/>
      <c r="K221" s="69"/>
      <c r="L221" s="68" t="n">
        <v>88742.79</v>
      </c>
      <c r="M221" s="69"/>
      <c r="N221" s="68" t="n">
        <v>10698.04</v>
      </c>
      <c r="O221" s="69"/>
      <c r="P221" s="70"/>
      <c r="Q221" s="70"/>
      <c r="R221" s="68" t="n">
        <v>99440.83</v>
      </c>
      <c r="S221" s="71" t="n">
        <f aca="false">D221+F221+H221+J221+L221</f>
        <v>88742.79</v>
      </c>
      <c r="T221" s="71" t="n">
        <f aca="false">E221+G221+I221+K221+M221</f>
        <v>0</v>
      </c>
    </row>
    <row r="222" customFormat="false" ht="15.95" hidden="false" customHeight="true" outlineLevel="0" collapsed="false">
      <c r="A222" s="65" t="s">
        <v>511</v>
      </c>
      <c r="B222" s="66" t="s">
        <v>512</v>
      </c>
      <c r="C222" s="67"/>
      <c r="D222" s="68"/>
      <c r="E222" s="69"/>
      <c r="F222" s="68"/>
      <c r="G222" s="69"/>
      <c r="H222" s="68"/>
      <c r="I222" s="69"/>
      <c r="J222" s="68"/>
      <c r="K222" s="69"/>
      <c r="L222" s="68" t="n">
        <v>8295.72</v>
      </c>
      <c r="M222" s="69"/>
      <c r="N222" s="68" t="n">
        <v>900</v>
      </c>
      <c r="O222" s="69"/>
      <c r="P222" s="70"/>
      <c r="Q222" s="70"/>
      <c r="R222" s="68" t="n">
        <v>9195.72</v>
      </c>
      <c r="S222" s="71" t="n">
        <f aca="false">D222+F222+H222+J222+L222</f>
        <v>8295.72</v>
      </c>
      <c r="T222" s="71" t="n">
        <f aca="false">E222+G222+I222+K222+M222</f>
        <v>0</v>
      </c>
    </row>
    <row r="223" customFormat="false" ht="15.95" hidden="false" customHeight="true" outlineLevel="0" collapsed="false">
      <c r="A223" s="72" t="s">
        <v>513</v>
      </c>
      <c r="B223" s="73" t="s">
        <v>514</v>
      </c>
      <c r="C223" s="67"/>
      <c r="D223" s="68"/>
      <c r="E223" s="69"/>
      <c r="F223" s="68"/>
      <c r="G223" s="69"/>
      <c r="H223" s="68"/>
      <c r="I223" s="69"/>
      <c r="J223" s="68"/>
      <c r="K223" s="69"/>
      <c r="L223" s="68" t="n">
        <v>114763.8</v>
      </c>
      <c r="M223" s="69"/>
      <c r="N223" s="68" t="n">
        <v>4140</v>
      </c>
      <c r="O223" s="69"/>
      <c r="P223" s="70"/>
      <c r="Q223" s="70"/>
      <c r="R223" s="68" t="n">
        <v>118903.8</v>
      </c>
      <c r="S223" s="71" t="n">
        <f aca="false">D223+F223+H223+J223+L223</f>
        <v>114763.8</v>
      </c>
      <c r="T223" s="71" t="n">
        <f aca="false">E223+G223+I223+K223+M223</f>
        <v>0</v>
      </c>
    </row>
    <row r="224" customFormat="false" ht="15.95" hidden="false" customHeight="true" outlineLevel="0" collapsed="false">
      <c r="A224" s="65" t="s">
        <v>515</v>
      </c>
      <c r="B224" s="66" t="s">
        <v>516</v>
      </c>
      <c r="C224" s="67"/>
      <c r="D224" s="68"/>
      <c r="E224" s="69"/>
      <c r="F224" s="68"/>
      <c r="G224" s="69"/>
      <c r="H224" s="68"/>
      <c r="I224" s="69"/>
      <c r="J224" s="68"/>
      <c r="K224" s="69"/>
      <c r="L224" s="68" t="n">
        <v>255883.26</v>
      </c>
      <c r="M224" s="69"/>
      <c r="N224" s="68" t="n">
        <v>113791.18</v>
      </c>
      <c r="O224" s="69"/>
      <c r="P224" s="70"/>
      <c r="Q224" s="70"/>
      <c r="R224" s="68" t="n">
        <v>369674.44</v>
      </c>
      <c r="S224" s="71" t="n">
        <f aca="false">D224+F224+H224+J224+L224</f>
        <v>255883.26</v>
      </c>
      <c r="T224" s="71" t="n">
        <f aca="false">E224+G224+I224+K224+M224</f>
        <v>0</v>
      </c>
    </row>
    <row r="225" customFormat="false" ht="15.95" hidden="false" customHeight="true" outlineLevel="0" collapsed="false">
      <c r="A225" s="72" t="s">
        <v>517</v>
      </c>
      <c r="B225" s="73" t="s">
        <v>518</v>
      </c>
      <c r="C225" s="67"/>
      <c r="D225" s="68"/>
      <c r="E225" s="69"/>
      <c r="F225" s="68"/>
      <c r="G225" s="69"/>
      <c r="H225" s="68"/>
      <c r="I225" s="69"/>
      <c r="J225" s="68"/>
      <c r="K225" s="69"/>
      <c r="L225" s="68" t="n">
        <v>51573.6</v>
      </c>
      <c r="M225" s="69"/>
      <c r="N225" s="68"/>
      <c r="O225" s="69"/>
      <c r="P225" s="70"/>
      <c r="Q225" s="70"/>
      <c r="R225" s="68" t="n">
        <v>51573.6</v>
      </c>
      <c r="S225" s="71" t="n">
        <f aca="false">D225+F225+H225+J225+L225</f>
        <v>51573.6</v>
      </c>
      <c r="T225" s="71" t="n">
        <f aca="false">E225+G225+I225+K225+M225</f>
        <v>0</v>
      </c>
    </row>
    <row r="226" customFormat="false" ht="15.95" hidden="false" customHeight="true" outlineLevel="0" collapsed="false">
      <c r="A226" s="65" t="s">
        <v>519</v>
      </c>
      <c r="B226" s="66" t="s">
        <v>520</v>
      </c>
      <c r="C226" s="67"/>
      <c r="D226" s="68"/>
      <c r="E226" s="69"/>
      <c r="F226" s="68"/>
      <c r="G226" s="69"/>
      <c r="H226" s="68"/>
      <c r="I226" s="69"/>
      <c r="J226" s="68"/>
      <c r="K226" s="69"/>
      <c r="L226" s="68" t="n">
        <v>1080</v>
      </c>
      <c r="M226" s="69"/>
      <c r="N226" s="68"/>
      <c r="O226" s="69"/>
      <c r="P226" s="70"/>
      <c r="Q226" s="70"/>
      <c r="R226" s="68" t="n">
        <v>1080</v>
      </c>
      <c r="S226" s="71" t="n">
        <f aca="false">D226+F226+H226+J226+L226</f>
        <v>1080</v>
      </c>
      <c r="T226" s="71" t="n">
        <f aca="false">E226+G226+I226+K226+M226</f>
        <v>0</v>
      </c>
    </row>
    <row r="227" customFormat="false" ht="15.95" hidden="false" customHeight="true" outlineLevel="0" collapsed="false">
      <c r="A227" s="72" t="s">
        <v>521</v>
      </c>
      <c r="B227" s="73" t="s">
        <v>522</v>
      </c>
      <c r="C227" s="67"/>
      <c r="D227" s="68"/>
      <c r="E227" s="69"/>
      <c r="F227" s="68"/>
      <c r="G227" s="69"/>
      <c r="H227" s="68"/>
      <c r="I227" s="69"/>
      <c r="J227" s="68"/>
      <c r="K227" s="69"/>
      <c r="L227" s="68" t="n">
        <v>51882.78</v>
      </c>
      <c r="M227" s="69"/>
      <c r="N227" s="68"/>
      <c r="O227" s="69"/>
      <c r="P227" s="70"/>
      <c r="Q227" s="70"/>
      <c r="R227" s="68" t="n">
        <v>51882.78</v>
      </c>
      <c r="S227" s="71" t="n">
        <f aca="false">D227+F227+H227+J227+L227</f>
        <v>51882.78</v>
      </c>
      <c r="T227" s="71" t="n">
        <f aca="false">E227+G227+I227+K227+M227</f>
        <v>0</v>
      </c>
    </row>
    <row r="228" customFormat="false" ht="15.95" hidden="false" customHeight="true" outlineLevel="0" collapsed="false">
      <c r="A228" s="65" t="s">
        <v>523</v>
      </c>
      <c r="B228" s="66" t="s">
        <v>524</v>
      </c>
      <c r="C228" s="67"/>
      <c r="D228" s="68"/>
      <c r="E228" s="69"/>
      <c r="F228" s="68"/>
      <c r="G228" s="69"/>
      <c r="H228" s="68"/>
      <c r="I228" s="69"/>
      <c r="J228" s="68"/>
      <c r="K228" s="69"/>
      <c r="L228" s="68" t="n">
        <v>97972.29</v>
      </c>
      <c r="M228" s="69"/>
      <c r="N228" s="68" t="n">
        <v>73935.13</v>
      </c>
      <c r="O228" s="69"/>
      <c r="P228" s="70"/>
      <c r="Q228" s="70"/>
      <c r="R228" s="68" t="n">
        <v>171907.42</v>
      </c>
      <c r="S228" s="71" t="n">
        <f aca="false">D228+F228+H228+J228+L228</f>
        <v>97972.29</v>
      </c>
      <c r="T228" s="71" t="n">
        <f aca="false">E228+G228+I228+K228+M228</f>
        <v>0</v>
      </c>
    </row>
    <row r="229" customFormat="false" ht="15.95" hidden="false" customHeight="true" outlineLevel="0" collapsed="false">
      <c r="A229" s="72" t="s">
        <v>525</v>
      </c>
      <c r="B229" s="73" t="s">
        <v>526</v>
      </c>
      <c r="C229" s="67"/>
      <c r="D229" s="68"/>
      <c r="E229" s="69"/>
      <c r="F229" s="68"/>
      <c r="G229" s="69"/>
      <c r="H229" s="68"/>
      <c r="I229" s="69"/>
      <c r="J229" s="68"/>
      <c r="K229" s="69"/>
      <c r="L229" s="68" t="n">
        <v>20892.85</v>
      </c>
      <c r="M229" s="69"/>
      <c r="N229" s="68" t="n">
        <v>8636.89</v>
      </c>
      <c r="O229" s="69"/>
      <c r="P229" s="70"/>
      <c r="Q229" s="70"/>
      <c r="R229" s="68" t="n">
        <v>29529.74</v>
      </c>
      <c r="S229" s="71" t="n">
        <f aca="false">D229+F229+H229+J229+L229</f>
        <v>20892.85</v>
      </c>
      <c r="T229" s="71" t="n">
        <f aca="false">E229+G229+I229+K229+M229</f>
        <v>0</v>
      </c>
    </row>
    <row r="230" customFormat="false" ht="15.95" hidden="false" customHeight="true" outlineLevel="0" collapsed="false">
      <c r="A230" s="65" t="s">
        <v>527</v>
      </c>
      <c r="B230" s="66" t="s">
        <v>528</v>
      </c>
      <c r="C230" s="67"/>
      <c r="D230" s="68"/>
      <c r="E230" s="69"/>
      <c r="F230" s="68"/>
      <c r="G230" s="69"/>
      <c r="H230" s="68"/>
      <c r="I230" s="69"/>
      <c r="J230" s="68"/>
      <c r="K230" s="69"/>
      <c r="L230" s="68" t="n">
        <v>54145.51</v>
      </c>
      <c r="M230" s="69"/>
      <c r="N230" s="68" t="n">
        <v>78414.3</v>
      </c>
      <c r="O230" s="69"/>
      <c r="P230" s="70"/>
      <c r="Q230" s="70"/>
      <c r="R230" s="68" t="n">
        <v>132559.81</v>
      </c>
      <c r="S230" s="71" t="n">
        <f aca="false">D230+F230+H230+J230+L230</f>
        <v>54145.51</v>
      </c>
      <c r="T230" s="71" t="n">
        <f aca="false">E230+G230+I230+K230+M230</f>
        <v>0</v>
      </c>
    </row>
    <row r="231" customFormat="false" ht="15.95" hidden="false" customHeight="true" outlineLevel="0" collapsed="false">
      <c r="A231" s="72" t="s">
        <v>529</v>
      </c>
      <c r="B231" s="73" t="s">
        <v>530</v>
      </c>
      <c r="C231" s="67"/>
      <c r="D231" s="68"/>
      <c r="E231" s="69"/>
      <c r="F231" s="68"/>
      <c r="G231" s="69"/>
      <c r="H231" s="68"/>
      <c r="I231" s="69"/>
      <c r="J231" s="68"/>
      <c r="K231" s="69"/>
      <c r="L231" s="68"/>
      <c r="M231" s="69"/>
      <c r="N231" s="68" t="n">
        <v>2912.4</v>
      </c>
      <c r="O231" s="69"/>
      <c r="P231" s="70"/>
      <c r="Q231" s="70"/>
      <c r="R231" s="68" t="n">
        <v>2912.4</v>
      </c>
      <c r="S231" s="71" t="n">
        <f aca="false">D231+F231+H231+J231+L231</f>
        <v>0</v>
      </c>
      <c r="T231" s="71" t="n">
        <f aca="false">E231+G231+I231+K231+M231</f>
        <v>0</v>
      </c>
    </row>
    <row r="232" customFormat="false" ht="15.95" hidden="false" customHeight="true" outlineLevel="0" collapsed="false">
      <c r="A232" s="65" t="s">
        <v>531</v>
      </c>
      <c r="B232" s="66" t="s">
        <v>532</v>
      </c>
      <c r="C232" s="67"/>
      <c r="D232" s="68"/>
      <c r="E232" s="69"/>
      <c r="F232" s="68"/>
      <c r="G232" s="69"/>
      <c r="H232" s="68" t="n">
        <v>295277.71</v>
      </c>
      <c r="I232" s="69"/>
      <c r="J232" s="68" t="n">
        <v>177500.51</v>
      </c>
      <c r="K232" s="69"/>
      <c r="L232" s="68" t="n">
        <v>291060.13</v>
      </c>
      <c r="M232" s="69"/>
      <c r="N232" s="68" t="n">
        <v>68539.08</v>
      </c>
      <c r="O232" s="69"/>
      <c r="P232" s="70"/>
      <c r="Q232" s="70"/>
      <c r="R232" s="68" t="n">
        <v>832377.43</v>
      </c>
      <c r="S232" s="71" t="n">
        <f aca="false">D232+F232+H232+J232+L232</f>
        <v>763838.35</v>
      </c>
      <c r="T232" s="71" t="n">
        <f aca="false">E232+G232+I232+K232+M232</f>
        <v>0</v>
      </c>
    </row>
    <row r="233" customFormat="false" ht="15.95" hidden="false" customHeight="true" outlineLevel="0" collapsed="false">
      <c r="A233" s="72" t="s">
        <v>533</v>
      </c>
      <c r="B233" s="73" t="s">
        <v>534</v>
      </c>
      <c r="C233" s="67"/>
      <c r="D233" s="68"/>
      <c r="E233" s="69"/>
      <c r="F233" s="68"/>
      <c r="G233" s="69"/>
      <c r="H233" s="68" t="n">
        <v>10082.31</v>
      </c>
      <c r="I233" s="69" t="n">
        <v>10082.31</v>
      </c>
      <c r="J233" s="68" t="n">
        <v>67592.55</v>
      </c>
      <c r="K233" s="69" t="n">
        <v>67592.55</v>
      </c>
      <c r="L233" s="68" t="n">
        <v>21691.99</v>
      </c>
      <c r="M233" s="69" t="n">
        <v>21691.99</v>
      </c>
      <c r="N233" s="68"/>
      <c r="O233" s="69"/>
      <c r="P233" s="70"/>
      <c r="Q233" s="70"/>
      <c r="R233" s="68" t="n">
        <v>198733.7</v>
      </c>
      <c r="S233" s="71" t="n">
        <f aca="false">D233+F233+H233+J233+L233</f>
        <v>99366.85</v>
      </c>
      <c r="T233" s="71" t="n">
        <f aca="false">E233+G233+I233+K233+M233</f>
        <v>99366.85</v>
      </c>
    </row>
    <row r="234" customFormat="false" ht="15.95" hidden="false" customHeight="true" outlineLevel="0" collapsed="false">
      <c r="A234" s="65" t="s">
        <v>535</v>
      </c>
      <c r="B234" s="66" t="s">
        <v>536</v>
      </c>
      <c r="C234" s="67"/>
      <c r="D234" s="68"/>
      <c r="E234" s="69"/>
      <c r="F234" s="68"/>
      <c r="G234" s="69"/>
      <c r="H234" s="68" t="n">
        <v>1210000</v>
      </c>
      <c r="I234" s="69"/>
      <c r="J234" s="68" t="n">
        <v>1210000</v>
      </c>
      <c r="K234" s="69"/>
      <c r="L234" s="68" t="n">
        <v>1210262</v>
      </c>
      <c r="M234" s="69"/>
      <c r="N234" s="68"/>
      <c r="O234" s="69"/>
      <c r="P234" s="70"/>
      <c r="Q234" s="70"/>
      <c r="R234" s="68" t="n">
        <v>3630262</v>
      </c>
      <c r="S234" s="71" t="n">
        <f aca="false">D234+F234+H234+J234+L234</f>
        <v>3630262</v>
      </c>
      <c r="T234" s="71" t="n">
        <f aca="false">E234+G234+I234+K234+M234</f>
        <v>0</v>
      </c>
    </row>
    <row r="235" customFormat="false" ht="15.95" hidden="false" customHeight="true" outlineLevel="0" collapsed="false">
      <c r="A235" s="72" t="s">
        <v>537</v>
      </c>
      <c r="B235" s="73" t="s">
        <v>538</v>
      </c>
      <c r="C235" s="67"/>
      <c r="D235" s="68"/>
      <c r="E235" s="69"/>
      <c r="F235" s="68"/>
      <c r="G235" s="69"/>
      <c r="H235" s="68" t="n">
        <v>255243.46</v>
      </c>
      <c r="I235" s="69"/>
      <c r="J235" s="68" t="n">
        <v>92083.86</v>
      </c>
      <c r="K235" s="69"/>
      <c r="L235" s="68" t="n">
        <v>178502.12</v>
      </c>
      <c r="M235" s="69"/>
      <c r="N235" s="68" t="n">
        <v>53290.28</v>
      </c>
      <c r="O235" s="69"/>
      <c r="P235" s="70"/>
      <c r="Q235" s="70"/>
      <c r="R235" s="68" t="n">
        <v>579119.72</v>
      </c>
      <c r="S235" s="71" t="n">
        <f aca="false">D235+F235+H235+J235+L235</f>
        <v>525829.44</v>
      </c>
      <c r="T235" s="71" t="n">
        <f aca="false">E235+G235+I235+K235+M235</f>
        <v>0</v>
      </c>
    </row>
    <row r="236" customFormat="false" ht="15.95" hidden="false" customHeight="true" outlineLevel="0" collapsed="false">
      <c r="A236" s="65" t="s">
        <v>539</v>
      </c>
      <c r="B236" s="66" t="s">
        <v>540</v>
      </c>
      <c r="C236" s="67"/>
      <c r="D236" s="68"/>
      <c r="E236" s="69"/>
      <c r="F236" s="68"/>
      <c r="G236" s="69"/>
      <c r="H236" s="68"/>
      <c r="I236" s="69" t="n">
        <v>64900.17</v>
      </c>
      <c r="J236" s="68"/>
      <c r="K236" s="69" t="n">
        <v>391550.22</v>
      </c>
      <c r="L236" s="68"/>
      <c r="M236" s="69" t="n">
        <v>17584.25</v>
      </c>
      <c r="N236" s="68"/>
      <c r="O236" s="69" t="n">
        <v>1863726.94</v>
      </c>
      <c r="P236" s="70"/>
      <c r="Q236" s="70"/>
      <c r="R236" s="68" t="n">
        <v>2337761.58</v>
      </c>
      <c r="S236" s="71" t="n">
        <f aca="false">D236+F236+H236+J236+L236</f>
        <v>0</v>
      </c>
      <c r="T236" s="71" t="n">
        <f aca="false">E236+G236+I236+K236+M236</f>
        <v>474034.64</v>
      </c>
    </row>
    <row r="237" customFormat="false" ht="15.95" hidden="false" customHeight="true" outlineLevel="0" collapsed="false">
      <c r="A237" s="72" t="s">
        <v>541</v>
      </c>
      <c r="B237" s="73" t="s">
        <v>542</v>
      </c>
      <c r="C237" s="67"/>
      <c r="D237" s="68"/>
      <c r="E237" s="69"/>
      <c r="F237" s="68"/>
      <c r="G237" s="69"/>
      <c r="H237" s="68" t="n">
        <v>37049</v>
      </c>
      <c r="I237" s="69" t="n">
        <v>560567</v>
      </c>
      <c r="J237" s="68" t="n">
        <v>301713</v>
      </c>
      <c r="K237" s="69" t="n">
        <v>1048979</v>
      </c>
      <c r="L237" s="68" t="n">
        <v>0</v>
      </c>
      <c r="M237" s="69"/>
      <c r="N237" s="68" t="n">
        <v>814716</v>
      </c>
      <c r="O237" s="69" t="n">
        <v>1119013</v>
      </c>
      <c r="P237" s="70"/>
      <c r="Q237" s="70"/>
      <c r="R237" s="68" t="n">
        <v>3882037</v>
      </c>
      <c r="S237" s="71" t="n">
        <f aca="false">D237+F237+H237+J237+L237</f>
        <v>338762</v>
      </c>
      <c r="T237" s="71" t="n">
        <f aca="false">E237+G237+I237+K237+M237</f>
        <v>1609546</v>
      </c>
    </row>
    <row r="238" customFormat="false" ht="15.95" hidden="false" customHeight="true" outlineLevel="0" collapsed="false">
      <c r="A238" s="65" t="s">
        <v>543</v>
      </c>
      <c r="B238" s="66" t="s">
        <v>544</v>
      </c>
      <c r="C238" s="67"/>
      <c r="D238" s="68"/>
      <c r="E238" s="69"/>
      <c r="F238" s="68"/>
      <c r="G238" s="69"/>
      <c r="H238" s="68"/>
      <c r="I238" s="69"/>
      <c r="J238" s="68"/>
      <c r="K238" s="69"/>
      <c r="L238" s="68"/>
      <c r="M238" s="69" t="n">
        <v>380520</v>
      </c>
      <c r="N238" s="68"/>
      <c r="O238" s="69"/>
      <c r="P238" s="70"/>
      <c r="Q238" s="70"/>
      <c r="R238" s="68" t="n">
        <v>380520</v>
      </c>
      <c r="S238" s="71" t="n">
        <f aca="false">D238+F238+H238+J238+L238</f>
        <v>0</v>
      </c>
      <c r="T238" s="71" t="n">
        <f aca="false">E238+G238+I238+K238+M238</f>
        <v>380520</v>
      </c>
    </row>
    <row r="239" customFormat="false" ht="15.95" hidden="false" customHeight="true" outlineLevel="0" collapsed="false">
      <c r="A239" s="72" t="s">
        <v>545</v>
      </c>
      <c r="B239" s="73" t="s">
        <v>546</v>
      </c>
      <c r="C239" s="67"/>
      <c r="D239" s="68"/>
      <c r="E239" s="69"/>
      <c r="F239" s="68"/>
      <c r="G239" s="69"/>
      <c r="H239" s="68"/>
      <c r="I239" s="69"/>
      <c r="J239" s="68"/>
      <c r="K239" s="69"/>
      <c r="L239" s="68" t="n">
        <v>12378</v>
      </c>
      <c r="M239" s="69"/>
      <c r="N239" s="68"/>
      <c r="O239" s="69"/>
      <c r="P239" s="70"/>
      <c r="Q239" s="70"/>
      <c r="R239" s="68" t="n">
        <v>12378</v>
      </c>
      <c r="S239" s="71" t="n">
        <f aca="false">D239+F239+H239+J239+L239</f>
        <v>12378</v>
      </c>
      <c r="T239" s="71" t="n">
        <f aca="false">E239+G239+I239+K239+M239</f>
        <v>0</v>
      </c>
    </row>
    <row r="240" customFormat="false" ht="15.95" hidden="false" customHeight="true" outlineLevel="0" collapsed="false">
      <c r="A240" s="65" t="s">
        <v>547</v>
      </c>
      <c r="B240" s="66" t="s">
        <v>548</v>
      </c>
      <c r="C240" s="67"/>
      <c r="D240" s="68"/>
      <c r="E240" s="69"/>
      <c r="F240" s="68"/>
      <c r="G240" s="69"/>
      <c r="H240" s="68" t="n">
        <v>780</v>
      </c>
      <c r="I240" s="69"/>
      <c r="J240" s="68"/>
      <c r="K240" s="69"/>
      <c r="L240" s="68" t="n">
        <v>41290.9</v>
      </c>
      <c r="M240" s="69"/>
      <c r="N240" s="68" t="n">
        <v>51390</v>
      </c>
      <c r="O240" s="69"/>
      <c r="P240" s="70"/>
      <c r="Q240" s="70"/>
      <c r="R240" s="68" t="n">
        <v>93460.9</v>
      </c>
      <c r="S240" s="71" t="n">
        <f aca="false">D240+F240+H240+J240+L240</f>
        <v>42070.9</v>
      </c>
      <c r="T240" s="71" t="n">
        <f aca="false">E240+G240+I240+K240+M240</f>
        <v>0</v>
      </c>
    </row>
    <row r="241" customFormat="false" ht="15.95" hidden="false" customHeight="true" outlineLevel="0" collapsed="false">
      <c r="A241" s="72" t="s">
        <v>549</v>
      </c>
      <c r="B241" s="73" t="s">
        <v>550</v>
      </c>
      <c r="C241" s="67"/>
      <c r="D241" s="68"/>
      <c r="E241" s="69"/>
      <c r="F241" s="68"/>
      <c r="G241" s="69"/>
      <c r="H241" s="68"/>
      <c r="I241" s="69"/>
      <c r="J241" s="68"/>
      <c r="K241" s="69"/>
      <c r="L241" s="68"/>
      <c r="M241" s="69"/>
      <c r="N241" s="68" t="n">
        <v>25000</v>
      </c>
      <c r="O241" s="69"/>
      <c r="P241" s="70"/>
      <c r="Q241" s="70"/>
      <c r="R241" s="68" t="n">
        <v>25000</v>
      </c>
      <c r="S241" s="71" t="n">
        <f aca="false">D241+F241+H241+J241+L241</f>
        <v>0</v>
      </c>
      <c r="T241" s="71" t="n">
        <f aca="false">E241+G241+I241+K241+M241</f>
        <v>0</v>
      </c>
    </row>
    <row r="242" customFormat="false" ht="15.95" hidden="false" customHeight="true" outlineLevel="0" collapsed="false">
      <c r="A242" s="65" t="s">
        <v>551</v>
      </c>
      <c r="B242" s="66" t="s">
        <v>552</v>
      </c>
      <c r="C242" s="67"/>
      <c r="D242" s="68"/>
      <c r="E242" s="69"/>
      <c r="F242" s="68"/>
      <c r="G242" s="69"/>
      <c r="H242" s="68"/>
      <c r="I242" s="69"/>
      <c r="J242" s="68"/>
      <c r="K242" s="69"/>
      <c r="L242" s="68" t="n">
        <v>797450.37</v>
      </c>
      <c r="M242" s="69" t="n">
        <v>1001053.75</v>
      </c>
      <c r="N242" s="68" t="n">
        <v>3358.8</v>
      </c>
      <c r="O242" s="69"/>
      <c r="P242" s="70"/>
      <c r="Q242" s="70"/>
      <c r="R242" s="68" t="n">
        <v>1801862.92</v>
      </c>
      <c r="S242" s="71" t="n">
        <f aca="false">D242+F242+H242+J242+L242</f>
        <v>797450.37</v>
      </c>
      <c r="T242" s="71" t="n">
        <f aca="false">E242+G242+I242+K242+M242</f>
        <v>1001053.75</v>
      </c>
    </row>
    <row r="243" customFormat="false" ht="15.95" hidden="false" customHeight="true" outlineLevel="0" collapsed="false">
      <c r="A243" s="72" t="s">
        <v>553</v>
      </c>
      <c r="B243" s="73" t="s">
        <v>554</v>
      </c>
      <c r="C243" s="67"/>
      <c r="D243" s="68"/>
      <c r="E243" s="69"/>
      <c r="F243" s="68"/>
      <c r="G243" s="69"/>
      <c r="H243" s="68"/>
      <c r="I243" s="69"/>
      <c r="J243" s="68"/>
      <c r="K243" s="69"/>
      <c r="L243" s="68" t="n">
        <v>2400</v>
      </c>
      <c r="M243" s="69"/>
      <c r="N243" s="68"/>
      <c r="O243" s="69"/>
      <c r="P243" s="70"/>
      <c r="Q243" s="70"/>
      <c r="R243" s="68" t="n">
        <v>2400</v>
      </c>
      <c r="S243" s="71" t="n">
        <f aca="false">D243+F243+H243+J243+L243</f>
        <v>2400</v>
      </c>
      <c r="T243" s="71" t="n">
        <f aca="false">E243+G243+I243+K243+M243</f>
        <v>0</v>
      </c>
    </row>
    <row r="244" customFormat="false" ht="15.95" hidden="false" customHeight="true" outlineLevel="0" collapsed="false">
      <c r="A244" s="65" t="s">
        <v>555</v>
      </c>
      <c r="B244" s="66" t="s">
        <v>556</v>
      </c>
      <c r="C244" s="67"/>
      <c r="D244" s="68"/>
      <c r="E244" s="69" t="n">
        <v>41094.12</v>
      </c>
      <c r="F244" s="68"/>
      <c r="G244" s="69" t="n">
        <v>41094.12</v>
      </c>
      <c r="H244" s="68"/>
      <c r="I244" s="69" t="n">
        <v>41094.12</v>
      </c>
      <c r="J244" s="68"/>
      <c r="K244" s="69" t="n">
        <v>41093.68</v>
      </c>
      <c r="L244" s="68"/>
      <c r="M244" s="69"/>
      <c r="N244" s="68"/>
      <c r="O244" s="69"/>
      <c r="P244" s="70"/>
      <c r="Q244" s="70"/>
      <c r="R244" s="68" t="n">
        <v>164376.04</v>
      </c>
      <c r="S244" s="71" t="n">
        <f aca="false">D244+F244+H244+J244+L244</f>
        <v>0</v>
      </c>
      <c r="T244" s="71" t="n">
        <f aca="false">E244+G244+I244+K244+M244</f>
        <v>164376.04</v>
      </c>
    </row>
    <row r="245" customFormat="false" ht="1.5" hidden="false" customHeight="true" outlineLevel="0" collapsed="false">
      <c r="A245" s="72" t="s">
        <v>557</v>
      </c>
      <c r="B245" s="73" t="s">
        <v>558</v>
      </c>
      <c r="C245" s="67"/>
      <c r="D245" s="68"/>
      <c r="E245" s="69"/>
      <c r="F245" s="68"/>
      <c r="G245" s="69"/>
      <c r="H245" s="68"/>
      <c r="I245" s="69"/>
      <c r="J245" s="68"/>
      <c r="K245" s="69"/>
      <c r="L245" s="68"/>
      <c r="M245" s="69"/>
      <c r="N245" s="68" t="n">
        <v>1045000</v>
      </c>
      <c r="O245" s="69"/>
      <c r="P245" s="70"/>
      <c r="Q245" s="70"/>
      <c r="R245" s="68" t="n">
        <v>1045000</v>
      </c>
      <c r="S245" s="71" t="n">
        <f aca="false">D245+F245+H245+J245+L245</f>
        <v>0</v>
      </c>
      <c r="T245" s="71" t="n">
        <f aca="false">E245+G245+I245+K245+M245</f>
        <v>0</v>
      </c>
    </row>
    <row r="246" customFormat="false" ht="27.95" hidden="false" customHeight="true" outlineLevel="0" collapsed="false">
      <c r="A246" s="74"/>
      <c r="B246" s="67"/>
      <c r="C246" s="67"/>
      <c r="D246" s="75"/>
      <c r="E246" s="76"/>
      <c r="F246" s="75"/>
      <c r="G246" s="76"/>
      <c r="H246" s="75"/>
      <c r="I246" s="76"/>
      <c r="J246" s="75"/>
      <c r="K246" s="76"/>
      <c r="L246" s="75"/>
      <c r="M246" s="76"/>
      <c r="N246" s="75"/>
      <c r="O246" s="76"/>
      <c r="P246" s="77"/>
      <c r="Q246" s="77"/>
      <c r="R246" s="75"/>
      <c r="S246" s="71" t="n">
        <f aca="false">D246+F246+H246+J246+L246</f>
        <v>0</v>
      </c>
      <c r="T246" s="71" t="n">
        <f aca="false">E246+G246+I246+K246+M246</f>
        <v>0</v>
      </c>
    </row>
    <row r="247" customFormat="false" ht="16.5" hidden="false" customHeight="false" outlineLevel="0" collapsed="false">
      <c r="A247" s="78" t="s">
        <v>559</v>
      </c>
      <c r="B247" s="79"/>
      <c r="C247" s="60"/>
      <c r="D247" s="80" t="n">
        <v>39971020.29</v>
      </c>
      <c r="E247" s="81" t="n">
        <v>31290625.1</v>
      </c>
      <c r="F247" s="80" t="n">
        <v>36098209.81</v>
      </c>
      <c r="G247" s="81" t="n">
        <v>30136914.91</v>
      </c>
      <c r="H247" s="80" t="n">
        <v>35434312.78</v>
      </c>
      <c r="I247" s="81" t="n">
        <v>32490503.66</v>
      </c>
      <c r="J247" s="80" t="n">
        <v>32514148.82</v>
      </c>
      <c r="K247" s="81" t="n">
        <v>19510986.13</v>
      </c>
      <c r="L247" s="80" t="n">
        <v>39431399.11</v>
      </c>
      <c r="M247" s="81" t="n">
        <v>28726429.87</v>
      </c>
      <c r="N247" s="80" t="n">
        <v>13963102.01</v>
      </c>
      <c r="O247" s="81" t="n">
        <v>7867905.54</v>
      </c>
      <c r="P247" s="82"/>
      <c r="Q247" s="82"/>
      <c r="R247" s="80" t="n">
        <v>347435558.03</v>
      </c>
    </row>
  </sheetData>
  <mergeCells count="7">
    <mergeCell ref="D1:E1"/>
    <mergeCell ref="F1:G1"/>
    <mergeCell ref="H1:I1"/>
    <mergeCell ref="J1:K1"/>
    <mergeCell ref="L1:M1"/>
    <mergeCell ref="N1:O1"/>
    <mergeCell ref="S1:T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0070C0"/>
    <pageSetUpPr fitToPage="true"/>
  </sheetPr>
  <dimension ref="B2:L110"/>
  <sheetViews>
    <sheetView showFormulas="false" showGridLines="false" showRowColHeaders="true" showZeros="true" rightToLeft="false" tabSelected="false" showOutlineSymbols="true" defaultGridColor="true" view="pageBreakPreview" topLeftCell="A1" colorId="64" zoomScale="100" zoomScaleNormal="100" zoomScalePageLayoutView="100" workbookViewId="0">
      <pane xSplit="4" ySplit="9" topLeftCell="E82" activePane="bottomRight" state="frozen"/>
      <selection pane="topLeft" activeCell="A1" activeCellId="0" sqref="A1"/>
      <selection pane="topRight" activeCell="E1" activeCellId="0" sqref="E1"/>
      <selection pane="bottomLeft" activeCell="A82" activeCellId="0" sqref="A82"/>
      <selection pane="bottomRight" activeCell="C101" activeCellId="1" sqref="AF:AF C101"/>
    </sheetView>
  </sheetViews>
  <sheetFormatPr defaultRowHeight="15.75" zeroHeight="false" outlineLevelRow="1" outlineLevelCol="0"/>
  <cols>
    <col collapsed="false" customWidth="true" hidden="false" outlineLevel="0" max="1" min="1" style="83" width="3.75"/>
    <col collapsed="false" customWidth="true" hidden="true" outlineLevel="0" max="2" min="2" style="84" width="0.62"/>
    <col collapsed="false" customWidth="true" hidden="false" outlineLevel="0" max="3" min="3" style="83" width="21.38"/>
    <col collapsed="false" customWidth="true" hidden="false" outlineLevel="0" max="4" min="4" style="85" width="36.5"/>
    <col collapsed="false" customWidth="true" hidden="false" outlineLevel="0" max="5" min="5" style="86" width="10.62"/>
    <col collapsed="false" customWidth="true" hidden="false" outlineLevel="0" max="6" min="6" style="83" width="9.88"/>
    <col collapsed="false" customWidth="true" hidden="false" outlineLevel="0" max="7" min="7" style="83" width="10.87"/>
    <col collapsed="false" customWidth="true" hidden="false" outlineLevel="0" max="8" min="8" style="83" width="9.88"/>
    <col collapsed="false" customWidth="true" hidden="false" outlineLevel="0" max="9" min="9" style="83" width="10.87"/>
    <col collapsed="false" customWidth="true" hidden="false" outlineLevel="0" max="10" min="10" style="83" width="12.13"/>
    <col collapsed="false" customWidth="true" hidden="false" outlineLevel="0" max="11" min="11" style="83" width="11.5"/>
    <col collapsed="false" customWidth="true" hidden="false" outlineLevel="0" max="12" min="12" style="83" width="10.38"/>
    <col collapsed="false" customWidth="true" hidden="false" outlineLevel="0" max="1025" min="13" style="83" width="11"/>
  </cols>
  <sheetData>
    <row r="2" customFormat="false" ht="15.75" hidden="false" customHeight="false" outlineLevel="0" collapsed="false">
      <c r="C2" s="87" t="s">
        <v>560</v>
      </c>
    </row>
    <row r="3" customFormat="false" ht="15.75" hidden="false" customHeight="false" outlineLevel="0" collapsed="false">
      <c r="C3" s="87"/>
    </row>
    <row r="4" customFormat="false" ht="15.75" hidden="false" customHeight="false" outlineLevel="1" collapsed="false"/>
    <row r="5" customFormat="false" ht="15.75" hidden="false" customHeight="false" outlineLevel="1" collapsed="false">
      <c r="B5" s="88" t="s">
        <v>561</v>
      </c>
      <c r="C5" s="89" t="s">
        <v>562</v>
      </c>
      <c r="D5" s="0"/>
      <c r="E5" s="0"/>
      <c r="F5" s="0"/>
      <c r="G5" s="0"/>
      <c r="H5" s="0"/>
      <c r="I5" s="0"/>
      <c r="J5" s="0"/>
      <c r="K5" s="0"/>
      <c r="L5" s="0"/>
    </row>
    <row r="6" customFormat="false" ht="15.75" hidden="false" customHeight="false" outlineLevel="1" collapsed="false">
      <c r="B6" s="88" t="s">
        <v>563</v>
      </c>
      <c r="C6" s="90" t="s">
        <v>564</v>
      </c>
      <c r="D6" s="0"/>
      <c r="E6" s="0"/>
      <c r="F6" s="0"/>
      <c r="G6" s="0"/>
      <c r="H6" s="0"/>
      <c r="I6" s="0"/>
      <c r="J6" s="0"/>
      <c r="K6" s="0"/>
      <c r="L6" s="0"/>
    </row>
    <row r="7" customFormat="false" ht="15.75" hidden="false" customHeight="false" outlineLevel="1" collapsed="false">
      <c r="B7" s="88" t="s">
        <v>565</v>
      </c>
      <c r="C7" s="90" t="s">
        <v>564</v>
      </c>
      <c r="D7" s="0"/>
      <c r="E7" s="0"/>
      <c r="F7" s="0"/>
      <c r="G7" s="0"/>
      <c r="H7" s="0"/>
      <c r="I7" s="0"/>
      <c r="J7" s="0"/>
      <c r="K7" s="0"/>
      <c r="L7" s="0"/>
    </row>
    <row r="8" customFormat="false" ht="15.75" hidden="false" customHeight="false" outlineLevel="1" collapsed="false">
      <c r="B8" s="0"/>
      <c r="C8" s="0"/>
      <c r="D8" s="0"/>
      <c r="E8" s="0"/>
      <c r="F8" s="0"/>
      <c r="G8" s="0"/>
      <c r="H8" s="0"/>
      <c r="I8" s="0"/>
      <c r="J8" s="0"/>
      <c r="K8" s="0"/>
      <c r="L8" s="0"/>
    </row>
    <row r="9" s="91" customFormat="true" ht="66.75" hidden="false" customHeight="true" outlineLevel="0" collapsed="false">
      <c r="B9" s="92"/>
      <c r="C9" s="93"/>
      <c r="D9" s="94"/>
      <c r="E9" s="95" t="s">
        <v>566</v>
      </c>
      <c r="F9" s="96"/>
      <c r="G9" s="96"/>
      <c r="H9" s="96"/>
      <c r="I9" s="96"/>
      <c r="J9" s="96"/>
      <c r="K9" s="96"/>
      <c r="L9" s="97"/>
    </row>
    <row r="10" customFormat="false" ht="31.5" hidden="false" customHeight="false" outlineLevel="0" collapsed="false">
      <c r="B10" s="98" t="s">
        <v>567</v>
      </c>
      <c r="C10" s="99" t="s">
        <v>568</v>
      </c>
      <c r="D10" s="99" t="s">
        <v>569</v>
      </c>
      <c r="E10" s="100" t="s">
        <v>570</v>
      </c>
      <c r="F10" s="101" t="s">
        <v>571</v>
      </c>
      <c r="G10" s="101" t="s">
        <v>572</v>
      </c>
      <c r="H10" s="101" t="s">
        <v>573</v>
      </c>
      <c r="I10" s="101" t="s">
        <v>574</v>
      </c>
      <c r="J10" s="101" t="s">
        <v>575</v>
      </c>
      <c r="K10" s="101" t="s">
        <v>576</v>
      </c>
      <c r="L10" s="102" t="s">
        <v>577</v>
      </c>
    </row>
    <row r="11" customFormat="false" ht="31.5" hidden="false" customHeight="false" outlineLevel="0" collapsed="false">
      <c r="B11" s="103" t="s">
        <v>578</v>
      </c>
      <c r="C11" s="104" t="s">
        <v>579</v>
      </c>
      <c r="D11" s="104" t="s">
        <v>580</v>
      </c>
      <c r="E11" s="105" t="n">
        <v>0</v>
      </c>
      <c r="F11" s="106" t="n">
        <v>1277500</v>
      </c>
      <c r="G11" s="106" t="n">
        <v>0</v>
      </c>
      <c r="H11" s="106" t="n">
        <v>0</v>
      </c>
      <c r="I11" s="106" t="n">
        <v>0</v>
      </c>
      <c r="J11" s="106" t="n">
        <v>1717917</v>
      </c>
      <c r="K11" s="106" t="n">
        <v>0</v>
      </c>
      <c r="L11" s="107" t="n">
        <v>4729417</v>
      </c>
    </row>
    <row r="12" customFormat="false" ht="47.25" hidden="false" customHeight="false" outlineLevel="0" collapsed="false">
      <c r="B12" s="108"/>
      <c r="C12" s="109"/>
      <c r="D12" s="109" t="s">
        <v>581</v>
      </c>
      <c r="E12" s="110" t="n">
        <v>308000</v>
      </c>
      <c r="F12" s="111" t="n">
        <v>0</v>
      </c>
      <c r="G12" s="111" t="n">
        <v>1800000</v>
      </c>
      <c r="H12" s="111" t="n">
        <v>0</v>
      </c>
      <c r="I12" s="111" t="n">
        <v>1800000</v>
      </c>
      <c r="J12" s="111" t="n">
        <v>-888000</v>
      </c>
      <c r="K12" s="111" t="n">
        <v>0</v>
      </c>
      <c r="L12" s="112" t="n">
        <v>2162000</v>
      </c>
    </row>
    <row r="13" customFormat="false" ht="15.75" hidden="false" customHeight="false" outlineLevel="0" collapsed="false">
      <c r="B13" s="108"/>
      <c r="C13" s="113"/>
      <c r="D13" s="113" t="s">
        <v>582</v>
      </c>
      <c r="E13" s="114" t="n">
        <v>4000000</v>
      </c>
      <c r="F13" s="115" t="n">
        <v>300000</v>
      </c>
      <c r="G13" s="115" t="n">
        <v>200000</v>
      </c>
      <c r="H13" s="115" t="n">
        <v>0</v>
      </c>
      <c r="I13" s="115" t="n">
        <v>200000</v>
      </c>
      <c r="J13" s="115" t="n">
        <v>0</v>
      </c>
      <c r="K13" s="115" t="n">
        <v>0</v>
      </c>
      <c r="L13" s="116" t="n">
        <v>500000</v>
      </c>
    </row>
    <row r="14" customFormat="false" ht="15.75" hidden="false" customHeight="false" outlineLevel="0" collapsed="false">
      <c r="B14" s="108"/>
      <c r="C14" s="117" t="s">
        <v>583</v>
      </c>
      <c r="D14" s="118"/>
      <c r="E14" s="119" t="n">
        <v>4308000</v>
      </c>
      <c r="F14" s="120" t="n">
        <v>1577500</v>
      </c>
      <c r="G14" s="120" t="n">
        <v>2000000</v>
      </c>
      <c r="H14" s="120" t="n">
        <v>0</v>
      </c>
      <c r="I14" s="120" t="n">
        <v>2000000</v>
      </c>
      <c r="J14" s="120" t="n">
        <v>829917</v>
      </c>
      <c r="K14" s="120" t="n">
        <v>0</v>
      </c>
      <c r="L14" s="121" t="n">
        <v>7391417</v>
      </c>
    </row>
    <row r="15" customFormat="false" ht="15.75" hidden="false" customHeight="false" outlineLevel="0" collapsed="false">
      <c r="B15" s="108"/>
      <c r="C15" s="104" t="s">
        <v>584</v>
      </c>
      <c r="D15" s="104" t="s">
        <v>585</v>
      </c>
      <c r="E15" s="105" t="n">
        <v>5400000</v>
      </c>
      <c r="F15" s="106" t="n">
        <v>950000</v>
      </c>
      <c r="G15" s="106" t="n">
        <v>10000000</v>
      </c>
      <c r="H15" s="106" t="n">
        <v>1170000</v>
      </c>
      <c r="I15" s="106" t="n">
        <v>8830000</v>
      </c>
      <c r="J15" s="106" t="n">
        <v>-173000</v>
      </c>
      <c r="K15" s="106" t="n">
        <v>0</v>
      </c>
      <c r="L15" s="107" t="n">
        <v>12840000</v>
      </c>
    </row>
    <row r="16" customFormat="false" ht="15.75" hidden="false" customHeight="false" outlineLevel="0" collapsed="false">
      <c r="B16" s="108"/>
      <c r="C16" s="109"/>
      <c r="D16" s="109" t="s">
        <v>586</v>
      </c>
      <c r="E16" s="110" t="n">
        <v>0</v>
      </c>
      <c r="F16" s="111" t="n">
        <v>250000</v>
      </c>
      <c r="G16" s="111" t="n">
        <v>1400000</v>
      </c>
      <c r="H16" s="111" t="n">
        <v>0</v>
      </c>
      <c r="I16" s="111" t="n">
        <v>1400000</v>
      </c>
      <c r="J16" s="111" t="n">
        <v>2900000</v>
      </c>
      <c r="K16" s="111" t="n">
        <v>0</v>
      </c>
      <c r="L16" s="112" t="n">
        <v>4550000</v>
      </c>
    </row>
    <row r="17" customFormat="false" ht="31.5" hidden="false" customHeight="false" outlineLevel="0" collapsed="false">
      <c r="B17" s="108"/>
      <c r="C17" s="109"/>
      <c r="D17" s="109" t="s">
        <v>587</v>
      </c>
      <c r="E17" s="110" t="n">
        <v>3858000</v>
      </c>
      <c r="F17" s="111" t="n">
        <v>1100000</v>
      </c>
      <c r="G17" s="111" t="n">
        <v>2000000</v>
      </c>
      <c r="H17" s="111" t="n">
        <v>875000</v>
      </c>
      <c r="I17" s="111" t="n">
        <v>1125000</v>
      </c>
      <c r="J17" s="111" t="n">
        <v>0</v>
      </c>
      <c r="K17" s="111" t="n">
        <v>0</v>
      </c>
      <c r="L17" s="112" t="n">
        <v>4200000</v>
      </c>
    </row>
    <row r="18" customFormat="false" ht="15.75" hidden="false" customHeight="false" outlineLevel="0" collapsed="false">
      <c r="B18" s="108"/>
      <c r="C18" s="109"/>
      <c r="D18" s="109" t="s">
        <v>588</v>
      </c>
      <c r="E18" s="110" t="n">
        <v>465000</v>
      </c>
      <c r="F18" s="111" t="n">
        <v>655000</v>
      </c>
      <c r="G18" s="111" t="n">
        <v>1500000</v>
      </c>
      <c r="H18" s="111" t="n">
        <v>110000</v>
      </c>
      <c r="I18" s="111" t="n">
        <v>1390000</v>
      </c>
      <c r="J18" s="111" t="n">
        <v>100000</v>
      </c>
      <c r="K18" s="111" t="n">
        <v>0</v>
      </c>
      <c r="L18" s="112" t="n">
        <v>2255000</v>
      </c>
    </row>
    <row r="19" customFormat="false" ht="15.75" hidden="false" customHeight="false" outlineLevel="0" collapsed="false">
      <c r="B19" s="108"/>
      <c r="C19" s="113"/>
      <c r="D19" s="113" t="s">
        <v>589</v>
      </c>
      <c r="E19" s="114" t="n">
        <v>300000</v>
      </c>
      <c r="F19" s="115" t="n">
        <v>10000</v>
      </c>
      <c r="G19" s="115" t="n">
        <v>50000</v>
      </c>
      <c r="H19" s="115" t="n">
        <v>62000</v>
      </c>
      <c r="I19" s="115" t="n">
        <v>-12000</v>
      </c>
      <c r="J19" s="115" t="n">
        <v>150000</v>
      </c>
      <c r="K19" s="115" t="n">
        <v>0</v>
      </c>
      <c r="L19" s="116" t="n">
        <v>325000</v>
      </c>
    </row>
    <row r="20" customFormat="false" ht="31.5" hidden="false" customHeight="false" outlineLevel="0" collapsed="false">
      <c r="B20" s="108"/>
      <c r="C20" s="117" t="s">
        <v>590</v>
      </c>
      <c r="D20" s="118"/>
      <c r="E20" s="119" t="n">
        <v>10023000</v>
      </c>
      <c r="F20" s="120" t="n">
        <v>2965000</v>
      </c>
      <c r="G20" s="120" t="n">
        <v>14950000</v>
      </c>
      <c r="H20" s="120" t="n">
        <v>2217000</v>
      </c>
      <c r="I20" s="120" t="n">
        <v>12733000</v>
      </c>
      <c r="J20" s="120" t="n">
        <v>2977000</v>
      </c>
      <c r="K20" s="120" t="n">
        <v>0</v>
      </c>
      <c r="L20" s="121" t="n">
        <v>24170000</v>
      </c>
    </row>
    <row r="21" customFormat="false" ht="15.75" hidden="false" customHeight="false" outlineLevel="0" collapsed="false">
      <c r="B21" s="108"/>
      <c r="C21" s="104" t="s">
        <v>591</v>
      </c>
      <c r="D21" s="104" t="s">
        <v>592</v>
      </c>
      <c r="E21" s="105" t="n">
        <v>50000</v>
      </c>
      <c r="F21" s="106" t="n">
        <v>100000</v>
      </c>
      <c r="G21" s="106" t="n">
        <v>100000</v>
      </c>
      <c r="H21" s="106" t="n">
        <v>0</v>
      </c>
      <c r="I21" s="106" t="n">
        <v>100000</v>
      </c>
      <c r="J21" s="106" t="n">
        <v>900000</v>
      </c>
      <c r="K21" s="106" t="n">
        <v>2138000</v>
      </c>
      <c r="L21" s="107" t="n">
        <v>3700000</v>
      </c>
    </row>
    <row r="22" customFormat="false" ht="31.5" hidden="false" customHeight="false" outlineLevel="0" collapsed="false">
      <c r="B22" s="108"/>
      <c r="C22" s="109"/>
      <c r="D22" s="109" t="s">
        <v>593</v>
      </c>
      <c r="E22" s="110" t="n">
        <v>100000</v>
      </c>
      <c r="F22" s="111" t="n">
        <v>320000</v>
      </c>
      <c r="G22" s="111" t="n">
        <v>1200000</v>
      </c>
      <c r="H22" s="111" t="n">
        <v>150000</v>
      </c>
      <c r="I22" s="111" t="n">
        <v>1050000</v>
      </c>
      <c r="J22" s="111" t="n">
        <v>-185000</v>
      </c>
      <c r="K22" s="111" t="n">
        <v>0</v>
      </c>
      <c r="L22" s="112" t="n">
        <v>1785000</v>
      </c>
    </row>
    <row r="23" customFormat="false" ht="15.75" hidden="false" customHeight="false" outlineLevel="0" collapsed="false">
      <c r="B23" s="108"/>
      <c r="C23" s="109"/>
      <c r="D23" s="109" t="s">
        <v>594</v>
      </c>
      <c r="E23" s="110" t="n">
        <v>0</v>
      </c>
      <c r="F23" s="111" t="n">
        <v>100000</v>
      </c>
      <c r="G23" s="111" t="n">
        <v>100000</v>
      </c>
      <c r="H23" s="111" t="n">
        <v>0</v>
      </c>
      <c r="I23" s="111" t="n">
        <v>100000</v>
      </c>
      <c r="J23" s="111" t="n">
        <v>2602000</v>
      </c>
      <c r="K23" s="111" t="n">
        <v>0</v>
      </c>
      <c r="L23" s="112" t="n">
        <v>7302000</v>
      </c>
    </row>
    <row r="24" customFormat="false" ht="15.75" hidden="false" customHeight="false" outlineLevel="0" collapsed="false">
      <c r="B24" s="108"/>
      <c r="C24" s="109"/>
      <c r="D24" s="109" t="s">
        <v>595</v>
      </c>
      <c r="E24" s="110" t="n">
        <v>0</v>
      </c>
      <c r="F24" s="111" t="n">
        <v>1E-005</v>
      </c>
      <c r="G24" s="122"/>
      <c r="H24" s="111" t="n">
        <v>0</v>
      </c>
      <c r="I24" s="111" t="n">
        <v>0</v>
      </c>
      <c r="J24" s="111" t="n">
        <v>0</v>
      </c>
      <c r="K24" s="111" t="n">
        <v>0</v>
      </c>
      <c r="L24" s="112" t="n">
        <v>1E-005</v>
      </c>
    </row>
    <row r="25" customFormat="false" ht="15.75" hidden="false" customHeight="false" outlineLevel="0" collapsed="false">
      <c r="B25" s="108"/>
      <c r="C25" s="109"/>
      <c r="D25" s="109" t="s">
        <v>596</v>
      </c>
      <c r="E25" s="110" t="n">
        <v>0</v>
      </c>
      <c r="F25" s="111" t="n">
        <v>763000</v>
      </c>
      <c r="G25" s="111" t="n">
        <v>764000</v>
      </c>
      <c r="H25" s="111" t="n">
        <v>0</v>
      </c>
      <c r="I25" s="111" t="n">
        <v>764000</v>
      </c>
      <c r="J25" s="111" t="n">
        <v>1525000</v>
      </c>
      <c r="K25" s="111" t="n">
        <v>1525000</v>
      </c>
      <c r="L25" s="112" t="n">
        <v>4577000</v>
      </c>
    </row>
    <row r="26" customFormat="false" ht="15.75" hidden="false" customHeight="false" outlineLevel="0" collapsed="false">
      <c r="B26" s="108"/>
      <c r="C26" s="109"/>
      <c r="D26" s="109" t="s">
        <v>597</v>
      </c>
      <c r="E26" s="110" t="n">
        <v>0</v>
      </c>
      <c r="F26" s="111" t="n">
        <v>1E-006</v>
      </c>
      <c r="G26" s="122"/>
      <c r="H26" s="111" t="n">
        <v>0</v>
      </c>
      <c r="I26" s="111" t="n">
        <v>0</v>
      </c>
      <c r="J26" s="111" t="n">
        <v>0</v>
      </c>
      <c r="K26" s="111" t="n">
        <v>0</v>
      </c>
      <c r="L26" s="112" t="n">
        <v>1E-006</v>
      </c>
    </row>
    <row r="27" customFormat="false" ht="15.75" hidden="false" customHeight="false" outlineLevel="0" collapsed="false">
      <c r="B27" s="108"/>
      <c r="C27" s="109"/>
      <c r="D27" s="109" t="s">
        <v>598</v>
      </c>
      <c r="E27" s="110" t="n">
        <v>0</v>
      </c>
      <c r="F27" s="111" t="n">
        <v>242000</v>
      </c>
      <c r="G27" s="111" t="n">
        <v>2100000</v>
      </c>
      <c r="H27" s="122"/>
      <c r="I27" s="111" t="n">
        <v>2100000</v>
      </c>
      <c r="J27" s="111" t="n">
        <v>100000</v>
      </c>
      <c r="K27" s="111" t="n">
        <v>0</v>
      </c>
      <c r="L27" s="112" t="n">
        <v>2442000</v>
      </c>
    </row>
    <row r="28" customFormat="false" ht="15.75" hidden="false" customHeight="false" outlineLevel="0" collapsed="false">
      <c r="B28" s="108"/>
      <c r="C28" s="113"/>
      <c r="D28" s="113" t="s">
        <v>599</v>
      </c>
      <c r="E28" s="114" t="n">
        <v>0</v>
      </c>
      <c r="F28" s="115" t="n">
        <v>1E-006</v>
      </c>
      <c r="G28" s="123"/>
      <c r="H28" s="115" t="n">
        <v>0</v>
      </c>
      <c r="I28" s="115" t="n">
        <v>0</v>
      </c>
      <c r="J28" s="115" t="n">
        <v>0</v>
      </c>
      <c r="K28" s="115" t="n">
        <v>0</v>
      </c>
      <c r="L28" s="116" t="n">
        <v>1E-006</v>
      </c>
    </row>
    <row r="29" customFormat="false" ht="15.75" hidden="false" customHeight="false" outlineLevel="0" collapsed="false">
      <c r="B29" s="108"/>
      <c r="C29" s="117" t="s">
        <v>600</v>
      </c>
      <c r="D29" s="118"/>
      <c r="E29" s="119" t="n">
        <v>150000</v>
      </c>
      <c r="F29" s="120" t="n">
        <v>1525000.000012</v>
      </c>
      <c r="G29" s="120" t="n">
        <v>4264000</v>
      </c>
      <c r="H29" s="120" t="n">
        <v>150000</v>
      </c>
      <c r="I29" s="120" t="n">
        <v>4114000</v>
      </c>
      <c r="J29" s="120" t="n">
        <v>4942000</v>
      </c>
      <c r="K29" s="120" t="n">
        <v>3663000</v>
      </c>
      <c r="L29" s="121" t="n">
        <v>19806000.000012</v>
      </c>
    </row>
    <row r="30" customFormat="false" ht="15.75" hidden="false" customHeight="false" outlineLevel="0" collapsed="false">
      <c r="B30" s="108"/>
      <c r="C30" s="104" t="s">
        <v>31</v>
      </c>
      <c r="D30" s="104" t="s">
        <v>601</v>
      </c>
      <c r="E30" s="105" t="n">
        <v>200000</v>
      </c>
      <c r="F30" s="106" t="n">
        <v>1100000</v>
      </c>
      <c r="G30" s="106" t="n">
        <v>0</v>
      </c>
      <c r="H30" s="106" t="n">
        <v>0</v>
      </c>
      <c r="I30" s="106" t="n">
        <v>0</v>
      </c>
      <c r="J30" s="106" t="n">
        <v>0</v>
      </c>
      <c r="K30" s="106" t="n">
        <v>1E-007</v>
      </c>
      <c r="L30" s="107" t="n">
        <v>1100000.0000001</v>
      </c>
    </row>
    <row r="31" customFormat="false" ht="15.75" hidden="false" customHeight="false" outlineLevel="0" collapsed="false">
      <c r="B31" s="108"/>
      <c r="C31" s="113"/>
      <c r="D31" s="113" t="s">
        <v>602</v>
      </c>
      <c r="E31" s="114" t="n">
        <v>0</v>
      </c>
      <c r="F31" s="115" t="n">
        <v>400000</v>
      </c>
      <c r="G31" s="115" t="n">
        <v>200000</v>
      </c>
      <c r="H31" s="115" t="n">
        <v>0</v>
      </c>
      <c r="I31" s="115" t="n">
        <v>200000</v>
      </c>
      <c r="J31" s="115" t="n">
        <v>400000</v>
      </c>
      <c r="K31" s="115" t="n">
        <v>1E-008</v>
      </c>
      <c r="L31" s="116" t="n">
        <v>1000000.00000001</v>
      </c>
    </row>
    <row r="32" customFormat="false" ht="63" hidden="false" customHeight="false" outlineLevel="0" collapsed="false">
      <c r="B32" s="108"/>
      <c r="C32" s="117" t="s">
        <v>603</v>
      </c>
      <c r="D32" s="118"/>
      <c r="E32" s="119" t="n">
        <v>200000</v>
      </c>
      <c r="F32" s="120" t="n">
        <v>1500000</v>
      </c>
      <c r="G32" s="120" t="n">
        <v>200000</v>
      </c>
      <c r="H32" s="120" t="n">
        <v>0</v>
      </c>
      <c r="I32" s="120" t="n">
        <v>200000</v>
      </c>
      <c r="J32" s="120" t="n">
        <v>400000</v>
      </c>
      <c r="K32" s="120" t="n">
        <v>1.1E-007</v>
      </c>
      <c r="L32" s="121" t="n">
        <v>2100000.00000011</v>
      </c>
    </row>
    <row r="33" customFormat="false" ht="15.75" hidden="false" customHeight="false" outlineLevel="0" collapsed="false">
      <c r="B33" s="108"/>
      <c r="C33" s="124" t="s">
        <v>604</v>
      </c>
      <c r="D33" s="124" t="s">
        <v>604</v>
      </c>
      <c r="E33" s="125" t="n">
        <v>250000</v>
      </c>
      <c r="F33" s="126" t="n">
        <v>250000</v>
      </c>
      <c r="G33" s="126" t="n">
        <v>833000</v>
      </c>
      <c r="H33" s="126" t="n">
        <v>0</v>
      </c>
      <c r="I33" s="126" t="n">
        <v>833000</v>
      </c>
      <c r="J33" s="126" t="n">
        <v>1960000</v>
      </c>
      <c r="K33" s="126" t="n">
        <v>7000000</v>
      </c>
      <c r="L33" s="127" t="n">
        <v>10043000</v>
      </c>
    </row>
    <row r="34" customFormat="false" ht="15.75" hidden="false" customHeight="false" outlineLevel="0" collapsed="false">
      <c r="B34" s="128"/>
      <c r="C34" s="117" t="s">
        <v>605</v>
      </c>
      <c r="D34" s="118"/>
      <c r="E34" s="119" t="n">
        <v>250000</v>
      </c>
      <c r="F34" s="120" t="n">
        <v>250000</v>
      </c>
      <c r="G34" s="120" t="n">
        <v>833000</v>
      </c>
      <c r="H34" s="120" t="n">
        <v>0</v>
      </c>
      <c r="I34" s="120" t="n">
        <v>833000</v>
      </c>
      <c r="J34" s="120" t="n">
        <v>1960000</v>
      </c>
      <c r="K34" s="120" t="n">
        <v>7000000</v>
      </c>
      <c r="L34" s="121" t="n">
        <v>10043000</v>
      </c>
    </row>
    <row r="35" customFormat="false" ht="15.75" hidden="false" customHeight="false" outlineLevel="0" collapsed="false">
      <c r="B35" s="129" t="s">
        <v>606</v>
      </c>
      <c r="C35" s="130"/>
      <c r="D35" s="118"/>
      <c r="E35" s="119" t="n">
        <v>14931000</v>
      </c>
      <c r="F35" s="120" t="n">
        <v>7817500.000012</v>
      </c>
      <c r="G35" s="120" t="n">
        <v>22247000</v>
      </c>
      <c r="H35" s="120" t="n">
        <v>2367000</v>
      </c>
      <c r="I35" s="120" t="n">
        <v>19880000</v>
      </c>
      <c r="J35" s="120" t="n">
        <v>11108917</v>
      </c>
      <c r="K35" s="120" t="n">
        <v>10663000.0000001</v>
      </c>
      <c r="L35" s="121" t="n">
        <v>63510417.0000121</v>
      </c>
    </row>
    <row r="36" customFormat="false" ht="15.75" hidden="false" customHeight="false" outlineLevel="0" collapsed="false">
      <c r="B36" s="131" t="s">
        <v>607</v>
      </c>
      <c r="C36" s="132"/>
      <c r="D36" s="133"/>
      <c r="E36" s="134" t="n">
        <v>14931000</v>
      </c>
      <c r="F36" s="135" t="n">
        <v>7817500.000012</v>
      </c>
      <c r="G36" s="135" t="n">
        <v>22247000</v>
      </c>
      <c r="H36" s="135" t="n">
        <v>2367000</v>
      </c>
      <c r="I36" s="135" t="n">
        <v>19880000</v>
      </c>
      <c r="J36" s="135" t="n">
        <v>11108917</v>
      </c>
      <c r="K36" s="135" t="n">
        <v>10663000.0000001</v>
      </c>
      <c r="L36" s="136" t="n">
        <v>63510417.0000121</v>
      </c>
    </row>
    <row r="37" customFormat="false" ht="15.75" hidden="false" customHeight="false" outlineLevel="0" collapsed="false">
      <c r="B37" s="137"/>
      <c r="C37" s="138"/>
      <c r="D37" s="138"/>
      <c r="E37" s="139"/>
      <c r="F37" s="140"/>
      <c r="G37" s="140"/>
      <c r="H37" s="140"/>
      <c r="I37" s="140"/>
      <c r="J37" s="140"/>
      <c r="K37" s="140"/>
      <c r="L37" s="140"/>
    </row>
    <row r="38" customFormat="false" ht="15.75" hidden="false" customHeight="false" outlineLevel="0" collapsed="false">
      <c r="B38" s="137"/>
      <c r="C38" s="138"/>
      <c r="D38" s="138"/>
      <c r="E38" s="139"/>
      <c r="F38" s="140"/>
      <c r="G38" s="140"/>
      <c r="H38" s="140"/>
      <c r="I38" s="140"/>
      <c r="J38" s="140"/>
      <c r="K38" s="140"/>
      <c r="L38" s="140"/>
    </row>
    <row r="39" customFormat="false" ht="15.75" hidden="false" customHeight="false" outlineLevel="0" collapsed="false">
      <c r="B39" s="137"/>
      <c r="C39" s="138"/>
      <c r="D39" s="138"/>
      <c r="E39" s="139"/>
      <c r="F39" s="140"/>
      <c r="G39" s="140"/>
      <c r="H39" s="140"/>
      <c r="I39" s="140"/>
      <c r="J39" s="140"/>
      <c r="K39" s="140"/>
      <c r="L39" s="140"/>
    </row>
    <row r="40" customFormat="false" ht="15.75" hidden="false" customHeight="false" outlineLevel="0" collapsed="false">
      <c r="B40" s="137"/>
      <c r="C40" s="138"/>
      <c r="D40" s="138"/>
      <c r="E40" s="139"/>
      <c r="F40" s="140"/>
      <c r="G40" s="140"/>
      <c r="H40" s="140"/>
      <c r="I40" s="140"/>
      <c r="J40" s="140"/>
      <c r="K40" s="140"/>
      <c r="L40" s="140"/>
    </row>
    <row r="41" customFormat="false" ht="15.75" hidden="false" customHeight="false" outlineLevel="0" collapsed="false">
      <c r="B41" s="137"/>
      <c r="C41" s="138"/>
      <c r="D41" s="138"/>
      <c r="E41" s="139"/>
      <c r="F41" s="140"/>
      <c r="G41" s="140"/>
      <c r="H41" s="140"/>
      <c r="I41" s="140"/>
      <c r="J41" s="140"/>
      <c r="K41" s="140"/>
      <c r="L41" s="140"/>
    </row>
    <row r="42" customFormat="false" ht="15.75" hidden="false" customHeight="false" outlineLevel="0" collapsed="false">
      <c r="B42" s="137"/>
      <c r="C42" s="138"/>
      <c r="D42" s="138"/>
      <c r="E42" s="139"/>
      <c r="F42" s="140"/>
      <c r="G42" s="140"/>
      <c r="H42" s="140"/>
      <c r="I42" s="140"/>
      <c r="J42" s="140"/>
      <c r="K42" s="140"/>
      <c r="L42" s="140"/>
    </row>
    <row r="43" customFormat="false" ht="15.75" hidden="false" customHeight="false" outlineLevel="0" collapsed="false">
      <c r="B43" s="137"/>
      <c r="C43" s="138"/>
      <c r="D43" s="138"/>
      <c r="E43" s="139"/>
      <c r="F43" s="140"/>
      <c r="G43" s="140"/>
      <c r="H43" s="140"/>
      <c r="I43" s="140"/>
      <c r="J43" s="140"/>
      <c r="K43" s="140"/>
      <c r="L43" s="140"/>
    </row>
    <row r="44" customFormat="false" ht="15.75" hidden="false" customHeight="false" outlineLevel="0" collapsed="false">
      <c r="B44" s="137"/>
      <c r="C44" s="138"/>
      <c r="D44" s="138"/>
      <c r="E44" s="139"/>
      <c r="F44" s="140"/>
      <c r="G44" s="140"/>
      <c r="H44" s="140"/>
      <c r="I44" s="140"/>
      <c r="J44" s="140"/>
      <c r="K44" s="140"/>
      <c r="L44" s="140"/>
    </row>
    <row r="45" customFormat="false" ht="15.75" hidden="false" customHeight="false" outlineLevel="0" collapsed="false">
      <c r="C45" s="87" t="s">
        <v>608</v>
      </c>
    </row>
    <row r="47" customFormat="false" ht="15.75" hidden="false" customHeight="false" outlineLevel="1" collapsed="false"/>
    <row r="48" customFormat="false" ht="15.75" hidden="false" customHeight="false" outlineLevel="1" collapsed="false">
      <c r="B48" s="88" t="s">
        <v>561</v>
      </c>
      <c r="C48" s="89" t="s">
        <v>562</v>
      </c>
      <c r="D48" s="0"/>
      <c r="E48" s="0"/>
      <c r="F48" s="0"/>
      <c r="G48" s="0"/>
      <c r="H48" s="0"/>
      <c r="I48" s="0"/>
      <c r="J48" s="0"/>
    </row>
    <row r="49" customFormat="false" ht="15.75" hidden="false" customHeight="false" outlineLevel="1" collapsed="false">
      <c r="B49" s="88" t="s">
        <v>563</v>
      </c>
      <c r="C49" s="90" t="s">
        <v>564</v>
      </c>
      <c r="D49" s="0"/>
      <c r="E49" s="0"/>
      <c r="F49" s="0"/>
      <c r="G49" s="0"/>
      <c r="H49" s="0"/>
      <c r="I49" s="0"/>
      <c r="J49" s="0"/>
    </row>
    <row r="50" customFormat="false" ht="15.75" hidden="false" customHeight="false" outlineLevel="1" collapsed="false">
      <c r="B50" s="88" t="s">
        <v>565</v>
      </c>
      <c r="C50" s="90" t="s">
        <v>564</v>
      </c>
      <c r="D50" s="0"/>
      <c r="E50" s="0"/>
      <c r="F50" s="0"/>
      <c r="G50" s="0"/>
      <c r="H50" s="0"/>
      <c r="I50" s="0"/>
      <c r="J50" s="0"/>
    </row>
    <row r="51" customFormat="false" ht="15.75" hidden="false" customHeight="false" outlineLevel="1" collapsed="false">
      <c r="B51" s="0"/>
      <c r="C51" s="0"/>
      <c r="D51" s="0"/>
      <c r="E51" s="0"/>
      <c r="F51" s="0"/>
      <c r="G51" s="0"/>
      <c r="H51" s="0"/>
      <c r="I51" s="0"/>
      <c r="J51" s="0"/>
    </row>
    <row r="52" s="91" customFormat="true" ht="56.25" hidden="false" customHeight="true" outlineLevel="0" collapsed="false">
      <c r="B52" s="92"/>
      <c r="C52" s="93"/>
      <c r="D52" s="94"/>
      <c r="E52" s="95" t="s">
        <v>566</v>
      </c>
      <c r="F52" s="96"/>
      <c r="G52" s="96"/>
      <c r="H52" s="96"/>
      <c r="I52" s="96"/>
      <c r="J52" s="97"/>
    </row>
    <row r="53" customFormat="false" ht="47.25" hidden="false" customHeight="false" outlineLevel="0" collapsed="false">
      <c r="B53" s="98" t="s">
        <v>567</v>
      </c>
      <c r="C53" s="99" t="s">
        <v>568</v>
      </c>
      <c r="D53" s="99" t="s">
        <v>569</v>
      </c>
      <c r="E53" s="100" t="s">
        <v>570</v>
      </c>
      <c r="F53" s="101" t="s">
        <v>609</v>
      </c>
      <c r="G53" s="101" t="s">
        <v>610</v>
      </c>
      <c r="H53" s="101" t="s">
        <v>571</v>
      </c>
      <c r="I53" s="101" t="s">
        <v>574</v>
      </c>
      <c r="J53" s="102" t="s">
        <v>575</v>
      </c>
    </row>
    <row r="54" customFormat="false" ht="15.75" hidden="false" customHeight="false" outlineLevel="0" collapsed="false">
      <c r="B54" s="103" t="s">
        <v>611</v>
      </c>
      <c r="C54" s="124" t="s">
        <v>612</v>
      </c>
      <c r="D54" s="124" t="s">
        <v>612</v>
      </c>
      <c r="E54" s="125" t="n">
        <v>0</v>
      </c>
      <c r="F54" s="126" t="n">
        <v>150000</v>
      </c>
      <c r="G54" s="126" t="n">
        <v>0</v>
      </c>
      <c r="H54" s="126" t="n">
        <v>150000</v>
      </c>
      <c r="I54" s="126" t="n">
        <v>20000</v>
      </c>
      <c r="J54" s="127" t="n">
        <v>0</v>
      </c>
    </row>
    <row r="55" customFormat="false" ht="15.75" hidden="false" customHeight="false" outlineLevel="0" collapsed="false">
      <c r="B55" s="108"/>
      <c r="C55" s="117" t="s">
        <v>613</v>
      </c>
      <c r="D55" s="118"/>
      <c r="E55" s="119" t="n">
        <v>0</v>
      </c>
      <c r="F55" s="120" t="n">
        <v>150000</v>
      </c>
      <c r="G55" s="120" t="n">
        <v>0</v>
      </c>
      <c r="H55" s="120" t="n">
        <v>150000</v>
      </c>
      <c r="I55" s="120" t="n">
        <v>20000</v>
      </c>
      <c r="J55" s="121" t="n">
        <v>0</v>
      </c>
    </row>
    <row r="56" customFormat="false" ht="15.75" hidden="false" customHeight="false" outlineLevel="0" collapsed="false">
      <c r="B56" s="108"/>
      <c r="C56" s="104" t="s">
        <v>614</v>
      </c>
      <c r="D56" s="104" t="s">
        <v>615</v>
      </c>
      <c r="E56" s="105" t="n">
        <v>760000</v>
      </c>
      <c r="F56" s="106" t="n">
        <v>730000</v>
      </c>
      <c r="G56" s="106" t="n">
        <v>200000</v>
      </c>
      <c r="H56" s="106" t="n">
        <v>530000</v>
      </c>
      <c r="I56" s="106" t="n">
        <v>945000</v>
      </c>
      <c r="J56" s="107" t="n">
        <v>118000</v>
      </c>
    </row>
    <row r="57" customFormat="false" ht="15.75" hidden="false" customHeight="false" outlineLevel="0" collapsed="false">
      <c r="B57" s="108"/>
      <c r="C57" s="109"/>
      <c r="D57" s="109" t="s">
        <v>616</v>
      </c>
      <c r="E57" s="110" t="n">
        <v>5600000</v>
      </c>
      <c r="F57" s="111" t="n">
        <v>2900000</v>
      </c>
      <c r="G57" s="111" t="n">
        <v>0</v>
      </c>
      <c r="H57" s="111" t="n">
        <v>2900000</v>
      </c>
      <c r="I57" s="111" t="n">
        <v>6036000</v>
      </c>
      <c r="J57" s="112" t="n">
        <v>700000</v>
      </c>
    </row>
    <row r="58" customFormat="false" ht="15.75" hidden="false" customHeight="false" outlineLevel="0" collapsed="false">
      <c r="B58" s="108"/>
      <c r="C58" s="113"/>
      <c r="D58" s="113" t="s">
        <v>617</v>
      </c>
      <c r="E58" s="114" t="n">
        <v>0</v>
      </c>
      <c r="F58" s="115" t="n">
        <v>0</v>
      </c>
      <c r="G58" s="115" t="n">
        <v>0</v>
      </c>
      <c r="H58" s="115" t="n">
        <v>0</v>
      </c>
      <c r="I58" s="115" t="n">
        <v>0</v>
      </c>
      <c r="J58" s="116" t="n">
        <v>0</v>
      </c>
    </row>
    <row r="59" customFormat="false" ht="15.75" hidden="false" customHeight="false" outlineLevel="0" collapsed="false">
      <c r="B59" s="128"/>
      <c r="C59" s="117" t="s">
        <v>618</v>
      </c>
      <c r="D59" s="118"/>
      <c r="E59" s="119" t="n">
        <v>6360000</v>
      </c>
      <c r="F59" s="120" t="n">
        <v>3630000</v>
      </c>
      <c r="G59" s="120" t="n">
        <v>200000</v>
      </c>
      <c r="H59" s="120" t="n">
        <v>3430000</v>
      </c>
      <c r="I59" s="120" t="n">
        <v>6981000</v>
      </c>
      <c r="J59" s="121" t="n">
        <v>818000</v>
      </c>
    </row>
    <row r="60" customFormat="false" ht="15.75" hidden="false" customHeight="false" outlineLevel="0" collapsed="false">
      <c r="B60" s="129" t="s">
        <v>619</v>
      </c>
      <c r="C60" s="130"/>
      <c r="D60" s="118"/>
      <c r="E60" s="119" t="n">
        <v>6360000</v>
      </c>
      <c r="F60" s="120" t="n">
        <v>3780000</v>
      </c>
      <c r="G60" s="120" t="n">
        <v>200000</v>
      </c>
      <c r="H60" s="120" t="n">
        <v>3580000</v>
      </c>
      <c r="I60" s="120" t="n">
        <v>7001000</v>
      </c>
      <c r="J60" s="121" t="n">
        <v>818000</v>
      </c>
    </row>
    <row r="61" customFormat="false" ht="15.75" hidden="false" customHeight="false" outlineLevel="0" collapsed="false">
      <c r="B61" s="131" t="s">
        <v>607</v>
      </c>
      <c r="C61" s="132"/>
      <c r="D61" s="133"/>
      <c r="E61" s="134" t="n">
        <v>6360000</v>
      </c>
      <c r="F61" s="135" t="n">
        <v>3780000</v>
      </c>
      <c r="G61" s="135" t="n">
        <v>200000</v>
      </c>
      <c r="H61" s="135" t="n">
        <v>3580000</v>
      </c>
      <c r="I61" s="135" t="n">
        <v>7001000</v>
      </c>
      <c r="J61" s="136" t="n">
        <v>818000</v>
      </c>
      <c r="K61" s="140"/>
    </row>
    <row r="62" customFormat="false" ht="15.75" hidden="false" customHeight="false" outlineLevel="0" collapsed="false">
      <c r="B62" s="137"/>
      <c r="C62" s="138"/>
      <c r="D62" s="141"/>
      <c r="E62" s="139"/>
      <c r="F62" s="140"/>
      <c r="G62" s="140"/>
      <c r="H62" s="140"/>
      <c r="I62" s="140"/>
      <c r="J62" s="140"/>
      <c r="K62" s="142" t="s">
        <v>620</v>
      </c>
    </row>
    <row r="63" customFormat="false" ht="15.75" hidden="false" customHeight="false" outlineLevel="0" collapsed="false">
      <c r="B63" s="137"/>
      <c r="C63" s="138"/>
      <c r="D63" s="141"/>
      <c r="E63" s="139"/>
      <c r="F63" s="140"/>
      <c r="G63" s="140"/>
      <c r="H63" s="140"/>
      <c r="I63" s="140"/>
      <c r="J63" s="140"/>
      <c r="K63" s="142"/>
    </row>
    <row r="64" customFormat="false" ht="15.75" hidden="false" customHeight="false" outlineLevel="0" collapsed="false">
      <c r="B64" s="137"/>
      <c r="C64" s="138"/>
      <c r="D64" s="141"/>
      <c r="E64" s="139"/>
      <c r="F64" s="140"/>
      <c r="G64" s="140"/>
      <c r="H64" s="140"/>
      <c r="I64" s="140"/>
      <c r="J64" s="140"/>
      <c r="K64" s="142"/>
    </row>
    <row r="65" customFormat="false" ht="15.75" hidden="false" customHeight="false" outlineLevel="0" collapsed="false">
      <c r="B65" s="137"/>
      <c r="C65" s="138"/>
      <c r="D65" s="141"/>
      <c r="E65" s="139"/>
      <c r="F65" s="140"/>
      <c r="G65" s="140"/>
      <c r="H65" s="140"/>
      <c r="I65" s="140"/>
      <c r="J65" s="140"/>
      <c r="K65" s="142"/>
    </row>
    <row r="66" customFormat="false" ht="15.75" hidden="false" customHeight="false" outlineLevel="0" collapsed="false">
      <c r="B66" s="137"/>
      <c r="C66" s="138"/>
      <c r="D66" s="141"/>
      <c r="E66" s="139"/>
      <c r="F66" s="140"/>
      <c r="G66" s="140"/>
      <c r="H66" s="140"/>
      <c r="I66" s="140"/>
      <c r="J66" s="140"/>
      <c r="K66" s="142"/>
    </row>
    <row r="67" customFormat="false" ht="15.75" hidden="false" customHeight="false" outlineLevel="0" collapsed="false">
      <c r="B67" s="137"/>
      <c r="C67" s="138"/>
      <c r="D67" s="141"/>
      <c r="E67" s="139"/>
      <c r="F67" s="140"/>
      <c r="G67" s="140"/>
      <c r="H67" s="140"/>
      <c r="I67" s="140"/>
      <c r="J67" s="140"/>
      <c r="K67" s="140"/>
    </row>
    <row r="68" customFormat="false" ht="15.75" hidden="false" customHeight="false" outlineLevel="0" collapsed="false">
      <c r="B68" s="137"/>
      <c r="C68" s="138"/>
      <c r="D68" s="141"/>
      <c r="E68" s="139"/>
      <c r="F68" s="140"/>
      <c r="G68" s="140"/>
      <c r="H68" s="140"/>
      <c r="I68" s="140"/>
      <c r="J68" s="140"/>
      <c r="K68" s="140"/>
    </row>
    <row r="69" customFormat="false" ht="15.75" hidden="false" customHeight="false" outlineLevel="0" collapsed="false">
      <c r="C69" s="87" t="s">
        <v>621</v>
      </c>
      <c r="D69" s="85" t="s">
        <v>622</v>
      </c>
    </row>
    <row r="71" customFormat="false" ht="15.75" hidden="false" customHeight="false" outlineLevel="1" collapsed="false"/>
    <row r="72" customFormat="false" ht="15.75" hidden="false" customHeight="false" outlineLevel="1" collapsed="false">
      <c r="B72" s="88" t="s">
        <v>561</v>
      </c>
      <c r="C72" s="89" t="s">
        <v>562</v>
      </c>
      <c r="D72" s="0"/>
      <c r="E72" s="0"/>
      <c r="F72" s="0"/>
      <c r="G72" s="0"/>
      <c r="H72" s="0"/>
      <c r="I72" s="0"/>
      <c r="J72" s="0"/>
    </row>
    <row r="73" customFormat="false" ht="15.75" hidden="false" customHeight="false" outlineLevel="1" collapsed="false">
      <c r="B73" s="88" t="s">
        <v>563</v>
      </c>
      <c r="C73" s="90" t="s">
        <v>564</v>
      </c>
      <c r="D73" s="0"/>
      <c r="E73" s="0"/>
      <c r="F73" s="0"/>
      <c r="G73" s="0"/>
      <c r="H73" s="0"/>
      <c r="I73" s="0"/>
      <c r="J73" s="0"/>
    </row>
    <row r="74" customFormat="false" ht="15.75" hidden="false" customHeight="false" outlineLevel="1" collapsed="false">
      <c r="B74" s="88" t="s">
        <v>565</v>
      </c>
      <c r="C74" s="90" t="s">
        <v>564</v>
      </c>
      <c r="D74" s="0"/>
      <c r="E74" s="0"/>
      <c r="F74" s="0"/>
      <c r="G74" s="0"/>
      <c r="H74" s="0"/>
      <c r="I74" s="0"/>
      <c r="J74" s="0"/>
    </row>
    <row r="75" customFormat="false" ht="15.75" hidden="false" customHeight="false" outlineLevel="1" collapsed="false">
      <c r="B75" s="0"/>
      <c r="C75" s="0"/>
      <c r="D75" s="0"/>
      <c r="E75" s="0"/>
      <c r="F75" s="0"/>
      <c r="G75" s="0"/>
      <c r="H75" s="0"/>
      <c r="I75" s="0"/>
      <c r="J75" s="0"/>
    </row>
    <row r="76" s="91" customFormat="true" ht="39" hidden="false" customHeight="true" outlineLevel="0" collapsed="false">
      <c r="B76" s="92"/>
      <c r="C76" s="93"/>
      <c r="D76" s="94"/>
      <c r="E76" s="95" t="s">
        <v>566</v>
      </c>
      <c r="F76" s="96"/>
      <c r="G76" s="96"/>
      <c r="H76" s="96"/>
      <c r="I76" s="96"/>
      <c r="J76" s="97"/>
    </row>
    <row r="77" customFormat="false" ht="15.75" hidden="false" customHeight="false" outlineLevel="0" collapsed="false">
      <c r="B77" s="98" t="s">
        <v>567</v>
      </c>
      <c r="C77" s="99" t="s">
        <v>568</v>
      </c>
      <c r="D77" s="99" t="s">
        <v>569</v>
      </c>
      <c r="E77" s="100" t="s">
        <v>570</v>
      </c>
      <c r="F77" s="101" t="s">
        <v>609</v>
      </c>
      <c r="G77" s="101" t="s">
        <v>610</v>
      </c>
      <c r="H77" s="101" t="s">
        <v>571</v>
      </c>
      <c r="I77" s="101" t="s">
        <v>574</v>
      </c>
      <c r="J77" s="102" t="s">
        <v>575</v>
      </c>
    </row>
    <row r="78" customFormat="false" ht="15.75" hidden="false" customHeight="false" outlineLevel="0" collapsed="false">
      <c r="B78" s="103" t="s">
        <v>623</v>
      </c>
      <c r="C78" s="104" t="s">
        <v>624</v>
      </c>
      <c r="D78" s="104" t="s">
        <v>625</v>
      </c>
      <c r="E78" s="105" t="n">
        <v>70000</v>
      </c>
      <c r="F78" s="106" t="n">
        <v>100000</v>
      </c>
      <c r="G78" s="106" t="n">
        <v>0</v>
      </c>
      <c r="H78" s="106" t="n">
        <v>100000</v>
      </c>
      <c r="I78" s="106" t="n">
        <v>1000000</v>
      </c>
      <c r="J78" s="107" t="n">
        <v>3400000</v>
      </c>
    </row>
    <row r="79" customFormat="false" ht="31.5" hidden="false" customHeight="false" outlineLevel="0" collapsed="false">
      <c r="B79" s="108"/>
      <c r="C79" s="109"/>
      <c r="D79" s="109" t="s">
        <v>626</v>
      </c>
      <c r="E79" s="110" t="n">
        <v>882000</v>
      </c>
      <c r="F79" s="111" t="n">
        <v>150000</v>
      </c>
      <c r="G79" s="111" t="n">
        <v>0</v>
      </c>
      <c r="H79" s="111" t="n">
        <v>150000</v>
      </c>
      <c r="I79" s="111" t="n">
        <v>20000</v>
      </c>
      <c r="J79" s="112" t="n">
        <v>0</v>
      </c>
    </row>
    <row r="80" customFormat="false" ht="15.75" hidden="false" customHeight="false" outlineLevel="0" collapsed="false">
      <c r="B80" s="108"/>
      <c r="C80" s="109"/>
      <c r="D80" s="109" t="s">
        <v>627</v>
      </c>
      <c r="E80" s="110" t="n">
        <v>2900000</v>
      </c>
      <c r="F80" s="122"/>
      <c r="G80" s="111" t="n">
        <v>250000</v>
      </c>
      <c r="H80" s="111" t="n">
        <v>-250000</v>
      </c>
      <c r="I80" s="111" t="n">
        <v>0</v>
      </c>
      <c r="J80" s="112" t="n">
        <v>0</v>
      </c>
    </row>
    <row r="81" customFormat="false" ht="15.75" hidden="false" customHeight="false" outlineLevel="0" collapsed="false">
      <c r="B81" s="108"/>
      <c r="C81" s="113"/>
      <c r="D81" s="113" t="s">
        <v>628</v>
      </c>
      <c r="E81" s="114" t="n">
        <v>15000</v>
      </c>
      <c r="F81" s="115" t="n">
        <v>1200000</v>
      </c>
      <c r="G81" s="115" t="n">
        <v>0</v>
      </c>
      <c r="H81" s="115" t="n">
        <v>1200000</v>
      </c>
      <c r="I81" s="115" t="n">
        <v>0</v>
      </c>
      <c r="J81" s="116" t="n">
        <v>-305000</v>
      </c>
    </row>
    <row r="82" customFormat="false" ht="15.75" hidden="false" customHeight="false" outlineLevel="0" collapsed="false">
      <c r="B82" s="108"/>
      <c r="C82" s="117" t="s">
        <v>629</v>
      </c>
      <c r="D82" s="118"/>
      <c r="E82" s="119" t="n">
        <v>3867000</v>
      </c>
      <c r="F82" s="120" t="n">
        <v>1450000</v>
      </c>
      <c r="G82" s="120" t="n">
        <v>250000</v>
      </c>
      <c r="H82" s="120" t="n">
        <v>1200000</v>
      </c>
      <c r="I82" s="120" t="n">
        <v>1020000</v>
      </c>
      <c r="J82" s="121" t="n">
        <v>3095000</v>
      </c>
    </row>
    <row r="83" customFormat="false" ht="15.75" hidden="false" customHeight="false" outlineLevel="0" collapsed="false">
      <c r="B83" s="108"/>
      <c r="C83" s="104" t="s">
        <v>630</v>
      </c>
      <c r="D83" s="104" t="s">
        <v>631</v>
      </c>
      <c r="E83" s="105" t="n">
        <v>0</v>
      </c>
      <c r="F83" s="106" t="n">
        <v>300000</v>
      </c>
      <c r="G83" s="143"/>
      <c r="H83" s="106" t="n">
        <v>300000</v>
      </c>
      <c r="I83" s="106" t="n">
        <v>500000</v>
      </c>
      <c r="J83" s="107" t="n">
        <v>30000</v>
      </c>
    </row>
    <row r="84" customFormat="false" ht="15.75" hidden="false" customHeight="false" outlineLevel="0" collapsed="false">
      <c r="B84" s="108"/>
      <c r="C84" s="113"/>
      <c r="D84" s="113" t="s">
        <v>632</v>
      </c>
      <c r="E84" s="114" t="n">
        <v>0</v>
      </c>
      <c r="F84" s="115" t="n">
        <v>150000</v>
      </c>
      <c r="G84" s="123"/>
      <c r="H84" s="115" t="n">
        <v>150000</v>
      </c>
      <c r="I84" s="115" t="n">
        <v>131000</v>
      </c>
      <c r="J84" s="116" t="n">
        <v>6000</v>
      </c>
    </row>
    <row r="85" customFormat="false" ht="15.75" hidden="false" customHeight="false" outlineLevel="0" collapsed="false">
      <c r="B85" s="128"/>
      <c r="C85" s="117" t="s">
        <v>633</v>
      </c>
      <c r="D85" s="118"/>
      <c r="E85" s="119" t="n">
        <v>0</v>
      </c>
      <c r="F85" s="120" t="n">
        <v>450000</v>
      </c>
      <c r="G85" s="144"/>
      <c r="H85" s="120" t="n">
        <v>450000</v>
      </c>
      <c r="I85" s="120" t="n">
        <v>631000</v>
      </c>
      <c r="J85" s="121" t="n">
        <v>36000</v>
      </c>
    </row>
    <row r="86" customFormat="false" ht="15.75" hidden="false" customHeight="false" outlineLevel="0" collapsed="false">
      <c r="B86" s="129" t="s">
        <v>634</v>
      </c>
      <c r="C86" s="130"/>
      <c r="D86" s="118"/>
      <c r="E86" s="119" t="n">
        <v>3867000</v>
      </c>
      <c r="F86" s="120" t="n">
        <v>1900000</v>
      </c>
      <c r="G86" s="120" t="n">
        <v>250000</v>
      </c>
      <c r="H86" s="120" t="n">
        <v>1650000</v>
      </c>
      <c r="I86" s="120" t="n">
        <v>1651000</v>
      </c>
      <c r="J86" s="121" t="n">
        <v>3131000</v>
      </c>
    </row>
    <row r="87" s="145" customFormat="true" ht="15.75" hidden="false" customHeight="false" outlineLevel="0" collapsed="false">
      <c r="B87" s="131" t="s">
        <v>607</v>
      </c>
      <c r="C87" s="132"/>
      <c r="D87" s="133"/>
      <c r="E87" s="134" t="n">
        <v>3867000</v>
      </c>
      <c r="F87" s="135" t="n">
        <v>1900000</v>
      </c>
      <c r="G87" s="135" t="n">
        <v>250000</v>
      </c>
      <c r="H87" s="135" t="n">
        <v>1650000</v>
      </c>
      <c r="I87" s="135" t="n">
        <v>1651000</v>
      </c>
      <c r="J87" s="136" t="n">
        <v>3131000</v>
      </c>
      <c r="K87" s="142" t="s">
        <v>620</v>
      </c>
    </row>
    <row r="88" customFormat="false" ht="15.75" hidden="false" customHeight="false" outlineLevel="0" collapsed="false">
      <c r="D88" s="146"/>
      <c r="E88" s="147"/>
    </row>
    <row r="89" customFormat="false" ht="15.75" hidden="false" customHeight="false" outlineLevel="0" collapsed="false">
      <c r="B89" s="148"/>
      <c r="C89" s="0"/>
      <c r="D89" s="146"/>
      <c r="E89" s="147"/>
      <c r="F89" s="0"/>
      <c r="G89" s="0"/>
      <c r="H89" s="0"/>
      <c r="I89" s="0"/>
      <c r="J89" s="0"/>
      <c r="K89" s="0"/>
    </row>
    <row r="90" customFormat="false" ht="15.75" hidden="false" customHeight="false" outlineLevel="0" collapsed="false">
      <c r="B90" s="137"/>
      <c r="C90" s="138"/>
      <c r="D90" s="141"/>
      <c r="E90" s="139"/>
      <c r="F90" s="140"/>
      <c r="G90" s="140"/>
      <c r="H90" s="140"/>
      <c r="I90" s="140"/>
      <c r="J90" s="140"/>
      <c r="K90" s="140"/>
    </row>
    <row r="91" customFormat="false" ht="15.75" hidden="false" customHeight="false" outlineLevel="0" collapsed="false">
      <c r="B91" s="137"/>
      <c r="C91" s="138"/>
      <c r="D91" s="141"/>
      <c r="E91" s="139"/>
      <c r="F91" s="140"/>
      <c r="G91" s="140"/>
      <c r="H91" s="140"/>
      <c r="I91" s="140"/>
      <c r="J91" s="140"/>
      <c r="K91" s="140"/>
    </row>
    <row r="92" customFormat="false" ht="15.75" hidden="false" customHeight="false" outlineLevel="0" collapsed="false">
      <c r="C92" s="87" t="s">
        <v>635</v>
      </c>
      <c r="D92" s="85" t="s">
        <v>636</v>
      </c>
    </row>
    <row r="94" customFormat="false" ht="15.75" hidden="false" customHeight="false" outlineLevel="1" collapsed="false"/>
    <row r="95" customFormat="false" ht="15.75" hidden="false" customHeight="false" outlineLevel="1" collapsed="false">
      <c r="B95" s="88" t="s">
        <v>561</v>
      </c>
      <c r="C95" s="89" t="s">
        <v>562</v>
      </c>
      <c r="D95" s="0"/>
      <c r="E95" s="0"/>
      <c r="F95" s="0"/>
      <c r="G95" s="0"/>
      <c r="H95" s="0"/>
      <c r="I95" s="0"/>
    </row>
    <row r="96" customFormat="false" ht="15.75" hidden="false" customHeight="false" outlineLevel="1" collapsed="false">
      <c r="B96" s="88" t="s">
        <v>563</v>
      </c>
      <c r="C96" s="90" t="s">
        <v>564</v>
      </c>
      <c r="D96" s="0"/>
      <c r="E96" s="0"/>
      <c r="F96" s="0"/>
      <c r="G96" s="0"/>
      <c r="H96" s="0"/>
      <c r="I96" s="0"/>
    </row>
    <row r="97" customFormat="false" ht="15.75" hidden="false" customHeight="false" outlineLevel="1" collapsed="false">
      <c r="B97" s="88" t="s">
        <v>565</v>
      </c>
      <c r="C97" s="90" t="s">
        <v>564</v>
      </c>
      <c r="D97" s="0"/>
      <c r="E97" s="0"/>
      <c r="F97" s="0"/>
      <c r="G97" s="0"/>
      <c r="H97" s="0"/>
      <c r="I97" s="0"/>
    </row>
    <row r="98" customFormat="false" ht="15.75" hidden="false" customHeight="false" outlineLevel="1" collapsed="false">
      <c r="B98" s="0"/>
      <c r="C98" s="0"/>
      <c r="D98" s="0"/>
      <c r="E98" s="0"/>
      <c r="F98" s="0"/>
      <c r="G98" s="0"/>
      <c r="H98" s="0"/>
      <c r="I98" s="0"/>
    </row>
    <row r="99" s="91" customFormat="true" ht="46.5" hidden="false" customHeight="true" outlineLevel="0" collapsed="false">
      <c r="B99" s="92"/>
      <c r="C99" s="94"/>
      <c r="D99" s="95" t="s">
        <v>566</v>
      </c>
      <c r="E99" s="96"/>
      <c r="F99" s="96"/>
      <c r="G99" s="96"/>
      <c r="H99" s="96"/>
      <c r="I99" s="97"/>
    </row>
    <row r="100" customFormat="false" ht="40.5" hidden="false" customHeight="true" outlineLevel="0" collapsed="false">
      <c r="B100" s="98" t="s">
        <v>567</v>
      </c>
      <c r="C100" s="99" t="s">
        <v>569</v>
      </c>
      <c r="D100" s="100" t="s">
        <v>570</v>
      </c>
      <c r="E100" s="101" t="s">
        <v>609</v>
      </c>
      <c r="F100" s="101" t="s">
        <v>610</v>
      </c>
      <c r="G100" s="101" t="s">
        <v>571</v>
      </c>
      <c r="H100" s="101" t="s">
        <v>574</v>
      </c>
      <c r="I100" s="102" t="s">
        <v>575</v>
      </c>
    </row>
    <row r="101" customFormat="false" ht="31.5" hidden="false" customHeight="false" outlineLevel="0" collapsed="false">
      <c r="B101" s="103" t="s">
        <v>637</v>
      </c>
      <c r="C101" s="104" t="s">
        <v>638</v>
      </c>
      <c r="D101" s="105" t="n">
        <v>0</v>
      </c>
      <c r="E101" s="106" t="n">
        <v>1000000</v>
      </c>
      <c r="F101" s="106" t="n">
        <v>0</v>
      </c>
      <c r="G101" s="106" t="n">
        <v>1000000</v>
      </c>
      <c r="H101" s="106" t="n">
        <v>1000000</v>
      </c>
      <c r="I101" s="107" t="n">
        <v>1000000</v>
      </c>
    </row>
    <row r="102" customFormat="false" ht="15.75" hidden="false" customHeight="false" outlineLevel="0" collapsed="false">
      <c r="B102" s="128"/>
      <c r="C102" s="113" t="s">
        <v>639</v>
      </c>
      <c r="D102" s="114" t="n">
        <v>45000</v>
      </c>
      <c r="E102" s="115" t="n">
        <v>75000</v>
      </c>
      <c r="F102" s="115" t="n">
        <v>23000</v>
      </c>
      <c r="G102" s="115" t="n">
        <v>52000</v>
      </c>
      <c r="H102" s="115" t="n">
        <v>80000</v>
      </c>
      <c r="I102" s="116" t="n">
        <v>80000</v>
      </c>
    </row>
    <row r="103" customFormat="false" ht="15.75" hidden="false" customHeight="false" outlineLevel="0" collapsed="false">
      <c r="B103" s="131" t="s">
        <v>640</v>
      </c>
      <c r="C103" s="133"/>
      <c r="D103" s="134" t="n">
        <v>45000</v>
      </c>
      <c r="E103" s="135" t="n">
        <v>1075000</v>
      </c>
      <c r="F103" s="135" t="n">
        <v>23000</v>
      </c>
      <c r="G103" s="135" t="n">
        <v>1052000</v>
      </c>
      <c r="H103" s="135" t="n">
        <v>1080000</v>
      </c>
      <c r="I103" s="136" t="n">
        <v>1080000</v>
      </c>
    </row>
    <row r="104" customFormat="false" ht="15.75" hidden="false" customHeight="false" outlineLevel="0" collapsed="false">
      <c r="D104" s="146"/>
    </row>
    <row r="105" customFormat="false" ht="15.75" hidden="false" customHeight="false" outlineLevel="0" collapsed="false">
      <c r="D105" s="146"/>
    </row>
    <row r="106" customFormat="false" ht="15.75" hidden="false" customHeight="false" outlineLevel="0" collapsed="false">
      <c r="D106" s="146"/>
    </row>
    <row r="107" customFormat="false" ht="15.75" hidden="false" customHeight="false" outlineLevel="0" collapsed="false">
      <c r="D107" s="146"/>
    </row>
    <row r="108" customFormat="false" ht="15.75" hidden="false" customHeight="false" outlineLevel="0" collapsed="false">
      <c r="D108" s="146"/>
    </row>
    <row r="109" customFormat="false" ht="15.75" hidden="false" customHeight="false" outlineLevel="0" collapsed="false">
      <c r="D109" s="146"/>
    </row>
    <row r="110" s="145" customFormat="true" ht="15.75" hidden="false" customHeight="false" outlineLevel="0" collapsed="false">
      <c r="B110" s="0"/>
      <c r="C110" s="0"/>
      <c r="D110" s="146"/>
      <c r="E110" s="147"/>
      <c r="F110" s="0"/>
      <c r="G110" s="0"/>
      <c r="H110" s="0"/>
      <c r="J110" s="0"/>
      <c r="K110" s="142" t="s">
        <v>620</v>
      </c>
    </row>
  </sheetData>
  <printOptions headings="false" gridLines="false" gridLinesSet="true" horizontalCentered="false" verticalCentered="false"/>
  <pageMargins left="0.259722222222222" right="0.340277777777778" top="0.279861111111111" bottom="0.409722222222222"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7" man="true" max="16383" min="0"/>
  </rowBreaks>
</worksheet>
</file>

<file path=xl/worksheets/sheet5.xml><?xml version="1.0" encoding="utf-8"?>
<worksheet xmlns="http://schemas.openxmlformats.org/spreadsheetml/2006/main" xmlns:r="http://schemas.openxmlformats.org/officeDocument/2006/relationships">
  <sheetPr filterMode="false">
    <tabColor rgb="FF0070C0"/>
    <pageSetUpPr fitToPage="true"/>
  </sheetPr>
  <dimension ref="B2:K146"/>
  <sheetViews>
    <sheetView showFormulas="false" showGridLines="false" showRowColHeaders="true" showZeros="true" rightToLeft="false" tabSelected="false" showOutlineSymbols="true" defaultGridColor="true" view="pageBreakPreview" topLeftCell="A59" colorId="64" zoomScale="100" zoomScaleNormal="100" zoomScalePageLayoutView="100" workbookViewId="0">
      <selection pane="topLeft" activeCell="K18" activeCellId="1" sqref="AF:AF K18"/>
    </sheetView>
  </sheetViews>
  <sheetFormatPr defaultRowHeight="15.75" zeroHeight="false" outlineLevelRow="1" outlineLevelCol="0"/>
  <cols>
    <col collapsed="false" customWidth="true" hidden="false" outlineLevel="0" max="1" min="1" style="83" width="2.87"/>
    <col collapsed="false" customWidth="true" hidden="true" outlineLevel="0" max="2" min="2" style="84" width="25.25"/>
    <col collapsed="false" customWidth="true" hidden="false" outlineLevel="0" max="3" min="3" style="83" width="15.62"/>
    <col collapsed="false" customWidth="true" hidden="false" outlineLevel="0" max="4" min="4" style="83" width="38.5"/>
    <col collapsed="false" customWidth="true" hidden="false" outlineLevel="0" max="5" min="5" style="83" width="10"/>
    <col collapsed="false" customWidth="true" hidden="false" outlineLevel="0" max="6" min="6" style="83" width="11.62"/>
    <col collapsed="false" customWidth="true" hidden="false" outlineLevel="0" max="7" min="7" style="83" width="13"/>
    <col collapsed="false" customWidth="true" hidden="false" outlineLevel="0" max="8" min="8" style="83" width="12.87"/>
    <col collapsed="false" customWidth="true" hidden="false" outlineLevel="0" max="9" min="9" style="83" width="14.62"/>
    <col collapsed="false" customWidth="true" hidden="false" outlineLevel="0" max="10" min="10" style="83" width="11.5"/>
    <col collapsed="false" customWidth="true" hidden="false" outlineLevel="0" max="11" min="11" style="83" width="15.38"/>
    <col collapsed="false" customWidth="true" hidden="false" outlineLevel="0" max="12" min="12" style="83" width="4.25"/>
    <col collapsed="false" customWidth="true" hidden="false" outlineLevel="0" max="1025" min="13" style="83" width="11"/>
  </cols>
  <sheetData>
    <row r="2" customFormat="false" ht="15.75" hidden="false" customHeight="false" outlineLevel="0" collapsed="false">
      <c r="C2" s="87" t="s">
        <v>641</v>
      </c>
    </row>
    <row r="4" customFormat="false" ht="15.75" hidden="true" customHeight="false" outlineLevel="1" collapsed="false">
      <c r="B4" s="88" t="s">
        <v>561</v>
      </c>
      <c r="C4" s="89" t="s">
        <v>562</v>
      </c>
      <c r="D4" s="0"/>
      <c r="E4" s="0"/>
      <c r="F4" s="0"/>
      <c r="G4" s="0"/>
      <c r="H4" s="0"/>
      <c r="I4" s="0"/>
    </row>
    <row r="5" customFormat="false" ht="15.75" hidden="true" customHeight="false" outlineLevel="1" collapsed="false">
      <c r="B5" s="88" t="s">
        <v>563</v>
      </c>
      <c r="C5" s="90" t="s">
        <v>564</v>
      </c>
      <c r="D5" s="0"/>
      <c r="E5" s="0"/>
      <c r="F5" s="0"/>
      <c r="G5" s="0"/>
      <c r="H5" s="0"/>
      <c r="I5" s="0"/>
    </row>
    <row r="6" customFormat="false" ht="15.75" hidden="true" customHeight="false" outlineLevel="1" collapsed="false">
      <c r="B6" s="88" t="s">
        <v>565</v>
      </c>
      <c r="C6" s="90" t="s">
        <v>564</v>
      </c>
      <c r="D6" s="0"/>
      <c r="E6" s="0"/>
      <c r="F6" s="0"/>
      <c r="G6" s="0"/>
      <c r="H6" s="0"/>
      <c r="I6" s="0"/>
    </row>
    <row r="7" customFormat="false" ht="15.75" hidden="true" customHeight="false" outlineLevel="1" collapsed="false">
      <c r="B7" s="88" t="s">
        <v>567</v>
      </c>
      <c r="C7" s="89" t="s">
        <v>642</v>
      </c>
      <c r="D7" s="0"/>
      <c r="E7" s="0"/>
      <c r="F7" s="0"/>
      <c r="G7" s="0"/>
      <c r="H7" s="0"/>
      <c r="I7" s="0"/>
    </row>
    <row r="8" customFormat="false" ht="15.75" hidden="true" customHeight="false" outlineLevel="1" collapsed="false">
      <c r="B8" s="0"/>
      <c r="C8" s="0"/>
      <c r="D8" s="0"/>
      <c r="E8" s="0"/>
      <c r="F8" s="0"/>
      <c r="G8" s="0"/>
      <c r="H8" s="0"/>
      <c r="I8" s="0"/>
    </row>
    <row r="9" s="91" customFormat="true" ht="31.5" hidden="false" customHeight="false" outlineLevel="0" collapsed="false">
      <c r="B9" s="92"/>
      <c r="C9" s="93"/>
      <c r="D9" s="94"/>
      <c r="E9" s="95" t="s">
        <v>566</v>
      </c>
      <c r="F9" s="96"/>
      <c r="G9" s="96"/>
      <c r="H9" s="96"/>
      <c r="I9" s="97"/>
    </row>
    <row r="10" customFormat="false" ht="32.25" hidden="false" customHeight="true" outlineLevel="0" collapsed="false">
      <c r="B10" s="98" t="s">
        <v>643</v>
      </c>
      <c r="C10" s="99" t="s">
        <v>642</v>
      </c>
      <c r="D10" s="99" t="s">
        <v>569</v>
      </c>
      <c r="E10" s="100" t="s">
        <v>571</v>
      </c>
      <c r="F10" s="101" t="s">
        <v>572</v>
      </c>
      <c r="G10" s="101" t="s">
        <v>573</v>
      </c>
      <c r="H10" s="101" t="s">
        <v>574</v>
      </c>
      <c r="I10" s="102" t="s">
        <v>575</v>
      </c>
    </row>
    <row r="11" customFormat="false" ht="19.5" hidden="false" customHeight="true" outlineLevel="0" collapsed="false">
      <c r="B11" s="103" t="s">
        <v>644</v>
      </c>
      <c r="C11" s="124" t="s">
        <v>645</v>
      </c>
      <c r="D11" s="124" t="s">
        <v>646</v>
      </c>
      <c r="E11" s="125" t="n">
        <v>317000</v>
      </c>
      <c r="F11" s="126" t="n">
        <v>317000</v>
      </c>
      <c r="G11" s="126" t="n">
        <v>0</v>
      </c>
      <c r="H11" s="126" t="n">
        <v>317000</v>
      </c>
      <c r="I11" s="127" t="n">
        <v>317000</v>
      </c>
    </row>
    <row r="12" customFormat="false" ht="21" hidden="false" customHeight="true" outlineLevel="0" collapsed="false">
      <c r="B12" s="108"/>
      <c r="C12" s="117" t="s">
        <v>647</v>
      </c>
      <c r="D12" s="118"/>
      <c r="E12" s="119" t="n">
        <v>317000</v>
      </c>
      <c r="F12" s="120" t="n">
        <v>317000</v>
      </c>
      <c r="G12" s="120" t="n">
        <v>0</v>
      </c>
      <c r="H12" s="120" t="n">
        <v>317000</v>
      </c>
      <c r="I12" s="121" t="n">
        <v>317000</v>
      </c>
    </row>
    <row r="13" customFormat="false" ht="21" hidden="false" customHeight="true" outlineLevel="0" collapsed="false">
      <c r="B13" s="108"/>
      <c r="C13" s="104" t="s">
        <v>648</v>
      </c>
      <c r="D13" s="104" t="s">
        <v>649</v>
      </c>
      <c r="E13" s="105" t="n">
        <v>-500000</v>
      </c>
      <c r="F13" s="106" t="n">
        <v>0</v>
      </c>
      <c r="G13" s="106" t="n">
        <v>250000</v>
      </c>
      <c r="H13" s="106" t="n">
        <v>-250000</v>
      </c>
      <c r="I13" s="107" t="n">
        <v>-250000</v>
      </c>
    </row>
    <row r="14" customFormat="false" ht="21" hidden="false" customHeight="true" outlineLevel="0" collapsed="false">
      <c r="B14" s="108"/>
      <c r="C14" s="113"/>
      <c r="D14" s="113" t="s">
        <v>650</v>
      </c>
      <c r="E14" s="114" t="n">
        <v>-30200</v>
      </c>
      <c r="F14" s="115" t="n">
        <v>830000</v>
      </c>
      <c r="G14" s="115" t="n">
        <v>368400</v>
      </c>
      <c r="H14" s="115" t="n">
        <v>461600</v>
      </c>
      <c r="I14" s="116" t="n">
        <v>0</v>
      </c>
    </row>
    <row r="15" customFormat="false" ht="31.5" hidden="false" customHeight="true" outlineLevel="0" collapsed="false">
      <c r="B15" s="108"/>
      <c r="C15" s="117" t="s">
        <v>651</v>
      </c>
      <c r="D15" s="118"/>
      <c r="E15" s="119" t="n">
        <v>-530200</v>
      </c>
      <c r="F15" s="120" t="n">
        <v>830000</v>
      </c>
      <c r="G15" s="120" t="n">
        <v>618400</v>
      </c>
      <c r="H15" s="120" t="n">
        <v>211600</v>
      </c>
      <c r="I15" s="121" t="n">
        <v>-250000</v>
      </c>
    </row>
    <row r="16" customFormat="false" ht="7.5" hidden="true" customHeight="true" outlineLevel="0" collapsed="false">
      <c r="B16" s="108"/>
      <c r="C16" s="104" t="s">
        <v>652</v>
      </c>
      <c r="D16" s="104" t="s">
        <v>653</v>
      </c>
      <c r="E16" s="105" t="n">
        <v>0</v>
      </c>
      <c r="F16" s="106" t="n">
        <v>150000</v>
      </c>
      <c r="G16" s="106" t="n">
        <v>0</v>
      </c>
      <c r="H16" s="106" t="n">
        <v>150000</v>
      </c>
      <c r="I16" s="107" t="n">
        <v>0</v>
      </c>
    </row>
    <row r="17" customFormat="false" ht="31.5" hidden="false" customHeight="false" outlineLevel="0" collapsed="false">
      <c r="B17" s="108"/>
      <c r="C17" s="109"/>
      <c r="D17" s="109" t="s">
        <v>654</v>
      </c>
      <c r="E17" s="110" t="n">
        <v>500000</v>
      </c>
      <c r="F17" s="111" t="n">
        <v>550000</v>
      </c>
      <c r="G17" s="111" t="n">
        <v>90000</v>
      </c>
      <c r="H17" s="111" t="n">
        <v>460000</v>
      </c>
      <c r="I17" s="112" t="n">
        <v>1917500</v>
      </c>
    </row>
    <row r="18" customFormat="false" ht="31.5" hidden="false" customHeight="false" outlineLevel="0" collapsed="false">
      <c r="B18" s="108"/>
      <c r="C18" s="109"/>
      <c r="D18" s="109" t="s">
        <v>655</v>
      </c>
      <c r="E18" s="110" t="n">
        <v>84100</v>
      </c>
      <c r="F18" s="111" t="n">
        <v>0</v>
      </c>
      <c r="G18" s="111" t="n">
        <v>0</v>
      </c>
      <c r="H18" s="111" t="n">
        <v>0</v>
      </c>
      <c r="I18" s="112" t="n">
        <v>0</v>
      </c>
    </row>
    <row r="19" customFormat="false" ht="15.75" hidden="false" customHeight="false" outlineLevel="0" collapsed="false">
      <c r="B19" s="108"/>
      <c r="C19" s="113"/>
      <c r="D19" s="113" t="s">
        <v>656</v>
      </c>
      <c r="E19" s="114" t="n">
        <v>22000</v>
      </c>
      <c r="F19" s="115" t="n">
        <v>22000</v>
      </c>
      <c r="G19" s="115" t="n">
        <v>0</v>
      </c>
      <c r="H19" s="115" t="n">
        <v>22000</v>
      </c>
      <c r="I19" s="116" t="n">
        <v>0</v>
      </c>
    </row>
    <row r="20" customFormat="false" ht="15.75" hidden="false" customHeight="false" outlineLevel="0" collapsed="false">
      <c r="B20" s="128"/>
      <c r="C20" s="117" t="s">
        <v>657</v>
      </c>
      <c r="D20" s="118"/>
      <c r="E20" s="119" t="n">
        <v>606100</v>
      </c>
      <c r="F20" s="120" t="n">
        <v>722000</v>
      </c>
      <c r="G20" s="120" t="n">
        <v>90000</v>
      </c>
      <c r="H20" s="120" t="n">
        <v>632000</v>
      </c>
      <c r="I20" s="121" t="n">
        <v>1917500</v>
      </c>
    </row>
    <row r="21" customFormat="false" ht="15.75" hidden="true" customHeight="false" outlineLevel="0" collapsed="false">
      <c r="B21" s="129" t="s">
        <v>658</v>
      </c>
      <c r="C21" s="130"/>
      <c r="D21" s="118"/>
      <c r="E21" s="119" t="n">
        <v>392900</v>
      </c>
      <c r="F21" s="120" t="n">
        <v>1869000</v>
      </c>
      <c r="G21" s="120" t="n">
        <v>708400</v>
      </c>
      <c r="H21" s="120" t="n">
        <v>1160600</v>
      </c>
      <c r="I21" s="121" t="n">
        <v>1984500</v>
      </c>
    </row>
    <row r="22" customFormat="false" ht="15.75" hidden="false" customHeight="false" outlineLevel="0" collapsed="false">
      <c r="B22" s="131" t="s">
        <v>607</v>
      </c>
      <c r="C22" s="132"/>
      <c r="D22" s="133"/>
      <c r="E22" s="134" t="n">
        <v>392900</v>
      </c>
      <c r="F22" s="135" t="n">
        <v>1869000</v>
      </c>
      <c r="G22" s="135" t="n">
        <v>708400</v>
      </c>
      <c r="H22" s="135" t="n">
        <v>1160600</v>
      </c>
      <c r="I22" s="136" t="n">
        <v>1984500</v>
      </c>
      <c r="J22" s="0"/>
      <c r="K22" s="0"/>
    </row>
    <row r="23" customFormat="false" ht="15.75" hidden="true" customHeight="false" outlineLevel="0" collapsed="false">
      <c r="J23" s="0"/>
      <c r="K23" s="0"/>
    </row>
    <row r="24" customFormat="false" ht="15.75" hidden="true" customHeight="false" outlineLevel="0" collapsed="false">
      <c r="J24" s="0"/>
      <c r="K24" s="0"/>
    </row>
    <row r="25" customFormat="false" ht="15.75" hidden="true" customHeight="false" outlineLevel="0" collapsed="false">
      <c r="J25" s="0"/>
      <c r="K25" s="0"/>
    </row>
    <row r="26" customFormat="false" ht="15.75" hidden="true" customHeight="false" outlineLevel="0" collapsed="false">
      <c r="J26" s="0"/>
      <c r="K26" s="0"/>
    </row>
    <row r="27" customFormat="false" ht="15.75" hidden="true" customHeight="false" outlineLevel="0" collapsed="false">
      <c r="J27" s="0"/>
      <c r="K27" s="0"/>
    </row>
    <row r="28" customFormat="false" ht="15.75" hidden="true" customHeight="false" outlineLevel="0" collapsed="false">
      <c r="J28" s="0"/>
      <c r="K28" s="0"/>
    </row>
    <row r="29" customFormat="false" ht="15.75" hidden="true" customHeight="false" outlineLevel="0" collapsed="false">
      <c r="J29" s="0"/>
      <c r="K29" s="0"/>
    </row>
    <row r="30" customFormat="false" ht="15.75" hidden="true" customHeight="false" outlineLevel="0" collapsed="false">
      <c r="J30" s="0"/>
      <c r="K30" s="0"/>
    </row>
    <row r="31" customFormat="false" ht="15.75" hidden="true" customHeight="false" outlineLevel="0" collapsed="false">
      <c r="J31" s="0"/>
      <c r="K31" s="0"/>
    </row>
    <row r="32" customFormat="false" ht="15.75" hidden="true" customHeight="false" outlineLevel="0" collapsed="false">
      <c r="J32" s="0"/>
      <c r="K32" s="0"/>
    </row>
    <row r="33" customFormat="false" ht="15.75" hidden="true" customHeight="false" outlineLevel="0" collapsed="false">
      <c r="J33" s="0"/>
      <c r="K33" s="0"/>
    </row>
    <row r="34" customFormat="false" ht="15.75" hidden="true" customHeight="false" outlineLevel="0" collapsed="false">
      <c r="J34" s="0"/>
      <c r="K34" s="0"/>
    </row>
    <row r="35" customFormat="false" ht="15.75" hidden="true" customHeight="false" outlineLevel="0" collapsed="false">
      <c r="J35" s="0"/>
      <c r="K35" s="0"/>
    </row>
    <row r="36" customFormat="false" ht="15.75" hidden="true" customHeight="false" outlineLevel="0" collapsed="false">
      <c r="B36" s="0"/>
      <c r="C36" s="0"/>
      <c r="D36" s="0"/>
      <c r="E36" s="0"/>
      <c r="F36" s="0"/>
      <c r="G36" s="0"/>
      <c r="H36" s="0"/>
      <c r="I36" s="0"/>
      <c r="J36" s="0"/>
      <c r="K36" s="0"/>
    </row>
    <row r="37" customFormat="false" ht="15.75" hidden="true" customHeight="false" outlineLevel="0" collapsed="false">
      <c r="B37" s="0"/>
      <c r="C37" s="0"/>
      <c r="D37" s="0"/>
      <c r="E37" s="0"/>
      <c r="F37" s="0"/>
      <c r="G37" s="0"/>
      <c r="H37" s="0"/>
      <c r="I37" s="0"/>
      <c r="J37" s="0"/>
      <c r="K37" s="0"/>
    </row>
    <row r="38" customFormat="false" ht="15.75" hidden="true" customHeight="false" outlineLevel="0" collapsed="false">
      <c r="B38" s="0"/>
      <c r="C38" s="0"/>
      <c r="D38" s="0"/>
      <c r="E38" s="0"/>
      <c r="F38" s="0"/>
      <c r="G38" s="0"/>
      <c r="H38" s="0"/>
      <c r="I38" s="0"/>
      <c r="J38" s="0"/>
      <c r="K38" s="0"/>
    </row>
    <row r="39" customFormat="false" ht="15.75" hidden="true" customHeight="false" outlineLevel="0" collapsed="false">
      <c r="B39" s="0"/>
      <c r="C39" s="0"/>
      <c r="D39" s="0"/>
      <c r="E39" s="0"/>
      <c r="F39" s="0"/>
      <c r="G39" s="0"/>
      <c r="H39" s="0"/>
      <c r="I39" s="0"/>
      <c r="J39" s="0"/>
      <c r="K39" s="0"/>
    </row>
    <row r="40" customFormat="false" ht="15.75" hidden="true" customHeight="false" outlineLevel="0" collapsed="false"/>
    <row r="41" customFormat="false" ht="15.75" hidden="true" customHeight="false" outlineLevel="0" collapsed="false"/>
    <row r="42" s="84" customFormat="true" ht="15.75" hidden="true" customHeight="false" outlineLevel="0" collapsed="false"/>
    <row r="43" customFormat="false" ht="15.75" hidden="true" customHeight="false" outlineLevel="0" collapsed="false"/>
    <row r="44" customFormat="false" ht="15.75" hidden="true" customHeight="false" outlineLevel="0" collapsed="false">
      <c r="B44" s="0"/>
      <c r="C44" s="0"/>
      <c r="D44" s="149"/>
      <c r="E44" s="0"/>
      <c r="F44" s="0"/>
      <c r="G44" s="0"/>
      <c r="H44" s="0"/>
      <c r="I44" s="0"/>
      <c r="J44" s="0"/>
      <c r="K44" s="0"/>
    </row>
    <row r="45" customFormat="false" ht="15.75" hidden="true" customHeight="false" outlineLevel="0" collapsed="false">
      <c r="B45" s="148"/>
      <c r="C45" s="0"/>
      <c r="D45" s="149"/>
      <c r="E45" s="0"/>
      <c r="F45" s="0"/>
      <c r="G45" s="0"/>
      <c r="H45" s="0"/>
      <c r="I45" s="0"/>
      <c r="J45" s="0"/>
      <c r="K45" s="0"/>
    </row>
    <row r="47" customFormat="false" ht="15.75" hidden="true" customHeight="false" outlineLevel="1" collapsed="false">
      <c r="B47" s="88" t="s">
        <v>561</v>
      </c>
      <c r="C47" s="89" t="s">
        <v>562</v>
      </c>
      <c r="D47" s="0"/>
      <c r="E47" s="0"/>
      <c r="F47" s="0"/>
      <c r="G47" s="0"/>
      <c r="H47" s="0"/>
      <c r="I47" s="0"/>
      <c r="J47" s="0"/>
    </row>
    <row r="48" customFormat="false" ht="15.75" hidden="true" customHeight="false" outlineLevel="1" collapsed="false">
      <c r="B48" s="88" t="s">
        <v>563</v>
      </c>
      <c r="C48" s="90" t="s">
        <v>564</v>
      </c>
      <c r="D48" s="0"/>
      <c r="E48" s="0"/>
      <c r="F48" s="0"/>
      <c r="G48" s="0"/>
      <c r="H48" s="0"/>
      <c r="I48" s="0"/>
      <c r="J48" s="0"/>
    </row>
    <row r="49" customFormat="false" ht="15.75" hidden="true" customHeight="false" outlineLevel="1" collapsed="false">
      <c r="B49" s="88" t="s">
        <v>565</v>
      </c>
      <c r="C49" s="90" t="s">
        <v>564</v>
      </c>
      <c r="D49" s="0"/>
      <c r="E49" s="0"/>
      <c r="F49" s="0"/>
      <c r="G49" s="0"/>
      <c r="H49" s="0"/>
      <c r="I49" s="0"/>
      <c r="J49" s="0"/>
    </row>
    <row r="50" customFormat="false" ht="15.75" hidden="true" customHeight="false" outlineLevel="1" collapsed="false">
      <c r="B50" s="88" t="s">
        <v>567</v>
      </c>
      <c r="C50" s="89" t="s">
        <v>642</v>
      </c>
      <c r="D50" s="0"/>
      <c r="E50" s="0"/>
      <c r="F50" s="0"/>
      <c r="G50" s="0"/>
      <c r="H50" s="0"/>
      <c r="I50" s="0"/>
      <c r="J50" s="0"/>
    </row>
    <row r="51" customFormat="false" ht="15.75" hidden="true" customHeight="false" outlineLevel="1" collapsed="false">
      <c r="B51" s="0"/>
      <c r="C51" s="0"/>
      <c r="D51" s="0"/>
      <c r="E51" s="0"/>
      <c r="F51" s="0"/>
      <c r="G51" s="0"/>
      <c r="H51" s="0"/>
      <c r="I51" s="0"/>
      <c r="J51" s="0"/>
    </row>
    <row r="52" s="91" customFormat="true" ht="31.5" hidden="false" customHeight="false" outlineLevel="0" collapsed="false">
      <c r="B52" s="92"/>
      <c r="C52" s="93"/>
      <c r="D52" s="94"/>
      <c r="E52" s="95" t="s">
        <v>566</v>
      </c>
      <c r="F52" s="96"/>
      <c r="G52" s="96"/>
      <c r="H52" s="96"/>
      <c r="I52" s="96"/>
      <c r="J52" s="97"/>
    </row>
    <row r="53" customFormat="false" ht="33" hidden="false" customHeight="true" outlineLevel="0" collapsed="false">
      <c r="B53" s="98" t="s">
        <v>643</v>
      </c>
      <c r="C53" s="99" t="s">
        <v>642</v>
      </c>
      <c r="D53" s="99" t="s">
        <v>569</v>
      </c>
      <c r="E53" s="100" t="s">
        <v>570</v>
      </c>
      <c r="F53" s="101" t="s">
        <v>609</v>
      </c>
      <c r="G53" s="101" t="s">
        <v>610</v>
      </c>
      <c r="H53" s="101" t="s">
        <v>571</v>
      </c>
      <c r="I53" s="101" t="s">
        <v>574</v>
      </c>
      <c r="J53" s="102" t="s">
        <v>575</v>
      </c>
    </row>
    <row r="54" customFormat="false" ht="31.5" hidden="false" customHeight="false" outlineLevel="0" collapsed="false">
      <c r="B54" s="103" t="s">
        <v>644</v>
      </c>
      <c r="C54" s="104" t="s">
        <v>652</v>
      </c>
      <c r="D54" s="104" t="s">
        <v>654</v>
      </c>
      <c r="E54" s="105" t="n">
        <v>400000</v>
      </c>
      <c r="F54" s="106" t="n">
        <v>500000</v>
      </c>
      <c r="G54" s="106" t="n">
        <v>0</v>
      </c>
      <c r="H54" s="106" t="n">
        <v>500000</v>
      </c>
      <c r="I54" s="106" t="n">
        <v>460000</v>
      </c>
      <c r="J54" s="107" t="n">
        <v>1917500</v>
      </c>
    </row>
    <row r="55" customFormat="false" ht="31.5" hidden="false" customHeight="false" outlineLevel="0" collapsed="false">
      <c r="B55" s="108"/>
      <c r="C55" s="109"/>
      <c r="D55" s="109" t="s">
        <v>655</v>
      </c>
      <c r="E55" s="110" t="n">
        <v>4500</v>
      </c>
      <c r="F55" s="111" t="n">
        <v>211100</v>
      </c>
      <c r="G55" s="111" t="n">
        <v>127000</v>
      </c>
      <c r="H55" s="111" t="n">
        <v>84100</v>
      </c>
      <c r="I55" s="111" t="n">
        <v>0</v>
      </c>
      <c r="J55" s="112" t="n">
        <v>0</v>
      </c>
    </row>
    <row r="56" customFormat="false" ht="29.25" hidden="false" customHeight="true" outlineLevel="0" collapsed="false">
      <c r="B56" s="108"/>
      <c r="C56" s="113"/>
      <c r="D56" s="113" t="s">
        <v>656</v>
      </c>
      <c r="E56" s="114" t="n">
        <v>22000</v>
      </c>
      <c r="F56" s="115" t="n">
        <v>22000</v>
      </c>
      <c r="G56" s="115" t="n">
        <v>0</v>
      </c>
      <c r="H56" s="115" t="n">
        <v>22000</v>
      </c>
      <c r="I56" s="115" t="n">
        <v>22000</v>
      </c>
      <c r="J56" s="116" t="n">
        <v>0</v>
      </c>
    </row>
    <row r="57" customFormat="false" ht="31.5" hidden="false" customHeight="true" outlineLevel="0" collapsed="false">
      <c r="B57" s="128"/>
      <c r="C57" s="117" t="s">
        <v>657</v>
      </c>
      <c r="D57" s="118"/>
      <c r="E57" s="119" t="n">
        <v>426500</v>
      </c>
      <c r="F57" s="120" t="n">
        <v>733100</v>
      </c>
      <c r="G57" s="120" t="n">
        <v>127000</v>
      </c>
      <c r="H57" s="120" t="n">
        <v>606100</v>
      </c>
      <c r="I57" s="120" t="n">
        <v>482000</v>
      </c>
      <c r="J57" s="121" t="n">
        <v>1917500</v>
      </c>
    </row>
    <row r="58" customFormat="false" ht="15.75" hidden="true" customHeight="false" outlineLevel="0" collapsed="false">
      <c r="B58" s="129" t="s">
        <v>658</v>
      </c>
      <c r="C58" s="130"/>
      <c r="D58" s="118"/>
      <c r="E58" s="119" t="n">
        <v>426500</v>
      </c>
      <c r="F58" s="120" t="n">
        <v>733100</v>
      </c>
      <c r="G58" s="120" t="n">
        <v>127000</v>
      </c>
      <c r="H58" s="120" t="n">
        <v>606100</v>
      </c>
      <c r="I58" s="120" t="n">
        <v>482000</v>
      </c>
      <c r="J58" s="121" t="n">
        <v>1917500</v>
      </c>
    </row>
    <row r="59" customFormat="false" ht="15.75" hidden="false" customHeight="false" outlineLevel="0" collapsed="false">
      <c r="B59" s="131" t="s">
        <v>607</v>
      </c>
      <c r="C59" s="132"/>
      <c r="D59" s="133"/>
      <c r="E59" s="134" t="n">
        <v>426500</v>
      </c>
      <c r="F59" s="135" t="n">
        <v>733100</v>
      </c>
      <c r="G59" s="135" t="n">
        <v>127000</v>
      </c>
      <c r="H59" s="135" t="n">
        <v>606100</v>
      </c>
      <c r="I59" s="135" t="n">
        <v>482000</v>
      </c>
      <c r="J59" s="136" t="n">
        <v>1917500</v>
      </c>
    </row>
    <row r="60" customFormat="false" ht="15.75" hidden="true" customHeight="false" outlineLevel="0" collapsed="false"/>
    <row r="61" customFormat="false" ht="15.75" hidden="true" customHeight="false" outlineLevel="0" collapsed="false"/>
    <row r="62" customFormat="false" ht="15.75" hidden="true" customHeight="false" outlineLevel="0" collapsed="false"/>
    <row r="63" customFormat="false" ht="15.75" hidden="true" customHeight="false" outlineLevel="0" collapsed="false"/>
    <row r="64" customFormat="false" ht="15.75" hidden="true" customHeight="false" outlineLevel="0" collapsed="false"/>
    <row r="65" s="84" customFormat="true" ht="15.75" hidden="true" customHeight="false" outlineLevel="0" collapsed="false"/>
    <row r="66" customFormat="false" ht="15.75" hidden="true" customHeight="false" outlineLevel="0" collapsed="false"/>
    <row r="67" customFormat="false" ht="15.75" hidden="true" customHeight="false" outlineLevel="0" collapsed="false">
      <c r="B67" s="0"/>
      <c r="C67" s="0"/>
      <c r="D67" s="149"/>
      <c r="E67" s="0"/>
      <c r="F67" s="0"/>
      <c r="G67" s="0"/>
      <c r="H67" s="0"/>
      <c r="I67" s="0"/>
      <c r="J67" s="0"/>
      <c r="K67" s="0"/>
    </row>
    <row r="68" customFormat="false" ht="15.75" hidden="true" customHeight="false" outlineLevel="0" collapsed="false">
      <c r="B68" s="148"/>
      <c r="C68" s="0"/>
      <c r="D68" s="149"/>
      <c r="E68" s="0"/>
      <c r="F68" s="0"/>
      <c r="G68" s="0"/>
      <c r="H68" s="0"/>
      <c r="I68" s="0"/>
      <c r="J68" s="0"/>
      <c r="K68" s="0"/>
    </row>
    <row r="70" customFormat="false" ht="15.75" hidden="false" customHeight="false" outlineLevel="1" collapsed="false">
      <c r="B70" s="88" t="s">
        <v>561</v>
      </c>
      <c r="C70" s="89" t="s">
        <v>562</v>
      </c>
      <c r="D70" s="0"/>
      <c r="E70" s="0"/>
      <c r="F70" s="0"/>
      <c r="G70" s="0"/>
      <c r="H70" s="0"/>
      <c r="I70" s="0"/>
      <c r="J70" s="0"/>
    </row>
    <row r="71" customFormat="false" ht="15.75" hidden="false" customHeight="false" outlineLevel="1" collapsed="false">
      <c r="B71" s="88" t="s">
        <v>563</v>
      </c>
      <c r="C71" s="89" t="s">
        <v>659</v>
      </c>
      <c r="D71" s="0"/>
      <c r="E71" s="0"/>
      <c r="F71" s="0"/>
      <c r="G71" s="0"/>
      <c r="H71" s="0"/>
      <c r="I71" s="0"/>
      <c r="J71" s="0"/>
    </row>
    <row r="72" customFormat="false" ht="15.75" hidden="false" customHeight="false" outlineLevel="1" collapsed="false">
      <c r="B72" s="88" t="s">
        <v>565</v>
      </c>
      <c r="C72" s="89" t="s">
        <v>659</v>
      </c>
      <c r="D72" s="0"/>
      <c r="E72" s="0"/>
      <c r="F72" s="0"/>
      <c r="G72" s="0"/>
      <c r="H72" s="0"/>
      <c r="I72" s="0"/>
      <c r="J72" s="0"/>
    </row>
    <row r="73" customFormat="false" ht="15.75" hidden="false" customHeight="false" outlineLevel="1" collapsed="false">
      <c r="B73" s="88" t="s">
        <v>567</v>
      </c>
      <c r="C73" s="89" t="s">
        <v>642</v>
      </c>
      <c r="D73" s="0"/>
      <c r="E73" s="0"/>
      <c r="F73" s="0"/>
      <c r="G73" s="0"/>
      <c r="H73" s="0"/>
      <c r="I73" s="0"/>
      <c r="J73" s="0"/>
    </row>
    <row r="74" customFormat="false" ht="15.75" hidden="false" customHeight="false" outlineLevel="1" collapsed="false">
      <c r="B74" s="0"/>
      <c r="C74" s="0"/>
      <c r="D74" s="0"/>
      <c r="E74" s="0"/>
      <c r="F74" s="0"/>
      <c r="G74" s="0"/>
      <c r="H74" s="0"/>
      <c r="I74" s="0"/>
      <c r="J74" s="0"/>
    </row>
    <row r="75" s="91" customFormat="true" ht="31.5" hidden="false" customHeight="false" outlineLevel="0" collapsed="false">
      <c r="B75" s="92"/>
      <c r="C75" s="93"/>
      <c r="D75" s="94"/>
      <c r="E75" s="95" t="s">
        <v>566</v>
      </c>
      <c r="F75" s="96"/>
      <c r="G75" s="96"/>
      <c r="H75" s="96"/>
      <c r="I75" s="96"/>
      <c r="J75" s="97"/>
    </row>
    <row r="76" customFormat="false" ht="15.75" hidden="false" customHeight="false" outlineLevel="0" collapsed="false">
      <c r="B76" s="98" t="s">
        <v>643</v>
      </c>
      <c r="C76" s="99" t="s">
        <v>642</v>
      </c>
      <c r="D76" s="99" t="s">
        <v>569</v>
      </c>
      <c r="E76" s="100" t="s">
        <v>570</v>
      </c>
      <c r="F76" s="101" t="s">
        <v>609</v>
      </c>
      <c r="G76" s="101" t="s">
        <v>610</v>
      </c>
      <c r="H76" s="101" t="s">
        <v>571</v>
      </c>
      <c r="I76" s="101" t="s">
        <v>574</v>
      </c>
      <c r="J76" s="102" t="s">
        <v>575</v>
      </c>
    </row>
    <row r="77" customFormat="false" ht="15.75" hidden="false" customHeight="false" outlineLevel="0" collapsed="false">
      <c r="B77" s="103" t="s">
        <v>660</v>
      </c>
      <c r="C77" s="104" t="s">
        <v>661</v>
      </c>
      <c r="D77" s="104" t="s">
        <v>662</v>
      </c>
      <c r="E77" s="105" t="n">
        <v>500000</v>
      </c>
      <c r="F77" s="106" t="n">
        <v>200000</v>
      </c>
      <c r="G77" s="106" t="n">
        <v>200000</v>
      </c>
      <c r="H77" s="106" t="n">
        <v>0</v>
      </c>
      <c r="I77" s="106" t="n">
        <v>250000</v>
      </c>
      <c r="J77" s="107" t="n">
        <v>500000</v>
      </c>
    </row>
    <row r="78" customFormat="false" ht="15.75" hidden="false" customHeight="false" outlineLevel="0" collapsed="false">
      <c r="B78" s="108"/>
      <c r="C78" s="109"/>
      <c r="D78" s="109" t="s">
        <v>663</v>
      </c>
      <c r="E78" s="110" t="n">
        <v>280000</v>
      </c>
      <c r="F78" s="111" t="n">
        <v>2600000</v>
      </c>
      <c r="G78" s="111" t="n">
        <v>580000</v>
      </c>
      <c r="H78" s="111" t="n">
        <v>2020000</v>
      </c>
      <c r="I78" s="111" t="n">
        <v>1560000</v>
      </c>
      <c r="J78" s="112" t="n">
        <v>350000</v>
      </c>
    </row>
    <row r="79" customFormat="false" ht="15.75" hidden="false" customHeight="false" outlineLevel="0" collapsed="false">
      <c r="B79" s="108"/>
      <c r="C79" s="109"/>
      <c r="D79" s="109" t="s">
        <v>664</v>
      </c>
      <c r="E79" s="110" t="n">
        <v>575000</v>
      </c>
      <c r="F79" s="111" t="n">
        <v>500000</v>
      </c>
      <c r="G79" s="111" t="n">
        <v>0</v>
      </c>
      <c r="H79" s="111" t="n">
        <v>500000</v>
      </c>
      <c r="I79" s="111" t="n">
        <v>3100000</v>
      </c>
      <c r="J79" s="112" t="n">
        <v>95000</v>
      </c>
    </row>
    <row r="80" customFormat="false" ht="15.75" hidden="false" customHeight="false" outlineLevel="0" collapsed="false">
      <c r="B80" s="108"/>
      <c r="C80" s="113"/>
      <c r="D80" s="113" t="s">
        <v>665</v>
      </c>
      <c r="E80" s="114" t="n">
        <v>1212000</v>
      </c>
      <c r="F80" s="115" t="n">
        <v>100000</v>
      </c>
      <c r="G80" s="115" t="n">
        <v>200000</v>
      </c>
      <c r="H80" s="115" t="n">
        <v>-100000</v>
      </c>
      <c r="I80" s="115" t="n">
        <v>800000</v>
      </c>
      <c r="J80" s="116" t="n">
        <v>1900000</v>
      </c>
    </row>
    <row r="81" customFormat="false" ht="21.75" hidden="false" customHeight="true" outlineLevel="0" collapsed="false">
      <c r="B81" s="108"/>
      <c r="C81" s="117" t="s">
        <v>666</v>
      </c>
      <c r="D81" s="118"/>
      <c r="E81" s="119" t="n">
        <v>2567000</v>
      </c>
      <c r="F81" s="120" t="n">
        <v>3400000</v>
      </c>
      <c r="G81" s="120" t="n">
        <v>980000</v>
      </c>
      <c r="H81" s="120" t="n">
        <v>2420000</v>
      </c>
      <c r="I81" s="120" t="n">
        <v>5710000</v>
      </c>
      <c r="J81" s="121" t="n">
        <v>2845000</v>
      </c>
    </row>
    <row r="82" customFormat="false" ht="15.75" hidden="false" customHeight="false" outlineLevel="0" collapsed="false">
      <c r="B82" s="108"/>
      <c r="C82" s="124" t="s">
        <v>667</v>
      </c>
      <c r="D82" s="124" t="s">
        <v>668</v>
      </c>
      <c r="E82" s="125" t="n">
        <v>250000</v>
      </c>
      <c r="F82" s="126" t="n">
        <v>500000</v>
      </c>
      <c r="G82" s="126" t="n">
        <v>0</v>
      </c>
      <c r="H82" s="126" t="n">
        <v>500000</v>
      </c>
      <c r="I82" s="126" t="n">
        <v>500000</v>
      </c>
      <c r="J82" s="127" t="n">
        <v>500000</v>
      </c>
    </row>
    <row r="83" customFormat="false" ht="15.75" hidden="false" customHeight="false" outlineLevel="0" collapsed="false">
      <c r="B83" s="128"/>
      <c r="C83" s="117" t="s">
        <v>669</v>
      </c>
      <c r="D83" s="118"/>
      <c r="E83" s="119" t="n">
        <v>250000</v>
      </c>
      <c r="F83" s="120" t="n">
        <v>500000</v>
      </c>
      <c r="G83" s="120" t="n">
        <v>0</v>
      </c>
      <c r="H83" s="120" t="n">
        <v>500000</v>
      </c>
      <c r="I83" s="120" t="n">
        <v>500000</v>
      </c>
      <c r="J83" s="121" t="n">
        <v>500000</v>
      </c>
    </row>
    <row r="84" customFormat="false" ht="15.75" hidden="false" customHeight="false" outlineLevel="0" collapsed="false">
      <c r="B84" s="129" t="s">
        <v>670</v>
      </c>
      <c r="C84" s="130"/>
      <c r="D84" s="118"/>
      <c r="E84" s="119" t="n">
        <v>2817000</v>
      </c>
      <c r="F84" s="120" t="n">
        <v>3900000</v>
      </c>
      <c r="G84" s="120" t="n">
        <v>980000</v>
      </c>
      <c r="H84" s="120" t="n">
        <v>2920000</v>
      </c>
      <c r="I84" s="120" t="n">
        <v>6210000</v>
      </c>
      <c r="J84" s="121" t="n">
        <v>3345000</v>
      </c>
    </row>
    <row r="85" customFormat="false" ht="26.25" hidden="true" customHeight="true" outlineLevel="0" collapsed="false">
      <c r="B85" s="131" t="s">
        <v>607</v>
      </c>
      <c r="C85" s="132"/>
      <c r="D85" s="133"/>
      <c r="E85" s="134" t="n">
        <v>2817000</v>
      </c>
      <c r="F85" s="135" t="n">
        <v>3900000</v>
      </c>
      <c r="G85" s="135" t="n">
        <v>980000</v>
      </c>
      <c r="H85" s="135" t="n">
        <v>2920000</v>
      </c>
      <c r="I85" s="135" t="n">
        <v>6210000</v>
      </c>
      <c r="J85" s="136" t="n">
        <v>3345000</v>
      </c>
    </row>
    <row r="86" customFormat="false" ht="16.5" hidden="true" customHeight="true" outlineLevel="0" collapsed="false"/>
    <row r="87" customFormat="false" ht="15.75" hidden="true" customHeight="false" outlineLevel="0" collapsed="false"/>
    <row r="92" customFormat="false" ht="15.75" hidden="false" customHeight="false" outlineLevel="0" collapsed="false">
      <c r="B92" s="0"/>
      <c r="C92" s="0"/>
      <c r="D92" s="0"/>
      <c r="E92" s="0"/>
      <c r="F92" s="0"/>
      <c r="G92" s="0"/>
      <c r="H92" s="0"/>
      <c r="I92" s="0"/>
      <c r="J92" s="0"/>
      <c r="K92" s="0"/>
    </row>
    <row r="93" customFormat="false" ht="15.75" hidden="false" customHeight="false" outlineLevel="0" collapsed="false">
      <c r="B93" s="0"/>
      <c r="C93" s="0"/>
      <c r="D93" s="0"/>
      <c r="E93" s="0"/>
      <c r="F93" s="0"/>
      <c r="G93" s="0"/>
      <c r="H93" s="0"/>
      <c r="I93" s="0"/>
      <c r="J93" s="0"/>
      <c r="K93" s="0"/>
    </row>
    <row r="94" customFormat="false" ht="15.75" hidden="false" customHeight="false" outlineLevel="0" collapsed="false">
      <c r="B94" s="0"/>
      <c r="C94" s="0"/>
      <c r="D94" s="0"/>
      <c r="E94" s="0"/>
      <c r="F94" s="0"/>
      <c r="G94" s="0"/>
      <c r="H94" s="0"/>
      <c r="I94" s="0"/>
      <c r="J94" s="0"/>
      <c r="K94" s="0"/>
    </row>
    <row r="95" customFormat="false" ht="15.75" hidden="false" customHeight="false" outlineLevel="0" collapsed="false">
      <c r="B95" s="0"/>
      <c r="C95" s="0"/>
      <c r="D95" s="0"/>
      <c r="E95" s="0"/>
      <c r="F95" s="0"/>
      <c r="G95" s="0"/>
      <c r="H95" s="0"/>
      <c r="I95" s="0"/>
      <c r="J95" s="0"/>
      <c r="K95" s="0"/>
    </row>
    <row r="96" customFormat="false" ht="15.75" hidden="false" customHeight="false" outlineLevel="0" collapsed="false">
      <c r="B96" s="0"/>
      <c r="C96" s="0"/>
      <c r="D96" s="0"/>
      <c r="E96" s="0"/>
      <c r="F96" s="0"/>
      <c r="G96" s="0"/>
      <c r="H96" s="0"/>
      <c r="I96" s="0"/>
      <c r="J96" s="0"/>
      <c r="K96" s="0"/>
    </row>
    <row r="97" customFormat="false" ht="15.75" hidden="false" customHeight="false" outlineLevel="0" collapsed="false">
      <c r="B97" s="0"/>
      <c r="C97" s="0"/>
      <c r="D97" s="0"/>
      <c r="E97" s="0"/>
      <c r="F97" s="0"/>
      <c r="G97" s="0"/>
      <c r="H97" s="0"/>
      <c r="I97" s="0"/>
      <c r="J97" s="0"/>
      <c r="K97" s="0"/>
    </row>
    <row r="98" customFormat="false" ht="15.75" hidden="false" customHeight="false" outlineLevel="0" collapsed="false">
      <c r="B98" s="0"/>
      <c r="C98" s="0"/>
      <c r="D98" s="0"/>
      <c r="E98" s="0"/>
      <c r="F98" s="0"/>
      <c r="G98" s="0"/>
      <c r="H98" s="0"/>
      <c r="I98" s="0"/>
      <c r="J98" s="0"/>
      <c r="K98" s="0"/>
    </row>
    <row r="99" customFormat="false" ht="15.75" hidden="false" customHeight="false" outlineLevel="0" collapsed="false">
      <c r="B99" s="0"/>
      <c r="C99" s="0"/>
      <c r="D99" s="0"/>
      <c r="E99" s="0"/>
      <c r="F99" s="0"/>
      <c r="G99" s="0"/>
      <c r="H99" s="0"/>
      <c r="I99" s="0"/>
      <c r="J99" s="0"/>
      <c r="K99" s="0"/>
    </row>
    <row r="100" customFormat="false" ht="15.75" hidden="false" customHeight="false" outlineLevel="0" collapsed="false">
      <c r="B100" s="0"/>
      <c r="C100" s="0"/>
      <c r="D100" s="0"/>
      <c r="E100" s="0"/>
      <c r="F100" s="0"/>
      <c r="G100" s="0"/>
      <c r="H100" s="0"/>
      <c r="I100" s="0"/>
      <c r="J100" s="0"/>
      <c r="K100" s="0"/>
    </row>
    <row r="101" customFormat="false" ht="15.75" hidden="false" customHeight="false" outlineLevel="0" collapsed="false">
      <c r="B101" s="0"/>
      <c r="C101" s="0"/>
      <c r="D101" s="0"/>
      <c r="E101" s="0"/>
      <c r="F101" s="0"/>
      <c r="G101" s="0"/>
      <c r="H101" s="0"/>
      <c r="I101" s="0"/>
      <c r="J101" s="0"/>
      <c r="K101" s="0"/>
    </row>
    <row r="102" customFormat="false" ht="15.75" hidden="false" customHeight="false" outlineLevel="0" collapsed="false">
      <c r="B102" s="0"/>
      <c r="C102" s="0"/>
      <c r="D102" s="0"/>
      <c r="E102" s="0"/>
      <c r="F102" s="0"/>
      <c r="G102" s="0"/>
      <c r="H102" s="0"/>
      <c r="I102" s="0"/>
      <c r="J102" s="0"/>
      <c r="K102" s="0"/>
    </row>
    <row r="103" customFormat="false" ht="15.75" hidden="false" customHeight="false" outlineLevel="0" collapsed="false">
      <c r="B103" s="0"/>
      <c r="C103" s="0"/>
      <c r="D103" s="0"/>
      <c r="E103" s="0"/>
      <c r="F103" s="0"/>
      <c r="G103" s="0"/>
      <c r="H103" s="0"/>
      <c r="I103" s="0"/>
      <c r="J103" s="0"/>
      <c r="K103" s="0"/>
    </row>
    <row r="104" customFormat="false" ht="15.75" hidden="false" customHeight="false" outlineLevel="0" collapsed="false">
      <c r="B104" s="0"/>
      <c r="C104" s="0"/>
      <c r="D104" s="0"/>
      <c r="E104" s="0"/>
      <c r="F104" s="0"/>
      <c r="G104" s="0"/>
      <c r="H104" s="0"/>
      <c r="I104" s="0"/>
      <c r="J104" s="0"/>
      <c r="K104" s="0"/>
    </row>
    <row r="105" customFormat="false" ht="15.75" hidden="false" customHeight="false" outlineLevel="0" collapsed="false">
      <c r="B105" s="0"/>
      <c r="C105" s="0"/>
      <c r="D105" s="0"/>
      <c r="E105" s="0"/>
      <c r="F105" s="0"/>
      <c r="G105" s="0"/>
      <c r="H105" s="0"/>
      <c r="I105" s="0"/>
      <c r="J105" s="0"/>
      <c r="K105" s="0"/>
    </row>
    <row r="106" customFormat="false" ht="15.75" hidden="false" customHeight="false" outlineLevel="0" collapsed="false">
      <c r="B106" s="0"/>
      <c r="C106" s="0"/>
      <c r="D106" s="0"/>
      <c r="E106" s="0"/>
      <c r="F106" s="0"/>
      <c r="G106" s="0"/>
      <c r="H106" s="0"/>
      <c r="I106" s="0"/>
      <c r="J106" s="0"/>
      <c r="K106" s="0"/>
    </row>
    <row r="107" customFormat="false" ht="15.75" hidden="false" customHeight="false" outlineLevel="0" collapsed="false">
      <c r="B107" s="0"/>
      <c r="C107" s="0"/>
      <c r="D107" s="0"/>
      <c r="E107" s="0"/>
      <c r="F107" s="0"/>
      <c r="G107" s="0"/>
      <c r="H107" s="0"/>
      <c r="I107" s="0"/>
      <c r="J107" s="0"/>
      <c r="K107" s="0"/>
    </row>
    <row r="108" customFormat="false" ht="15.75" hidden="false" customHeight="false" outlineLevel="0" collapsed="false">
      <c r="B108" s="0"/>
      <c r="C108" s="0"/>
      <c r="D108" s="0"/>
      <c r="E108" s="0"/>
      <c r="F108" s="0"/>
      <c r="G108" s="0"/>
      <c r="H108" s="0"/>
      <c r="I108" s="0"/>
      <c r="J108" s="0"/>
      <c r="K108" s="0"/>
    </row>
    <row r="109" customFormat="false" ht="15.75" hidden="false" customHeight="false" outlineLevel="0" collapsed="false">
      <c r="B109" s="0"/>
      <c r="C109" s="0"/>
      <c r="D109" s="0"/>
      <c r="E109" s="0"/>
      <c r="F109" s="0"/>
      <c r="G109" s="0"/>
      <c r="H109" s="0"/>
      <c r="I109" s="0"/>
      <c r="J109" s="0"/>
      <c r="K109" s="0"/>
    </row>
    <row r="110" customFormat="false" ht="15.75" hidden="false" customHeight="false" outlineLevel="0" collapsed="false">
      <c r="B110" s="0"/>
      <c r="C110" s="0"/>
      <c r="D110" s="0"/>
      <c r="E110" s="0"/>
      <c r="F110" s="0"/>
      <c r="G110" s="0"/>
      <c r="H110" s="0"/>
      <c r="I110" s="0"/>
      <c r="J110" s="0"/>
      <c r="K110" s="0"/>
    </row>
    <row r="111" customFormat="false" ht="15.75" hidden="false" customHeight="false" outlineLevel="0" collapsed="false">
      <c r="B111" s="0"/>
      <c r="C111" s="0"/>
      <c r="D111" s="0"/>
      <c r="E111" s="0"/>
      <c r="F111" s="0"/>
      <c r="G111" s="0"/>
      <c r="H111" s="0"/>
      <c r="I111" s="0"/>
      <c r="J111" s="0"/>
      <c r="K111" s="0"/>
    </row>
    <row r="112" customFormat="false" ht="15.75" hidden="false" customHeight="false" outlineLevel="0" collapsed="false">
      <c r="B112" s="0"/>
      <c r="C112" s="0"/>
      <c r="D112" s="0"/>
      <c r="E112" s="0"/>
      <c r="F112" s="0"/>
      <c r="G112" s="0"/>
      <c r="H112" s="0"/>
      <c r="I112" s="0"/>
      <c r="J112" s="0"/>
      <c r="K112" s="0"/>
    </row>
    <row r="113" customFormat="false" ht="15.75" hidden="false" customHeight="false" outlineLevel="0" collapsed="false">
      <c r="B113" s="0"/>
      <c r="C113" s="0"/>
      <c r="D113" s="0"/>
      <c r="E113" s="0"/>
      <c r="F113" s="0"/>
      <c r="G113" s="0"/>
      <c r="H113" s="0"/>
      <c r="I113" s="0"/>
      <c r="J113" s="0"/>
      <c r="K113" s="0"/>
    </row>
    <row r="116" customFormat="false" ht="15.75" hidden="false" customHeight="false" outlineLevel="0" collapsed="false">
      <c r="D116" s="149"/>
    </row>
    <row r="117" customFormat="false" ht="15.75" hidden="false" customHeight="false" outlineLevel="0" collapsed="false">
      <c r="D117" s="149"/>
    </row>
    <row r="118" customFormat="false" ht="15.75" hidden="false" customHeight="false" outlineLevel="0" collapsed="false">
      <c r="D118" s="149"/>
    </row>
    <row r="119" customFormat="false" ht="15.75" hidden="false" customHeight="false" outlineLevel="0" collapsed="false">
      <c r="B119" s="0"/>
      <c r="C119" s="0"/>
      <c r="D119" s="149"/>
      <c r="E119" s="0"/>
      <c r="F119" s="0"/>
      <c r="G119" s="0"/>
      <c r="H119" s="0"/>
      <c r="I119" s="0"/>
      <c r="J119" s="0"/>
      <c r="K119" s="0"/>
    </row>
    <row r="121" customFormat="false" ht="15.75" hidden="false" customHeight="false" outlineLevel="1" collapsed="false">
      <c r="B121" s="88" t="s">
        <v>561</v>
      </c>
      <c r="C121" s="89" t="s">
        <v>562</v>
      </c>
      <c r="D121" s="0"/>
      <c r="E121" s="0"/>
      <c r="F121" s="0"/>
      <c r="G121" s="0"/>
      <c r="H121" s="0"/>
      <c r="I121" s="0"/>
      <c r="J121" s="0"/>
    </row>
    <row r="122" customFormat="false" ht="15.75" hidden="false" customHeight="false" outlineLevel="1" collapsed="false">
      <c r="B122" s="88" t="s">
        <v>563</v>
      </c>
      <c r="C122" s="89" t="s">
        <v>659</v>
      </c>
      <c r="D122" s="0"/>
      <c r="E122" s="0"/>
      <c r="F122" s="0"/>
      <c r="G122" s="0"/>
      <c r="H122" s="0"/>
      <c r="I122" s="0"/>
      <c r="J122" s="0"/>
    </row>
    <row r="123" customFormat="false" ht="15.75" hidden="false" customHeight="false" outlineLevel="1" collapsed="false">
      <c r="B123" s="88" t="s">
        <v>565</v>
      </c>
      <c r="C123" s="90" t="s">
        <v>564</v>
      </c>
      <c r="D123" s="0"/>
      <c r="E123" s="0"/>
      <c r="F123" s="0"/>
      <c r="G123" s="0"/>
      <c r="H123" s="0"/>
      <c r="I123" s="0"/>
      <c r="J123" s="0"/>
    </row>
    <row r="124" customFormat="false" ht="15.75" hidden="false" customHeight="false" outlineLevel="1" collapsed="false">
      <c r="B124" s="88" t="s">
        <v>567</v>
      </c>
      <c r="C124" s="89" t="s">
        <v>642</v>
      </c>
      <c r="D124" s="0"/>
      <c r="E124" s="0"/>
      <c r="F124" s="0"/>
      <c r="G124" s="0"/>
      <c r="H124" s="0"/>
      <c r="I124" s="0"/>
      <c r="J124" s="0"/>
    </row>
    <row r="125" customFormat="false" ht="15.75" hidden="false" customHeight="false" outlineLevel="1" collapsed="false">
      <c r="B125" s="0"/>
      <c r="C125" s="0"/>
      <c r="D125" s="0"/>
      <c r="E125" s="0"/>
      <c r="F125" s="0"/>
      <c r="G125" s="0"/>
      <c r="H125" s="0"/>
      <c r="I125" s="0"/>
      <c r="J125" s="0"/>
    </row>
    <row r="126" s="91" customFormat="true" ht="31.5" hidden="false" customHeight="false" outlineLevel="0" collapsed="false">
      <c r="B126" s="92"/>
      <c r="C126" s="93"/>
      <c r="D126" s="94"/>
      <c r="E126" s="95" t="s">
        <v>566</v>
      </c>
      <c r="F126" s="96"/>
      <c r="G126" s="96"/>
      <c r="H126" s="96"/>
      <c r="I126" s="96"/>
      <c r="J126" s="97"/>
    </row>
    <row r="127" customFormat="false" ht="15.75" hidden="false" customHeight="false" outlineLevel="0" collapsed="false">
      <c r="B127" s="98" t="s">
        <v>643</v>
      </c>
      <c r="C127" s="99" t="s">
        <v>642</v>
      </c>
      <c r="D127" s="99" t="s">
        <v>569</v>
      </c>
      <c r="E127" s="100" t="s">
        <v>570</v>
      </c>
      <c r="F127" s="101" t="s">
        <v>609</v>
      </c>
      <c r="G127" s="101" t="s">
        <v>610</v>
      </c>
      <c r="H127" s="101" t="s">
        <v>571</v>
      </c>
      <c r="I127" s="101" t="s">
        <v>574</v>
      </c>
      <c r="J127" s="102" t="s">
        <v>575</v>
      </c>
    </row>
    <row r="128" customFormat="false" ht="15.75" hidden="false" customHeight="false" outlineLevel="0" collapsed="false">
      <c r="B128" s="103" t="s">
        <v>660</v>
      </c>
      <c r="C128" s="104" t="s">
        <v>671</v>
      </c>
      <c r="D128" s="104" t="s">
        <v>672</v>
      </c>
      <c r="E128" s="105" t="n">
        <v>63000</v>
      </c>
      <c r="F128" s="106" t="n">
        <v>1500000</v>
      </c>
      <c r="G128" s="106" t="n">
        <v>250000</v>
      </c>
      <c r="H128" s="106" t="n">
        <v>1250000</v>
      </c>
      <c r="I128" s="106" t="n">
        <v>1375000</v>
      </c>
      <c r="J128" s="107" t="n">
        <v>0</v>
      </c>
    </row>
    <row r="129" customFormat="false" ht="15.75" hidden="false" customHeight="false" outlineLevel="0" collapsed="false">
      <c r="B129" s="108"/>
      <c r="C129" s="109"/>
      <c r="D129" s="109" t="s">
        <v>673</v>
      </c>
      <c r="E129" s="110" t="n">
        <v>0</v>
      </c>
      <c r="F129" s="111" t="n">
        <v>800000</v>
      </c>
      <c r="G129" s="111" t="n">
        <v>0</v>
      </c>
      <c r="H129" s="111" t="n">
        <v>800000</v>
      </c>
      <c r="I129" s="111" t="n">
        <v>0</v>
      </c>
      <c r="J129" s="112" t="n">
        <v>0</v>
      </c>
    </row>
    <row r="130" customFormat="false" ht="31.5" hidden="false" customHeight="false" outlineLevel="0" collapsed="false">
      <c r="B130" s="108"/>
      <c r="C130" s="109"/>
      <c r="D130" s="109" t="s">
        <v>674</v>
      </c>
      <c r="E130" s="110" t="n">
        <v>0</v>
      </c>
      <c r="F130" s="111" t="n">
        <v>120000</v>
      </c>
      <c r="G130" s="111" t="n">
        <v>0</v>
      </c>
      <c r="H130" s="111" t="n">
        <v>120000</v>
      </c>
      <c r="I130" s="111" t="n">
        <v>900000</v>
      </c>
      <c r="J130" s="112" t="n">
        <v>2000000</v>
      </c>
    </row>
    <row r="131" customFormat="false" ht="15.75" hidden="false" customHeight="false" outlineLevel="0" collapsed="false">
      <c r="B131" s="108"/>
      <c r="C131" s="109"/>
      <c r="D131" s="109" t="s">
        <v>675</v>
      </c>
      <c r="E131" s="110" t="n">
        <v>0</v>
      </c>
      <c r="F131" s="111" t="n">
        <v>1560000</v>
      </c>
      <c r="G131" s="122"/>
      <c r="H131" s="111" t="n">
        <v>1560000</v>
      </c>
      <c r="I131" s="111" t="n">
        <v>0</v>
      </c>
      <c r="J131" s="112" t="n">
        <v>0</v>
      </c>
    </row>
    <row r="132" customFormat="false" ht="15.75" hidden="false" customHeight="false" outlineLevel="0" collapsed="false">
      <c r="B132" s="108"/>
      <c r="C132" s="109"/>
      <c r="D132" s="109" t="s">
        <v>676</v>
      </c>
      <c r="E132" s="110" t="n">
        <v>0</v>
      </c>
      <c r="F132" s="111" t="n">
        <v>0</v>
      </c>
      <c r="G132" s="111" t="n">
        <v>0</v>
      </c>
      <c r="H132" s="111" t="n">
        <v>0</v>
      </c>
      <c r="I132" s="111" t="n">
        <v>0</v>
      </c>
      <c r="J132" s="112" t="n">
        <v>0</v>
      </c>
    </row>
    <row r="133" customFormat="false" ht="15.75" hidden="false" customHeight="false" outlineLevel="0" collapsed="false">
      <c r="B133" s="108"/>
      <c r="C133" s="109"/>
      <c r="D133" s="109" t="s">
        <v>677</v>
      </c>
      <c r="E133" s="110" t="n">
        <v>0</v>
      </c>
      <c r="F133" s="111" t="n">
        <v>0</v>
      </c>
      <c r="G133" s="111" t="n">
        <v>0</v>
      </c>
      <c r="H133" s="111" t="n">
        <v>0</v>
      </c>
      <c r="I133" s="111" t="n">
        <v>0</v>
      </c>
      <c r="J133" s="112" t="n">
        <v>0</v>
      </c>
    </row>
    <row r="134" customFormat="false" ht="15.75" hidden="false" customHeight="false" outlineLevel="0" collapsed="false">
      <c r="B134" s="108"/>
      <c r="C134" s="109"/>
      <c r="D134" s="109" t="s">
        <v>678</v>
      </c>
      <c r="E134" s="110" t="n">
        <v>0</v>
      </c>
      <c r="F134" s="111" t="n">
        <v>0</v>
      </c>
      <c r="G134" s="111" t="n">
        <v>0</v>
      </c>
      <c r="H134" s="111" t="n">
        <v>0</v>
      </c>
      <c r="I134" s="111" t="n">
        <v>1500000</v>
      </c>
      <c r="J134" s="112" t="n">
        <v>0</v>
      </c>
    </row>
    <row r="135" customFormat="false" ht="15.75" hidden="false" customHeight="false" outlineLevel="0" collapsed="false">
      <c r="B135" s="108"/>
      <c r="C135" s="109"/>
      <c r="D135" s="109" t="s">
        <v>679</v>
      </c>
      <c r="E135" s="110" t="n">
        <v>0</v>
      </c>
      <c r="F135" s="111" t="n">
        <v>0</v>
      </c>
      <c r="G135" s="111" t="n">
        <v>0</v>
      </c>
      <c r="H135" s="111" t="n">
        <v>0</v>
      </c>
      <c r="I135" s="111" t="n">
        <v>70000</v>
      </c>
      <c r="J135" s="112" t="n">
        <v>515000</v>
      </c>
    </row>
    <row r="136" customFormat="false" ht="15.75" hidden="false" customHeight="false" outlineLevel="0" collapsed="false">
      <c r="B136" s="108"/>
      <c r="C136" s="109"/>
      <c r="D136" s="109" t="s">
        <v>680</v>
      </c>
      <c r="E136" s="110" t="n">
        <v>0</v>
      </c>
      <c r="F136" s="111" t="n">
        <v>1300000</v>
      </c>
      <c r="G136" s="111" t="n">
        <v>0</v>
      </c>
      <c r="H136" s="111" t="n">
        <v>1300000</v>
      </c>
      <c r="I136" s="111" t="n">
        <v>0</v>
      </c>
      <c r="J136" s="112" t="n">
        <v>0</v>
      </c>
    </row>
    <row r="137" customFormat="false" ht="15.75" hidden="false" customHeight="false" outlineLevel="0" collapsed="false">
      <c r="B137" s="108"/>
      <c r="C137" s="109"/>
      <c r="D137" s="109" t="s">
        <v>681</v>
      </c>
      <c r="E137" s="110" t="n">
        <v>0</v>
      </c>
      <c r="F137" s="111" t="n">
        <v>1900000</v>
      </c>
      <c r="G137" s="111" t="n">
        <v>0</v>
      </c>
      <c r="H137" s="111" t="n">
        <v>1900000</v>
      </c>
      <c r="I137" s="111" t="n">
        <v>0</v>
      </c>
      <c r="J137" s="112" t="n">
        <v>0</v>
      </c>
    </row>
    <row r="138" customFormat="false" ht="15.75" hidden="false" customHeight="false" outlineLevel="0" collapsed="false">
      <c r="B138" s="108"/>
      <c r="C138" s="109"/>
      <c r="D138" s="109" t="s">
        <v>682</v>
      </c>
      <c r="E138" s="110" t="n">
        <v>0</v>
      </c>
      <c r="F138" s="111" t="n">
        <v>800000</v>
      </c>
      <c r="G138" s="111" t="n">
        <v>0</v>
      </c>
      <c r="H138" s="111" t="n">
        <v>800000</v>
      </c>
      <c r="I138" s="111" t="n">
        <v>0</v>
      </c>
      <c r="J138" s="112" t="n">
        <v>0</v>
      </c>
    </row>
    <row r="139" customFormat="false" ht="15.75" hidden="false" customHeight="false" outlineLevel="0" collapsed="false">
      <c r="B139" s="108"/>
      <c r="C139" s="109"/>
      <c r="D139" s="109" t="s">
        <v>683</v>
      </c>
      <c r="E139" s="110" t="n">
        <v>0</v>
      </c>
      <c r="F139" s="111" t="n">
        <v>0</v>
      </c>
      <c r="G139" s="111" t="n">
        <v>0</v>
      </c>
      <c r="H139" s="111" t="n">
        <v>0</v>
      </c>
      <c r="I139" s="111" t="n">
        <v>500000</v>
      </c>
      <c r="J139" s="112" t="n">
        <v>1500000</v>
      </c>
    </row>
    <row r="140" customFormat="false" ht="31.5" hidden="false" customHeight="false" outlineLevel="0" collapsed="false">
      <c r="B140" s="108"/>
      <c r="C140" s="109"/>
      <c r="D140" s="109" t="s">
        <v>684</v>
      </c>
      <c r="E140" s="110" t="n">
        <v>0</v>
      </c>
      <c r="F140" s="111" t="n">
        <v>400000</v>
      </c>
      <c r="G140" s="122"/>
      <c r="H140" s="111" t="n">
        <v>400000</v>
      </c>
      <c r="I140" s="111" t="n">
        <v>1000000</v>
      </c>
      <c r="J140" s="112" t="n">
        <v>1000000</v>
      </c>
    </row>
    <row r="141" customFormat="false" ht="31.5" hidden="false" customHeight="false" outlineLevel="0" collapsed="false">
      <c r="B141" s="108"/>
      <c r="C141" s="109"/>
      <c r="D141" s="109" t="s">
        <v>685</v>
      </c>
      <c r="E141" s="110" t="n">
        <v>0</v>
      </c>
      <c r="F141" s="111" t="n">
        <v>0</v>
      </c>
      <c r="G141" s="111" t="n">
        <v>0</v>
      </c>
      <c r="H141" s="111" t="n">
        <v>0</v>
      </c>
      <c r="I141" s="111" t="n">
        <v>1000000</v>
      </c>
      <c r="J141" s="112" t="n">
        <v>4400000</v>
      </c>
    </row>
    <row r="142" customFormat="false" ht="20.25" hidden="false" customHeight="true" outlineLevel="0" collapsed="false">
      <c r="B142" s="108"/>
      <c r="C142" s="109"/>
      <c r="D142" s="109" t="s">
        <v>686</v>
      </c>
      <c r="E142" s="110" t="n">
        <v>0</v>
      </c>
      <c r="F142" s="111" t="n">
        <v>600000</v>
      </c>
      <c r="G142" s="111" t="n">
        <v>0</v>
      </c>
      <c r="H142" s="111" t="n">
        <v>600000</v>
      </c>
      <c r="I142" s="111" t="n">
        <v>2100000</v>
      </c>
      <c r="J142" s="112" t="n">
        <v>1900000</v>
      </c>
    </row>
    <row r="143" customFormat="false" ht="20.25" hidden="false" customHeight="true" outlineLevel="0" collapsed="false">
      <c r="B143" s="108"/>
      <c r="C143" s="113"/>
      <c r="D143" s="113" t="s">
        <v>687</v>
      </c>
      <c r="E143" s="114" t="n">
        <v>0</v>
      </c>
      <c r="F143" s="123"/>
      <c r="G143" s="123"/>
      <c r="H143" s="115" t="n">
        <v>0</v>
      </c>
      <c r="I143" s="115" t="n">
        <v>600000</v>
      </c>
      <c r="J143" s="116" t="n">
        <v>0</v>
      </c>
    </row>
    <row r="144" customFormat="false" ht="15.75" hidden="true" customHeight="false" outlineLevel="0" collapsed="false">
      <c r="B144" s="128"/>
      <c r="C144" s="117" t="s">
        <v>688</v>
      </c>
      <c r="D144" s="118"/>
      <c r="E144" s="119" t="n">
        <v>63000</v>
      </c>
      <c r="F144" s="120" t="n">
        <v>8980000</v>
      </c>
      <c r="G144" s="120" t="n">
        <v>250000</v>
      </c>
      <c r="H144" s="120" t="n">
        <v>8730000</v>
      </c>
      <c r="I144" s="120" t="n">
        <v>9045000</v>
      </c>
      <c r="J144" s="121" t="n">
        <v>11315000</v>
      </c>
    </row>
    <row r="145" customFormat="false" ht="15.75" hidden="false" customHeight="false" outlineLevel="0" collapsed="false">
      <c r="B145" s="129" t="s">
        <v>670</v>
      </c>
      <c r="C145" s="130"/>
      <c r="D145" s="118"/>
      <c r="E145" s="119" t="n">
        <v>63000</v>
      </c>
      <c r="F145" s="120" t="n">
        <v>8980000</v>
      </c>
      <c r="G145" s="120" t="n">
        <v>250000</v>
      </c>
      <c r="H145" s="120" t="n">
        <v>8730000</v>
      </c>
      <c r="I145" s="120" t="n">
        <v>9045000</v>
      </c>
      <c r="J145" s="121" t="n">
        <v>11315000</v>
      </c>
    </row>
    <row r="146" customFormat="false" ht="15.75" hidden="false" customHeight="false" outlineLevel="0" collapsed="false">
      <c r="B146" s="131" t="s">
        <v>607</v>
      </c>
      <c r="C146" s="132"/>
      <c r="D146" s="133"/>
      <c r="E146" s="134" t="n">
        <v>63000</v>
      </c>
      <c r="F146" s="135" t="n">
        <v>8980000</v>
      </c>
      <c r="G146" s="135" t="n">
        <v>250000</v>
      </c>
      <c r="H146" s="135" t="n">
        <v>8730000</v>
      </c>
      <c r="I146" s="135" t="n">
        <v>9045000</v>
      </c>
      <c r="J146" s="136" t="n">
        <v>11315000</v>
      </c>
    </row>
  </sheetData>
  <printOptions headings="false" gridLines="false" gridLinesSet="true" horizontalCentered="false" verticalCentered="false"/>
  <pageMargins left="0.209722222222222" right="0.170138888888889" top="0.6" bottom="0.75"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3:O164"/>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pane xSplit="3" ySplit="5" topLeftCell="H15" activePane="bottomRight" state="frozen"/>
      <selection pane="topLeft" activeCell="A1" activeCellId="0" sqref="A1"/>
      <selection pane="topRight" activeCell="H1" activeCellId="0" sqref="H1"/>
      <selection pane="bottomLeft" activeCell="A15" activeCellId="0" sqref="A15"/>
      <selection pane="bottomRight" activeCell="J28" activeCellId="1" sqref="AF:AF J28"/>
    </sheetView>
  </sheetViews>
  <sheetFormatPr defaultRowHeight="15.75" zeroHeight="false" outlineLevelRow="0" outlineLevelCol="0"/>
  <cols>
    <col collapsed="false" customWidth="true" hidden="false" outlineLevel="0" max="1" min="1" style="150" width="11"/>
    <col collapsed="false" customWidth="true" hidden="false" outlineLevel="0" max="2" min="2" style="150" width="19.5"/>
    <col collapsed="false" customWidth="true" hidden="false" outlineLevel="0" max="3" min="3" style="150" width="29.5"/>
    <col collapsed="false" customWidth="true" hidden="true" outlineLevel="0" max="4" min="4" style="150" width="15.38"/>
    <col collapsed="false" customWidth="true" hidden="true" outlineLevel="0" max="5" min="5" style="150" width="14.37"/>
    <col collapsed="false" customWidth="true" hidden="true" outlineLevel="0" max="6" min="6" style="150" width="15.38"/>
    <col collapsed="false" customWidth="true" hidden="false" outlineLevel="0" max="13" min="7" style="150" width="15.38"/>
    <col collapsed="false" customWidth="true" hidden="false" outlineLevel="0" max="14" min="14" style="150" width="14.37"/>
    <col collapsed="false" customWidth="true" hidden="false" outlineLevel="0" max="15" min="15" style="150" width="15.38"/>
    <col collapsed="false" customWidth="true" hidden="false" outlineLevel="0" max="16" min="16" style="150" width="16.62"/>
    <col collapsed="false" customWidth="true" hidden="false" outlineLevel="0" max="17" min="17" style="150" width="15.38"/>
    <col collapsed="false" customWidth="true" hidden="false" outlineLevel="0" max="18" min="18" style="150" width="16.62"/>
    <col collapsed="false" customWidth="true" hidden="false" outlineLevel="0" max="1025" min="19" style="150" width="11"/>
  </cols>
  <sheetData>
    <row r="3" customFormat="false" ht="15.75" hidden="false" customHeight="false" outlineLevel="0" collapsed="false">
      <c r="A3" s="88" t="s">
        <v>561</v>
      </c>
      <c r="B3" s="89" t="s">
        <v>659</v>
      </c>
      <c r="C3" s="0"/>
      <c r="D3" s="0"/>
      <c r="E3" s="0"/>
      <c r="F3" s="0"/>
      <c r="G3" s="0"/>
      <c r="H3" s="0"/>
      <c r="I3" s="0"/>
      <c r="J3" s="0"/>
      <c r="K3" s="0"/>
      <c r="L3" s="0"/>
      <c r="M3" s="0"/>
      <c r="N3" s="0"/>
      <c r="O3" s="0"/>
    </row>
    <row r="4" s="151" customFormat="true" ht="15.75" hidden="false" customHeight="false" outlineLevel="0" collapsed="false">
      <c r="A4" s="0"/>
      <c r="B4" s="0"/>
      <c r="C4" s="0"/>
      <c r="D4" s="0"/>
      <c r="E4" s="0"/>
      <c r="F4" s="0"/>
      <c r="G4" s="0"/>
      <c r="H4" s="0"/>
      <c r="I4" s="0"/>
      <c r="J4" s="0"/>
      <c r="K4" s="0"/>
      <c r="L4" s="0"/>
      <c r="M4" s="0"/>
      <c r="N4" s="0"/>
      <c r="O4" s="0"/>
    </row>
    <row r="5" customFormat="false" ht="31.5" hidden="false" customHeight="false" outlineLevel="0" collapsed="false">
      <c r="A5" s="92"/>
      <c r="B5" s="93"/>
      <c r="C5" s="94"/>
      <c r="D5" s="95" t="s">
        <v>566</v>
      </c>
      <c r="E5" s="96"/>
      <c r="F5" s="96"/>
      <c r="G5" s="96"/>
      <c r="H5" s="96"/>
      <c r="I5" s="96"/>
      <c r="J5" s="96"/>
      <c r="K5" s="96"/>
      <c r="L5" s="96"/>
      <c r="M5" s="96"/>
      <c r="N5" s="96"/>
      <c r="O5" s="97"/>
    </row>
    <row r="6" customFormat="false" ht="15.75" hidden="false" customHeight="false" outlineLevel="0" collapsed="false">
      <c r="A6" s="98" t="s">
        <v>689</v>
      </c>
      <c r="B6" s="99" t="s">
        <v>690</v>
      </c>
      <c r="C6" s="99" t="s">
        <v>569</v>
      </c>
      <c r="D6" s="100" t="s">
        <v>691</v>
      </c>
      <c r="E6" s="101" t="s">
        <v>692</v>
      </c>
      <c r="F6" s="101" t="s">
        <v>570</v>
      </c>
      <c r="G6" s="101" t="s">
        <v>609</v>
      </c>
      <c r="H6" s="101" t="s">
        <v>610</v>
      </c>
      <c r="I6" s="101" t="s">
        <v>571</v>
      </c>
      <c r="J6" s="101" t="s">
        <v>572</v>
      </c>
      <c r="K6" s="101" t="s">
        <v>573</v>
      </c>
      <c r="L6" s="101" t="s">
        <v>574</v>
      </c>
      <c r="M6" s="101" t="s">
        <v>693</v>
      </c>
      <c r="N6" s="101" t="s">
        <v>694</v>
      </c>
      <c r="O6" s="102" t="s">
        <v>575</v>
      </c>
    </row>
    <row r="7" customFormat="false" ht="31.5" hidden="false" customHeight="false" outlineLevel="0" collapsed="false">
      <c r="A7" s="103" t="s">
        <v>32</v>
      </c>
      <c r="B7" s="104" t="s">
        <v>19</v>
      </c>
      <c r="C7" s="104" t="s">
        <v>672</v>
      </c>
      <c r="D7" s="105" t="n">
        <v>63000</v>
      </c>
      <c r="E7" s="106" t="n">
        <v>0</v>
      </c>
      <c r="F7" s="106" t="n">
        <v>63000</v>
      </c>
      <c r="G7" s="106" t="n">
        <v>1500000</v>
      </c>
      <c r="H7" s="106" t="n">
        <v>250000</v>
      </c>
      <c r="I7" s="106" t="n">
        <v>1250000</v>
      </c>
      <c r="J7" s="106" t="n">
        <v>1850000</v>
      </c>
      <c r="K7" s="106" t="n">
        <v>475000</v>
      </c>
      <c r="L7" s="106" t="n">
        <v>1375000</v>
      </c>
      <c r="M7" s="106" t="n">
        <v>0</v>
      </c>
      <c r="N7" s="106" t="n">
        <v>0</v>
      </c>
      <c r="O7" s="107" t="n">
        <v>0</v>
      </c>
    </row>
    <row r="8" customFormat="false" ht="15.75" hidden="false" customHeight="false" outlineLevel="0" collapsed="false">
      <c r="A8" s="108"/>
      <c r="B8" s="113"/>
      <c r="C8" s="113" t="s">
        <v>663</v>
      </c>
      <c r="D8" s="114" t="n">
        <v>820000</v>
      </c>
      <c r="E8" s="115" t="n">
        <v>540000</v>
      </c>
      <c r="F8" s="115" t="n">
        <v>280000</v>
      </c>
      <c r="G8" s="115" t="n">
        <v>2600000</v>
      </c>
      <c r="H8" s="115" t="n">
        <v>580000</v>
      </c>
      <c r="I8" s="115" t="n">
        <v>2020000</v>
      </c>
      <c r="J8" s="115" t="n">
        <v>2900000</v>
      </c>
      <c r="K8" s="115" t="n">
        <v>1340000</v>
      </c>
      <c r="L8" s="115" t="n">
        <v>1560000</v>
      </c>
      <c r="M8" s="115" t="n">
        <v>350000</v>
      </c>
      <c r="N8" s="115" t="n">
        <v>0</v>
      </c>
      <c r="O8" s="116" t="n">
        <v>350000</v>
      </c>
    </row>
    <row r="9" customFormat="false" ht="15.75" hidden="false" customHeight="false" outlineLevel="0" collapsed="false">
      <c r="A9" s="108"/>
      <c r="B9" s="117" t="s">
        <v>695</v>
      </c>
      <c r="C9" s="118"/>
      <c r="D9" s="119" t="n">
        <v>883000</v>
      </c>
      <c r="E9" s="120" t="n">
        <v>540000</v>
      </c>
      <c r="F9" s="120" t="n">
        <v>343000</v>
      </c>
      <c r="G9" s="120" t="n">
        <v>4100000</v>
      </c>
      <c r="H9" s="120" t="n">
        <v>830000</v>
      </c>
      <c r="I9" s="120" t="n">
        <v>3270000</v>
      </c>
      <c r="J9" s="120" t="n">
        <v>4750000</v>
      </c>
      <c r="K9" s="120" t="n">
        <v>1815000</v>
      </c>
      <c r="L9" s="120" t="n">
        <v>2935000</v>
      </c>
      <c r="M9" s="120" t="n">
        <v>350000</v>
      </c>
      <c r="N9" s="120" t="n">
        <v>0</v>
      </c>
      <c r="O9" s="121" t="n">
        <v>350000</v>
      </c>
    </row>
    <row r="10" customFormat="false" ht="15.75" hidden="false" customHeight="false" outlineLevel="0" collapsed="false">
      <c r="A10" s="108"/>
      <c r="B10" s="124" t="s">
        <v>22</v>
      </c>
      <c r="C10" s="124" t="s">
        <v>615</v>
      </c>
      <c r="D10" s="125" t="n">
        <v>770000</v>
      </c>
      <c r="E10" s="126" t="n">
        <v>10000</v>
      </c>
      <c r="F10" s="126" t="n">
        <v>760000</v>
      </c>
      <c r="G10" s="126" t="n">
        <v>730000</v>
      </c>
      <c r="H10" s="126" t="n">
        <v>200000</v>
      </c>
      <c r="I10" s="126" t="n">
        <v>530000</v>
      </c>
      <c r="J10" s="126" t="n">
        <v>1300000</v>
      </c>
      <c r="K10" s="126" t="n">
        <v>355000</v>
      </c>
      <c r="L10" s="126" t="n">
        <v>945000</v>
      </c>
      <c r="M10" s="126" t="n">
        <v>118000</v>
      </c>
      <c r="N10" s="126" t="n">
        <v>0</v>
      </c>
      <c r="O10" s="127" t="n">
        <v>118000</v>
      </c>
    </row>
    <row r="11" customFormat="false" ht="15.75" hidden="false" customHeight="false" outlineLevel="0" collapsed="false">
      <c r="A11" s="108"/>
      <c r="B11" s="117" t="s">
        <v>696</v>
      </c>
      <c r="C11" s="118"/>
      <c r="D11" s="119" t="n">
        <v>770000</v>
      </c>
      <c r="E11" s="120" t="n">
        <v>10000</v>
      </c>
      <c r="F11" s="120" t="n">
        <v>760000</v>
      </c>
      <c r="G11" s="120" t="n">
        <v>730000</v>
      </c>
      <c r="H11" s="120" t="n">
        <v>200000</v>
      </c>
      <c r="I11" s="120" t="n">
        <v>530000</v>
      </c>
      <c r="J11" s="120" t="n">
        <v>1300000</v>
      </c>
      <c r="K11" s="120" t="n">
        <v>355000</v>
      </c>
      <c r="L11" s="120" t="n">
        <v>945000</v>
      </c>
      <c r="M11" s="120" t="n">
        <v>118000</v>
      </c>
      <c r="N11" s="120" t="n">
        <v>0</v>
      </c>
      <c r="O11" s="121" t="n">
        <v>118000</v>
      </c>
    </row>
    <row r="12" customFormat="false" ht="15.75" hidden="false" customHeight="false" outlineLevel="0" collapsed="false">
      <c r="A12" s="108"/>
      <c r="B12" s="124" t="s">
        <v>25</v>
      </c>
      <c r="C12" s="124" t="s">
        <v>697</v>
      </c>
      <c r="D12" s="125" t="n">
        <v>1203000</v>
      </c>
      <c r="E12" s="126" t="n">
        <v>1350000</v>
      </c>
      <c r="F12" s="126" t="n">
        <v>-147000</v>
      </c>
      <c r="G12" s="126" t="n">
        <v>0</v>
      </c>
      <c r="H12" s="126" t="n">
        <v>1000000</v>
      </c>
      <c r="I12" s="126" t="n">
        <v>-1000000</v>
      </c>
      <c r="J12" s="126" t="n">
        <v>0</v>
      </c>
      <c r="K12" s="126" t="n">
        <v>0</v>
      </c>
      <c r="L12" s="126" t="n">
        <v>0</v>
      </c>
      <c r="M12" s="126" t="n">
        <v>0</v>
      </c>
      <c r="N12" s="126" t="n">
        <v>0</v>
      </c>
      <c r="O12" s="127" t="n">
        <v>0</v>
      </c>
    </row>
    <row r="13" customFormat="false" ht="31.5" hidden="false" customHeight="false" outlineLevel="0" collapsed="false">
      <c r="A13" s="108"/>
      <c r="B13" s="117" t="s">
        <v>698</v>
      </c>
      <c r="C13" s="118"/>
      <c r="D13" s="119" t="n">
        <v>1203000</v>
      </c>
      <c r="E13" s="120" t="n">
        <v>1350000</v>
      </c>
      <c r="F13" s="120" t="n">
        <v>-147000</v>
      </c>
      <c r="G13" s="120" t="n">
        <v>0</v>
      </c>
      <c r="H13" s="120" t="n">
        <v>1000000</v>
      </c>
      <c r="I13" s="120" t="n">
        <v>-1000000</v>
      </c>
      <c r="J13" s="120" t="n">
        <v>0</v>
      </c>
      <c r="K13" s="120" t="n">
        <v>0</v>
      </c>
      <c r="L13" s="120" t="n">
        <v>0</v>
      </c>
      <c r="M13" s="120" t="n">
        <v>0</v>
      </c>
      <c r="N13" s="120" t="n">
        <v>0</v>
      </c>
      <c r="O13" s="121" t="n">
        <v>0</v>
      </c>
    </row>
    <row r="14" customFormat="false" ht="15.75" hidden="false" customHeight="false" outlineLevel="0" collapsed="false">
      <c r="A14" s="108"/>
      <c r="B14" s="104" t="s">
        <v>27</v>
      </c>
      <c r="C14" s="104" t="s">
        <v>699</v>
      </c>
      <c r="D14" s="105" t="n">
        <v>262000</v>
      </c>
      <c r="E14" s="106" t="n">
        <v>186000</v>
      </c>
      <c r="F14" s="106" t="n">
        <v>76000</v>
      </c>
      <c r="G14" s="106" t="n">
        <v>0</v>
      </c>
      <c r="H14" s="106" t="n">
        <v>0</v>
      </c>
      <c r="I14" s="106" t="n">
        <v>0</v>
      </c>
      <c r="J14" s="106" t="n">
        <v>0</v>
      </c>
      <c r="K14" s="106" t="n">
        <v>0</v>
      </c>
      <c r="L14" s="106" t="n">
        <v>0</v>
      </c>
      <c r="M14" s="106" t="n">
        <v>0</v>
      </c>
      <c r="N14" s="106" t="n">
        <v>0</v>
      </c>
      <c r="O14" s="107" t="n">
        <v>0</v>
      </c>
    </row>
    <row r="15" customFormat="false" ht="15.75" hidden="false" customHeight="false" outlineLevel="0" collapsed="false">
      <c r="A15" s="108"/>
      <c r="B15" s="109"/>
      <c r="C15" s="109" t="s">
        <v>700</v>
      </c>
      <c r="D15" s="110" t="n">
        <v>0</v>
      </c>
      <c r="E15" s="111" t="n">
        <v>0</v>
      </c>
      <c r="F15" s="111" t="n">
        <v>0</v>
      </c>
      <c r="G15" s="111" t="n">
        <v>0</v>
      </c>
      <c r="H15" s="111" t="n">
        <v>0</v>
      </c>
      <c r="I15" s="111" t="n">
        <v>0</v>
      </c>
      <c r="J15" s="111" t="n">
        <v>0</v>
      </c>
      <c r="K15" s="111" t="n">
        <v>0</v>
      </c>
      <c r="L15" s="111" t="n">
        <v>0</v>
      </c>
      <c r="M15" s="111" t="n">
        <v>0</v>
      </c>
      <c r="N15" s="111" t="n">
        <v>0</v>
      </c>
      <c r="O15" s="112" t="n">
        <v>0</v>
      </c>
    </row>
    <row r="16" customFormat="false" ht="15.75" hidden="false" customHeight="false" outlineLevel="0" collapsed="false">
      <c r="A16" s="108"/>
      <c r="B16" s="109"/>
      <c r="C16" s="109" t="s">
        <v>701</v>
      </c>
      <c r="D16" s="110" t="n">
        <v>733000</v>
      </c>
      <c r="E16" s="111" t="n">
        <v>255000</v>
      </c>
      <c r="F16" s="111" t="n">
        <v>478000</v>
      </c>
      <c r="G16" s="111" t="n">
        <v>0</v>
      </c>
      <c r="H16" s="111" t="n">
        <v>500000</v>
      </c>
      <c r="I16" s="111" t="n">
        <v>-500000</v>
      </c>
      <c r="J16" s="111" t="n">
        <v>0</v>
      </c>
      <c r="K16" s="111" t="n">
        <v>0</v>
      </c>
      <c r="L16" s="111" t="n">
        <v>0</v>
      </c>
      <c r="M16" s="111" t="n">
        <v>0</v>
      </c>
      <c r="N16" s="111" t="n">
        <v>0</v>
      </c>
      <c r="O16" s="112" t="n">
        <v>0</v>
      </c>
    </row>
    <row r="17" customFormat="false" ht="15.75" hidden="false" customHeight="false" outlineLevel="0" collapsed="false">
      <c r="A17" s="108"/>
      <c r="B17" s="109"/>
      <c r="C17" s="109" t="s">
        <v>702</v>
      </c>
      <c r="D17" s="110" t="n">
        <v>0</v>
      </c>
      <c r="E17" s="111" t="n">
        <v>0</v>
      </c>
      <c r="F17" s="111" t="n">
        <v>0</v>
      </c>
      <c r="G17" s="111" t="n">
        <v>0</v>
      </c>
      <c r="H17" s="111" t="n">
        <v>0</v>
      </c>
      <c r="I17" s="111" t="n">
        <v>0</v>
      </c>
      <c r="J17" s="111" t="n">
        <v>0</v>
      </c>
      <c r="K17" s="111" t="n">
        <v>0</v>
      </c>
      <c r="L17" s="111" t="n">
        <v>0</v>
      </c>
      <c r="M17" s="111" t="n">
        <v>0</v>
      </c>
      <c r="N17" s="111" t="n">
        <v>0</v>
      </c>
      <c r="O17" s="112" t="n">
        <v>0</v>
      </c>
    </row>
    <row r="18" customFormat="false" ht="15.75" hidden="false" customHeight="false" outlineLevel="0" collapsed="false">
      <c r="A18" s="108"/>
      <c r="B18" s="109"/>
      <c r="C18" s="109" t="s">
        <v>703</v>
      </c>
      <c r="D18" s="110" t="n">
        <v>0</v>
      </c>
      <c r="E18" s="111" t="n">
        <v>0</v>
      </c>
      <c r="F18" s="111" t="n">
        <v>0</v>
      </c>
      <c r="G18" s="111" t="n">
        <v>0</v>
      </c>
      <c r="H18" s="111" t="n">
        <v>0</v>
      </c>
      <c r="I18" s="111" t="n">
        <v>0</v>
      </c>
      <c r="J18" s="111" t="n">
        <v>0</v>
      </c>
      <c r="K18" s="111" t="n">
        <v>0</v>
      </c>
      <c r="L18" s="111" t="n">
        <v>0</v>
      </c>
      <c r="M18" s="111" t="n">
        <v>0</v>
      </c>
      <c r="N18" s="111" t="n">
        <v>0</v>
      </c>
      <c r="O18" s="112" t="n">
        <v>0</v>
      </c>
    </row>
    <row r="19" customFormat="false" ht="15.75" hidden="false" customHeight="false" outlineLevel="0" collapsed="false">
      <c r="A19" s="108"/>
      <c r="B19" s="109"/>
      <c r="C19" s="109" t="s">
        <v>704</v>
      </c>
      <c r="D19" s="110" t="n">
        <v>620000</v>
      </c>
      <c r="E19" s="111" t="n">
        <v>500000</v>
      </c>
      <c r="F19" s="111" t="n">
        <v>120000</v>
      </c>
      <c r="G19" s="111" t="n">
        <v>0</v>
      </c>
      <c r="H19" s="111" t="n">
        <v>0</v>
      </c>
      <c r="I19" s="111" t="n">
        <v>0</v>
      </c>
      <c r="J19" s="111" t="n">
        <v>0</v>
      </c>
      <c r="K19" s="111" t="n">
        <v>0</v>
      </c>
      <c r="L19" s="111" t="n">
        <v>0</v>
      </c>
      <c r="M19" s="111" t="n">
        <v>0</v>
      </c>
      <c r="N19" s="111" t="n">
        <v>0</v>
      </c>
      <c r="O19" s="112" t="n">
        <v>0</v>
      </c>
    </row>
    <row r="20" customFormat="false" ht="31.5" hidden="false" customHeight="false" outlineLevel="0" collapsed="false">
      <c r="A20" s="108"/>
      <c r="B20" s="109"/>
      <c r="C20" s="109" t="s">
        <v>674</v>
      </c>
      <c r="D20" s="110" t="n">
        <v>0</v>
      </c>
      <c r="E20" s="111" t="n">
        <v>0</v>
      </c>
      <c r="F20" s="111" t="n">
        <v>0</v>
      </c>
      <c r="G20" s="111" t="n">
        <v>120000</v>
      </c>
      <c r="H20" s="111" t="n">
        <v>0</v>
      </c>
      <c r="I20" s="111" t="n">
        <v>120000</v>
      </c>
      <c r="J20" s="111" t="n">
        <v>900000</v>
      </c>
      <c r="K20" s="111" t="n">
        <v>0</v>
      </c>
      <c r="L20" s="111" t="n">
        <v>900000</v>
      </c>
      <c r="M20" s="111" t="n">
        <v>2000000</v>
      </c>
      <c r="N20" s="111" t="n">
        <v>0</v>
      </c>
      <c r="O20" s="112" t="n">
        <v>2000000</v>
      </c>
    </row>
    <row r="21" customFormat="false" ht="31.5" hidden="false" customHeight="false" outlineLevel="0" collapsed="false">
      <c r="A21" s="108"/>
      <c r="B21" s="109"/>
      <c r="C21" s="109" t="s">
        <v>679</v>
      </c>
      <c r="D21" s="110" t="n">
        <v>0</v>
      </c>
      <c r="E21" s="111" t="n">
        <v>0</v>
      </c>
      <c r="F21" s="111" t="n">
        <v>0</v>
      </c>
      <c r="G21" s="111" t="n">
        <v>0</v>
      </c>
      <c r="H21" s="111" t="n">
        <v>0</v>
      </c>
      <c r="I21" s="111" t="n">
        <v>0</v>
      </c>
      <c r="J21" s="111" t="n">
        <v>70000</v>
      </c>
      <c r="K21" s="111" t="n">
        <v>0</v>
      </c>
      <c r="L21" s="111" t="n">
        <v>70000</v>
      </c>
      <c r="M21" s="111" t="n">
        <v>1065000</v>
      </c>
      <c r="N21" s="111" t="n">
        <v>550000</v>
      </c>
      <c r="O21" s="112" t="n">
        <v>515000</v>
      </c>
    </row>
    <row r="22" customFormat="false" ht="15.75" hidden="false" customHeight="false" outlineLevel="0" collapsed="false">
      <c r="A22" s="108"/>
      <c r="B22" s="113"/>
      <c r="C22" s="113" t="s">
        <v>602</v>
      </c>
      <c r="D22" s="114" t="n">
        <v>0</v>
      </c>
      <c r="E22" s="115" t="n">
        <v>0</v>
      </c>
      <c r="F22" s="115" t="n">
        <v>0</v>
      </c>
      <c r="G22" s="115" t="n">
        <v>400000</v>
      </c>
      <c r="H22" s="115" t="n">
        <v>0</v>
      </c>
      <c r="I22" s="115" t="n">
        <v>400000</v>
      </c>
      <c r="J22" s="115" t="n">
        <v>200000</v>
      </c>
      <c r="K22" s="115" t="n">
        <v>0</v>
      </c>
      <c r="L22" s="115" t="n">
        <v>200000</v>
      </c>
      <c r="M22" s="115" t="n">
        <v>400000</v>
      </c>
      <c r="N22" s="115" t="n">
        <v>0</v>
      </c>
      <c r="O22" s="116" t="n">
        <v>400000</v>
      </c>
    </row>
    <row r="23" customFormat="false" ht="15.75" hidden="false" customHeight="false" outlineLevel="0" collapsed="false">
      <c r="A23" s="128"/>
      <c r="B23" s="117" t="s">
        <v>705</v>
      </c>
      <c r="C23" s="118"/>
      <c r="D23" s="119" t="n">
        <v>1615000</v>
      </c>
      <c r="E23" s="120" t="n">
        <v>941000</v>
      </c>
      <c r="F23" s="120" t="n">
        <v>674000</v>
      </c>
      <c r="G23" s="120" t="n">
        <v>520000</v>
      </c>
      <c r="H23" s="120" t="n">
        <v>500000</v>
      </c>
      <c r="I23" s="120" t="n">
        <v>20000</v>
      </c>
      <c r="J23" s="120" t="n">
        <v>1170000</v>
      </c>
      <c r="K23" s="120" t="n">
        <v>0</v>
      </c>
      <c r="L23" s="120" t="n">
        <v>1170000</v>
      </c>
      <c r="M23" s="120" t="n">
        <v>3465000</v>
      </c>
      <c r="N23" s="120" t="n">
        <v>550000</v>
      </c>
      <c r="O23" s="121" t="n">
        <v>2915000</v>
      </c>
    </row>
    <row r="24" customFormat="false" ht="47.25" hidden="false" customHeight="false" outlineLevel="0" collapsed="false">
      <c r="A24" s="129" t="s">
        <v>706</v>
      </c>
      <c r="B24" s="130"/>
      <c r="C24" s="118"/>
      <c r="D24" s="119" t="n">
        <v>4471000</v>
      </c>
      <c r="E24" s="120" t="n">
        <v>2841000</v>
      </c>
      <c r="F24" s="120" t="n">
        <v>1630000</v>
      </c>
      <c r="G24" s="120" t="n">
        <v>5350000</v>
      </c>
      <c r="H24" s="120" t="n">
        <v>2530000</v>
      </c>
      <c r="I24" s="120" t="n">
        <v>2820000</v>
      </c>
      <c r="J24" s="120" t="n">
        <v>7220000</v>
      </c>
      <c r="K24" s="120" t="n">
        <v>2170000</v>
      </c>
      <c r="L24" s="120" t="n">
        <v>5050000</v>
      </c>
      <c r="M24" s="120" t="n">
        <v>3933000</v>
      </c>
      <c r="N24" s="120" t="n">
        <v>550000</v>
      </c>
      <c r="O24" s="121" t="n">
        <v>3383000</v>
      </c>
    </row>
    <row r="25" customFormat="false" ht="47.25" hidden="false" customHeight="false" outlineLevel="0" collapsed="false">
      <c r="A25" s="103" t="s">
        <v>34</v>
      </c>
      <c r="B25" s="104" t="s">
        <v>21</v>
      </c>
      <c r="C25" s="104" t="s">
        <v>707</v>
      </c>
      <c r="D25" s="105" t="n">
        <v>0</v>
      </c>
      <c r="E25" s="106" t="n">
        <v>0</v>
      </c>
      <c r="F25" s="106" t="n">
        <v>0</v>
      </c>
      <c r="G25" s="106" t="n">
        <v>0</v>
      </c>
      <c r="H25" s="106" t="n">
        <v>0</v>
      </c>
      <c r="I25" s="106" t="n">
        <v>0</v>
      </c>
      <c r="J25" s="106" t="n">
        <v>0</v>
      </c>
      <c r="K25" s="106" t="n">
        <v>0</v>
      </c>
      <c r="L25" s="106" t="n">
        <v>0</v>
      </c>
      <c r="M25" s="106" t="n">
        <v>0</v>
      </c>
      <c r="N25" s="106" t="n">
        <v>0</v>
      </c>
      <c r="O25" s="107" t="n">
        <v>0</v>
      </c>
    </row>
    <row r="26" customFormat="false" ht="31.5" hidden="false" customHeight="false" outlineLevel="0" collapsed="false">
      <c r="A26" s="108"/>
      <c r="B26" s="109"/>
      <c r="C26" s="109" t="s">
        <v>708</v>
      </c>
      <c r="D26" s="110" t="n">
        <v>0</v>
      </c>
      <c r="E26" s="111" t="n">
        <v>0</v>
      </c>
      <c r="F26" s="111" t="n">
        <v>0</v>
      </c>
      <c r="G26" s="111" t="n">
        <v>0</v>
      </c>
      <c r="H26" s="111" t="n">
        <v>0</v>
      </c>
      <c r="I26" s="111" t="n">
        <v>0</v>
      </c>
      <c r="J26" s="111" t="n">
        <v>75000</v>
      </c>
      <c r="K26" s="111" t="n">
        <v>0</v>
      </c>
      <c r="L26" s="111" t="n">
        <v>75000</v>
      </c>
      <c r="M26" s="111" t="n">
        <v>600000</v>
      </c>
      <c r="N26" s="111" t="n">
        <v>0</v>
      </c>
      <c r="O26" s="112" t="n">
        <v>600000</v>
      </c>
    </row>
    <row r="27" customFormat="false" ht="15.75" hidden="false" customHeight="false" outlineLevel="0" collapsed="false">
      <c r="A27" s="108"/>
      <c r="B27" s="109"/>
      <c r="C27" s="109" t="s">
        <v>709</v>
      </c>
      <c r="D27" s="110" t="n">
        <v>0</v>
      </c>
      <c r="E27" s="111" t="n">
        <v>337500</v>
      </c>
      <c r="F27" s="111" t="n">
        <v>-337500</v>
      </c>
      <c r="G27" s="111" t="n">
        <v>0</v>
      </c>
      <c r="H27" s="111" t="n">
        <v>0</v>
      </c>
      <c r="I27" s="111" t="n">
        <v>0</v>
      </c>
      <c r="J27" s="111" t="n">
        <v>0</v>
      </c>
      <c r="K27" s="111" t="n">
        <v>0</v>
      </c>
      <c r="L27" s="111" t="n">
        <v>0</v>
      </c>
      <c r="M27" s="111" t="n">
        <v>0</v>
      </c>
      <c r="N27" s="111" t="n">
        <v>0</v>
      </c>
      <c r="O27" s="112" t="n">
        <v>0</v>
      </c>
    </row>
    <row r="28" customFormat="false" ht="15.75" hidden="false" customHeight="false" outlineLevel="0" collapsed="false">
      <c r="A28" s="108"/>
      <c r="B28" s="109"/>
      <c r="C28" s="109" t="s">
        <v>710</v>
      </c>
      <c r="D28" s="152"/>
      <c r="E28" s="122"/>
      <c r="F28" s="111" t="n">
        <v>0</v>
      </c>
      <c r="G28" s="122"/>
      <c r="H28" s="111" t="n">
        <v>350000</v>
      </c>
      <c r="I28" s="111" t="n">
        <v>-350000</v>
      </c>
      <c r="J28" s="122"/>
      <c r="K28" s="111" t="n">
        <v>1E-005</v>
      </c>
      <c r="L28" s="111" t="n">
        <v>-1E-005</v>
      </c>
      <c r="M28" s="122"/>
      <c r="N28" s="122"/>
      <c r="O28" s="112" t="n">
        <v>0</v>
      </c>
    </row>
    <row r="29" customFormat="false" ht="15.75" hidden="false" customHeight="false" outlineLevel="0" collapsed="false">
      <c r="A29" s="108"/>
      <c r="B29" s="109"/>
      <c r="C29" s="109" t="s">
        <v>684</v>
      </c>
      <c r="D29" s="152"/>
      <c r="E29" s="122"/>
      <c r="F29" s="111" t="n">
        <v>0</v>
      </c>
      <c r="G29" s="111" t="n">
        <v>400000</v>
      </c>
      <c r="H29" s="122"/>
      <c r="I29" s="111" t="n">
        <v>400000</v>
      </c>
      <c r="J29" s="111" t="n">
        <v>1000000</v>
      </c>
      <c r="K29" s="122"/>
      <c r="L29" s="111" t="n">
        <v>1000000</v>
      </c>
      <c r="M29" s="111" t="n">
        <v>1000000</v>
      </c>
      <c r="N29" s="122"/>
      <c r="O29" s="112" t="n">
        <v>1000000</v>
      </c>
    </row>
    <row r="30" customFormat="false" ht="31.5" hidden="false" customHeight="false" outlineLevel="0" collapsed="false">
      <c r="A30" s="108"/>
      <c r="B30" s="109"/>
      <c r="C30" s="109" t="s">
        <v>711</v>
      </c>
      <c r="D30" s="152"/>
      <c r="E30" s="122"/>
      <c r="F30" s="111" t="n">
        <v>0</v>
      </c>
      <c r="G30" s="122"/>
      <c r="H30" s="122"/>
      <c r="I30" s="111" t="n">
        <v>0</v>
      </c>
      <c r="J30" s="122"/>
      <c r="K30" s="122"/>
      <c r="L30" s="111" t="n">
        <v>0</v>
      </c>
      <c r="M30" s="122"/>
      <c r="N30" s="122"/>
      <c r="O30" s="112" t="n">
        <v>0</v>
      </c>
    </row>
    <row r="31" customFormat="false" ht="15.75" hidden="false" customHeight="false" outlineLevel="0" collapsed="false">
      <c r="A31" s="108"/>
      <c r="B31" s="109"/>
      <c r="C31" s="109" t="s">
        <v>656</v>
      </c>
      <c r="D31" s="110" t="n">
        <v>22000</v>
      </c>
      <c r="E31" s="111" t="n">
        <v>0</v>
      </c>
      <c r="F31" s="111" t="n">
        <v>22000</v>
      </c>
      <c r="G31" s="111" t="n">
        <v>22000</v>
      </c>
      <c r="H31" s="111" t="n">
        <v>0</v>
      </c>
      <c r="I31" s="111" t="n">
        <v>22000</v>
      </c>
      <c r="J31" s="111" t="n">
        <v>22000</v>
      </c>
      <c r="K31" s="111" t="n">
        <v>0</v>
      </c>
      <c r="L31" s="111" t="n">
        <v>22000</v>
      </c>
      <c r="M31" s="111" t="n">
        <v>0</v>
      </c>
      <c r="N31" s="111" t="n">
        <v>0</v>
      </c>
      <c r="O31" s="112" t="n">
        <v>0</v>
      </c>
    </row>
    <row r="32" customFormat="false" ht="15.75" hidden="false" customHeight="false" outlineLevel="0" collapsed="false">
      <c r="A32" s="108"/>
      <c r="B32" s="113"/>
      <c r="C32" s="113" t="s">
        <v>712</v>
      </c>
      <c r="D32" s="114" t="n">
        <v>0</v>
      </c>
      <c r="E32" s="115" t="n">
        <v>0</v>
      </c>
      <c r="F32" s="115" t="n">
        <v>0</v>
      </c>
      <c r="G32" s="115" t="n">
        <v>2800000</v>
      </c>
      <c r="H32" s="115" t="n">
        <v>0</v>
      </c>
      <c r="I32" s="115" t="n">
        <v>2800000</v>
      </c>
      <c r="J32" s="115" t="n">
        <v>0</v>
      </c>
      <c r="K32" s="115" t="n">
        <v>0</v>
      </c>
      <c r="L32" s="115" t="n">
        <v>0</v>
      </c>
      <c r="M32" s="115" t="n">
        <v>0</v>
      </c>
      <c r="N32" s="115" t="n">
        <v>0</v>
      </c>
      <c r="O32" s="116" t="n">
        <v>0</v>
      </c>
    </row>
    <row r="33" customFormat="false" ht="31.5" hidden="false" customHeight="false" outlineLevel="0" collapsed="false">
      <c r="A33" s="108"/>
      <c r="B33" s="117" t="s">
        <v>713</v>
      </c>
      <c r="C33" s="118"/>
      <c r="D33" s="119" t="n">
        <v>22000</v>
      </c>
      <c r="E33" s="120" t="n">
        <v>337500</v>
      </c>
      <c r="F33" s="120" t="n">
        <v>-315500</v>
      </c>
      <c r="G33" s="120" t="n">
        <v>3222000</v>
      </c>
      <c r="H33" s="120" t="n">
        <v>350000</v>
      </c>
      <c r="I33" s="120" t="n">
        <v>2872000</v>
      </c>
      <c r="J33" s="120" t="n">
        <v>1097000</v>
      </c>
      <c r="K33" s="120" t="n">
        <v>1E-005</v>
      </c>
      <c r="L33" s="120" t="n">
        <v>1096999.99999</v>
      </c>
      <c r="M33" s="120" t="n">
        <v>1600000</v>
      </c>
      <c r="N33" s="120" t="n">
        <v>0</v>
      </c>
      <c r="O33" s="121" t="n">
        <v>1600000</v>
      </c>
    </row>
    <row r="34" customFormat="false" ht="15.75" hidden="false" customHeight="false" outlineLevel="0" collapsed="false">
      <c r="A34" s="108"/>
      <c r="B34" s="124" t="s">
        <v>19</v>
      </c>
      <c r="C34" s="124" t="s">
        <v>665</v>
      </c>
      <c r="D34" s="125" t="n">
        <v>1212000</v>
      </c>
      <c r="E34" s="126" t="n">
        <v>0</v>
      </c>
      <c r="F34" s="126" t="n">
        <v>1212000</v>
      </c>
      <c r="G34" s="126" t="n">
        <v>100000</v>
      </c>
      <c r="H34" s="126" t="n">
        <v>200000</v>
      </c>
      <c r="I34" s="126" t="n">
        <v>-100000</v>
      </c>
      <c r="J34" s="126" t="n">
        <v>1400000</v>
      </c>
      <c r="K34" s="126" t="n">
        <v>600000</v>
      </c>
      <c r="L34" s="126" t="n">
        <v>800000</v>
      </c>
      <c r="M34" s="126" t="n">
        <v>2500000</v>
      </c>
      <c r="N34" s="126" t="n">
        <v>600000</v>
      </c>
      <c r="O34" s="127" t="n">
        <v>1900000</v>
      </c>
    </row>
    <row r="35" customFormat="false" ht="31.5" hidden="false" customHeight="false" outlineLevel="0" collapsed="false">
      <c r="A35" s="108"/>
      <c r="B35" s="117" t="s">
        <v>695</v>
      </c>
      <c r="C35" s="118"/>
      <c r="D35" s="119" t="n">
        <v>1212000</v>
      </c>
      <c r="E35" s="120" t="n">
        <v>0</v>
      </c>
      <c r="F35" s="120" t="n">
        <v>1212000</v>
      </c>
      <c r="G35" s="120" t="n">
        <v>100000</v>
      </c>
      <c r="H35" s="120" t="n">
        <v>200000</v>
      </c>
      <c r="I35" s="120" t="n">
        <v>-100000</v>
      </c>
      <c r="J35" s="120" t="n">
        <v>1400000</v>
      </c>
      <c r="K35" s="120" t="n">
        <v>600000</v>
      </c>
      <c r="L35" s="120" t="n">
        <v>800000</v>
      </c>
      <c r="M35" s="120" t="n">
        <v>2500000</v>
      </c>
      <c r="N35" s="120" t="n">
        <v>600000</v>
      </c>
      <c r="O35" s="121" t="n">
        <v>1900000</v>
      </c>
    </row>
    <row r="36" customFormat="false" ht="15.75" hidden="false" customHeight="false" outlineLevel="0" collapsed="false">
      <c r="A36" s="108"/>
      <c r="B36" s="104" t="s">
        <v>22</v>
      </c>
      <c r="C36" s="104" t="s">
        <v>616</v>
      </c>
      <c r="D36" s="105" t="n">
        <v>5600000</v>
      </c>
      <c r="E36" s="106" t="n">
        <v>0</v>
      </c>
      <c r="F36" s="106" t="n">
        <v>5600000</v>
      </c>
      <c r="G36" s="106" t="n">
        <v>2900000</v>
      </c>
      <c r="H36" s="106" t="n">
        <v>0</v>
      </c>
      <c r="I36" s="106" t="n">
        <v>2900000</v>
      </c>
      <c r="J36" s="106" t="n">
        <v>6250000</v>
      </c>
      <c r="K36" s="106" t="n">
        <v>214000</v>
      </c>
      <c r="L36" s="106" t="n">
        <v>6036000</v>
      </c>
      <c r="M36" s="106" t="n">
        <v>700000</v>
      </c>
      <c r="N36" s="106" t="n">
        <v>0</v>
      </c>
      <c r="O36" s="107" t="n">
        <v>700000</v>
      </c>
    </row>
    <row r="37" customFormat="false" ht="15.75" hidden="false" customHeight="false" outlineLevel="0" collapsed="false">
      <c r="A37" s="108"/>
      <c r="B37" s="113"/>
      <c r="C37" s="113" t="s">
        <v>617</v>
      </c>
      <c r="D37" s="114" t="n">
        <v>0</v>
      </c>
      <c r="E37" s="115" t="n">
        <v>0</v>
      </c>
      <c r="F37" s="115" t="n">
        <v>0</v>
      </c>
      <c r="G37" s="115" t="n">
        <v>0</v>
      </c>
      <c r="H37" s="115" t="n">
        <v>0</v>
      </c>
      <c r="I37" s="115" t="n">
        <v>0</v>
      </c>
      <c r="J37" s="115" t="n">
        <v>0</v>
      </c>
      <c r="K37" s="115" t="n">
        <v>0</v>
      </c>
      <c r="L37" s="115" t="n">
        <v>0</v>
      </c>
      <c r="M37" s="115" t="n">
        <v>0</v>
      </c>
      <c r="N37" s="115" t="n">
        <v>0</v>
      </c>
      <c r="O37" s="116" t="n">
        <v>0</v>
      </c>
    </row>
    <row r="38" customFormat="false" ht="31.5" hidden="false" customHeight="false" outlineLevel="0" collapsed="false">
      <c r="A38" s="108"/>
      <c r="B38" s="117" t="s">
        <v>696</v>
      </c>
      <c r="C38" s="118"/>
      <c r="D38" s="119" t="n">
        <v>5600000</v>
      </c>
      <c r="E38" s="120" t="n">
        <v>0</v>
      </c>
      <c r="F38" s="120" t="n">
        <v>5600000</v>
      </c>
      <c r="G38" s="120" t="n">
        <v>2900000</v>
      </c>
      <c r="H38" s="120" t="n">
        <v>0</v>
      </c>
      <c r="I38" s="120" t="n">
        <v>2900000</v>
      </c>
      <c r="J38" s="120" t="n">
        <v>6250000</v>
      </c>
      <c r="K38" s="120" t="n">
        <v>214000</v>
      </c>
      <c r="L38" s="120" t="n">
        <v>6036000</v>
      </c>
      <c r="M38" s="120" t="n">
        <v>700000</v>
      </c>
      <c r="N38" s="120" t="n">
        <v>0</v>
      </c>
      <c r="O38" s="121" t="n">
        <v>700000</v>
      </c>
    </row>
    <row r="39" customFormat="false" ht="15.75" hidden="false" customHeight="false" outlineLevel="0" collapsed="false">
      <c r="A39" s="108"/>
      <c r="B39" s="104" t="s">
        <v>20</v>
      </c>
      <c r="C39" s="104" t="s">
        <v>625</v>
      </c>
      <c r="D39" s="105" t="n">
        <v>70000</v>
      </c>
      <c r="E39" s="106" t="n">
        <v>0</v>
      </c>
      <c r="F39" s="106" t="n">
        <v>70000</v>
      </c>
      <c r="G39" s="106" t="n">
        <v>100000</v>
      </c>
      <c r="H39" s="106" t="n">
        <v>0</v>
      </c>
      <c r="I39" s="106" t="n">
        <v>100000</v>
      </c>
      <c r="J39" s="106" t="n">
        <v>1000000</v>
      </c>
      <c r="K39" s="106" t="n">
        <v>0</v>
      </c>
      <c r="L39" s="106" t="n">
        <v>1000000</v>
      </c>
      <c r="M39" s="106" t="n">
        <v>4000000</v>
      </c>
      <c r="N39" s="106" t="n">
        <v>600000</v>
      </c>
      <c r="O39" s="107" t="n">
        <v>3400000</v>
      </c>
    </row>
    <row r="40" customFormat="false" ht="31.5" hidden="false" customHeight="false" outlineLevel="0" collapsed="false">
      <c r="A40" s="108"/>
      <c r="B40" s="109"/>
      <c r="C40" s="109" t="s">
        <v>626</v>
      </c>
      <c r="D40" s="110" t="n">
        <v>882000</v>
      </c>
      <c r="E40" s="111" t="n">
        <v>0</v>
      </c>
      <c r="F40" s="111" t="n">
        <v>882000</v>
      </c>
      <c r="G40" s="111" t="n">
        <v>150000</v>
      </c>
      <c r="H40" s="111" t="n">
        <v>0</v>
      </c>
      <c r="I40" s="111" t="n">
        <v>150000</v>
      </c>
      <c r="J40" s="111" t="n">
        <v>100000</v>
      </c>
      <c r="K40" s="111" t="n">
        <v>80000</v>
      </c>
      <c r="L40" s="111" t="n">
        <v>20000</v>
      </c>
      <c r="M40" s="111" t="n">
        <v>0</v>
      </c>
      <c r="N40" s="111" t="n">
        <v>0</v>
      </c>
      <c r="O40" s="112" t="n">
        <v>0</v>
      </c>
    </row>
    <row r="41" customFormat="false" ht="31.5" hidden="false" customHeight="false" outlineLevel="0" collapsed="false">
      <c r="A41" s="108"/>
      <c r="B41" s="109"/>
      <c r="C41" s="109" t="s">
        <v>612</v>
      </c>
      <c r="D41" s="110" t="n">
        <v>0</v>
      </c>
      <c r="E41" s="111" t="n">
        <v>0</v>
      </c>
      <c r="F41" s="111" t="n">
        <v>0</v>
      </c>
      <c r="G41" s="111" t="n">
        <v>150000</v>
      </c>
      <c r="H41" s="111" t="n">
        <v>0</v>
      </c>
      <c r="I41" s="111" t="n">
        <v>150000</v>
      </c>
      <c r="J41" s="111" t="n">
        <v>20000</v>
      </c>
      <c r="K41" s="111" t="n">
        <v>0</v>
      </c>
      <c r="L41" s="111" t="n">
        <v>20000</v>
      </c>
      <c r="M41" s="111" t="n">
        <v>0</v>
      </c>
      <c r="N41" s="111" t="n">
        <v>0</v>
      </c>
      <c r="O41" s="112" t="n">
        <v>0</v>
      </c>
    </row>
    <row r="42" customFormat="false" ht="31.5" hidden="false" customHeight="false" outlineLevel="0" collapsed="false">
      <c r="A42" s="108"/>
      <c r="B42" s="109"/>
      <c r="C42" s="109" t="s">
        <v>675</v>
      </c>
      <c r="D42" s="110" t="n">
        <v>0</v>
      </c>
      <c r="E42" s="111" t="n">
        <v>0</v>
      </c>
      <c r="F42" s="111" t="n">
        <v>0</v>
      </c>
      <c r="G42" s="111" t="n">
        <v>1560000</v>
      </c>
      <c r="H42" s="122"/>
      <c r="I42" s="111" t="n">
        <v>1560000</v>
      </c>
      <c r="J42" s="111" t="n">
        <v>0</v>
      </c>
      <c r="K42" s="122"/>
      <c r="L42" s="111" t="n">
        <v>0</v>
      </c>
      <c r="M42" s="111" t="n">
        <v>0</v>
      </c>
      <c r="N42" s="111" t="n">
        <v>0</v>
      </c>
      <c r="O42" s="112" t="n">
        <v>0</v>
      </c>
    </row>
    <row r="43" customFormat="false" ht="31.5" hidden="false" customHeight="false" outlineLevel="0" collapsed="false">
      <c r="A43" s="108"/>
      <c r="B43" s="109"/>
      <c r="C43" s="109" t="s">
        <v>627</v>
      </c>
      <c r="D43" s="110" t="n">
        <v>2900000</v>
      </c>
      <c r="E43" s="111" t="n">
        <v>0</v>
      </c>
      <c r="F43" s="111" t="n">
        <v>2900000</v>
      </c>
      <c r="G43" s="122"/>
      <c r="H43" s="111" t="n">
        <v>250000</v>
      </c>
      <c r="I43" s="111" t="n">
        <v>-250000</v>
      </c>
      <c r="J43" s="111" t="n">
        <v>0</v>
      </c>
      <c r="K43" s="122"/>
      <c r="L43" s="111" t="n">
        <v>0</v>
      </c>
      <c r="M43" s="111" t="n">
        <v>0</v>
      </c>
      <c r="N43" s="111" t="n">
        <v>0</v>
      </c>
      <c r="O43" s="112" t="n">
        <v>0</v>
      </c>
    </row>
    <row r="44" customFormat="false" ht="15.75" hidden="false" customHeight="false" outlineLevel="0" collapsed="false">
      <c r="A44" s="108"/>
      <c r="B44" s="113"/>
      <c r="C44" s="113" t="s">
        <v>628</v>
      </c>
      <c r="D44" s="114" t="n">
        <v>15000</v>
      </c>
      <c r="E44" s="115" t="n">
        <v>0</v>
      </c>
      <c r="F44" s="115" t="n">
        <v>15000</v>
      </c>
      <c r="G44" s="115" t="n">
        <v>1200000</v>
      </c>
      <c r="H44" s="115" t="n">
        <v>0</v>
      </c>
      <c r="I44" s="115" t="n">
        <v>1200000</v>
      </c>
      <c r="J44" s="115" t="n">
        <v>0</v>
      </c>
      <c r="K44" s="115" t="n">
        <v>0</v>
      </c>
      <c r="L44" s="115" t="n">
        <v>0</v>
      </c>
      <c r="M44" s="115" t="n">
        <v>0</v>
      </c>
      <c r="N44" s="115" t="n">
        <v>305000</v>
      </c>
      <c r="O44" s="116" t="n">
        <v>-305000</v>
      </c>
    </row>
    <row r="45" customFormat="false" ht="15.75" hidden="false" customHeight="false" outlineLevel="0" collapsed="false">
      <c r="A45" s="128"/>
      <c r="B45" s="117" t="s">
        <v>714</v>
      </c>
      <c r="C45" s="118"/>
      <c r="D45" s="119" t="n">
        <v>3867000</v>
      </c>
      <c r="E45" s="120" t="n">
        <v>0</v>
      </c>
      <c r="F45" s="120" t="n">
        <v>3867000</v>
      </c>
      <c r="G45" s="120" t="n">
        <v>3160000</v>
      </c>
      <c r="H45" s="120" t="n">
        <v>250000</v>
      </c>
      <c r="I45" s="120" t="n">
        <v>2910000</v>
      </c>
      <c r="J45" s="120" t="n">
        <v>1120000</v>
      </c>
      <c r="K45" s="120" t="n">
        <v>80000</v>
      </c>
      <c r="L45" s="120" t="n">
        <v>1040000</v>
      </c>
      <c r="M45" s="120" t="n">
        <v>4000000</v>
      </c>
      <c r="N45" s="120" t="n">
        <v>905000</v>
      </c>
      <c r="O45" s="121" t="n">
        <v>3095000</v>
      </c>
    </row>
    <row r="46" customFormat="false" ht="47.25" hidden="false" customHeight="false" outlineLevel="0" collapsed="false">
      <c r="A46" s="129" t="s">
        <v>715</v>
      </c>
      <c r="B46" s="130"/>
      <c r="C46" s="118"/>
      <c r="D46" s="119" t="n">
        <v>10701000</v>
      </c>
      <c r="E46" s="120" t="n">
        <v>337500</v>
      </c>
      <c r="F46" s="120" t="n">
        <v>10363500</v>
      </c>
      <c r="G46" s="120" t="n">
        <v>9382000</v>
      </c>
      <c r="H46" s="120" t="n">
        <v>800000</v>
      </c>
      <c r="I46" s="120" t="n">
        <v>8582000</v>
      </c>
      <c r="J46" s="120" t="n">
        <v>9867000</v>
      </c>
      <c r="K46" s="120" t="n">
        <v>894000.00001</v>
      </c>
      <c r="L46" s="120" t="n">
        <v>8972999.99999</v>
      </c>
      <c r="M46" s="120" t="n">
        <v>8800000</v>
      </c>
      <c r="N46" s="120" t="n">
        <v>1505000</v>
      </c>
      <c r="O46" s="121" t="n">
        <v>7295000</v>
      </c>
    </row>
    <row r="47" customFormat="false" ht="15.75" hidden="false" customHeight="false" outlineLevel="0" collapsed="false">
      <c r="A47" s="103" t="s">
        <v>30</v>
      </c>
      <c r="B47" s="104" t="s">
        <v>21</v>
      </c>
      <c r="C47" s="104" t="s">
        <v>716</v>
      </c>
      <c r="D47" s="105" t="n">
        <v>0</v>
      </c>
      <c r="E47" s="143"/>
      <c r="F47" s="106" t="n">
        <v>0</v>
      </c>
      <c r="G47" s="106" t="n">
        <v>0</v>
      </c>
      <c r="H47" s="106" t="n">
        <v>700000</v>
      </c>
      <c r="I47" s="106" t="n">
        <v>-700000</v>
      </c>
      <c r="J47" s="106" t="n">
        <v>0</v>
      </c>
      <c r="K47" s="106" t="n">
        <v>0</v>
      </c>
      <c r="L47" s="106" t="n">
        <v>0</v>
      </c>
      <c r="M47" s="106" t="n">
        <v>0</v>
      </c>
      <c r="N47" s="106" t="n">
        <v>0</v>
      </c>
      <c r="O47" s="107" t="n">
        <v>0</v>
      </c>
    </row>
    <row r="48" customFormat="false" ht="15.75" hidden="false" customHeight="false" outlineLevel="0" collapsed="false">
      <c r="A48" s="108"/>
      <c r="B48" s="109"/>
      <c r="C48" s="109" t="s">
        <v>717</v>
      </c>
      <c r="D48" s="110" t="n">
        <v>0</v>
      </c>
      <c r="E48" s="111" t="n">
        <v>2900000</v>
      </c>
      <c r="F48" s="111" t="n">
        <v>-2900000</v>
      </c>
      <c r="G48" s="111" t="n">
        <v>0</v>
      </c>
      <c r="H48" s="111" t="n">
        <v>0</v>
      </c>
      <c r="I48" s="111" t="n">
        <v>0</v>
      </c>
      <c r="J48" s="111" t="n">
        <v>0</v>
      </c>
      <c r="K48" s="111" t="n">
        <v>0</v>
      </c>
      <c r="L48" s="111" t="n">
        <v>0</v>
      </c>
      <c r="M48" s="111" t="n">
        <v>0</v>
      </c>
      <c r="N48" s="111" t="n">
        <v>0</v>
      </c>
      <c r="O48" s="112" t="n">
        <v>0</v>
      </c>
    </row>
    <row r="49" customFormat="false" ht="31.5" hidden="false" customHeight="false" outlineLevel="0" collapsed="false">
      <c r="A49" s="108"/>
      <c r="B49" s="109"/>
      <c r="C49" s="109" t="s">
        <v>718</v>
      </c>
      <c r="D49" s="110" t="n">
        <v>0</v>
      </c>
      <c r="E49" s="111" t="n">
        <v>0</v>
      </c>
      <c r="F49" s="111" t="n">
        <v>0</v>
      </c>
      <c r="G49" s="111" t="n">
        <v>50000</v>
      </c>
      <c r="H49" s="111" t="n">
        <v>0</v>
      </c>
      <c r="I49" s="111" t="n">
        <v>50000</v>
      </c>
      <c r="J49" s="111" t="n">
        <v>0</v>
      </c>
      <c r="K49" s="111" t="n">
        <v>0</v>
      </c>
      <c r="L49" s="111" t="n">
        <v>0</v>
      </c>
      <c r="M49" s="111" t="n">
        <v>0</v>
      </c>
      <c r="N49" s="111" t="n">
        <v>0</v>
      </c>
      <c r="O49" s="112" t="n">
        <v>0</v>
      </c>
    </row>
    <row r="50" customFormat="false" ht="47.25" hidden="false" customHeight="false" outlineLevel="0" collapsed="false">
      <c r="A50" s="108"/>
      <c r="B50" s="109"/>
      <c r="C50" s="109" t="s">
        <v>646</v>
      </c>
      <c r="D50" s="110" t="n">
        <v>383500</v>
      </c>
      <c r="E50" s="111" t="n">
        <v>0</v>
      </c>
      <c r="F50" s="111" t="n">
        <v>383500</v>
      </c>
      <c r="G50" s="111" t="n">
        <v>317000</v>
      </c>
      <c r="H50" s="111" t="n">
        <v>0</v>
      </c>
      <c r="I50" s="111" t="n">
        <v>317000</v>
      </c>
      <c r="J50" s="111" t="n">
        <v>317000</v>
      </c>
      <c r="K50" s="111" t="n">
        <v>0</v>
      </c>
      <c r="L50" s="111" t="n">
        <v>317000</v>
      </c>
      <c r="M50" s="111" t="n">
        <v>317000</v>
      </c>
      <c r="N50" s="111" t="n">
        <v>0</v>
      </c>
      <c r="O50" s="112" t="n">
        <v>317000</v>
      </c>
    </row>
    <row r="51" customFormat="false" ht="31.5" hidden="false" customHeight="false" outlineLevel="0" collapsed="false">
      <c r="A51" s="108"/>
      <c r="B51" s="109"/>
      <c r="C51" s="109" t="s">
        <v>654</v>
      </c>
      <c r="D51" s="110" t="n">
        <v>400000</v>
      </c>
      <c r="E51" s="111" t="n">
        <v>0</v>
      </c>
      <c r="F51" s="111" t="n">
        <v>400000</v>
      </c>
      <c r="G51" s="111" t="n">
        <v>500000</v>
      </c>
      <c r="H51" s="111" t="n">
        <v>0</v>
      </c>
      <c r="I51" s="111" t="n">
        <v>500000</v>
      </c>
      <c r="J51" s="111" t="n">
        <v>550000</v>
      </c>
      <c r="K51" s="111" t="n">
        <v>90000</v>
      </c>
      <c r="L51" s="111" t="n">
        <v>460000</v>
      </c>
      <c r="M51" s="111" t="n">
        <v>2000000</v>
      </c>
      <c r="N51" s="111" t="n">
        <v>82500</v>
      </c>
      <c r="O51" s="112" t="n">
        <v>1917500</v>
      </c>
    </row>
    <row r="52" customFormat="false" ht="15.75" hidden="false" customHeight="false" outlineLevel="0" collapsed="false">
      <c r="A52" s="108"/>
      <c r="B52" s="109"/>
      <c r="C52" s="109" t="s">
        <v>719</v>
      </c>
      <c r="D52" s="110" t="n">
        <v>0</v>
      </c>
      <c r="E52" s="111" t="n">
        <v>0</v>
      </c>
      <c r="F52" s="111" t="n">
        <v>0</v>
      </c>
      <c r="G52" s="111" t="n">
        <v>0</v>
      </c>
      <c r="H52" s="111" t="n">
        <v>15000</v>
      </c>
      <c r="I52" s="111" t="n">
        <v>-15000</v>
      </c>
      <c r="J52" s="111" t="n">
        <v>30000</v>
      </c>
      <c r="K52" s="111" t="n">
        <v>0</v>
      </c>
      <c r="L52" s="111" t="n">
        <v>30000</v>
      </c>
      <c r="M52" s="111" t="n">
        <v>50000</v>
      </c>
      <c r="N52" s="111" t="n">
        <v>0</v>
      </c>
      <c r="O52" s="112" t="n">
        <v>50000</v>
      </c>
    </row>
    <row r="53" customFormat="false" ht="31.5" hidden="false" customHeight="false" outlineLevel="0" collapsed="false">
      <c r="A53" s="108"/>
      <c r="B53" s="109"/>
      <c r="C53" s="109" t="s">
        <v>683</v>
      </c>
      <c r="D53" s="110" t="n">
        <v>0</v>
      </c>
      <c r="E53" s="111" t="n">
        <v>0</v>
      </c>
      <c r="F53" s="111" t="n">
        <v>0</v>
      </c>
      <c r="G53" s="111" t="n">
        <v>0</v>
      </c>
      <c r="H53" s="111" t="n">
        <v>0</v>
      </c>
      <c r="I53" s="111" t="n">
        <v>0</v>
      </c>
      <c r="J53" s="111" t="n">
        <v>500000</v>
      </c>
      <c r="K53" s="111" t="n">
        <v>0</v>
      </c>
      <c r="L53" s="111" t="n">
        <v>500000</v>
      </c>
      <c r="M53" s="111" t="n">
        <v>1500000</v>
      </c>
      <c r="N53" s="111" t="n">
        <v>0</v>
      </c>
      <c r="O53" s="112" t="n">
        <v>1500000</v>
      </c>
    </row>
    <row r="54" customFormat="false" ht="31.5" hidden="false" customHeight="false" outlineLevel="0" collapsed="false">
      <c r="A54" s="108"/>
      <c r="B54" s="109"/>
      <c r="C54" s="109" t="s">
        <v>650</v>
      </c>
      <c r="D54" s="110" t="n">
        <v>1105920</v>
      </c>
      <c r="E54" s="111" t="n">
        <v>0</v>
      </c>
      <c r="F54" s="111" t="n">
        <v>1105920</v>
      </c>
      <c r="G54" s="111" t="n">
        <v>829400</v>
      </c>
      <c r="H54" s="111" t="n">
        <v>859600</v>
      </c>
      <c r="I54" s="111" t="n">
        <v>-30200</v>
      </c>
      <c r="J54" s="111" t="n">
        <v>830000</v>
      </c>
      <c r="K54" s="111" t="n">
        <v>368400</v>
      </c>
      <c r="L54" s="111" t="n">
        <v>461600</v>
      </c>
      <c r="M54" s="111" t="n">
        <v>0</v>
      </c>
      <c r="N54" s="111" t="n">
        <v>0</v>
      </c>
      <c r="O54" s="112" t="n">
        <v>0</v>
      </c>
    </row>
    <row r="55" customFormat="false" ht="47.25" hidden="false" customHeight="false" outlineLevel="0" collapsed="false">
      <c r="A55" s="108"/>
      <c r="B55" s="109"/>
      <c r="C55" s="109" t="s">
        <v>655</v>
      </c>
      <c r="D55" s="110" t="n">
        <v>212000</v>
      </c>
      <c r="E55" s="111" t="n">
        <v>207500</v>
      </c>
      <c r="F55" s="111" t="n">
        <v>4500</v>
      </c>
      <c r="G55" s="111" t="n">
        <v>211100</v>
      </c>
      <c r="H55" s="111" t="n">
        <v>127000</v>
      </c>
      <c r="I55" s="111" t="n">
        <v>84100</v>
      </c>
      <c r="J55" s="111" t="n">
        <v>0</v>
      </c>
      <c r="K55" s="111" t="n">
        <v>0</v>
      </c>
      <c r="L55" s="111" t="n">
        <v>0</v>
      </c>
      <c r="M55" s="111" t="n">
        <v>0</v>
      </c>
      <c r="N55" s="111" t="n">
        <v>0</v>
      </c>
      <c r="O55" s="112" t="n">
        <v>0</v>
      </c>
    </row>
    <row r="56" customFormat="false" ht="47.25" hidden="false" customHeight="false" outlineLevel="0" collapsed="false">
      <c r="A56" s="108"/>
      <c r="B56" s="109"/>
      <c r="C56" s="109" t="s">
        <v>720</v>
      </c>
      <c r="D56" s="110" t="n">
        <v>0</v>
      </c>
      <c r="E56" s="111" t="n">
        <v>0</v>
      </c>
      <c r="F56" s="111" t="n">
        <v>0</v>
      </c>
      <c r="G56" s="111" t="n">
        <v>240000</v>
      </c>
      <c r="H56" s="111" t="n">
        <v>0</v>
      </c>
      <c r="I56" s="111" t="n">
        <v>240000</v>
      </c>
      <c r="J56" s="111" t="n">
        <v>240500</v>
      </c>
      <c r="K56" s="111" t="n">
        <v>0</v>
      </c>
      <c r="L56" s="111" t="n">
        <v>240500</v>
      </c>
      <c r="M56" s="111" t="n">
        <v>0</v>
      </c>
      <c r="N56" s="111" t="n">
        <v>0</v>
      </c>
      <c r="O56" s="112" t="n">
        <v>0</v>
      </c>
    </row>
    <row r="57" customFormat="false" ht="31.5" hidden="false" customHeight="false" outlineLevel="0" collapsed="false">
      <c r="A57" s="108"/>
      <c r="B57" s="109"/>
      <c r="C57" s="109" t="s">
        <v>721</v>
      </c>
      <c r="D57" s="110" t="n">
        <v>0</v>
      </c>
      <c r="E57" s="111" t="n">
        <v>0</v>
      </c>
      <c r="F57" s="111" t="n">
        <v>0</v>
      </c>
      <c r="G57" s="111" t="n">
        <v>0</v>
      </c>
      <c r="H57" s="111" t="n">
        <v>705000</v>
      </c>
      <c r="I57" s="111" t="n">
        <v>-705000</v>
      </c>
      <c r="J57" s="111" t="n">
        <v>0</v>
      </c>
      <c r="K57" s="111" t="n">
        <v>310000</v>
      </c>
      <c r="L57" s="111" t="n">
        <v>-310000</v>
      </c>
      <c r="M57" s="111" t="n">
        <v>4000000</v>
      </c>
      <c r="N57" s="111" t="n">
        <v>0</v>
      </c>
      <c r="O57" s="112" t="n">
        <v>4000000</v>
      </c>
    </row>
    <row r="58" customFormat="false" ht="31.5" hidden="false" customHeight="false" outlineLevel="0" collapsed="false">
      <c r="A58" s="108"/>
      <c r="B58" s="109"/>
      <c r="C58" s="109" t="s">
        <v>722</v>
      </c>
      <c r="D58" s="152"/>
      <c r="E58" s="111" t="n">
        <v>0</v>
      </c>
      <c r="F58" s="111" t="n">
        <v>0</v>
      </c>
      <c r="G58" s="111" t="n">
        <v>390000</v>
      </c>
      <c r="H58" s="111" t="n">
        <v>0</v>
      </c>
      <c r="I58" s="111" t="n">
        <v>390000</v>
      </c>
      <c r="J58" s="111" t="n">
        <v>1045000</v>
      </c>
      <c r="K58" s="122"/>
      <c r="L58" s="111" t="n">
        <v>1045000</v>
      </c>
      <c r="M58" s="122"/>
      <c r="N58" s="122"/>
      <c r="O58" s="112" t="n">
        <v>0</v>
      </c>
    </row>
    <row r="59" customFormat="false" ht="31.5" hidden="false" customHeight="false" outlineLevel="0" collapsed="false">
      <c r="A59" s="108"/>
      <c r="B59" s="109"/>
      <c r="C59" s="109" t="s">
        <v>723</v>
      </c>
      <c r="D59" s="152"/>
      <c r="E59" s="111" t="n">
        <v>0</v>
      </c>
      <c r="F59" s="111" t="n">
        <v>0</v>
      </c>
      <c r="G59" s="111" t="n">
        <v>390000</v>
      </c>
      <c r="H59" s="111" t="n">
        <v>0</v>
      </c>
      <c r="I59" s="111" t="n">
        <v>390000</v>
      </c>
      <c r="J59" s="111" t="n">
        <v>700000</v>
      </c>
      <c r="K59" s="122"/>
      <c r="L59" s="111" t="n">
        <v>700000</v>
      </c>
      <c r="M59" s="122"/>
      <c r="N59" s="122"/>
      <c r="O59" s="112" t="n">
        <v>0</v>
      </c>
    </row>
    <row r="60" customFormat="false" ht="31.5" hidden="false" customHeight="false" outlineLevel="0" collapsed="false">
      <c r="A60" s="108"/>
      <c r="B60" s="109"/>
      <c r="C60" s="109" t="s">
        <v>724</v>
      </c>
      <c r="D60" s="152"/>
      <c r="E60" s="111" t="n">
        <v>0</v>
      </c>
      <c r="F60" s="111" t="n">
        <v>0</v>
      </c>
      <c r="G60" s="111" t="n">
        <v>417000</v>
      </c>
      <c r="H60" s="111" t="n">
        <v>0</v>
      </c>
      <c r="I60" s="111" t="n">
        <v>417000</v>
      </c>
      <c r="J60" s="111" t="n">
        <v>0</v>
      </c>
      <c r="K60" s="122"/>
      <c r="L60" s="111" t="n">
        <v>0</v>
      </c>
      <c r="M60" s="122"/>
      <c r="N60" s="122"/>
      <c r="O60" s="112" t="n">
        <v>0</v>
      </c>
    </row>
    <row r="61" customFormat="false" ht="31.5" hidden="false" customHeight="false" outlineLevel="0" collapsed="false">
      <c r="A61" s="108"/>
      <c r="B61" s="109"/>
      <c r="C61" s="109" t="s">
        <v>725</v>
      </c>
      <c r="D61" s="152"/>
      <c r="E61" s="111" t="n">
        <v>0</v>
      </c>
      <c r="F61" s="111" t="n">
        <v>0</v>
      </c>
      <c r="G61" s="111" t="n">
        <v>55000</v>
      </c>
      <c r="H61" s="111" t="n">
        <v>0</v>
      </c>
      <c r="I61" s="111" t="n">
        <v>55000</v>
      </c>
      <c r="J61" s="111" t="n">
        <v>145000</v>
      </c>
      <c r="K61" s="122"/>
      <c r="L61" s="111" t="n">
        <v>145000</v>
      </c>
      <c r="M61" s="122"/>
      <c r="N61" s="122"/>
      <c r="O61" s="112" t="n">
        <v>0</v>
      </c>
    </row>
    <row r="62" customFormat="false" ht="15.75" hidden="false" customHeight="false" outlineLevel="0" collapsed="false">
      <c r="A62" s="108"/>
      <c r="B62" s="109"/>
      <c r="C62" s="109" t="s">
        <v>726</v>
      </c>
      <c r="D62" s="152"/>
      <c r="E62" s="111" t="n">
        <v>0</v>
      </c>
      <c r="F62" s="111" t="n">
        <v>0</v>
      </c>
      <c r="G62" s="111" t="n">
        <v>0</v>
      </c>
      <c r="H62" s="111" t="n">
        <v>0</v>
      </c>
      <c r="I62" s="111" t="n">
        <v>0</v>
      </c>
      <c r="J62" s="111" t="n">
        <v>300000</v>
      </c>
      <c r="K62" s="122"/>
      <c r="L62" s="111" t="n">
        <v>300000</v>
      </c>
      <c r="M62" s="122"/>
      <c r="N62" s="122"/>
      <c r="O62" s="112" t="n">
        <v>0</v>
      </c>
    </row>
    <row r="63" customFormat="false" ht="15.75" hidden="false" customHeight="false" outlineLevel="0" collapsed="false">
      <c r="A63" s="108"/>
      <c r="B63" s="113"/>
      <c r="C63" s="113" t="s">
        <v>727</v>
      </c>
      <c r="D63" s="114" t="n">
        <v>0</v>
      </c>
      <c r="E63" s="115" t="n">
        <v>0</v>
      </c>
      <c r="F63" s="115" t="n">
        <v>0</v>
      </c>
      <c r="G63" s="115" t="n">
        <v>1200000</v>
      </c>
      <c r="H63" s="115" t="n">
        <v>0</v>
      </c>
      <c r="I63" s="115" t="n">
        <v>1200000</v>
      </c>
      <c r="J63" s="115" t="n">
        <v>0</v>
      </c>
      <c r="K63" s="115" t="n">
        <v>0</v>
      </c>
      <c r="L63" s="115" t="n">
        <v>0</v>
      </c>
      <c r="M63" s="115" t="n">
        <v>0</v>
      </c>
      <c r="N63" s="115" t="n">
        <v>0</v>
      </c>
      <c r="O63" s="116" t="n">
        <v>0</v>
      </c>
    </row>
    <row r="64" customFormat="false" ht="15.75" hidden="false" customHeight="false" outlineLevel="0" collapsed="false">
      <c r="A64" s="108"/>
      <c r="B64" s="117" t="s">
        <v>713</v>
      </c>
      <c r="C64" s="118"/>
      <c r="D64" s="119" t="n">
        <v>2101420</v>
      </c>
      <c r="E64" s="120" t="n">
        <v>3107500</v>
      </c>
      <c r="F64" s="120" t="n">
        <v>-1006080</v>
      </c>
      <c r="G64" s="120" t="n">
        <v>4599500</v>
      </c>
      <c r="H64" s="120" t="n">
        <v>2406600</v>
      </c>
      <c r="I64" s="120" t="n">
        <v>2192900</v>
      </c>
      <c r="J64" s="120" t="n">
        <v>4657500</v>
      </c>
      <c r="K64" s="120" t="n">
        <v>768400</v>
      </c>
      <c r="L64" s="120" t="n">
        <v>3889100</v>
      </c>
      <c r="M64" s="120" t="n">
        <v>7867000</v>
      </c>
      <c r="N64" s="120" t="n">
        <v>82500</v>
      </c>
      <c r="O64" s="121" t="n">
        <v>7784500</v>
      </c>
    </row>
    <row r="65" customFormat="false" ht="47.25" hidden="false" customHeight="false" outlineLevel="0" collapsed="false">
      <c r="A65" s="108"/>
      <c r="B65" s="104" t="s">
        <v>19</v>
      </c>
      <c r="C65" s="104" t="s">
        <v>728</v>
      </c>
      <c r="D65" s="105" t="n">
        <v>0</v>
      </c>
      <c r="E65" s="106" t="n">
        <v>0</v>
      </c>
      <c r="F65" s="106" t="n">
        <v>0</v>
      </c>
      <c r="G65" s="106" t="n">
        <v>0</v>
      </c>
      <c r="H65" s="106" t="n">
        <v>0</v>
      </c>
      <c r="I65" s="106" t="n">
        <v>0</v>
      </c>
      <c r="J65" s="106" t="n">
        <v>0</v>
      </c>
      <c r="K65" s="106" t="n">
        <v>0</v>
      </c>
      <c r="L65" s="106" t="n">
        <v>0</v>
      </c>
      <c r="M65" s="106" t="n">
        <v>2000000</v>
      </c>
      <c r="N65" s="106" t="n">
        <v>0</v>
      </c>
      <c r="O65" s="107" t="n">
        <v>2000000</v>
      </c>
    </row>
    <row r="66" customFormat="false" ht="15.75" hidden="false" customHeight="false" outlineLevel="0" collapsed="false">
      <c r="A66" s="108"/>
      <c r="B66" s="109"/>
      <c r="C66" s="109" t="s">
        <v>604</v>
      </c>
      <c r="D66" s="110" t="n">
        <v>250000</v>
      </c>
      <c r="E66" s="111" t="n">
        <v>0</v>
      </c>
      <c r="F66" s="111" t="n">
        <v>250000</v>
      </c>
      <c r="G66" s="111" t="n">
        <v>250000</v>
      </c>
      <c r="H66" s="111" t="n">
        <v>0</v>
      </c>
      <c r="I66" s="111" t="n">
        <v>250000</v>
      </c>
      <c r="J66" s="111" t="n">
        <v>833000</v>
      </c>
      <c r="K66" s="111" t="n">
        <v>0</v>
      </c>
      <c r="L66" s="111" t="n">
        <v>833000</v>
      </c>
      <c r="M66" s="111" t="n">
        <v>1960000</v>
      </c>
      <c r="N66" s="111" t="n">
        <v>0</v>
      </c>
      <c r="O66" s="112" t="n">
        <v>1960000</v>
      </c>
    </row>
    <row r="67" customFormat="false" ht="15.75" hidden="false" customHeight="false" outlineLevel="0" collapsed="false">
      <c r="A67" s="108"/>
      <c r="B67" s="109"/>
      <c r="C67" s="109" t="s">
        <v>664</v>
      </c>
      <c r="D67" s="110" t="n">
        <v>575000</v>
      </c>
      <c r="E67" s="111" t="n">
        <v>0</v>
      </c>
      <c r="F67" s="111" t="n">
        <v>575000</v>
      </c>
      <c r="G67" s="111" t="n">
        <v>500000</v>
      </c>
      <c r="H67" s="111" t="n">
        <v>0</v>
      </c>
      <c r="I67" s="111" t="n">
        <v>500000</v>
      </c>
      <c r="J67" s="111" t="n">
        <v>3400000</v>
      </c>
      <c r="K67" s="111" t="n">
        <v>300000</v>
      </c>
      <c r="L67" s="111" t="n">
        <v>3100000</v>
      </c>
      <c r="M67" s="111" t="n">
        <v>95000</v>
      </c>
      <c r="N67" s="111" t="n">
        <v>0</v>
      </c>
      <c r="O67" s="112" t="n">
        <v>95000</v>
      </c>
    </row>
    <row r="68" customFormat="false" ht="15.75" hidden="false" customHeight="false" outlineLevel="0" collapsed="false">
      <c r="A68" s="108"/>
      <c r="B68" s="113"/>
      <c r="C68" s="113" t="s">
        <v>729</v>
      </c>
      <c r="D68" s="153"/>
      <c r="E68" s="115" t="n">
        <v>0</v>
      </c>
      <c r="F68" s="115" t="n">
        <v>0</v>
      </c>
      <c r="G68" s="115" t="n">
        <v>0.1</v>
      </c>
      <c r="H68" s="115" t="n">
        <v>0</v>
      </c>
      <c r="I68" s="115" t="n">
        <v>0.1</v>
      </c>
      <c r="J68" s="115" t="n">
        <v>800000</v>
      </c>
      <c r="K68" s="123"/>
      <c r="L68" s="115" t="n">
        <v>800000</v>
      </c>
      <c r="M68" s="115" t="n">
        <v>200000</v>
      </c>
      <c r="N68" s="115" t="n">
        <v>0</v>
      </c>
      <c r="O68" s="116" t="n">
        <v>200000</v>
      </c>
    </row>
    <row r="69" customFormat="false" ht="31.5" hidden="false" customHeight="false" outlineLevel="0" collapsed="false">
      <c r="A69" s="108"/>
      <c r="B69" s="117" t="s">
        <v>695</v>
      </c>
      <c r="C69" s="118"/>
      <c r="D69" s="119" t="n">
        <v>825000</v>
      </c>
      <c r="E69" s="120" t="n">
        <v>0</v>
      </c>
      <c r="F69" s="120" t="n">
        <v>825000</v>
      </c>
      <c r="G69" s="120" t="n">
        <v>750000.1</v>
      </c>
      <c r="H69" s="120" t="n">
        <v>0</v>
      </c>
      <c r="I69" s="120" t="n">
        <v>750000.1</v>
      </c>
      <c r="J69" s="120" t="n">
        <v>5033000</v>
      </c>
      <c r="K69" s="120" t="n">
        <v>300000</v>
      </c>
      <c r="L69" s="120" t="n">
        <v>4733000</v>
      </c>
      <c r="M69" s="120" t="n">
        <v>4255000</v>
      </c>
      <c r="N69" s="120" t="n">
        <v>0</v>
      </c>
      <c r="O69" s="121" t="n">
        <v>4255000</v>
      </c>
    </row>
    <row r="70" customFormat="false" ht="31.5" hidden="false" customHeight="false" outlineLevel="0" collapsed="false">
      <c r="A70" s="108"/>
      <c r="B70" s="104" t="s">
        <v>27</v>
      </c>
      <c r="C70" s="104" t="s">
        <v>673</v>
      </c>
      <c r="D70" s="105" t="n">
        <v>0</v>
      </c>
      <c r="E70" s="106" t="n">
        <v>0</v>
      </c>
      <c r="F70" s="106" t="n">
        <v>0</v>
      </c>
      <c r="G70" s="106" t="n">
        <v>800000</v>
      </c>
      <c r="H70" s="106" t="n">
        <v>0</v>
      </c>
      <c r="I70" s="106" t="n">
        <v>800000</v>
      </c>
      <c r="J70" s="143"/>
      <c r="K70" s="106" t="n">
        <v>0</v>
      </c>
      <c r="L70" s="106" t="n">
        <v>0</v>
      </c>
      <c r="M70" s="106" t="n">
        <v>0</v>
      </c>
      <c r="N70" s="106" t="n">
        <v>0</v>
      </c>
      <c r="O70" s="107" t="n">
        <v>0</v>
      </c>
    </row>
    <row r="71" customFormat="false" ht="15.75" hidden="false" customHeight="false" outlineLevel="0" collapsed="false">
      <c r="A71" s="108"/>
      <c r="B71" s="109"/>
      <c r="C71" s="109" t="s">
        <v>676</v>
      </c>
      <c r="D71" s="110" t="n">
        <v>0</v>
      </c>
      <c r="E71" s="111" t="n">
        <v>0</v>
      </c>
      <c r="F71" s="111" t="n">
        <v>0</v>
      </c>
      <c r="G71" s="111" t="n">
        <v>0</v>
      </c>
      <c r="H71" s="111" t="n">
        <v>0</v>
      </c>
      <c r="I71" s="111" t="n">
        <v>0</v>
      </c>
      <c r="J71" s="111" t="n">
        <v>0</v>
      </c>
      <c r="K71" s="111" t="n">
        <v>0</v>
      </c>
      <c r="L71" s="111" t="n">
        <v>0</v>
      </c>
      <c r="M71" s="111" t="n">
        <v>0</v>
      </c>
      <c r="N71" s="111" t="n">
        <v>0</v>
      </c>
      <c r="O71" s="112" t="n">
        <v>0</v>
      </c>
    </row>
    <row r="72" customFormat="false" ht="31.5" hidden="false" customHeight="false" outlineLevel="0" collapsed="false">
      <c r="A72" s="108"/>
      <c r="B72" s="109"/>
      <c r="C72" s="109" t="s">
        <v>682</v>
      </c>
      <c r="D72" s="110" t="n">
        <v>0</v>
      </c>
      <c r="E72" s="111" t="n">
        <v>0</v>
      </c>
      <c r="F72" s="111" t="n">
        <v>0</v>
      </c>
      <c r="G72" s="111" t="n">
        <v>800000</v>
      </c>
      <c r="H72" s="111" t="n">
        <v>0</v>
      </c>
      <c r="I72" s="111" t="n">
        <v>800000</v>
      </c>
      <c r="J72" s="122"/>
      <c r="K72" s="111" t="n">
        <v>0</v>
      </c>
      <c r="L72" s="111" t="n">
        <v>0</v>
      </c>
      <c r="M72" s="111" t="n">
        <v>0</v>
      </c>
      <c r="N72" s="111" t="n">
        <v>0</v>
      </c>
      <c r="O72" s="112" t="n">
        <v>0</v>
      </c>
    </row>
    <row r="73" customFormat="false" ht="15.75" hidden="false" customHeight="false" outlineLevel="0" collapsed="false">
      <c r="A73" s="108"/>
      <c r="B73" s="113"/>
      <c r="C73" s="113" t="s">
        <v>685</v>
      </c>
      <c r="D73" s="114" t="n">
        <v>0</v>
      </c>
      <c r="E73" s="115" t="n">
        <v>0</v>
      </c>
      <c r="F73" s="115" t="n">
        <v>0</v>
      </c>
      <c r="G73" s="115" t="n">
        <v>0</v>
      </c>
      <c r="H73" s="115" t="n">
        <v>0</v>
      </c>
      <c r="I73" s="115" t="n">
        <v>0</v>
      </c>
      <c r="J73" s="115" t="n">
        <v>1000000</v>
      </c>
      <c r="K73" s="115" t="n">
        <v>0</v>
      </c>
      <c r="L73" s="115" t="n">
        <v>1000000</v>
      </c>
      <c r="M73" s="115" t="n">
        <v>4400000</v>
      </c>
      <c r="N73" s="115" t="n">
        <v>0</v>
      </c>
      <c r="O73" s="116" t="n">
        <v>4400000</v>
      </c>
    </row>
    <row r="74" customFormat="false" ht="31.5" hidden="false" customHeight="false" outlineLevel="0" collapsed="false">
      <c r="A74" s="108"/>
      <c r="B74" s="117" t="s">
        <v>705</v>
      </c>
      <c r="C74" s="118"/>
      <c r="D74" s="119" t="n">
        <v>0</v>
      </c>
      <c r="E74" s="120" t="n">
        <v>0</v>
      </c>
      <c r="F74" s="120" t="n">
        <v>0</v>
      </c>
      <c r="G74" s="120" t="n">
        <v>1600000</v>
      </c>
      <c r="H74" s="120" t="n">
        <v>0</v>
      </c>
      <c r="I74" s="120" t="n">
        <v>1600000</v>
      </c>
      <c r="J74" s="120" t="n">
        <v>1000000</v>
      </c>
      <c r="K74" s="120" t="n">
        <v>0</v>
      </c>
      <c r="L74" s="120" t="n">
        <v>1000000</v>
      </c>
      <c r="M74" s="120" t="n">
        <v>4400000</v>
      </c>
      <c r="N74" s="120" t="n">
        <v>0</v>
      </c>
      <c r="O74" s="121" t="n">
        <v>4400000</v>
      </c>
    </row>
    <row r="75" customFormat="false" ht="15.75" hidden="false" customHeight="false" outlineLevel="0" collapsed="false">
      <c r="A75" s="108"/>
      <c r="B75" s="124" t="s">
        <v>20</v>
      </c>
      <c r="C75" s="124" t="s">
        <v>730</v>
      </c>
      <c r="D75" s="125" t="n">
        <v>0</v>
      </c>
      <c r="E75" s="126" t="n">
        <v>0</v>
      </c>
      <c r="F75" s="126" t="n">
        <v>0</v>
      </c>
      <c r="G75" s="126" t="n">
        <v>300000</v>
      </c>
      <c r="H75" s="126" t="n">
        <v>0</v>
      </c>
      <c r="I75" s="126" t="n">
        <v>300000</v>
      </c>
      <c r="J75" s="126" t="n">
        <v>0</v>
      </c>
      <c r="K75" s="126" t="n">
        <v>0</v>
      </c>
      <c r="L75" s="126" t="n">
        <v>0</v>
      </c>
      <c r="M75" s="126" t="n">
        <v>0</v>
      </c>
      <c r="N75" s="126" t="n">
        <v>0</v>
      </c>
      <c r="O75" s="127" t="n">
        <v>0</v>
      </c>
    </row>
    <row r="76" customFormat="false" ht="15.75" hidden="false" customHeight="false" outlineLevel="0" collapsed="false">
      <c r="A76" s="128"/>
      <c r="B76" s="117" t="s">
        <v>714</v>
      </c>
      <c r="C76" s="118"/>
      <c r="D76" s="119" t="n">
        <v>0</v>
      </c>
      <c r="E76" s="120" t="n">
        <v>0</v>
      </c>
      <c r="F76" s="120" t="n">
        <v>0</v>
      </c>
      <c r="G76" s="120" t="n">
        <v>300000</v>
      </c>
      <c r="H76" s="120" t="n">
        <v>0</v>
      </c>
      <c r="I76" s="120" t="n">
        <v>300000</v>
      </c>
      <c r="J76" s="120" t="n">
        <v>0</v>
      </c>
      <c r="K76" s="120" t="n">
        <v>0</v>
      </c>
      <c r="L76" s="120" t="n">
        <v>0</v>
      </c>
      <c r="M76" s="120" t="n">
        <v>0</v>
      </c>
      <c r="N76" s="120" t="n">
        <v>0</v>
      </c>
      <c r="O76" s="121" t="n">
        <v>0</v>
      </c>
    </row>
    <row r="77" customFormat="false" ht="47.25" hidden="false" customHeight="false" outlineLevel="0" collapsed="false">
      <c r="A77" s="129" t="s">
        <v>731</v>
      </c>
      <c r="B77" s="130"/>
      <c r="C77" s="118"/>
      <c r="D77" s="119" t="n">
        <v>2926420</v>
      </c>
      <c r="E77" s="120" t="n">
        <v>3107500</v>
      </c>
      <c r="F77" s="120" t="n">
        <v>-181080</v>
      </c>
      <c r="G77" s="120" t="n">
        <v>7249500.1</v>
      </c>
      <c r="H77" s="120" t="n">
        <v>2406600</v>
      </c>
      <c r="I77" s="120" t="n">
        <v>4842900.1</v>
      </c>
      <c r="J77" s="120" t="n">
        <v>10690500</v>
      </c>
      <c r="K77" s="120" t="n">
        <v>1068400</v>
      </c>
      <c r="L77" s="120" t="n">
        <v>9622100</v>
      </c>
      <c r="M77" s="120" t="n">
        <v>16522000</v>
      </c>
      <c r="N77" s="120" t="n">
        <v>82500</v>
      </c>
      <c r="O77" s="121" t="n">
        <v>16439500</v>
      </c>
    </row>
    <row r="78" customFormat="false" ht="31.5" hidden="false" customHeight="false" outlineLevel="0" collapsed="false">
      <c r="A78" s="103" t="s">
        <v>33</v>
      </c>
      <c r="B78" s="104" t="s">
        <v>21</v>
      </c>
      <c r="C78" s="104" t="s">
        <v>732</v>
      </c>
      <c r="D78" s="105" t="n">
        <v>0</v>
      </c>
      <c r="E78" s="106" t="n">
        <v>0</v>
      </c>
      <c r="F78" s="106" t="n">
        <v>0</v>
      </c>
      <c r="G78" s="106" t="n">
        <v>0</v>
      </c>
      <c r="H78" s="106" t="n">
        <v>0</v>
      </c>
      <c r="I78" s="106" t="n">
        <v>0</v>
      </c>
      <c r="J78" s="106" t="n">
        <v>0</v>
      </c>
      <c r="K78" s="106" t="n">
        <v>0</v>
      </c>
      <c r="L78" s="106" t="n">
        <v>0</v>
      </c>
      <c r="M78" s="106" t="n">
        <v>0</v>
      </c>
      <c r="N78" s="106" t="n">
        <v>0</v>
      </c>
      <c r="O78" s="107" t="n">
        <v>0</v>
      </c>
    </row>
    <row r="79" customFormat="false" ht="15.75" hidden="false" customHeight="false" outlineLevel="0" collapsed="false">
      <c r="A79" s="108"/>
      <c r="B79" s="109"/>
      <c r="C79" s="109" t="s">
        <v>733</v>
      </c>
      <c r="D79" s="110" t="n">
        <v>0</v>
      </c>
      <c r="E79" s="111" t="n">
        <v>0</v>
      </c>
      <c r="F79" s="111" t="n">
        <v>0</v>
      </c>
      <c r="G79" s="111" t="n">
        <v>0</v>
      </c>
      <c r="H79" s="111" t="n">
        <v>0</v>
      </c>
      <c r="I79" s="111" t="n">
        <v>0</v>
      </c>
      <c r="J79" s="111" t="n">
        <v>0</v>
      </c>
      <c r="K79" s="111" t="n">
        <v>0</v>
      </c>
      <c r="L79" s="111" t="n">
        <v>0</v>
      </c>
      <c r="M79" s="111" t="n">
        <v>0</v>
      </c>
      <c r="N79" s="111" t="n">
        <v>0</v>
      </c>
      <c r="O79" s="112" t="n">
        <v>0</v>
      </c>
    </row>
    <row r="80" customFormat="false" ht="15.75" hidden="false" customHeight="false" outlineLevel="0" collapsed="false">
      <c r="A80" s="108"/>
      <c r="B80" s="109"/>
      <c r="C80" s="109" t="s">
        <v>734</v>
      </c>
      <c r="D80" s="110" t="n">
        <v>0</v>
      </c>
      <c r="E80" s="111" t="n">
        <v>0</v>
      </c>
      <c r="F80" s="111" t="n">
        <v>0</v>
      </c>
      <c r="G80" s="111" t="n">
        <v>0</v>
      </c>
      <c r="H80" s="111" t="n">
        <v>0</v>
      </c>
      <c r="I80" s="111" t="n">
        <v>0</v>
      </c>
      <c r="J80" s="111" t="n">
        <v>0</v>
      </c>
      <c r="K80" s="111" t="n">
        <v>0</v>
      </c>
      <c r="L80" s="111" t="n">
        <v>0</v>
      </c>
      <c r="M80" s="111" t="n">
        <v>0</v>
      </c>
      <c r="N80" s="111" t="n">
        <v>0</v>
      </c>
      <c r="O80" s="154"/>
    </row>
    <row r="81" customFormat="false" ht="31.5" hidden="false" customHeight="false" outlineLevel="0" collapsed="false">
      <c r="A81" s="108"/>
      <c r="B81" s="109"/>
      <c r="C81" s="109" t="s">
        <v>678</v>
      </c>
      <c r="D81" s="110" t="n">
        <v>0</v>
      </c>
      <c r="E81" s="111" t="n">
        <v>0</v>
      </c>
      <c r="F81" s="111" t="n">
        <v>0</v>
      </c>
      <c r="G81" s="111" t="n">
        <v>0</v>
      </c>
      <c r="H81" s="111" t="n">
        <v>0</v>
      </c>
      <c r="I81" s="111" t="n">
        <v>0</v>
      </c>
      <c r="J81" s="111" t="n">
        <v>1500000</v>
      </c>
      <c r="K81" s="111" t="n">
        <v>0</v>
      </c>
      <c r="L81" s="111" t="n">
        <v>1500000</v>
      </c>
      <c r="M81" s="111" t="n">
        <v>0</v>
      </c>
      <c r="N81" s="111" t="n">
        <v>0</v>
      </c>
      <c r="O81" s="112" t="n">
        <v>0</v>
      </c>
    </row>
    <row r="82" customFormat="false" ht="15.75" hidden="false" customHeight="false" outlineLevel="0" collapsed="false">
      <c r="A82" s="108"/>
      <c r="B82" s="109"/>
      <c r="C82" s="109" t="s">
        <v>686</v>
      </c>
      <c r="D82" s="110" t="n">
        <v>0</v>
      </c>
      <c r="E82" s="111" t="n">
        <v>0</v>
      </c>
      <c r="F82" s="111" t="n">
        <v>0</v>
      </c>
      <c r="G82" s="111" t="n">
        <v>600000</v>
      </c>
      <c r="H82" s="111" t="n">
        <v>0</v>
      </c>
      <c r="I82" s="111" t="n">
        <v>600000</v>
      </c>
      <c r="J82" s="111" t="n">
        <v>2100000</v>
      </c>
      <c r="K82" s="111" t="n">
        <v>0</v>
      </c>
      <c r="L82" s="111" t="n">
        <v>2100000</v>
      </c>
      <c r="M82" s="111" t="n">
        <v>1900000</v>
      </c>
      <c r="N82" s="111" t="n">
        <v>0</v>
      </c>
      <c r="O82" s="112" t="n">
        <v>1900000</v>
      </c>
    </row>
    <row r="83" customFormat="false" ht="15.75" hidden="false" customHeight="false" outlineLevel="0" collapsed="false">
      <c r="A83" s="108"/>
      <c r="B83" s="113"/>
      <c r="C83" s="113" t="s">
        <v>687</v>
      </c>
      <c r="D83" s="153"/>
      <c r="E83" s="123"/>
      <c r="F83" s="115" t="n">
        <v>0</v>
      </c>
      <c r="G83" s="123"/>
      <c r="H83" s="123"/>
      <c r="I83" s="115" t="n">
        <v>0</v>
      </c>
      <c r="J83" s="115" t="n">
        <v>600000</v>
      </c>
      <c r="K83" s="123"/>
      <c r="L83" s="115" t="n">
        <v>600000</v>
      </c>
      <c r="M83" s="115" t="n">
        <v>0</v>
      </c>
      <c r="N83" s="123"/>
      <c r="O83" s="116" t="n">
        <v>0</v>
      </c>
    </row>
    <row r="84" customFormat="false" ht="31.5" hidden="false" customHeight="false" outlineLevel="0" collapsed="false">
      <c r="A84" s="108"/>
      <c r="B84" s="117" t="s">
        <v>713</v>
      </c>
      <c r="C84" s="118"/>
      <c r="D84" s="119" t="n">
        <v>0</v>
      </c>
      <c r="E84" s="120" t="n">
        <v>0</v>
      </c>
      <c r="F84" s="120" t="n">
        <v>0</v>
      </c>
      <c r="G84" s="120" t="n">
        <v>600000</v>
      </c>
      <c r="H84" s="120" t="n">
        <v>0</v>
      </c>
      <c r="I84" s="120" t="n">
        <v>600000</v>
      </c>
      <c r="J84" s="120" t="n">
        <v>4200000</v>
      </c>
      <c r="K84" s="120" t="n">
        <v>0</v>
      </c>
      <c r="L84" s="120" t="n">
        <v>4200000</v>
      </c>
      <c r="M84" s="120" t="n">
        <v>1900000</v>
      </c>
      <c r="N84" s="120" t="n">
        <v>0</v>
      </c>
      <c r="O84" s="121" t="n">
        <v>1900000</v>
      </c>
    </row>
    <row r="85" customFormat="false" ht="15.75" hidden="false" customHeight="false" outlineLevel="0" collapsed="false">
      <c r="A85" s="108"/>
      <c r="B85" s="124" t="s">
        <v>25</v>
      </c>
      <c r="C85" s="124" t="s">
        <v>735</v>
      </c>
      <c r="D85" s="155"/>
      <c r="E85" s="156"/>
      <c r="F85" s="126" t="n">
        <v>0</v>
      </c>
      <c r="G85" s="126" t="n">
        <v>200000</v>
      </c>
      <c r="H85" s="156"/>
      <c r="I85" s="126" t="n">
        <v>200000</v>
      </c>
      <c r="J85" s="126" t="n">
        <v>100000</v>
      </c>
      <c r="K85" s="156"/>
      <c r="L85" s="126" t="n">
        <v>100000</v>
      </c>
      <c r="M85" s="156"/>
      <c r="N85" s="156"/>
      <c r="O85" s="127" t="n">
        <v>0</v>
      </c>
    </row>
    <row r="86" customFormat="false" ht="31.5" hidden="false" customHeight="false" outlineLevel="0" collapsed="false">
      <c r="A86" s="108"/>
      <c r="B86" s="117" t="s">
        <v>698</v>
      </c>
      <c r="C86" s="118"/>
      <c r="D86" s="157"/>
      <c r="E86" s="144"/>
      <c r="F86" s="120" t="n">
        <v>0</v>
      </c>
      <c r="G86" s="120" t="n">
        <v>200000</v>
      </c>
      <c r="H86" s="144"/>
      <c r="I86" s="120" t="n">
        <v>200000</v>
      </c>
      <c r="J86" s="120" t="n">
        <v>100000</v>
      </c>
      <c r="K86" s="144"/>
      <c r="L86" s="120" t="n">
        <v>100000</v>
      </c>
      <c r="M86" s="144"/>
      <c r="N86" s="144"/>
      <c r="O86" s="121" t="n">
        <v>0</v>
      </c>
    </row>
    <row r="87" customFormat="false" ht="15.75" hidden="false" customHeight="false" outlineLevel="0" collapsed="false">
      <c r="A87" s="108"/>
      <c r="B87" s="104" t="s">
        <v>27</v>
      </c>
      <c r="C87" s="104" t="s">
        <v>677</v>
      </c>
      <c r="D87" s="105" t="n">
        <v>0</v>
      </c>
      <c r="E87" s="106" t="n">
        <v>0</v>
      </c>
      <c r="F87" s="106" t="n">
        <v>0</v>
      </c>
      <c r="G87" s="106" t="n">
        <v>0</v>
      </c>
      <c r="H87" s="106" t="n">
        <v>0</v>
      </c>
      <c r="I87" s="106" t="n">
        <v>0</v>
      </c>
      <c r="J87" s="106" t="n">
        <v>0</v>
      </c>
      <c r="K87" s="106" t="n">
        <v>0</v>
      </c>
      <c r="L87" s="106" t="n">
        <v>0</v>
      </c>
      <c r="M87" s="106" t="n">
        <v>0</v>
      </c>
      <c r="N87" s="106" t="n">
        <v>0</v>
      </c>
      <c r="O87" s="107" t="n">
        <v>0</v>
      </c>
    </row>
    <row r="88" customFormat="false" ht="15.75" hidden="false" customHeight="false" outlineLevel="0" collapsed="false">
      <c r="A88" s="108"/>
      <c r="B88" s="109"/>
      <c r="C88" s="109" t="s">
        <v>680</v>
      </c>
      <c r="D88" s="110" t="n">
        <v>0</v>
      </c>
      <c r="E88" s="111" t="n">
        <v>0</v>
      </c>
      <c r="F88" s="111" t="n">
        <v>0</v>
      </c>
      <c r="G88" s="111" t="n">
        <v>1300000</v>
      </c>
      <c r="H88" s="111" t="n">
        <v>0</v>
      </c>
      <c r="I88" s="111" t="n">
        <v>1300000</v>
      </c>
      <c r="J88" s="111" t="n">
        <v>0</v>
      </c>
      <c r="K88" s="111" t="n">
        <v>0</v>
      </c>
      <c r="L88" s="111" t="n">
        <v>0</v>
      </c>
      <c r="M88" s="111" t="n">
        <v>0</v>
      </c>
      <c r="N88" s="111" t="n">
        <v>0</v>
      </c>
      <c r="O88" s="112" t="n">
        <v>0</v>
      </c>
    </row>
    <row r="89" customFormat="false" ht="15.75" hidden="false" customHeight="false" outlineLevel="0" collapsed="false">
      <c r="A89" s="108"/>
      <c r="B89" s="113"/>
      <c r="C89" s="113" t="s">
        <v>681</v>
      </c>
      <c r="D89" s="114" t="n">
        <v>0</v>
      </c>
      <c r="E89" s="115" t="n">
        <v>0</v>
      </c>
      <c r="F89" s="115" t="n">
        <v>0</v>
      </c>
      <c r="G89" s="115" t="n">
        <v>1900000</v>
      </c>
      <c r="H89" s="115" t="n">
        <v>0</v>
      </c>
      <c r="I89" s="115" t="n">
        <v>1900000</v>
      </c>
      <c r="J89" s="115" t="n">
        <v>0</v>
      </c>
      <c r="K89" s="115" t="n">
        <v>0</v>
      </c>
      <c r="L89" s="115" t="n">
        <v>0</v>
      </c>
      <c r="M89" s="115" t="n">
        <v>0</v>
      </c>
      <c r="N89" s="115" t="n">
        <v>0</v>
      </c>
      <c r="O89" s="116" t="n">
        <v>0</v>
      </c>
    </row>
    <row r="90" customFormat="false" ht="15.75" hidden="false" customHeight="false" outlineLevel="0" collapsed="false">
      <c r="A90" s="128"/>
      <c r="B90" s="117" t="s">
        <v>705</v>
      </c>
      <c r="C90" s="118"/>
      <c r="D90" s="119" t="n">
        <v>0</v>
      </c>
      <c r="E90" s="120" t="n">
        <v>0</v>
      </c>
      <c r="F90" s="120" t="n">
        <v>0</v>
      </c>
      <c r="G90" s="120" t="n">
        <v>3200000</v>
      </c>
      <c r="H90" s="120" t="n">
        <v>0</v>
      </c>
      <c r="I90" s="120" t="n">
        <v>3200000</v>
      </c>
      <c r="J90" s="120" t="n">
        <v>0</v>
      </c>
      <c r="K90" s="120" t="n">
        <v>0</v>
      </c>
      <c r="L90" s="120" t="n">
        <v>0</v>
      </c>
      <c r="M90" s="120" t="n">
        <v>0</v>
      </c>
      <c r="N90" s="120" t="n">
        <v>0</v>
      </c>
      <c r="O90" s="121" t="n">
        <v>0</v>
      </c>
    </row>
    <row r="91" customFormat="false" ht="47.25" hidden="false" customHeight="false" outlineLevel="0" collapsed="false">
      <c r="A91" s="129" t="s">
        <v>736</v>
      </c>
      <c r="B91" s="130"/>
      <c r="C91" s="118"/>
      <c r="D91" s="119" t="n">
        <v>0</v>
      </c>
      <c r="E91" s="120" t="n">
        <v>0</v>
      </c>
      <c r="F91" s="120" t="n">
        <v>0</v>
      </c>
      <c r="G91" s="120" t="n">
        <v>4000000</v>
      </c>
      <c r="H91" s="120" t="n">
        <v>0</v>
      </c>
      <c r="I91" s="120" t="n">
        <v>4000000</v>
      </c>
      <c r="J91" s="120" t="n">
        <v>4300000</v>
      </c>
      <c r="K91" s="120" t="n">
        <v>0</v>
      </c>
      <c r="L91" s="120" t="n">
        <v>4300000</v>
      </c>
      <c r="M91" s="120" t="n">
        <v>1900000</v>
      </c>
      <c r="N91" s="120" t="n">
        <v>0</v>
      </c>
      <c r="O91" s="121" t="n">
        <v>1900000</v>
      </c>
    </row>
    <row r="92" customFormat="false" ht="15.75" hidden="false" customHeight="false" outlineLevel="0" collapsed="false">
      <c r="A92" s="103" t="s">
        <v>31</v>
      </c>
      <c r="B92" s="104" t="s">
        <v>21</v>
      </c>
      <c r="C92" s="104" t="s">
        <v>737</v>
      </c>
      <c r="D92" s="105" t="n">
        <v>0</v>
      </c>
      <c r="E92" s="106" t="n">
        <v>0</v>
      </c>
      <c r="F92" s="106" t="n">
        <v>0</v>
      </c>
      <c r="G92" s="106" t="n">
        <v>0</v>
      </c>
      <c r="H92" s="106" t="n">
        <v>80000</v>
      </c>
      <c r="I92" s="106" t="n">
        <v>-80000</v>
      </c>
      <c r="J92" s="106" t="n">
        <v>0</v>
      </c>
      <c r="K92" s="106" t="n">
        <v>0</v>
      </c>
      <c r="L92" s="106" t="n">
        <v>0</v>
      </c>
      <c r="M92" s="106" t="n">
        <v>0</v>
      </c>
      <c r="N92" s="106" t="n">
        <v>0</v>
      </c>
      <c r="O92" s="107" t="n">
        <v>0</v>
      </c>
    </row>
    <row r="93" customFormat="false" ht="15.75" hidden="false" customHeight="false" outlineLevel="0" collapsed="false">
      <c r="A93" s="108"/>
      <c r="B93" s="109"/>
      <c r="C93" s="109" t="s">
        <v>738</v>
      </c>
      <c r="D93" s="152"/>
      <c r="E93" s="122"/>
      <c r="F93" s="111" t="n">
        <v>0</v>
      </c>
      <c r="G93" s="122"/>
      <c r="H93" s="111" t="n">
        <v>300000</v>
      </c>
      <c r="I93" s="111" t="n">
        <v>-300000</v>
      </c>
      <c r="J93" s="122"/>
      <c r="K93" s="122"/>
      <c r="L93" s="111" t="n">
        <v>0</v>
      </c>
      <c r="M93" s="122"/>
      <c r="N93" s="122"/>
      <c r="O93" s="112" t="n">
        <v>0</v>
      </c>
    </row>
    <row r="94" customFormat="false" ht="15.75" hidden="false" customHeight="false" outlineLevel="0" collapsed="false">
      <c r="A94" s="108"/>
      <c r="B94" s="109"/>
      <c r="C94" s="109" t="s">
        <v>739</v>
      </c>
      <c r="D94" s="152"/>
      <c r="E94" s="122"/>
      <c r="F94" s="111" t="n">
        <v>0</v>
      </c>
      <c r="G94" s="122"/>
      <c r="H94" s="111" t="n">
        <v>200000</v>
      </c>
      <c r="I94" s="111" t="n">
        <v>-200000</v>
      </c>
      <c r="J94" s="122"/>
      <c r="K94" s="122"/>
      <c r="L94" s="111" t="n">
        <v>0</v>
      </c>
      <c r="M94" s="122"/>
      <c r="N94" s="122"/>
      <c r="O94" s="112" t="n">
        <v>0</v>
      </c>
    </row>
    <row r="95" customFormat="false" ht="47.25" hidden="false" customHeight="false" outlineLevel="0" collapsed="false">
      <c r="A95" s="108"/>
      <c r="B95" s="109"/>
      <c r="C95" s="109" t="s">
        <v>740</v>
      </c>
      <c r="D95" s="110" t="n">
        <v>0</v>
      </c>
      <c r="E95" s="111" t="n">
        <v>0</v>
      </c>
      <c r="F95" s="111" t="n">
        <v>0</v>
      </c>
      <c r="G95" s="111" t="n">
        <v>0</v>
      </c>
      <c r="H95" s="111" t="n">
        <v>0</v>
      </c>
      <c r="I95" s="111" t="n">
        <v>0</v>
      </c>
      <c r="J95" s="111" t="n">
        <v>0</v>
      </c>
      <c r="K95" s="111" t="n">
        <v>0</v>
      </c>
      <c r="L95" s="111" t="n">
        <v>0</v>
      </c>
      <c r="M95" s="111" t="n">
        <v>0</v>
      </c>
      <c r="N95" s="111" t="n">
        <v>0</v>
      </c>
      <c r="O95" s="112" t="n">
        <v>0</v>
      </c>
    </row>
    <row r="96" customFormat="false" ht="31.5" hidden="false" customHeight="false" outlineLevel="0" collapsed="false">
      <c r="A96" s="108"/>
      <c r="B96" s="109"/>
      <c r="C96" s="109" t="s">
        <v>741</v>
      </c>
      <c r="D96" s="110" t="n">
        <v>0</v>
      </c>
      <c r="E96" s="111" t="n">
        <v>0.0001</v>
      </c>
      <c r="F96" s="111" t="n">
        <v>-0.0001</v>
      </c>
      <c r="G96" s="111" t="n">
        <v>0</v>
      </c>
      <c r="H96" s="111" t="n">
        <v>0</v>
      </c>
      <c r="I96" s="111" t="n">
        <v>0</v>
      </c>
      <c r="J96" s="111" t="n">
        <v>0</v>
      </c>
      <c r="K96" s="111" t="n">
        <v>0</v>
      </c>
      <c r="L96" s="111" t="n">
        <v>0</v>
      </c>
      <c r="M96" s="111" t="n">
        <v>1E-007</v>
      </c>
      <c r="N96" s="111" t="n">
        <v>0</v>
      </c>
      <c r="O96" s="112" t="n">
        <v>1E-007</v>
      </c>
    </row>
    <row r="97" customFormat="false" ht="15.75" hidden="false" customHeight="false" outlineLevel="0" collapsed="false">
      <c r="A97" s="108"/>
      <c r="B97" s="109"/>
      <c r="C97" s="109" t="s">
        <v>742</v>
      </c>
      <c r="D97" s="110" t="n">
        <v>0</v>
      </c>
      <c r="E97" s="111" t="n">
        <v>800000</v>
      </c>
      <c r="F97" s="111" t="n">
        <v>-800000</v>
      </c>
      <c r="G97" s="111" t="n">
        <v>0</v>
      </c>
      <c r="H97" s="111" t="n">
        <v>0</v>
      </c>
      <c r="I97" s="111" t="n">
        <v>0</v>
      </c>
      <c r="J97" s="111" t="n">
        <v>0</v>
      </c>
      <c r="K97" s="111" t="n">
        <v>0</v>
      </c>
      <c r="L97" s="111" t="n">
        <v>0</v>
      </c>
      <c r="M97" s="111" t="n">
        <v>0</v>
      </c>
      <c r="N97" s="111" t="n">
        <v>0</v>
      </c>
      <c r="O97" s="112" t="n">
        <v>0</v>
      </c>
    </row>
    <row r="98" customFormat="false" ht="31.5" hidden="false" customHeight="false" outlineLevel="0" collapsed="false">
      <c r="A98" s="108"/>
      <c r="B98" s="109"/>
      <c r="C98" s="109" t="s">
        <v>743</v>
      </c>
      <c r="D98" s="152"/>
      <c r="E98" s="122"/>
      <c r="F98" s="111" t="n">
        <v>0</v>
      </c>
      <c r="G98" s="122"/>
      <c r="H98" s="111" t="n">
        <v>310000</v>
      </c>
      <c r="I98" s="111" t="n">
        <v>-310000</v>
      </c>
      <c r="J98" s="122"/>
      <c r="K98" s="111" t="n">
        <v>1E-005</v>
      </c>
      <c r="L98" s="111" t="n">
        <v>-1E-005</v>
      </c>
      <c r="M98" s="122"/>
      <c r="N98" s="122"/>
      <c r="O98" s="112" t="n">
        <v>0</v>
      </c>
    </row>
    <row r="99" customFormat="false" ht="47.25" hidden="false" customHeight="false" outlineLevel="0" collapsed="false">
      <c r="A99" s="108"/>
      <c r="B99" s="109"/>
      <c r="C99" s="109" t="s">
        <v>744</v>
      </c>
      <c r="D99" s="110" t="n">
        <v>0</v>
      </c>
      <c r="E99" s="111" t="n">
        <v>0</v>
      </c>
      <c r="F99" s="111" t="n">
        <v>0</v>
      </c>
      <c r="G99" s="111" t="n">
        <v>0</v>
      </c>
      <c r="H99" s="111" t="n">
        <v>0</v>
      </c>
      <c r="I99" s="111" t="n">
        <v>0</v>
      </c>
      <c r="J99" s="111" t="n">
        <v>0</v>
      </c>
      <c r="K99" s="111" t="n">
        <v>0</v>
      </c>
      <c r="L99" s="111" t="n">
        <v>0</v>
      </c>
      <c r="M99" s="111" t="n">
        <v>0</v>
      </c>
      <c r="N99" s="111" t="n">
        <v>0</v>
      </c>
      <c r="O99" s="112" t="n">
        <v>0</v>
      </c>
    </row>
    <row r="100" customFormat="false" ht="15.75" hidden="false" customHeight="false" outlineLevel="0" collapsed="false">
      <c r="A100" s="108"/>
      <c r="B100" s="109"/>
      <c r="C100" s="109" t="s">
        <v>745</v>
      </c>
      <c r="D100" s="110" t="n">
        <v>0</v>
      </c>
      <c r="E100" s="111" t="n">
        <v>0</v>
      </c>
      <c r="F100" s="111" t="n">
        <v>0</v>
      </c>
      <c r="G100" s="111" t="n">
        <v>0</v>
      </c>
      <c r="H100" s="111" t="n">
        <v>0</v>
      </c>
      <c r="I100" s="111" t="n">
        <v>0</v>
      </c>
      <c r="J100" s="111" t="n">
        <v>0</v>
      </c>
      <c r="K100" s="111" t="n">
        <v>0</v>
      </c>
      <c r="L100" s="111" t="n">
        <v>0</v>
      </c>
      <c r="M100" s="111" t="n">
        <v>0</v>
      </c>
      <c r="N100" s="111" t="n">
        <v>1E-007</v>
      </c>
      <c r="O100" s="112" t="n">
        <v>-1E-007</v>
      </c>
    </row>
    <row r="101" customFormat="false" ht="31.5" hidden="false" customHeight="false" outlineLevel="0" collapsed="false">
      <c r="A101" s="108"/>
      <c r="B101" s="109"/>
      <c r="C101" s="109" t="s">
        <v>746</v>
      </c>
      <c r="D101" s="110" t="n">
        <v>0</v>
      </c>
      <c r="E101" s="111" t="n">
        <v>0</v>
      </c>
      <c r="F101" s="111" t="n">
        <v>0</v>
      </c>
      <c r="G101" s="111" t="n">
        <v>0</v>
      </c>
      <c r="H101" s="111" t="n">
        <v>0</v>
      </c>
      <c r="I101" s="111" t="n">
        <v>0</v>
      </c>
      <c r="J101" s="111" t="n">
        <v>0</v>
      </c>
      <c r="K101" s="111" t="n">
        <v>0</v>
      </c>
      <c r="L101" s="111" t="n">
        <v>0</v>
      </c>
      <c r="M101" s="111" t="n">
        <v>1E-005</v>
      </c>
      <c r="N101" s="111" t="n">
        <v>0</v>
      </c>
      <c r="O101" s="112" t="n">
        <v>1E-005</v>
      </c>
    </row>
    <row r="102" customFormat="false" ht="15.75" hidden="false" customHeight="false" outlineLevel="0" collapsed="false">
      <c r="A102" s="108"/>
      <c r="B102" s="109"/>
      <c r="C102" s="109" t="s">
        <v>747</v>
      </c>
      <c r="D102" s="110" t="n">
        <v>0</v>
      </c>
      <c r="E102" s="111" t="n">
        <v>0</v>
      </c>
      <c r="F102" s="111" t="n">
        <v>0</v>
      </c>
      <c r="G102" s="111" t="n">
        <v>0</v>
      </c>
      <c r="H102" s="111" t="n">
        <v>0</v>
      </c>
      <c r="I102" s="111" t="n">
        <v>0</v>
      </c>
      <c r="J102" s="111" t="n">
        <v>0</v>
      </c>
      <c r="K102" s="111" t="n">
        <v>0</v>
      </c>
      <c r="L102" s="111" t="n">
        <v>0</v>
      </c>
      <c r="M102" s="111" t="n">
        <v>0</v>
      </c>
      <c r="N102" s="111" t="n">
        <v>0</v>
      </c>
      <c r="O102" s="112" t="n">
        <v>0</v>
      </c>
    </row>
    <row r="103" customFormat="false" ht="31.5" hidden="false" customHeight="false" outlineLevel="0" collapsed="false">
      <c r="A103" s="108"/>
      <c r="B103" s="109"/>
      <c r="C103" s="109" t="s">
        <v>748</v>
      </c>
      <c r="D103" s="110" t="n">
        <v>0</v>
      </c>
      <c r="E103" s="111" t="n">
        <v>0</v>
      </c>
      <c r="F103" s="111" t="n">
        <v>0</v>
      </c>
      <c r="G103" s="111" t="n">
        <v>0</v>
      </c>
      <c r="H103" s="111" t="n">
        <v>0</v>
      </c>
      <c r="I103" s="111" t="n">
        <v>0</v>
      </c>
      <c r="J103" s="111" t="n">
        <v>0</v>
      </c>
      <c r="K103" s="111" t="n">
        <v>0</v>
      </c>
      <c r="L103" s="111" t="n">
        <v>0</v>
      </c>
      <c r="M103" s="111" t="n">
        <v>36000</v>
      </c>
      <c r="N103" s="111" t="n">
        <v>0</v>
      </c>
      <c r="O103" s="112" t="n">
        <v>36000</v>
      </c>
    </row>
    <row r="104" customFormat="false" ht="31.5" hidden="false" customHeight="false" outlineLevel="0" collapsed="false">
      <c r="A104" s="108"/>
      <c r="B104" s="109"/>
      <c r="C104" s="109" t="s">
        <v>749</v>
      </c>
      <c r="D104" s="110" t="n">
        <v>456495</v>
      </c>
      <c r="E104" s="111" t="n">
        <v>456495</v>
      </c>
      <c r="F104" s="111" t="n">
        <v>0</v>
      </c>
      <c r="G104" s="111" t="n">
        <v>5436920</v>
      </c>
      <c r="H104" s="111" t="n">
        <v>4353053</v>
      </c>
      <c r="I104" s="111" t="n">
        <v>1083867</v>
      </c>
      <c r="J104" s="111" t="n">
        <v>0</v>
      </c>
      <c r="K104" s="111" t="n">
        <v>0</v>
      </c>
      <c r="L104" s="111" t="n">
        <v>0</v>
      </c>
      <c r="M104" s="111" t="n">
        <v>0</v>
      </c>
      <c r="N104" s="111" t="n">
        <v>0</v>
      </c>
      <c r="O104" s="112" t="n">
        <v>0</v>
      </c>
    </row>
    <row r="105" customFormat="false" ht="31.5" hidden="false" customHeight="false" outlineLevel="0" collapsed="false">
      <c r="A105" s="108"/>
      <c r="B105" s="109"/>
      <c r="C105" s="109" t="s">
        <v>595</v>
      </c>
      <c r="D105" s="110" t="n">
        <v>0</v>
      </c>
      <c r="E105" s="111" t="n">
        <v>0</v>
      </c>
      <c r="F105" s="111" t="n">
        <v>0</v>
      </c>
      <c r="G105" s="111" t="n">
        <v>1E-005</v>
      </c>
      <c r="H105" s="111" t="n">
        <v>0</v>
      </c>
      <c r="I105" s="111" t="n">
        <v>1E-005</v>
      </c>
      <c r="J105" s="122"/>
      <c r="K105" s="111" t="n">
        <v>0</v>
      </c>
      <c r="L105" s="111" t="n">
        <v>0</v>
      </c>
      <c r="M105" s="122"/>
      <c r="N105" s="111" t="n">
        <v>0</v>
      </c>
      <c r="O105" s="112" t="n">
        <v>0</v>
      </c>
    </row>
    <row r="106" customFormat="false" ht="15.75" hidden="false" customHeight="false" outlineLevel="0" collapsed="false">
      <c r="A106" s="108"/>
      <c r="B106" s="109"/>
      <c r="C106" s="109" t="s">
        <v>750</v>
      </c>
      <c r="D106" s="110" t="n">
        <v>0</v>
      </c>
      <c r="E106" s="111" t="n">
        <v>0</v>
      </c>
      <c r="F106" s="111" t="n">
        <v>0</v>
      </c>
      <c r="G106" s="111" t="n">
        <v>0</v>
      </c>
      <c r="H106" s="111" t="n">
        <v>0</v>
      </c>
      <c r="I106" s="111" t="n">
        <v>0</v>
      </c>
      <c r="J106" s="111" t="n">
        <v>0</v>
      </c>
      <c r="K106" s="111" t="n">
        <v>0</v>
      </c>
      <c r="L106" s="111" t="n">
        <v>0</v>
      </c>
      <c r="M106" s="111" t="n">
        <v>0</v>
      </c>
      <c r="N106" s="111" t="n">
        <v>0</v>
      </c>
      <c r="O106" s="112" t="n">
        <v>0</v>
      </c>
    </row>
    <row r="107" customFormat="false" ht="15.75" hidden="false" customHeight="false" outlineLevel="0" collapsed="false">
      <c r="A107" s="108"/>
      <c r="B107" s="109"/>
      <c r="C107" s="109" t="s">
        <v>601</v>
      </c>
      <c r="D107" s="110" t="n">
        <v>200000</v>
      </c>
      <c r="E107" s="111" t="n">
        <v>0</v>
      </c>
      <c r="F107" s="111" t="n">
        <v>200000</v>
      </c>
      <c r="G107" s="111" t="n">
        <v>1100000</v>
      </c>
      <c r="H107" s="111" t="n">
        <v>0</v>
      </c>
      <c r="I107" s="111" t="n">
        <v>1100000</v>
      </c>
      <c r="J107" s="111" t="n">
        <v>0</v>
      </c>
      <c r="K107" s="111" t="n">
        <v>0</v>
      </c>
      <c r="L107" s="111" t="n">
        <v>0</v>
      </c>
      <c r="M107" s="111" t="n">
        <v>0</v>
      </c>
      <c r="N107" s="111" t="n">
        <v>0</v>
      </c>
      <c r="O107" s="112" t="n">
        <v>0</v>
      </c>
    </row>
    <row r="108" customFormat="false" ht="15.75" hidden="false" customHeight="false" outlineLevel="0" collapsed="false">
      <c r="A108" s="108"/>
      <c r="B108" s="109"/>
      <c r="C108" s="109" t="s">
        <v>596</v>
      </c>
      <c r="D108" s="110" t="n">
        <v>0</v>
      </c>
      <c r="E108" s="111" t="n">
        <v>0</v>
      </c>
      <c r="F108" s="111" t="n">
        <v>0</v>
      </c>
      <c r="G108" s="111" t="n">
        <v>763000</v>
      </c>
      <c r="H108" s="111" t="n">
        <v>0</v>
      </c>
      <c r="I108" s="111" t="n">
        <v>763000</v>
      </c>
      <c r="J108" s="111" t="n">
        <v>764000</v>
      </c>
      <c r="K108" s="111" t="n">
        <v>0</v>
      </c>
      <c r="L108" s="111" t="n">
        <v>764000</v>
      </c>
      <c r="M108" s="111" t="n">
        <v>1525000</v>
      </c>
      <c r="N108" s="111" t="n">
        <v>0</v>
      </c>
      <c r="O108" s="112" t="n">
        <v>1525000</v>
      </c>
    </row>
    <row r="109" customFormat="false" ht="15.75" hidden="false" customHeight="false" outlineLevel="0" collapsed="false">
      <c r="A109" s="108"/>
      <c r="B109" s="109"/>
      <c r="C109" s="109" t="s">
        <v>597</v>
      </c>
      <c r="D109" s="110" t="n">
        <v>0</v>
      </c>
      <c r="E109" s="111" t="n">
        <v>0</v>
      </c>
      <c r="F109" s="111" t="n">
        <v>0</v>
      </c>
      <c r="G109" s="111" t="n">
        <v>1E-006</v>
      </c>
      <c r="H109" s="111" t="n">
        <v>0</v>
      </c>
      <c r="I109" s="111" t="n">
        <v>1E-006</v>
      </c>
      <c r="J109" s="122"/>
      <c r="K109" s="111" t="n">
        <v>0</v>
      </c>
      <c r="L109" s="111" t="n">
        <v>0</v>
      </c>
      <c r="M109" s="122"/>
      <c r="N109" s="111" t="n">
        <v>0</v>
      </c>
      <c r="O109" s="112" t="n">
        <v>0</v>
      </c>
    </row>
    <row r="110" customFormat="false" ht="15.75" hidden="false" customHeight="false" outlineLevel="0" collapsed="false">
      <c r="A110" s="108"/>
      <c r="B110" s="113"/>
      <c r="C110" s="113" t="s">
        <v>599</v>
      </c>
      <c r="D110" s="114" t="n">
        <v>0</v>
      </c>
      <c r="E110" s="115" t="n">
        <v>0</v>
      </c>
      <c r="F110" s="115" t="n">
        <v>0</v>
      </c>
      <c r="G110" s="115" t="n">
        <v>1E-006</v>
      </c>
      <c r="H110" s="115" t="n">
        <v>0</v>
      </c>
      <c r="I110" s="115" t="n">
        <v>1E-006</v>
      </c>
      <c r="J110" s="123"/>
      <c r="K110" s="115" t="n">
        <v>0</v>
      </c>
      <c r="L110" s="115" t="n">
        <v>0</v>
      </c>
      <c r="M110" s="123"/>
      <c r="N110" s="115" t="n">
        <v>0</v>
      </c>
      <c r="O110" s="116" t="n">
        <v>0</v>
      </c>
    </row>
    <row r="111" customFormat="false" ht="47.25" hidden="false" customHeight="false" outlineLevel="0" collapsed="false">
      <c r="A111" s="108"/>
      <c r="B111" s="117" t="s">
        <v>713</v>
      </c>
      <c r="C111" s="118"/>
      <c r="D111" s="119" t="n">
        <v>656495</v>
      </c>
      <c r="E111" s="120" t="n">
        <v>1256495.0001</v>
      </c>
      <c r="F111" s="120" t="n">
        <v>-600000.0001</v>
      </c>
      <c r="G111" s="120" t="n">
        <v>7299920.000012</v>
      </c>
      <c r="H111" s="120" t="n">
        <v>5243053</v>
      </c>
      <c r="I111" s="120" t="n">
        <v>2056867.000012</v>
      </c>
      <c r="J111" s="120" t="n">
        <v>764000</v>
      </c>
      <c r="K111" s="120" t="n">
        <v>1E-005</v>
      </c>
      <c r="L111" s="120" t="n">
        <v>763999.99999</v>
      </c>
      <c r="M111" s="120" t="n">
        <v>1561000.0000101</v>
      </c>
      <c r="N111" s="120" t="n">
        <v>1E-007</v>
      </c>
      <c r="O111" s="121" t="n">
        <v>1561000.00001</v>
      </c>
    </row>
    <row r="112" customFormat="false" ht="15.75" hidden="false" customHeight="false" outlineLevel="0" collapsed="false">
      <c r="A112" s="108"/>
      <c r="B112" s="104" t="s">
        <v>26</v>
      </c>
      <c r="C112" s="104" t="s">
        <v>594</v>
      </c>
      <c r="D112" s="105" t="n">
        <v>0</v>
      </c>
      <c r="E112" s="106" t="n">
        <v>0</v>
      </c>
      <c r="F112" s="106" t="n">
        <v>0</v>
      </c>
      <c r="G112" s="106" t="n">
        <v>100000</v>
      </c>
      <c r="H112" s="106" t="n">
        <v>0</v>
      </c>
      <c r="I112" s="106" t="n">
        <v>100000</v>
      </c>
      <c r="J112" s="106" t="n">
        <v>100000</v>
      </c>
      <c r="K112" s="106" t="n">
        <v>0</v>
      </c>
      <c r="L112" s="106" t="n">
        <v>100000</v>
      </c>
      <c r="M112" s="106" t="n">
        <v>7102000</v>
      </c>
      <c r="N112" s="106" t="n">
        <v>4500000</v>
      </c>
      <c r="O112" s="107" t="n">
        <v>2602000</v>
      </c>
    </row>
    <row r="113" customFormat="false" ht="15.75" hidden="false" customHeight="false" outlineLevel="0" collapsed="false">
      <c r="A113" s="108"/>
      <c r="B113" s="113"/>
      <c r="C113" s="113" t="s">
        <v>598</v>
      </c>
      <c r="D113" s="114" t="n">
        <v>0</v>
      </c>
      <c r="E113" s="115" t="n">
        <v>0</v>
      </c>
      <c r="F113" s="115" t="n">
        <v>0</v>
      </c>
      <c r="G113" s="115" t="n">
        <v>242000</v>
      </c>
      <c r="H113" s="115" t="n">
        <v>0</v>
      </c>
      <c r="I113" s="115" t="n">
        <v>242000</v>
      </c>
      <c r="J113" s="115" t="n">
        <v>2100000</v>
      </c>
      <c r="K113" s="123"/>
      <c r="L113" s="115" t="n">
        <v>2100000</v>
      </c>
      <c r="M113" s="115" t="n">
        <v>100000</v>
      </c>
      <c r="N113" s="115" t="n">
        <v>0</v>
      </c>
      <c r="O113" s="116" t="n">
        <v>100000</v>
      </c>
    </row>
    <row r="114" customFormat="false" ht="47.25" hidden="false" customHeight="false" outlineLevel="0" collapsed="false">
      <c r="A114" s="108"/>
      <c r="B114" s="117" t="s">
        <v>751</v>
      </c>
      <c r="C114" s="118"/>
      <c r="D114" s="119" t="n">
        <v>0</v>
      </c>
      <c r="E114" s="120" t="n">
        <v>0</v>
      </c>
      <c r="F114" s="120" t="n">
        <v>0</v>
      </c>
      <c r="G114" s="120" t="n">
        <v>342000</v>
      </c>
      <c r="H114" s="120" t="n">
        <v>0</v>
      </c>
      <c r="I114" s="120" t="n">
        <v>342000</v>
      </c>
      <c r="J114" s="120" t="n">
        <v>2200000</v>
      </c>
      <c r="K114" s="120" t="n">
        <v>0</v>
      </c>
      <c r="L114" s="120" t="n">
        <v>2200000</v>
      </c>
      <c r="M114" s="120" t="n">
        <v>7202000</v>
      </c>
      <c r="N114" s="120" t="n">
        <v>4500000</v>
      </c>
      <c r="O114" s="121" t="n">
        <v>2702000</v>
      </c>
    </row>
    <row r="115" customFormat="false" ht="15.75" hidden="false" customHeight="false" outlineLevel="0" collapsed="false">
      <c r="A115" s="108"/>
      <c r="B115" s="124" t="s">
        <v>19</v>
      </c>
      <c r="C115" s="124" t="s">
        <v>588</v>
      </c>
      <c r="D115" s="125" t="n">
        <v>465000</v>
      </c>
      <c r="E115" s="126" t="n">
        <v>0</v>
      </c>
      <c r="F115" s="126" t="n">
        <v>465000</v>
      </c>
      <c r="G115" s="126" t="n">
        <v>655000</v>
      </c>
      <c r="H115" s="126" t="n">
        <v>0</v>
      </c>
      <c r="I115" s="126" t="n">
        <v>655000</v>
      </c>
      <c r="J115" s="126" t="n">
        <v>1500000</v>
      </c>
      <c r="K115" s="126" t="n">
        <v>110000</v>
      </c>
      <c r="L115" s="126" t="n">
        <v>1390000</v>
      </c>
      <c r="M115" s="126" t="n">
        <v>100000</v>
      </c>
      <c r="N115" s="126" t="n">
        <v>0</v>
      </c>
      <c r="O115" s="127" t="n">
        <v>100000</v>
      </c>
    </row>
    <row r="116" customFormat="false" ht="47.25" hidden="false" customHeight="false" outlineLevel="0" collapsed="false">
      <c r="A116" s="108"/>
      <c r="B116" s="117" t="s">
        <v>695</v>
      </c>
      <c r="C116" s="118"/>
      <c r="D116" s="119" t="n">
        <v>465000</v>
      </c>
      <c r="E116" s="120" t="n">
        <v>0</v>
      </c>
      <c r="F116" s="120" t="n">
        <v>465000</v>
      </c>
      <c r="G116" s="120" t="n">
        <v>655000</v>
      </c>
      <c r="H116" s="120" t="n">
        <v>0</v>
      </c>
      <c r="I116" s="120" t="n">
        <v>655000</v>
      </c>
      <c r="J116" s="120" t="n">
        <v>1500000</v>
      </c>
      <c r="K116" s="120" t="n">
        <v>110000</v>
      </c>
      <c r="L116" s="120" t="n">
        <v>1390000</v>
      </c>
      <c r="M116" s="120" t="n">
        <v>100000</v>
      </c>
      <c r="N116" s="120" t="n">
        <v>0</v>
      </c>
      <c r="O116" s="121" t="n">
        <v>100000</v>
      </c>
    </row>
    <row r="117" customFormat="false" ht="47.25" hidden="false" customHeight="false" outlineLevel="0" collapsed="false">
      <c r="A117" s="108"/>
      <c r="B117" s="104" t="s">
        <v>22</v>
      </c>
      <c r="C117" s="104" t="s">
        <v>581</v>
      </c>
      <c r="D117" s="105" t="n">
        <v>308000</v>
      </c>
      <c r="E117" s="106" t="n">
        <v>0</v>
      </c>
      <c r="F117" s="106" t="n">
        <v>308000</v>
      </c>
      <c r="G117" s="106" t="n">
        <v>0</v>
      </c>
      <c r="H117" s="106" t="n">
        <v>0</v>
      </c>
      <c r="I117" s="106" t="n">
        <v>0</v>
      </c>
      <c r="J117" s="106" t="n">
        <v>1800000</v>
      </c>
      <c r="K117" s="106" t="n">
        <v>0</v>
      </c>
      <c r="L117" s="106" t="n">
        <v>1800000</v>
      </c>
      <c r="M117" s="106" t="n">
        <v>362000</v>
      </c>
      <c r="N117" s="106" t="n">
        <v>1250000</v>
      </c>
      <c r="O117" s="107" t="n">
        <v>-888000</v>
      </c>
    </row>
    <row r="118" customFormat="false" ht="15.75" hidden="false" customHeight="false" outlineLevel="0" collapsed="false">
      <c r="A118" s="108"/>
      <c r="B118" s="109"/>
      <c r="C118" s="109" t="s">
        <v>582</v>
      </c>
      <c r="D118" s="110" t="n">
        <v>4000000</v>
      </c>
      <c r="E118" s="111" t="n">
        <v>0</v>
      </c>
      <c r="F118" s="111" t="n">
        <v>4000000</v>
      </c>
      <c r="G118" s="111" t="n">
        <v>300000</v>
      </c>
      <c r="H118" s="111" t="n">
        <v>0</v>
      </c>
      <c r="I118" s="111" t="n">
        <v>300000</v>
      </c>
      <c r="J118" s="111" t="n">
        <v>200000</v>
      </c>
      <c r="K118" s="111" t="n">
        <v>0</v>
      </c>
      <c r="L118" s="111" t="n">
        <v>200000</v>
      </c>
      <c r="M118" s="111" t="n">
        <v>0</v>
      </c>
      <c r="N118" s="111" t="n">
        <v>0</v>
      </c>
      <c r="O118" s="112" t="n">
        <v>0</v>
      </c>
    </row>
    <row r="119" customFormat="false" ht="15.75" hidden="false" customHeight="false" outlineLevel="0" collapsed="false">
      <c r="A119" s="108"/>
      <c r="B119" s="113"/>
      <c r="C119" s="113" t="s">
        <v>585</v>
      </c>
      <c r="D119" s="114" t="n">
        <v>5400000</v>
      </c>
      <c r="E119" s="115" t="n">
        <v>0</v>
      </c>
      <c r="F119" s="115" t="n">
        <v>5400000</v>
      </c>
      <c r="G119" s="115" t="n">
        <v>2000000</v>
      </c>
      <c r="H119" s="115" t="n">
        <v>1050000</v>
      </c>
      <c r="I119" s="115" t="n">
        <v>950000</v>
      </c>
      <c r="J119" s="115" t="n">
        <v>10000000</v>
      </c>
      <c r="K119" s="115" t="n">
        <v>1170000</v>
      </c>
      <c r="L119" s="115" t="n">
        <v>8830000</v>
      </c>
      <c r="M119" s="115" t="n">
        <v>840000</v>
      </c>
      <c r="N119" s="115" t="n">
        <v>1013000</v>
      </c>
      <c r="O119" s="116" t="n">
        <v>-173000</v>
      </c>
    </row>
    <row r="120" customFormat="false" ht="15.75" hidden="false" customHeight="false" outlineLevel="0" collapsed="false">
      <c r="A120" s="108"/>
      <c r="B120" s="117" t="s">
        <v>696</v>
      </c>
      <c r="C120" s="118"/>
      <c r="D120" s="119" t="n">
        <v>9708000</v>
      </c>
      <c r="E120" s="120" t="n">
        <v>0</v>
      </c>
      <c r="F120" s="120" t="n">
        <v>9708000</v>
      </c>
      <c r="G120" s="120" t="n">
        <v>2300000</v>
      </c>
      <c r="H120" s="120" t="n">
        <v>1050000</v>
      </c>
      <c r="I120" s="120" t="n">
        <v>1250000</v>
      </c>
      <c r="J120" s="120" t="n">
        <v>12000000</v>
      </c>
      <c r="K120" s="120" t="n">
        <v>1170000</v>
      </c>
      <c r="L120" s="120" t="n">
        <v>10830000</v>
      </c>
      <c r="M120" s="120" t="n">
        <v>1202000</v>
      </c>
      <c r="N120" s="120" t="n">
        <v>2263000</v>
      </c>
      <c r="O120" s="121" t="n">
        <v>-1061000</v>
      </c>
    </row>
    <row r="121" customFormat="false" ht="15.75" hidden="false" customHeight="false" outlineLevel="0" collapsed="false">
      <c r="A121" s="108"/>
      <c r="B121" s="104" t="s">
        <v>25</v>
      </c>
      <c r="C121" s="104" t="s">
        <v>586</v>
      </c>
      <c r="D121" s="105" t="n">
        <v>0</v>
      </c>
      <c r="E121" s="106" t="n">
        <v>0</v>
      </c>
      <c r="F121" s="106" t="n">
        <v>0</v>
      </c>
      <c r="G121" s="106" t="n">
        <v>250000</v>
      </c>
      <c r="H121" s="106" t="n">
        <v>0</v>
      </c>
      <c r="I121" s="106" t="n">
        <v>250000</v>
      </c>
      <c r="J121" s="106" t="n">
        <v>1400000</v>
      </c>
      <c r="K121" s="106" t="n">
        <v>0</v>
      </c>
      <c r="L121" s="106" t="n">
        <v>1400000</v>
      </c>
      <c r="M121" s="106" t="n">
        <v>2900000</v>
      </c>
      <c r="N121" s="106" t="n">
        <v>0</v>
      </c>
      <c r="O121" s="107" t="n">
        <v>2900000</v>
      </c>
    </row>
    <row r="122" customFormat="false" ht="15.75" hidden="false" customHeight="false" outlineLevel="0" collapsed="false">
      <c r="A122" s="108"/>
      <c r="B122" s="109"/>
      <c r="C122" s="109" t="s">
        <v>587</v>
      </c>
      <c r="D122" s="110" t="n">
        <v>3858000</v>
      </c>
      <c r="E122" s="111" t="n">
        <v>0</v>
      </c>
      <c r="F122" s="111" t="n">
        <v>3858000</v>
      </c>
      <c r="G122" s="111" t="n">
        <v>2200000</v>
      </c>
      <c r="H122" s="111" t="n">
        <v>1100000</v>
      </c>
      <c r="I122" s="111" t="n">
        <v>1100000</v>
      </c>
      <c r="J122" s="111" t="n">
        <v>2000000</v>
      </c>
      <c r="K122" s="111" t="n">
        <v>875000</v>
      </c>
      <c r="L122" s="111" t="n">
        <v>1125000</v>
      </c>
      <c r="M122" s="111" t="n">
        <v>0</v>
      </c>
      <c r="N122" s="111" t="n">
        <v>0</v>
      </c>
      <c r="O122" s="112" t="n">
        <v>0</v>
      </c>
    </row>
    <row r="123" customFormat="false" ht="15.75" hidden="false" customHeight="false" outlineLevel="0" collapsed="false">
      <c r="A123" s="108"/>
      <c r="B123" s="113"/>
      <c r="C123" s="113" t="s">
        <v>589</v>
      </c>
      <c r="D123" s="114" t="n">
        <v>300000</v>
      </c>
      <c r="E123" s="115" t="n">
        <v>0</v>
      </c>
      <c r="F123" s="115" t="n">
        <v>300000</v>
      </c>
      <c r="G123" s="115" t="n">
        <v>125000</v>
      </c>
      <c r="H123" s="115" t="n">
        <v>115000</v>
      </c>
      <c r="I123" s="115" t="n">
        <v>10000</v>
      </c>
      <c r="J123" s="115" t="n">
        <v>50000</v>
      </c>
      <c r="K123" s="115" t="n">
        <v>62000</v>
      </c>
      <c r="L123" s="115" t="n">
        <v>-12000</v>
      </c>
      <c r="M123" s="115" t="n">
        <v>150000</v>
      </c>
      <c r="N123" s="115" t="n">
        <v>0</v>
      </c>
      <c r="O123" s="116" t="n">
        <v>150000</v>
      </c>
    </row>
    <row r="124" customFormat="false" ht="31.5" hidden="false" customHeight="false" outlineLevel="0" collapsed="false">
      <c r="A124" s="108"/>
      <c r="B124" s="117" t="s">
        <v>698</v>
      </c>
      <c r="C124" s="118"/>
      <c r="D124" s="119" t="n">
        <v>4158000</v>
      </c>
      <c r="E124" s="120" t="n">
        <v>0</v>
      </c>
      <c r="F124" s="120" t="n">
        <v>4158000</v>
      </c>
      <c r="G124" s="120" t="n">
        <v>2575000</v>
      </c>
      <c r="H124" s="120" t="n">
        <v>1215000</v>
      </c>
      <c r="I124" s="120" t="n">
        <v>1360000</v>
      </c>
      <c r="J124" s="120" t="n">
        <v>3450000</v>
      </c>
      <c r="K124" s="120" t="n">
        <v>937000</v>
      </c>
      <c r="L124" s="120" t="n">
        <v>2513000</v>
      </c>
      <c r="M124" s="120" t="n">
        <v>3050000</v>
      </c>
      <c r="N124" s="120" t="n">
        <v>0</v>
      </c>
      <c r="O124" s="121" t="n">
        <v>3050000</v>
      </c>
    </row>
    <row r="125" customFormat="false" ht="15.75" hidden="false" customHeight="false" outlineLevel="0" collapsed="false">
      <c r="A125" s="108"/>
      <c r="B125" s="124" t="s">
        <v>27</v>
      </c>
      <c r="C125" s="124" t="s">
        <v>752</v>
      </c>
      <c r="D125" s="125" t="n">
        <v>0</v>
      </c>
      <c r="E125" s="126" t="n">
        <v>0</v>
      </c>
      <c r="F125" s="126" t="n">
        <v>0</v>
      </c>
      <c r="G125" s="126" t="n">
        <v>0</v>
      </c>
      <c r="H125" s="126" t="n">
        <v>0</v>
      </c>
      <c r="I125" s="126" t="n">
        <v>0</v>
      </c>
      <c r="J125" s="126" t="n">
        <v>0</v>
      </c>
      <c r="K125" s="126" t="n">
        <v>0</v>
      </c>
      <c r="L125" s="126" t="n">
        <v>0</v>
      </c>
      <c r="M125" s="126" t="n">
        <v>0</v>
      </c>
      <c r="N125" s="126" t="n">
        <v>0</v>
      </c>
      <c r="O125" s="127" t="n">
        <v>0</v>
      </c>
    </row>
    <row r="126" customFormat="false" ht="47.25" hidden="false" customHeight="false" outlineLevel="0" collapsed="false">
      <c r="A126" s="108"/>
      <c r="B126" s="117" t="s">
        <v>705</v>
      </c>
      <c r="C126" s="118"/>
      <c r="D126" s="119" t="n">
        <v>0</v>
      </c>
      <c r="E126" s="120" t="n">
        <v>0</v>
      </c>
      <c r="F126" s="120" t="n">
        <v>0</v>
      </c>
      <c r="G126" s="120" t="n">
        <v>0</v>
      </c>
      <c r="H126" s="120" t="n">
        <v>0</v>
      </c>
      <c r="I126" s="120" t="n">
        <v>0</v>
      </c>
      <c r="J126" s="120" t="n">
        <v>0</v>
      </c>
      <c r="K126" s="120" t="n">
        <v>0</v>
      </c>
      <c r="L126" s="120" t="n">
        <v>0</v>
      </c>
      <c r="M126" s="120" t="n">
        <v>0</v>
      </c>
      <c r="N126" s="120" t="n">
        <v>0</v>
      </c>
      <c r="O126" s="121" t="n">
        <v>0</v>
      </c>
    </row>
    <row r="127" customFormat="false" ht="31.5" hidden="false" customHeight="false" outlineLevel="0" collapsed="false">
      <c r="A127" s="108"/>
      <c r="B127" s="104" t="s">
        <v>23</v>
      </c>
      <c r="C127" s="104" t="s">
        <v>593</v>
      </c>
      <c r="D127" s="105" t="n">
        <v>100000</v>
      </c>
      <c r="E127" s="106" t="n">
        <v>0</v>
      </c>
      <c r="F127" s="106" t="n">
        <v>100000</v>
      </c>
      <c r="G127" s="106" t="n">
        <v>520000</v>
      </c>
      <c r="H127" s="106" t="n">
        <v>200000</v>
      </c>
      <c r="I127" s="106" t="n">
        <v>320000</v>
      </c>
      <c r="J127" s="106" t="n">
        <v>1200000</v>
      </c>
      <c r="K127" s="106" t="n">
        <v>150000</v>
      </c>
      <c r="L127" s="106" t="n">
        <v>1050000</v>
      </c>
      <c r="M127" s="106" t="n">
        <v>65000</v>
      </c>
      <c r="N127" s="106" t="n">
        <v>250000</v>
      </c>
      <c r="O127" s="107" t="n">
        <v>-185000</v>
      </c>
    </row>
    <row r="128" customFormat="false" ht="15.75" hidden="false" customHeight="false" outlineLevel="0" collapsed="false">
      <c r="A128" s="108"/>
      <c r="B128" s="113"/>
      <c r="C128" s="113" t="s">
        <v>580</v>
      </c>
      <c r="D128" s="114" t="n">
        <v>0</v>
      </c>
      <c r="E128" s="115" t="n">
        <v>0</v>
      </c>
      <c r="F128" s="115" t="n">
        <v>0</v>
      </c>
      <c r="G128" s="115" t="n">
        <v>2561500</v>
      </c>
      <c r="H128" s="115" t="n">
        <v>1284000</v>
      </c>
      <c r="I128" s="115" t="n">
        <v>1277500</v>
      </c>
      <c r="J128" s="115" t="n">
        <v>0</v>
      </c>
      <c r="K128" s="115" t="n">
        <v>0</v>
      </c>
      <c r="L128" s="115" t="n">
        <v>0</v>
      </c>
      <c r="M128" s="115" t="n">
        <v>2167917</v>
      </c>
      <c r="N128" s="115" t="n">
        <v>450000</v>
      </c>
      <c r="O128" s="116" t="n">
        <v>1717917</v>
      </c>
    </row>
    <row r="129" customFormat="false" ht="47.25" hidden="false" customHeight="false" outlineLevel="0" collapsed="false">
      <c r="A129" s="108"/>
      <c r="B129" s="117" t="s">
        <v>753</v>
      </c>
      <c r="C129" s="118"/>
      <c r="D129" s="119" t="n">
        <v>100000</v>
      </c>
      <c r="E129" s="120" t="n">
        <v>0</v>
      </c>
      <c r="F129" s="120" t="n">
        <v>100000</v>
      </c>
      <c r="G129" s="120" t="n">
        <v>3081500</v>
      </c>
      <c r="H129" s="120" t="n">
        <v>1484000</v>
      </c>
      <c r="I129" s="120" t="n">
        <v>1597500</v>
      </c>
      <c r="J129" s="120" t="n">
        <v>1200000</v>
      </c>
      <c r="K129" s="120" t="n">
        <v>150000</v>
      </c>
      <c r="L129" s="120" t="n">
        <v>1050000</v>
      </c>
      <c r="M129" s="120" t="n">
        <v>2232917</v>
      </c>
      <c r="N129" s="120" t="n">
        <v>700000</v>
      </c>
      <c r="O129" s="121" t="n">
        <v>1532917</v>
      </c>
    </row>
    <row r="130" customFormat="false" ht="15.75" hidden="false" customHeight="false" outlineLevel="0" collapsed="false">
      <c r="A130" s="108"/>
      <c r="B130" s="104" t="s">
        <v>20</v>
      </c>
      <c r="C130" s="104" t="s">
        <v>592</v>
      </c>
      <c r="D130" s="105" t="n">
        <v>50000</v>
      </c>
      <c r="E130" s="106" t="n">
        <v>0</v>
      </c>
      <c r="F130" s="106" t="n">
        <v>50000</v>
      </c>
      <c r="G130" s="106" t="n">
        <v>100000</v>
      </c>
      <c r="H130" s="106" t="n">
        <v>0</v>
      </c>
      <c r="I130" s="106" t="n">
        <v>100000</v>
      </c>
      <c r="J130" s="106" t="n">
        <v>100000</v>
      </c>
      <c r="K130" s="106" t="n">
        <v>0</v>
      </c>
      <c r="L130" s="106" t="n">
        <v>100000</v>
      </c>
      <c r="M130" s="106" t="n">
        <v>900000</v>
      </c>
      <c r="N130" s="106" t="n">
        <v>0</v>
      </c>
      <c r="O130" s="107" t="n">
        <v>900000</v>
      </c>
    </row>
    <row r="131" customFormat="false" ht="15.75" hidden="false" customHeight="false" outlineLevel="0" collapsed="false">
      <c r="A131" s="108"/>
      <c r="B131" s="109"/>
      <c r="C131" s="109" t="s">
        <v>631</v>
      </c>
      <c r="D131" s="152"/>
      <c r="E131" s="111" t="n">
        <v>0</v>
      </c>
      <c r="F131" s="111" t="n">
        <v>0</v>
      </c>
      <c r="G131" s="111" t="n">
        <v>300000</v>
      </c>
      <c r="H131" s="122"/>
      <c r="I131" s="111" t="n">
        <v>300000</v>
      </c>
      <c r="J131" s="111" t="n">
        <v>500000</v>
      </c>
      <c r="K131" s="122"/>
      <c r="L131" s="111" t="n">
        <v>500000</v>
      </c>
      <c r="M131" s="111" t="n">
        <v>30000</v>
      </c>
      <c r="N131" s="122"/>
      <c r="O131" s="112" t="n">
        <v>30000</v>
      </c>
    </row>
    <row r="132" customFormat="false" ht="15.75" hidden="false" customHeight="false" outlineLevel="0" collapsed="false">
      <c r="A132" s="108"/>
      <c r="B132" s="113"/>
      <c r="C132" s="113" t="s">
        <v>632</v>
      </c>
      <c r="D132" s="153"/>
      <c r="E132" s="115" t="n">
        <v>0</v>
      </c>
      <c r="F132" s="115" t="n">
        <v>0</v>
      </c>
      <c r="G132" s="115" t="n">
        <v>150000</v>
      </c>
      <c r="H132" s="123"/>
      <c r="I132" s="115" t="n">
        <v>150000</v>
      </c>
      <c r="J132" s="115" t="n">
        <v>131000</v>
      </c>
      <c r="K132" s="123"/>
      <c r="L132" s="115" t="n">
        <v>131000</v>
      </c>
      <c r="M132" s="115" t="n">
        <v>6000</v>
      </c>
      <c r="N132" s="123"/>
      <c r="O132" s="116" t="n">
        <v>6000</v>
      </c>
    </row>
    <row r="133" customFormat="false" ht="15.75" hidden="false" customHeight="false" outlineLevel="0" collapsed="false">
      <c r="A133" s="128"/>
      <c r="B133" s="117" t="s">
        <v>714</v>
      </c>
      <c r="C133" s="118"/>
      <c r="D133" s="119" t="n">
        <v>50000</v>
      </c>
      <c r="E133" s="120" t="n">
        <v>0</v>
      </c>
      <c r="F133" s="120" t="n">
        <v>50000</v>
      </c>
      <c r="G133" s="120" t="n">
        <v>550000</v>
      </c>
      <c r="H133" s="120" t="n">
        <v>0</v>
      </c>
      <c r="I133" s="120" t="n">
        <v>550000</v>
      </c>
      <c r="J133" s="120" t="n">
        <v>731000</v>
      </c>
      <c r="K133" s="120" t="n">
        <v>0</v>
      </c>
      <c r="L133" s="120" t="n">
        <v>731000</v>
      </c>
      <c r="M133" s="120" t="n">
        <v>936000</v>
      </c>
      <c r="N133" s="120" t="n">
        <v>0</v>
      </c>
      <c r="O133" s="121" t="n">
        <v>936000</v>
      </c>
    </row>
    <row r="134" customFormat="false" ht="47.25" hidden="false" customHeight="false" outlineLevel="0" collapsed="false">
      <c r="A134" s="129" t="s">
        <v>603</v>
      </c>
      <c r="B134" s="130"/>
      <c r="C134" s="118"/>
      <c r="D134" s="119" t="n">
        <v>15137495</v>
      </c>
      <c r="E134" s="120" t="n">
        <v>1256495.0001</v>
      </c>
      <c r="F134" s="120" t="n">
        <v>13880999.9999</v>
      </c>
      <c r="G134" s="120" t="n">
        <v>16803420.000012</v>
      </c>
      <c r="H134" s="120" t="n">
        <v>8992053</v>
      </c>
      <c r="I134" s="120" t="n">
        <v>7811367.000012</v>
      </c>
      <c r="J134" s="120" t="n">
        <v>21845000</v>
      </c>
      <c r="K134" s="120" t="n">
        <v>2367000.00001</v>
      </c>
      <c r="L134" s="120" t="n">
        <v>19477999.99999</v>
      </c>
      <c r="M134" s="120" t="n">
        <v>16283917.0000101</v>
      </c>
      <c r="N134" s="120" t="n">
        <v>7463000.0000001</v>
      </c>
      <c r="O134" s="121" t="n">
        <v>8820917.00001</v>
      </c>
    </row>
    <row r="135" customFormat="false" ht="15.75" hidden="false" customHeight="false" outlineLevel="0" collapsed="false">
      <c r="A135" s="103" t="s">
        <v>35</v>
      </c>
      <c r="B135" s="104" t="s">
        <v>21</v>
      </c>
      <c r="C135" s="104" t="s">
        <v>754</v>
      </c>
      <c r="D135" s="105" t="n">
        <v>25000</v>
      </c>
      <c r="E135" s="106" t="n">
        <v>0</v>
      </c>
      <c r="F135" s="106" t="n">
        <v>25000</v>
      </c>
      <c r="G135" s="106" t="n">
        <v>25000</v>
      </c>
      <c r="H135" s="106" t="n">
        <v>0</v>
      </c>
      <c r="I135" s="106" t="n">
        <v>25000</v>
      </c>
      <c r="J135" s="106" t="n">
        <v>25000</v>
      </c>
      <c r="K135" s="106" t="n">
        <v>0</v>
      </c>
      <c r="L135" s="106" t="n">
        <v>25000</v>
      </c>
      <c r="M135" s="106" t="n">
        <v>25000</v>
      </c>
      <c r="N135" s="106" t="n">
        <v>0</v>
      </c>
      <c r="O135" s="107" t="n">
        <v>25000</v>
      </c>
    </row>
    <row r="136" customFormat="false" ht="31.5" hidden="false" customHeight="false" outlineLevel="0" collapsed="false">
      <c r="A136" s="108"/>
      <c r="B136" s="109"/>
      <c r="C136" s="109" t="s">
        <v>649</v>
      </c>
      <c r="D136" s="110" t="n">
        <v>0</v>
      </c>
      <c r="E136" s="111" t="n">
        <v>500000</v>
      </c>
      <c r="F136" s="111" t="n">
        <v>-500000</v>
      </c>
      <c r="G136" s="111" t="n">
        <v>0</v>
      </c>
      <c r="H136" s="111" t="n">
        <v>500000</v>
      </c>
      <c r="I136" s="111" t="n">
        <v>-500000</v>
      </c>
      <c r="J136" s="111" t="n">
        <v>0</v>
      </c>
      <c r="K136" s="111" t="n">
        <v>250000</v>
      </c>
      <c r="L136" s="111" t="n">
        <v>-250000</v>
      </c>
      <c r="M136" s="111" t="n">
        <v>0</v>
      </c>
      <c r="N136" s="111" t="n">
        <v>250000</v>
      </c>
      <c r="O136" s="112" t="n">
        <v>-250000</v>
      </c>
    </row>
    <row r="137" customFormat="false" ht="15.75" hidden="false" customHeight="false" outlineLevel="0" collapsed="false">
      <c r="A137" s="108"/>
      <c r="B137" s="109"/>
      <c r="C137" s="109" t="s">
        <v>639</v>
      </c>
      <c r="D137" s="110" t="n">
        <v>45000</v>
      </c>
      <c r="E137" s="111" t="n">
        <v>0</v>
      </c>
      <c r="F137" s="111" t="n">
        <v>45000</v>
      </c>
      <c r="G137" s="111" t="n">
        <v>75000</v>
      </c>
      <c r="H137" s="111" t="n">
        <v>23000</v>
      </c>
      <c r="I137" s="111" t="n">
        <v>52000</v>
      </c>
      <c r="J137" s="111" t="n">
        <v>80000</v>
      </c>
      <c r="K137" s="111" t="n">
        <v>0</v>
      </c>
      <c r="L137" s="111" t="n">
        <v>80000</v>
      </c>
      <c r="M137" s="111" t="n">
        <v>80000</v>
      </c>
      <c r="N137" s="111" t="n">
        <v>0</v>
      </c>
      <c r="O137" s="112" t="n">
        <v>80000</v>
      </c>
    </row>
    <row r="138" customFormat="false" ht="15.75" hidden="false" customHeight="false" outlineLevel="0" collapsed="false">
      <c r="A138" s="108"/>
      <c r="B138" s="109"/>
      <c r="C138" s="109" t="s">
        <v>755</v>
      </c>
      <c r="D138" s="110" t="n">
        <v>0</v>
      </c>
      <c r="E138" s="111" t="n">
        <v>0</v>
      </c>
      <c r="F138" s="111" t="n">
        <v>0</v>
      </c>
      <c r="G138" s="111" t="n">
        <v>300000</v>
      </c>
      <c r="H138" s="111" t="n">
        <v>0</v>
      </c>
      <c r="I138" s="111" t="n">
        <v>300000</v>
      </c>
      <c r="J138" s="111" t="n">
        <v>0</v>
      </c>
      <c r="K138" s="111" t="n">
        <v>0</v>
      </c>
      <c r="L138" s="111" t="n">
        <v>0</v>
      </c>
      <c r="M138" s="111" t="n">
        <v>0</v>
      </c>
      <c r="N138" s="111" t="n">
        <v>0</v>
      </c>
      <c r="O138" s="112" t="n">
        <v>0</v>
      </c>
    </row>
    <row r="139" customFormat="false" ht="15.75" hidden="false" customHeight="false" outlineLevel="0" collapsed="false">
      <c r="A139" s="108"/>
      <c r="B139" s="113"/>
      <c r="C139" s="113" t="s">
        <v>756</v>
      </c>
      <c r="D139" s="153"/>
      <c r="E139" s="123"/>
      <c r="F139" s="115" t="n">
        <v>0</v>
      </c>
      <c r="G139" s="123"/>
      <c r="H139" s="123"/>
      <c r="I139" s="115" t="n">
        <v>0</v>
      </c>
      <c r="J139" s="115" t="n">
        <v>500000</v>
      </c>
      <c r="K139" s="123"/>
      <c r="L139" s="115" t="n">
        <v>500000</v>
      </c>
      <c r="M139" s="115" t="n">
        <v>500000</v>
      </c>
      <c r="N139" s="123"/>
      <c r="O139" s="116" t="n">
        <v>500000</v>
      </c>
    </row>
    <row r="140" customFormat="false" ht="47.25" hidden="false" customHeight="false" outlineLevel="0" collapsed="false">
      <c r="A140" s="108"/>
      <c r="B140" s="117" t="s">
        <v>713</v>
      </c>
      <c r="C140" s="118"/>
      <c r="D140" s="119" t="n">
        <v>70000</v>
      </c>
      <c r="E140" s="120" t="n">
        <v>500000</v>
      </c>
      <c r="F140" s="120" t="n">
        <v>-430000</v>
      </c>
      <c r="G140" s="120" t="n">
        <v>400000</v>
      </c>
      <c r="H140" s="120" t="n">
        <v>523000</v>
      </c>
      <c r="I140" s="120" t="n">
        <v>-123000</v>
      </c>
      <c r="J140" s="120" t="n">
        <v>605000</v>
      </c>
      <c r="K140" s="120" t="n">
        <v>250000</v>
      </c>
      <c r="L140" s="120" t="n">
        <v>355000</v>
      </c>
      <c r="M140" s="120" t="n">
        <v>605000</v>
      </c>
      <c r="N140" s="120" t="n">
        <v>250000</v>
      </c>
      <c r="O140" s="121" t="n">
        <v>355000</v>
      </c>
    </row>
    <row r="141" customFormat="false" ht="15.75" hidden="false" customHeight="false" outlineLevel="0" collapsed="false">
      <c r="A141" s="108"/>
      <c r="B141" s="124" t="s">
        <v>26</v>
      </c>
      <c r="C141" s="124" t="s">
        <v>653</v>
      </c>
      <c r="D141" s="125" t="n">
        <v>150000</v>
      </c>
      <c r="E141" s="126" t="n">
        <v>0</v>
      </c>
      <c r="F141" s="126" t="n">
        <v>150000</v>
      </c>
      <c r="G141" s="126" t="n">
        <v>0</v>
      </c>
      <c r="H141" s="126" t="n">
        <v>0</v>
      </c>
      <c r="I141" s="126" t="n">
        <v>0</v>
      </c>
      <c r="J141" s="126" t="n">
        <v>150000</v>
      </c>
      <c r="K141" s="126" t="n">
        <v>0</v>
      </c>
      <c r="L141" s="126" t="n">
        <v>150000</v>
      </c>
      <c r="M141" s="126" t="n">
        <v>150000</v>
      </c>
      <c r="N141" s="126" t="n">
        <v>150000</v>
      </c>
      <c r="O141" s="127" t="n">
        <v>0</v>
      </c>
    </row>
    <row r="142" customFormat="false" ht="15.75" hidden="false" customHeight="false" outlineLevel="0" collapsed="false">
      <c r="A142" s="108"/>
      <c r="B142" s="117" t="s">
        <v>751</v>
      </c>
      <c r="C142" s="118"/>
      <c r="D142" s="119" t="n">
        <v>150000</v>
      </c>
      <c r="E142" s="120" t="n">
        <v>0</v>
      </c>
      <c r="F142" s="120" t="n">
        <v>150000</v>
      </c>
      <c r="G142" s="120" t="n">
        <v>0</v>
      </c>
      <c r="H142" s="120" t="n">
        <v>0</v>
      </c>
      <c r="I142" s="120" t="n">
        <v>0</v>
      </c>
      <c r="J142" s="120" t="n">
        <v>150000</v>
      </c>
      <c r="K142" s="120" t="n">
        <v>0</v>
      </c>
      <c r="L142" s="120" t="n">
        <v>150000</v>
      </c>
      <c r="M142" s="120" t="n">
        <v>150000</v>
      </c>
      <c r="N142" s="120" t="n">
        <v>150000</v>
      </c>
      <c r="O142" s="121" t="n">
        <v>0</v>
      </c>
    </row>
    <row r="143" customFormat="false" ht="15.75" hidden="false" customHeight="false" outlineLevel="0" collapsed="false">
      <c r="A143" s="108"/>
      <c r="B143" s="124" t="s">
        <v>19</v>
      </c>
      <c r="C143" s="124" t="s">
        <v>757</v>
      </c>
      <c r="D143" s="125" t="n">
        <v>6000</v>
      </c>
      <c r="E143" s="126" t="n">
        <v>0</v>
      </c>
      <c r="F143" s="126" t="n">
        <v>6000</v>
      </c>
      <c r="G143" s="126" t="n">
        <v>6000</v>
      </c>
      <c r="H143" s="126" t="n">
        <v>0</v>
      </c>
      <c r="I143" s="126" t="n">
        <v>6000</v>
      </c>
      <c r="J143" s="126" t="n">
        <v>6000</v>
      </c>
      <c r="K143" s="126" t="n">
        <v>0</v>
      </c>
      <c r="L143" s="126" t="n">
        <v>6000</v>
      </c>
      <c r="M143" s="126" t="n">
        <v>0</v>
      </c>
      <c r="N143" s="126" t="n">
        <v>0</v>
      </c>
      <c r="O143" s="127" t="n">
        <v>0</v>
      </c>
    </row>
    <row r="144" customFormat="false" ht="31.5" hidden="false" customHeight="false" outlineLevel="0" collapsed="false">
      <c r="A144" s="108"/>
      <c r="B144" s="117" t="s">
        <v>695</v>
      </c>
      <c r="C144" s="118"/>
      <c r="D144" s="119" t="n">
        <v>6000</v>
      </c>
      <c r="E144" s="120" t="n">
        <v>0</v>
      </c>
      <c r="F144" s="120" t="n">
        <v>6000</v>
      </c>
      <c r="G144" s="120" t="n">
        <v>6000</v>
      </c>
      <c r="H144" s="120" t="n">
        <v>0</v>
      </c>
      <c r="I144" s="120" t="n">
        <v>6000</v>
      </c>
      <c r="J144" s="120" t="n">
        <v>6000</v>
      </c>
      <c r="K144" s="120" t="n">
        <v>0</v>
      </c>
      <c r="L144" s="120" t="n">
        <v>6000</v>
      </c>
      <c r="M144" s="120" t="n">
        <v>0</v>
      </c>
      <c r="N144" s="120" t="n">
        <v>0</v>
      </c>
      <c r="O144" s="121" t="n">
        <v>0</v>
      </c>
    </row>
    <row r="145" customFormat="false" ht="15.75" hidden="false" customHeight="false" outlineLevel="0" collapsed="false">
      <c r="A145" s="108"/>
      <c r="B145" s="124" t="s">
        <v>28</v>
      </c>
      <c r="C145" s="124" t="s">
        <v>638</v>
      </c>
      <c r="D145" s="125" t="n">
        <v>0</v>
      </c>
      <c r="E145" s="126" t="n">
        <v>0</v>
      </c>
      <c r="F145" s="126" t="n">
        <v>0</v>
      </c>
      <c r="G145" s="126" t="n">
        <v>1000000</v>
      </c>
      <c r="H145" s="126" t="n">
        <v>0</v>
      </c>
      <c r="I145" s="126" t="n">
        <v>1000000</v>
      </c>
      <c r="J145" s="126" t="n">
        <v>1000000</v>
      </c>
      <c r="K145" s="126" t="n">
        <v>0</v>
      </c>
      <c r="L145" s="126" t="n">
        <v>1000000</v>
      </c>
      <c r="M145" s="126" t="n">
        <v>1000000</v>
      </c>
      <c r="N145" s="126" t="n">
        <v>0</v>
      </c>
      <c r="O145" s="127" t="n">
        <v>1000000</v>
      </c>
    </row>
    <row r="146" customFormat="false" ht="31.5" hidden="false" customHeight="false" outlineLevel="0" collapsed="false">
      <c r="A146" s="108"/>
      <c r="B146" s="117" t="s">
        <v>758</v>
      </c>
      <c r="C146" s="118"/>
      <c r="D146" s="119" t="n">
        <v>0</v>
      </c>
      <c r="E146" s="120" t="n">
        <v>0</v>
      </c>
      <c r="F146" s="120" t="n">
        <v>0</v>
      </c>
      <c r="G146" s="120" t="n">
        <v>1000000</v>
      </c>
      <c r="H146" s="120" t="n">
        <v>0</v>
      </c>
      <c r="I146" s="120" t="n">
        <v>1000000</v>
      </c>
      <c r="J146" s="120" t="n">
        <v>1000000</v>
      </c>
      <c r="K146" s="120" t="n">
        <v>0</v>
      </c>
      <c r="L146" s="120" t="n">
        <v>1000000</v>
      </c>
      <c r="M146" s="120" t="n">
        <v>1000000</v>
      </c>
      <c r="N146" s="120" t="n">
        <v>0</v>
      </c>
      <c r="O146" s="121" t="n">
        <v>1000000</v>
      </c>
    </row>
    <row r="147" customFormat="false" ht="15.75" hidden="false" customHeight="false" outlineLevel="0" collapsed="false">
      <c r="A147" s="108"/>
      <c r="B147" s="124" t="s">
        <v>27</v>
      </c>
      <c r="C147" s="124" t="s">
        <v>759</v>
      </c>
      <c r="D147" s="125" t="n">
        <v>0</v>
      </c>
      <c r="E147" s="126" t="n">
        <v>0</v>
      </c>
      <c r="F147" s="126" t="n">
        <v>0</v>
      </c>
      <c r="G147" s="126" t="n">
        <v>20000</v>
      </c>
      <c r="H147" s="126" t="n">
        <v>0</v>
      </c>
      <c r="I147" s="126" t="n">
        <v>20000</v>
      </c>
      <c r="J147" s="126" t="n">
        <v>0</v>
      </c>
      <c r="K147" s="126" t="n">
        <v>0</v>
      </c>
      <c r="L147" s="126" t="n">
        <v>0</v>
      </c>
      <c r="M147" s="126" t="n">
        <v>0</v>
      </c>
      <c r="N147" s="126" t="n">
        <v>0</v>
      </c>
      <c r="O147" s="127" t="n">
        <v>0</v>
      </c>
    </row>
    <row r="148" customFormat="false" ht="15.75" hidden="false" customHeight="false" outlineLevel="0" collapsed="false">
      <c r="A148" s="108"/>
      <c r="B148" s="117" t="s">
        <v>705</v>
      </c>
      <c r="C148" s="118"/>
      <c r="D148" s="119" t="n">
        <v>0</v>
      </c>
      <c r="E148" s="120" t="n">
        <v>0</v>
      </c>
      <c r="F148" s="120" t="n">
        <v>0</v>
      </c>
      <c r="G148" s="120" t="n">
        <v>20000</v>
      </c>
      <c r="H148" s="120" t="n">
        <v>0</v>
      </c>
      <c r="I148" s="120" t="n">
        <v>20000</v>
      </c>
      <c r="J148" s="120" t="n">
        <v>0</v>
      </c>
      <c r="K148" s="120" t="n">
        <v>0</v>
      </c>
      <c r="L148" s="120" t="n">
        <v>0</v>
      </c>
      <c r="M148" s="120" t="n">
        <v>0</v>
      </c>
      <c r="N148" s="120" t="n">
        <v>0</v>
      </c>
      <c r="O148" s="121" t="n">
        <v>0</v>
      </c>
    </row>
    <row r="149" customFormat="false" ht="15.75" hidden="false" customHeight="false" outlineLevel="0" collapsed="false">
      <c r="A149" s="108"/>
      <c r="B149" s="104" t="s">
        <v>17</v>
      </c>
      <c r="C149" s="104" t="s">
        <v>662</v>
      </c>
      <c r="D149" s="105" t="n">
        <v>500000</v>
      </c>
      <c r="E149" s="106" t="n">
        <v>0</v>
      </c>
      <c r="F149" s="106" t="n">
        <v>500000</v>
      </c>
      <c r="G149" s="106" t="n">
        <v>200000</v>
      </c>
      <c r="H149" s="106" t="n">
        <v>200000</v>
      </c>
      <c r="I149" s="106" t="n">
        <v>0</v>
      </c>
      <c r="J149" s="106" t="n">
        <v>500000</v>
      </c>
      <c r="K149" s="106" t="n">
        <v>250000</v>
      </c>
      <c r="L149" s="106" t="n">
        <v>250000</v>
      </c>
      <c r="M149" s="106" t="n">
        <v>500000</v>
      </c>
      <c r="N149" s="106" t="n">
        <v>0</v>
      </c>
      <c r="O149" s="107" t="n">
        <v>500000</v>
      </c>
    </row>
    <row r="150" customFormat="false" ht="15.75" hidden="false" customHeight="false" outlineLevel="0" collapsed="false">
      <c r="A150" s="108"/>
      <c r="B150" s="109"/>
      <c r="C150" s="109" t="s">
        <v>760</v>
      </c>
      <c r="D150" s="110" t="n">
        <v>250000</v>
      </c>
      <c r="E150" s="111" t="n">
        <v>0</v>
      </c>
      <c r="F150" s="111" t="n">
        <v>250000</v>
      </c>
      <c r="G150" s="111" t="n">
        <v>200000</v>
      </c>
      <c r="H150" s="111" t="n">
        <v>0</v>
      </c>
      <c r="I150" s="111" t="n">
        <v>200000</v>
      </c>
      <c r="J150" s="111" t="n">
        <v>250000</v>
      </c>
      <c r="K150" s="111" t="n">
        <v>0</v>
      </c>
      <c r="L150" s="111" t="n">
        <v>250000</v>
      </c>
      <c r="M150" s="111" t="n">
        <v>250000</v>
      </c>
      <c r="N150" s="111" t="n">
        <v>0</v>
      </c>
      <c r="O150" s="112" t="n">
        <v>250000</v>
      </c>
    </row>
    <row r="151" customFormat="false" ht="15.75" hidden="false" customHeight="false" outlineLevel="0" collapsed="false">
      <c r="A151" s="108"/>
      <c r="B151" s="109"/>
      <c r="C151" s="109" t="s">
        <v>761</v>
      </c>
      <c r="D151" s="110" t="n">
        <v>200000</v>
      </c>
      <c r="E151" s="111" t="n">
        <v>0</v>
      </c>
      <c r="F151" s="111" t="n">
        <v>200000</v>
      </c>
      <c r="G151" s="111" t="n">
        <v>200000</v>
      </c>
      <c r="H151" s="111" t="n">
        <v>0</v>
      </c>
      <c r="I151" s="111" t="n">
        <v>200000</v>
      </c>
      <c r="J151" s="111" t="n">
        <v>335000</v>
      </c>
      <c r="K151" s="111" t="n">
        <v>0</v>
      </c>
      <c r="L151" s="111" t="n">
        <v>335000</v>
      </c>
      <c r="M151" s="111" t="n">
        <v>450000</v>
      </c>
      <c r="N151" s="111" t="n">
        <v>0</v>
      </c>
      <c r="O151" s="112" t="n">
        <v>450000</v>
      </c>
    </row>
    <row r="152" customFormat="false" ht="31.5" hidden="false" customHeight="false" outlineLevel="0" collapsed="false">
      <c r="A152" s="108"/>
      <c r="B152" s="109"/>
      <c r="C152" s="109" t="s">
        <v>668</v>
      </c>
      <c r="D152" s="110" t="n">
        <v>250000</v>
      </c>
      <c r="E152" s="111" t="n">
        <v>0</v>
      </c>
      <c r="F152" s="111" t="n">
        <v>250000</v>
      </c>
      <c r="G152" s="111" t="n">
        <v>500000</v>
      </c>
      <c r="H152" s="111" t="n">
        <v>0</v>
      </c>
      <c r="I152" s="111" t="n">
        <v>500000</v>
      </c>
      <c r="J152" s="111" t="n">
        <v>500000</v>
      </c>
      <c r="K152" s="111" t="n">
        <v>0</v>
      </c>
      <c r="L152" s="111" t="n">
        <v>500000</v>
      </c>
      <c r="M152" s="111" t="n">
        <v>500000</v>
      </c>
      <c r="N152" s="111" t="n">
        <v>0</v>
      </c>
      <c r="O152" s="112" t="n">
        <v>500000</v>
      </c>
    </row>
    <row r="153" customFormat="false" ht="31.5" hidden="false" customHeight="false" outlineLevel="0" collapsed="false">
      <c r="A153" s="108"/>
      <c r="B153" s="109"/>
      <c r="C153" s="109" t="s">
        <v>762</v>
      </c>
      <c r="D153" s="110" t="n">
        <v>4000000</v>
      </c>
      <c r="E153" s="111" t="n">
        <v>0</v>
      </c>
      <c r="F153" s="111" t="n">
        <v>4000000</v>
      </c>
      <c r="G153" s="111" t="n">
        <v>3970000</v>
      </c>
      <c r="H153" s="111" t="n">
        <v>0</v>
      </c>
      <c r="I153" s="111" t="n">
        <v>3970000</v>
      </c>
      <c r="J153" s="111" t="n">
        <v>4000000</v>
      </c>
      <c r="K153" s="111" t="n">
        <v>0</v>
      </c>
      <c r="L153" s="111" t="n">
        <v>4000000</v>
      </c>
      <c r="M153" s="111" t="n">
        <v>4000000</v>
      </c>
      <c r="N153" s="111" t="n">
        <v>0</v>
      </c>
      <c r="O153" s="112" t="n">
        <v>4000000</v>
      </c>
    </row>
    <row r="154" customFormat="false" ht="78.75" hidden="false" customHeight="false" outlineLevel="0" collapsed="false">
      <c r="A154" s="108"/>
      <c r="B154" s="109"/>
      <c r="C154" s="109" t="s">
        <v>763</v>
      </c>
      <c r="D154" s="110" t="n">
        <v>2000000</v>
      </c>
      <c r="E154" s="111" t="n">
        <v>0</v>
      </c>
      <c r="F154" s="111" t="n">
        <v>2000000</v>
      </c>
      <c r="G154" s="111" t="n">
        <v>2000000</v>
      </c>
      <c r="H154" s="111" t="n">
        <v>0</v>
      </c>
      <c r="I154" s="111" t="n">
        <v>2000000</v>
      </c>
      <c r="J154" s="111" t="n">
        <v>2000000</v>
      </c>
      <c r="K154" s="111" t="n">
        <v>0</v>
      </c>
      <c r="L154" s="111" t="n">
        <v>2000000</v>
      </c>
      <c r="M154" s="111" t="n">
        <v>2000000</v>
      </c>
      <c r="N154" s="111" t="n">
        <v>0</v>
      </c>
      <c r="O154" s="112" t="n">
        <v>2000000</v>
      </c>
    </row>
    <row r="155" customFormat="false" ht="15.75" hidden="false" customHeight="false" outlineLevel="0" collapsed="false">
      <c r="A155" s="108"/>
      <c r="B155" s="109"/>
      <c r="C155" s="158" t="s">
        <v>764</v>
      </c>
      <c r="D155" s="110" t="n">
        <v>200000</v>
      </c>
      <c r="E155" s="111" t="n">
        <v>0</v>
      </c>
      <c r="F155" s="111" t="n">
        <v>200000</v>
      </c>
      <c r="G155" s="111" t="n">
        <v>0</v>
      </c>
      <c r="H155" s="111" t="n">
        <v>0</v>
      </c>
      <c r="I155" s="111" t="n">
        <v>0</v>
      </c>
      <c r="J155" s="111" t="n">
        <v>0</v>
      </c>
      <c r="K155" s="111" t="n">
        <v>0</v>
      </c>
      <c r="L155" s="111" t="n">
        <v>0</v>
      </c>
      <c r="M155" s="111" t="n">
        <v>0</v>
      </c>
      <c r="N155" s="111" t="n">
        <v>0</v>
      </c>
      <c r="O155" s="112" t="n">
        <v>0</v>
      </c>
    </row>
    <row r="156" customFormat="false" ht="15.75" hidden="false" customHeight="false" outlineLevel="0" collapsed="false">
      <c r="A156" s="108"/>
      <c r="B156" s="109"/>
      <c r="C156" s="109" t="s">
        <v>765</v>
      </c>
      <c r="D156" s="110" t="n">
        <v>1000000</v>
      </c>
      <c r="E156" s="111" t="n">
        <v>0</v>
      </c>
      <c r="F156" s="111" t="n">
        <v>1000000</v>
      </c>
      <c r="G156" s="111" t="n">
        <v>800000</v>
      </c>
      <c r="H156" s="111" t="n">
        <v>0</v>
      </c>
      <c r="I156" s="111" t="n">
        <v>800000</v>
      </c>
      <c r="J156" s="111" t="n">
        <v>1000000</v>
      </c>
      <c r="K156" s="111" t="n">
        <v>0</v>
      </c>
      <c r="L156" s="111" t="n">
        <v>1000000</v>
      </c>
      <c r="M156" s="111" t="n">
        <v>1000000</v>
      </c>
      <c r="N156" s="111" t="n">
        <v>0</v>
      </c>
      <c r="O156" s="112" t="n">
        <v>1000000</v>
      </c>
    </row>
    <row r="157" customFormat="false" ht="31.5" hidden="false" customHeight="false" outlineLevel="0" collapsed="false">
      <c r="A157" s="108"/>
      <c r="B157" s="109"/>
      <c r="C157" s="109" t="s">
        <v>766</v>
      </c>
      <c r="D157" s="110" t="n">
        <v>0</v>
      </c>
      <c r="E157" s="111" t="n">
        <v>0</v>
      </c>
      <c r="F157" s="111" t="n">
        <v>0</v>
      </c>
      <c r="G157" s="111" t="n">
        <v>100000</v>
      </c>
      <c r="H157" s="111" t="n">
        <v>0</v>
      </c>
      <c r="I157" s="111" t="n">
        <v>100000</v>
      </c>
      <c r="J157" s="111" t="n">
        <v>150000</v>
      </c>
      <c r="K157" s="111" t="n">
        <v>0</v>
      </c>
      <c r="L157" s="111" t="n">
        <v>150000</v>
      </c>
      <c r="M157" s="111" t="n">
        <v>150000</v>
      </c>
      <c r="N157" s="111" t="n">
        <v>0</v>
      </c>
      <c r="O157" s="112" t="n">
        <v>150000</v>
      </c>
    </row>
    <row r="158" customFormat="false" ht="15.75" hidden="false" customHeight="false" outlineLevel="0" collapsed="false">
      <c r="A158" s="108"/>
      <c r="B158" s="109"/>
      <c r="C158" s="109" t="s">
        <v>767</v>
      </c>
      <c r="D158" s="110" t="n">
        <v>150000</v>
      </c>
      <c r="E158" s="111" t="n">
        <v>0</v>
      </c>
      <c r="F158" s="111" t="n">
        <v>150000</v>
      </c>
      <c r="G158" s="111" t="n">
        <v>50000</v>
      </c>
      <c r="H158" s="111" t="n">
        <v>0</v>
      </c>
      <c r="I158" s="111" t="n">
        <v>50000</v>
      </c>
      <c r="J158" s="111" t="n">
        <v>100000</v>
      </c>
      <c r="K158" s="111" t="n">
        <v>0</v>
      </c>
      <c r="L158" s="111" t="n">
        <v>100000</v>
      </c>
      <c r="M158" s="111" t="n">
        <v>100000</v>
      </c>
      <c r="N158" s="111" t="n">
        <v>0</v>
      </c>
      <c r="O158" s="112" t="n">
        <v>100000</v>
      </c>
    </row>
    <row r="159" customFormat="false" ht="15.75" hidden="false" customHeight="false" outlineLevel="0" collapsed="false">
      <c r="A159" s="108"/>
      <c r="B159" s="113"/>
      <c r="C159" s="113" t="s">
        <v>768</v>
      </c>
      <c r="D159" s="114" t="n">
        <v>200000</v>
      </c>
      <c r="E159" s="115" t="n">
        <v>200000</v>
      </c>
      <c r="F159" s="115" t="n">
        <v>0</v>
      </c>
      <c r="G159" s="115" t="n">
        <v>200000</v>
      </c>
      <c r="H159" s="115" t="n">
        <v>200000</v>
      </c>
      <c r="I159" s="115" t="n">
        <v>0</v>
      </c>
      <c r="J159" s="115" t="n">
        <v>200000</v>
      </c>
      <c r="K159" s="115" t="n">
        <v>200000</v>
      </c>
      <c r="L159" s="115" t="n">
        <v>0</v>
      </c>
      <c r="M159" s="115" t="n">
        <v>200000</v>
      </c>
      <c r="N159" s="115" t="n">
        <v>200000</v>
      </c>
      <c r="O159" s="116" t="n">
        <v>0</v>
      </c>
    </row>
    <row r="160" customFormat="false" ht="15.75" hidden="false" customHeight="false" outlineLevel="0" collapsed="false">
      <c r="A160" s="108"/>
      <c r="B160" s="117" t="s">
        <v>769</v>
      </c>
      <c r="C160" s="118"/>
      <c r="D160" s="119" t="n">
        <v>8750000</v>
      </c>
      <c r="E160" s="120" t="n">
        <v>200000</v>
      </c>
      <c r="F160" s="120" t="n">
        <v>8550000</v>
      </c>
      <c r="G160" s="120" t="n">
        <v>8220000</v>
      </c>
      <c r="H160" s="120" t="n">
        <v>400000</v>
      </c>
      <c r="I160" s="120" t="n">
        <v>7820000</v>
      </c>
      <c r="J160" s="120" t="n">
        <v>9035000</v>
      </c>
      <c r="K160" s="120" t="n">
        <v>450000</v>
      </c>
      <c r="L160" s="120" t="n">
        <v>8585000</v>
      </c>
      <c r="M160" s="120" t="n">
        <v>9150000</v>
      </c>
      <c r="N160" s="120" t="n">
        <v>200000</v>
      </c>
      <c r="O160" s="121" t="n">
        <v>8950000</v>
      </c>
    </row>
    <row r="161" customFormat="false" ht="15.75" hidden="false" customHeight="false" outlineLevel="0" collapsed="false">
      <c r="A161" s="108"/>
      <c r="B161" s="124" t="s">
        <v>24</v>
      </c>
      <c r="C161" s="124" t="s">
        <v>770</v>
      </c>
      <c r="D161" s="125" t="n">
        <v>300000</v>
      </c>
      <c r="E161" s="126" t="n">
        <v>210000</v>
      </c>
      <c r="F161" s="126" t="n">
        <v>90000</v>
      </c>
      <c r="G161" s="126" t="n">
        <v>70000</v>
      </c>
      <c r="H161" s="126" t="n">
        <v>0</v>
      </c>
      <c r="I161" s="126" t="n">
        <v>70000</v>
      </c>
      <c r="J161" s="126" t="n">
        <v>150000</v>
      </c>
      <c r="K161" s="126" t="n">
        <v>0</v>
      </c>
      <c r="L161" s="126" t="n">
        <v>150000</v>
      </c>
      <c r="M161" s="126" t="n">
        <v>150000</v>
      </c>
      <c r="N161" s="126" t="n">
        <v>0</v>
      </c>
      <c r="O161" s="127" t="n">
        <v>150000</v>
      </c>
    </row>
    <row r="162" customFormat="false" ht="15.75" hidden="false" customHeight="false" outlineLevel="0" collapsed="false">
      <c r="A162" s="128"/>
      <c r="B162" s="117" t="s">
        <v>771</v>
      </c>
      <c r="C162" s="118"/>
      <c r="D162" s="119" t="n">
        <v>300000</v>
      </c>
      <c r="E162" s="120" t="n">
        <v>210000</v>
      </c>
      <c r="F162" s="120" t="n">
        <v>90000</v>
      </c>
      <c r="G162" s="120" t="n">
        <v>70000</v>
      </c>
      <c r="H162" s="120" t="n">
        <v>0</v>
      </c>
      <c r="I162" s="120" t="n">
        <v>70000</v>
      </c>
      <c r="J162" s="120" t="n">
        <v>150000</v>
      </c>
      <c r="K162" s="120" t="n">
        <v>0</v>
      </c>
      <c r="L162" s="120" t="n">
        <v>150000</v>
      </c>
      <c r="M162" s="120" t="n">
        <v>150000</v>
      </c>
      <c r="N162" s="120" t="n">
        <v>0</v>
      </c>
      <c r="O162" s="121" t="n">
        <v>150000</v>
      </c>
    </row>
    <row r="163" customFormat="false" ht="15.75" hidden="false" customHeight="false" outlineLevel="0" collapsed="false">
      <c r="A163" s="129" t="s">
        <v>772</v>
      </c>
      <c r="B163" s="130"/>
      <c r="C163" s="118"/>
      <c r="D163" s="119" t="n">
        <v>9276000</v>
      </c>
      <c r="E163" s="120" t="n">
        <v>910000</v>
      </c>
      <c r="F163" s="120" t="n">
        <v>8366000</v>
      </c>
      <c r="G163" s="120" t="n">
        <v>9716000</v>
      </c>
      <c r="H163" s="120" t="n">
        <v>923000</v>
      </c>
      <c r="I163" s="120" t="n">
        <v>8793000</v>
      </c>
      <c r="J163" s="120" t="n">
        <v>10946000</v>
      </c>
      <c r="K163" s="120" t="n">
        <v>700000</v>
      </c>
      <c r="L163" s="120" t="n">
        <v>10246000</v>
      </c>
      <c r="M163" s="120" t="n">
        <v>11055000</v>
      </c>
      <c r="N163" s="120" t="n">
        <v>600000</v>
      </c>
      <c r="O163" s="121" t="n">
        <v>10455000</v>
      </c>
    </row>
    <row r="164" customFormat="false" ht="15.75" hidden="false" customHeight="false" outlineLevel="0" collapsed="false">
      <c r="A164" s="131" t="s">
        <v>607</v>
      </c>
      <c r="B164" s="132"/>
      <c r="C164" s="133"/>
      <c r="D164" s="134" t="n">
        <v>42511915</v>
      </c>
      <c r="E164" s="135" t="n">
        <v>8452495.0001</v>
      </c>
      <c r="F164" s="135" t="n">
        <v>34059419.9999</v>
      </c>
      <c r="G164" s="135" t="n">
        <v>52500920.100012</v>
      </c>
      <c r="H164" s="135" t="n">
        <v>15651653</v>
      </c>
      <c r="I164" s="135" t="n">
        <v>36849267.100012</v>
      </c>
      <c r="J164" s="135" t="n">
        <v>64868500</v>
      </c>
      <c r="K164" s="135" t="n">
        <v>7199400.00002</v>
      </c>
      <c r="L164" s="135" t="n">
        <v>57669099.99998</v>
      </c>
      <c r="M164" s="135" t="n">
        <v>58493917.0000101</v>
      </c>
      <c r="N164" s="135" t="n">
        <v>10200500.0000001</v>
      </c>
      <c r="O164" s="136" t="n">
        <v>48293417.00001</v>
      </c>
    </row>
  </sheetData>
  <printOptions headings="false" gridLines="false" gridLinesSet="true" horizontalCentered="false" verticalCentered="false"/>
  <pageMargins left="0.7" right="0.740277777777778" top="1.12986111111111" bottom="0.590972222222222" header="0.359722222222222" footer="0.118055555555556"/>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&amp;LDépartement Ressources
Direction des finances&amp;CPPI par quartier&amp;R&amp;D</oddHeader>
    <oddFooter>&amp;L&amp;Z&amp;F/&amp;A&amp;R&amp;P/&amp;N</oddFooter>
  </headerFooter>
</worksheet>
</file>

<file path=xl/worksheets/sheet7.xml><?xml version="1.0" encoding="utf-8"?>
<worksheet xmlns="http://schemas.openxmlformats.org/spreadsheetml/2006/main" xmlns:r="http://schemas.openxmlformats.org/officeDocument/2006/relationships">
  <sheetPr filterMode="true">
    <tabColor rgb="FFFFFF00"/>
    <pageSetUpPr fitToPage="true"/>
  </sheetPr>
  <dimension ref="A1:BA133"/>
  <sheetViews>
    <sheetView showFormulas="false" showGridLines="true" showRowColHeaders="true" showZeros="true" rightToLeft="false" tabSelected="true" showOutlineSymbols="true" defaultGridColor="true" view="pageBreakPreview" topLeftCell="A1" colorId="64" zoomScale="100" zoomScaleNormal="85" zoomScalePageLayoutView="100" workbookViewId="0">
      <pane xSplit="12" ySplit="4" topLeftCell="AE54" activePane="bottomRight" state="frozen"/>
      <selection pane="topLeft" activeCell="A1" activeCellId="0" sqref="A1"/>
      <selection pane="topRight" activeCell="AE1" activeCellId="0" sqref="AE1"/>
      <selection pane="bottomLeft" activeCell="A54" activeCellId="0" sqref="A54"/>
      <selection pane="bottomRight" activeCell="AF1" activeCellId="0" sqref="AF:AF"/>
    </sheetView>
  </sheetViews>
  <sheetFormatPr defaultRowHeight="15" zeroHeight="false" outlineLevelRow="0" outlineLevelCol="1"/>
  <cols>
    <col collapsed="false" customWidth="true" hidden="false" outlineLevel="0" max="2" min="1" style="159" width="6.13"/>
    <col collapsed="false" customWidth="true" hidden="true" outlineLevel="1" max="3" min="3" style="160" width="4.25"/>
    <col collapsed="false" customWidth="true" hidden="true" outlineLevel="1" max="4" min="4" style="161" width="16.87"/>
    <col collapsed="false" customWidth="true" hidden="true" outlineLevel="1" max="5" min="5" style="162" width="9.12"/>
    <col collapsed="false" customWidth="true" hidden="false" outlineLevel="0" max="6" min="6" style="162" width="11.87"/>
    <col collapsed="false" customWidth="true" hidden="false" outlineLevel="0" max="7" min="7" style="162" width="6.13"/>
    <col collapsed="false" customWidth="true" hidden="false" outlineLevel="0" max="8" min="8" style="162" width="24.13"/>
    <col collapsed="false" customWidth="true" hidden="true" outlineLevel="1" max="9" min="9" style="162" width="14.51"/>
    <col collapsed="false" customWidth="true" hidden="false" outlineLevel="0" max="10" min="10" style="161" width="59.62"/>
    <col collapsed="false" customWidth="true" hidden="true" outlineLevel="1" max="11" min="11" style="162" width="28.13"/>
    <col collapsed="false" customWidth="true" hidden="true" outlineLevel="1" max="12" min="12" style="162" width="12.87"/>
    <col collapsed="false" customWidth="true" hidden="false" outlineLevel="0" max="13" min="13" style="161" width="20.87"/>
    <col collapsed="false" customWidth="true" hidden="true" outlineLevel="1" max="14" min="14" style="161" width="42.75"/>
    <col collapsed="false" customWidth="true" hidden="false" outlineLevel="0" max="15" min="15" style="162" width="30.5"/>
    <col collapsed="false" customWidth="true" hidden="true" outlineLevel="1" max="17" min="16" style="162" width="16.25"/>
    <col collapsed="false" customWidth="true" hidden="true" outlineLevel="1" max="18" min="18" style="162" width="15.62"/>
    <col collapsed="false" customWidth="true" hidden="true" outlineLevel="1" max="19" min="19" style="162" width="14.25"/>
    <col collapsed="false" customWidth="true" hidden="true" outlineLevel="1" max="20" min="20" style="162" width="15.38"/>
    <col collapsed="false" customWidth="true" hidden="true" outlineLevel="1" max="21" min="21" style="161" width="12.38"/>
    <col collapsed="false" customWidth="true" hidden="true" outlineLevel="1" max="22" min="22" style="162" width="15.25"/>
    <col collapsed="false" customWidth="true" hidden="true" outlineLevel="1" max="23" min="23" style="162" width="14.87"/>
    <col collapsed="false" customWidth="true" hidden="true" outlineLevel="1" max="25" min="24" style="162" width="15.25"/>
    <col collapsed="false" customWidth="true" hidden="true" outlineLevel="1" max="26" min="26" style="161" width="13.13"/>
    <col collapsed="false" customWidth="true" hidden="true" outlineLevel="1" max="27" min="27" style="162" width="13.13"/>
    <col collapsed="false" customWidth="true" hidden="true" outlineLevel="1" max="28" min="28" style="162" width="12.87"/>
    <col collapsed="false" customWidth="true" hidden="true" outlineLevel="1" max="29" min="29" style="162" width="11.75"/>
    <col collapsed="false" customWidth="true" hidden="false" outlineLevel="0" max="30" min="30" style="162" width="13.63"/>
    <col collapsed="false" customWidth="true" hidden="false" outlineLevel="0" max="31" min="31" style="162" width="14"/>
    <col collapsed="false" customWidth="true" hidden="false" outlineLevel="0" max="32" min="32" style="162" width="12.63"/>
    <col collapsed="false" customWidth="true" hidden="false" outlineLevel="0" max="33" min="33" style="162" width="14.37"/>
    <col collapsed="false" customWidth="true" hidden="false" outlineLevel="0" max="34" min="34" style="162" width="14"/>
    <col collapsed="false" customWidth="true" hidden="false" outlineLevel="0" max="35" min="35" style="162" width="12.63"/>
    <col collapsed="false" customWidth="true" hidden="false" outlineLevel="0" max="36" min="36" style="162" width="14.37"/>
    <col collapsed="false" customWidth="true" hidden="false" outlineLevel="0" max="37" min="37" style="162" width="14"/>
    <col collapsed="false" customWidth="true" hidden="false" outlineLevel="0" max="41" min="38" style="162" width="12.63"/>
    <col collapsed="false" customWidth="true" hidden="false" outlineLevel="0" max="42" min="42" style="162" width="14.87"/>
    <col collapsed="false" customWidth="true" hidden="false" outlineLevel="0" max="43" min="43" style="162" width="16.13"/>
    <col collapsed="false" customWidth="true" hidden="false" outlineLevel="0" max="44" min="44" style="162" width="12.87"/>
    <col collapsed="false" customWidth="true" hidden="false" outlineLevel="0" max="47" min="45" style="162" width="12.75"/>
    <col collapsed="false" customWidth="true" hidden="false" outlineLevel="1" max="48" min="48" style="162" width="12.13"/>
    <col collapsed="false" customWidth="true" hidden="false" outlineLevel="1" max="51" min="49" style="162" width="7.87"/>
    <col collapsed="false" customWidth="true" hidden="false" outlineLevel="1" max="52" min="52" style="163" width="60.75"/>
    <col collapsed="false" customWidth="true" hidden="false" outlineLevel="1" max="53" min="53" style="163" width="41.51"/>
    <col collapsed="false" customWidth="true" hidden="false" outlineLevel="0" max="1025" min="54" style="162" width="11"/>
  </cols>
  <sheetData>
    <row r="1" s="184" customFormat="true" ht="85.5" hidden="false" customHeight="true" outlineLevel="0" collapsed="false">
      <c r="A1" s="164" t="s">
        <v>773</v>
      </c>
      <c r="B1" s="165" t="s">
        <v>563</v>
      </c>
      <c r="C1" s="166" t="s">
        <v>565</v>
      </c>
      <c r="D1" s="167" t="s">
        <v>774</v>
      </c>
      <c r="E1" s="168" t="s">
        <v>567</v>
      </c>
      <c r="F1" s="168" t="s">
        <v>643</v>
      </c>
      <c r="G1" s="169" t="s">
        <v>775</v>
      </c>
      <c r="H1" s="168" t="s">
        <v>642</v>
      </c>
      <c r="I1" s="169" t="s">
        <v>776</v>
      </c>
      <c r="J1" s="170" t="s">
        <v>569</v>
      </c>
      <c r="K1" s="168" t="s">
        <v>568</v>
      </c>
      <c r="L1" s="169" t="s">
        <v>777</v>
      </c>
      <c r="M1" s="171" t="s">
        <v>689</v>
      </c>
      <c r="N1" s="171" t="s">
        <v>690</v>
      </c>
      <c r="O1" s="167" t="s">
        <v>561</v>
      </c>
      <c r="P1" s="172" t="s">
        <v>778</v>
      </c>
      <c r="Q1" s="173" t="s">
        <v>779</v>
      </c>
      <c r="R1" s="174" t="s">
        <v>780</v>
      </c>
      <c r="S1" s="175" t="s">
        <v>781</v>
      </c>
      <c r="T1" s="176" t="s">
        <v>782</v>
      </c>
      <c r="U1" s="177" t="s">
        <v>783</v>
      </c>
      <c r="V1" s="175" t="s">
        <v>784</v>
      </c>
      <c r="W1" s="176" t="s">
        <v>785</v>
      </c>
      <c r="X1" s="175" t="s">
        <v>786</v>
      </c>
      <c r="Y1" s="176" t="s">
        <v>787</v>
      </c>
      <c r="Z1" s="177" t="s">
        <v>788</v>
      </c>
      <c r="AA1" s="178" t="s">
        <v>789</v>
      </c>
      <c r="AB1" s="179" t="s">
        <v>790</v>
      </c>
      <c r="AC1" s="180" t="s">
        <v>791</v>
      </c>
      <c r="AD1" s="178" t="s">
        <v>792</v>
      </c>
      <c r="AE1" s="179" t="s">
        <v>793</v>
      </c>
      <c r="AF1" s="180" t="s">
        <v>794</v>
      </c>
      <c r="AG1" s="178" t="s">
        <v>795</v>
      </c>
      <c r="AH1" s="179" t="s">
        <v>796</v>
      </c>
      <c r="AI1" s="180" t="s">
        <v>797</v>
      </c>
      <c r="AJ1" s="178" t="s">
        <v>798</v>
      </c>
      <c r="AK1" s="179" t="s">
        <v>799</v>
      </c>
      <c r="AL1" s="180" t="s">
        <v>800</v>
      </c>
      <c r="AM1" s="178" t="s">
        <v>801</v>
      </c>
      <c r="AN1" s="179" t="s">
        <v>802</v>
      </c>
      <c r="AO1" s="180" t="s">
        <v>803</v>
      </c>
      <c r="AP1" s="178" t="s">
        <v>804</v>
      </c>
      <c r="AQ1" s="181" t="s">
        <v>805</v>
      </c>
      <c r="AR1" s="182" t="s">
        <v>806</v>
      </c>
      <c r="AS1" s="172" t="s">
        <v>807</v>
      </c>
      <c r="AT1" s="173" t="s">
        <v>808</v>
      </c>
      <c r="AU1" s="174" t="s">
        <v>809</v>
      </c>
      <c r="AV1" s="169" t="s">
        <v>810</v>
      </c>
      <c r="AW1" s="169" t="s">
        <v>811</v>
      </c>
      <c r="AX1" s="169" t="s">
        <v>812</v>
      </c>
      <c r="AY1" s="169" t="s">
        <v>813</v>
      </c>
      <c r="AZ1" s="183" t="s">
        <v>814</v>
      </c>
      <c r="BA1" s="183" t="s">
        <v>815</v>
      </c>
    </row>
    <row r="2" customFormat="false" ht="34.3" hidden="true" customHeight="false" outlineLevel="0" collapsed="false">
      <c r="A2" s="185" t="n">
        <f aca="false">IF(AND(AO2=0,AI2=0,AL2=0,AR2=0),0,1)</f>
        <v>1</v>
      </c>
      <c r="B2" s="186" t="n">
        <f aca="false">IF(AND(AD2=0,AE2=0),0,1)</f>
        <v>0</v>
      </c>
      <c r="C2" s="187" t="n">
        <v>1</v>
      </c>
      <c r="D2" s="188" t="s">
        <v>46</v>
      </c>
      <c r="E2" s="189" t="s">
        <v>642</v>
      </c>
      <c r="F2" s="189" t="s">
        <v>644</v>
      </c>
      <c r="G2" s="189" t="n">
        <v>4</v>
      </c>
      <c r="H2" s="189" t="s">
        <v>652</v>
      </c>
      <c r="I2" s="190" t="s">
        <v>816</v>
      </c>
      <c r="J2" s="191" t="s">
        <v>720</v>
      </c>
      <c r="K2" s="189" t="s">
        <v>817</v>
      </c>
      <c r="L2" s="192" t="s">
        <v>818</v>
      </c>
      <c r="M2" s="191" t="s">
        <v>30</v>
      </c>
      <c r="N2" s="193" t="s">
        <v>21</v>
      </c>
      <c r="O2" s="189" t="s">
        <v>38</v>
      </c>
      <c r="P2" s="194" t="n">
        <f aca="false">S2+X2+AD2+AG2+AJ2+AP2+AM2</f>
        <v>480500</v>
      </c>
      <c r="Q2" s="195" t="n">
        <f aca="false">T2+Y2+AE2+AH2+AK2+AQ2++AN2</f>
        <v>0</v>
      </c>
      <c r="R2" s="196" t="n">
        <f aca="false">P2-Q2</f>
        <v>480500</v>
      </c>
      <c r="S2" s="197" t="n">
        <v>0</v>
      </c>
      <c r="T2" s="198" t="n">
        <v>0</v>
      </c>
      <c r="U2" s="199" t="n">
        <v>0</v>
      </c>
      <c r="V2" s="197" t="n">
        <v>0</v>
      </c>
      <c r="W2" s="198" t="n">
        <v>0</v>
      </c>
      <c r="X2" s="197" t="n">
        <v>0</v>
      </c>
      <c r="Y2" s="198" t="n">
        <v>0</v>
      </c>
      <c r="Z2" s="199" t="n">
        <v>0</v>
      </c>
      <c r="AA2" s="200" t="n">
        <v>0</v>
      </c>
      <c r="AB2" s="201" t="n">
        <v>0</v>
      </c>
      <c r="AC2" s="202" t="n">
        <f aca="false">AA2-AB2</f>
        <v>0</v>
      </c>
      <c r="AD2" s="200" t="n">
        <v>0</v>
      </c>
      <c r="AE2" s="201" t="n">
        <v>0</v>
      </c>
      <c r="AF2" s="202" t="n">
        <f aca="false">AD2-AE2</f>
        <v>0</v>
      </c>
      <c r="AG2" s="200" t="n">
        <v>240000</v>
      </c>
      <c r="AH2" s="201" t="n">
        <v>0</v>
      </c>
      <c r="AI2" s="202" t="n">
        <f aca="false">AG2-AH2</f>
        <v>240000</v>
      </c>
      <c r="AJ2" s="200" t="n">
        <v>240500</v>
      </c>
      <c r="AK2" s="201" t="n">
        <v>0</v>
      </c>
      <c r="AL2" s="202" t="n">
        <f aca="false">AJ2-AK2</f>
        <v>240500</v>
      </c>
      <c r="AM2" s="200" t="n">
        <v>0</v>
      </c>
      <c r="AN2" s="201" t="n">
        <v>0</v>
      </c>
      <c r="AO2" s="202" t="n">
        <f aca="false">AM2-AN2</f>
        <v>0</v>
      </c>
      <c r="AP2" s="200" t="n">
        <v>0</v>
      </c>
      <c r="AQ2" s="201" t="n">
        <v>0</v>
      </c>
      <c r="AR2" s="202" t="n">
        <f aca="false">AP2-AQ2</f>
        <v>0</v>
      </c>
      <c r="AS2" s="194" t="n">
        <f aca="false">+AM2+AJ2+AG2+AP2</f>
        <v>480500</v>
      </c>
      <c r="AT2" s="195" t="n">
        <f aca="false">+AN2+AK2+AH2+AQ2</f>
        <v>0</v>
      </c>
      <c r="AU2" s="196" t="n">
        <f aca="false">+AO2+AL2+AI2+AR2</f>
        <v>480500</v>
      </c>
      <c r="AV2" s="189"/>
      <c r="AW2" s="189"/>
      <c r="AX2" s="189"/>
      <c r="AY2" s="189"/>
      <c r="AZ2" s="203" t="s">
        <v>819</v>
      </c>
      <c r="BA2" s="203" t="s">
        <v>820</v>
      </c>
    </row>
    <row r="3" customFormat="false" ht="42.5" hidden="true" customHeight="false" outlineLevel="0" collapsed="false">
      <c r="A3" s="185" t="n">
        <f aca="false">IF(AND(AO3=0,AI3=0,AL3=0,AR3=0),0,1)</f>
        <v>1</v>
      </c>
      <c r="B3" s="186" t="n">
        <f aca="false">IF(AND(AD3=0,AE3=0),0,1)</f>
        <v>1</v>
      </c>
      <c r="C3" s="187" t="n">
        <v>1</v>
      </c>
      <c r="D3" s="188" t="s">
        <v>46</v>
      </c>
      <c r="E3" s="189" t="s">
        <v>642</v>
      </c>
      <c r="F3" s="189" t="s">
        <v>644</v>
      </c>
      <c r="G3" s="189" t="n">
        <v>4</v>
      </c>
      <c r="H3" s="189" t="s">
        <v>652</v>
      </c>
      <c r="I3" s="204" t="s">
        <v>125</v>
      </c>
      <c r="J3" s="191" t="s">
        <v>655</v>
      </c>
      <c r="K3" s="189" t="str">
        <f aca="false">J3</f>
        <v>ZAC Centre Ville - Participation à l'opération d'aménagement</v>
      </c>
      <c r="L3" s="192" t="s">
        <v>821</v>
      </c>
      <c r="M3" s="191" t="s">
        <v>30</v>
      </c>
      <c r="N3" s="193" t="s">
        <v>21</v>
      </c>
      <c r="O3" s="189" t="s">
        <v>38</v>
      </c>
      <c r="P3" s="194" t="n">
        <f aca="false">S3+X3+AD3+AG3+AJ3+AP3+AM3</f>
        <v>2388100</v>
      </c>
      <c r="Q3" s="195" t="n">
        <f aca="false">T3+Y3+AE3+AH3+AK3+AQ3++AN3</f>
        <v>1840319</v>
      </c>
      <c r="R3" s="196" t="n">
        <f aca="false">P3-Q3</f>
        <v>547781</v>
      </c>
      <c r="S3" s="197" t="n">
        <v>1757500</v>
      </c>
      <c r="T3" s="198" t="n">
        <v>1298319</v>
      </c>
      <c r="U3" s="199" t="n">
        <v>459181</v>
      </c>
      <c r="V3" s="197" t="n">
        <v>27890</v>
      </c>
      <c r="W3" s="198" t="n">
        <v>0</v>
      </c>
      <c r="X3" s="197" t="n">
        <v>207500</v>
      </c>
      <c r="Y3" s="198" t="n">
        <v>207500</v>
      </c>
      <c r="Z3" s="199" t="n">
        <v>0</v>
      </c>
      <c r="AA3" s="200" t="n">
        <v>207500</v>
      </c>
      <c r="AB3" s="201" t="n">
        <v>207500</v>
      </c>
      <c r="AC3" s="202" t="n">
        <f aca="false">AA3-AB3</f>
        <v>0</v>
      </c>
      <c r="AD3" s="200" t="n">
        <v>212000</v>
      </c>
      <c r="AE3" s="201" t="n">
        <v>207500</v>
      </c>
      <c r="AF3" s="202" t="n">
        <f aca="false">AD3-AE3</f>
        <v>4500</v>
      </c>
      <c r="AG3" s="200" t="n">
        <v>211100</v>
      </c>
      <c r="AH3" s="201" t="n">
        <v>127000</v>
      </c>
      <c r="AI3" s="202" t="n">
        <f aca="false">AG3-AH3</f>
        <v>84100</v>
      </c>
      <c r="AJ3" s="200" t="n">
        <v>0</v>
      </c>
      <c r="AK3" s="201" t="n">
        <v>0</v>
      </c>
      <c r="AL3" s="202" t="n">
        <f aca="false">AJ3-AK3</f>
        <v>0</v>
      </c>
      <c r="AM3" s="200" t="n">
        <v>0</v>
      </c>
      <c r="AN3" s="201" t="n">
        <v>0</v>
      </c>
      <c r="AO3" s="202" t="n">
        <f aca="false">AM3-AN3</f>
        <v>0</v>
      </c>
      <c r="AP3" s="200" t="n">
        <v>0</v>
      </c>
      <c r="AQ3" s="201" t="n">
        <v>0</v>
      </c>
      <c r="AR3" s="202" t="n">
        <f aca="false">AP3-AQ3</f>
        <v>0</v>
      </c>
      <c r="AS3" s="194" t="n">
        <f aca="false">+AM3+AJ3+AG3+AP3</f>
        <v>211100</v>
      </c>
      <c r="AT3" s="195" t="n">
        <f aca="false">+AN3+AK3+AH3+AQ3</f>
        <v>127000</v>
      </c>
      <c r="AU3" s="196" t="n">
        <f aca="false">+AO3+AL3+AI3+AR3</f>
        <v>84100</v>
      </c>
      <c r="AV3" s="189" t="n">
        <v>0</v>
      </c>
      <c r="AW3" s="189" t="n">
        <v>0</v>
      </c>
      <c r="AX3" s="189" t="n">
        <v>0</v>
      </c>
      <c r="AY3" s="189"/>
      <c r="AZ3" s="203" t="s">
        <v>822</v>
      </c>
      <c r="BA3" s="203" t="s">
        <v>823</v>
      </c>
    </row>
    <row r="4" customFormat="false" ht="15" hidden="true" customHeight="false" outlineLevel="0" collapsed="false">
      <c r="A4" s="185" t="n">
        <f aca="false">IF(AND(AO4=0,AI4=0,AL4=0,AR4=0),0,1)</f>
        <v>0</v>
      </c>
      <c r="B4" s="186" t="n">
        <f aca="false">IF(AND(AD4=0,AE4=0),0,1)</f>
        <v>1</v>
      </c>
      <c r="C4" s="187" t="n">
        <v>0</v>
      </c>
      <c r="D4" s="188" t="s">
        <v>46</v>
      </c>
      <c r="E4" s="189" t="s">
        <v>642</v>
      </c>
      <c r="F4" s="189" t="s">
        <v>644</v>
      </c>
      <c r="G4" s="189" t="n">
        <v>4</v>
      </c>
      <c r="H4" s="189" t="s">
        <v>648</v>
      </c>
      <c r="I4" s="205" t="s">
        <v>824</v>
      </c>
      <c r="J4" s="191" t="s">
        <v>717</v>
      </c>
      <c r="K4" s="189" t="s">
        <v>825</v>
      </c>
      <c r="L4" s="192" t="s">
        <v>818</v>
      </c>
      <c r="M4" s="193" t="s">
        <v>30</v>
      </c>
      <c r="N4" s="193" t="s">
        <v>21</v>
      </c>
      <c r="O4" s="192" t="s">
        <v>39</v>
      </c>
      <c r="P4" s="194" t="n">
        <f aca="false">S4+X4+AD4+AG4+AJ4+AP4+AM4</f>
        <v>0</v>
      </c>
      <c r="Q4" s="195" t="n">
        <f aca="false">T4+Y4+AE4+AH4+AK4+AQ4++AN4</f>
        <v>2900000</v>
      </c>
      <c r="R4" s="196" t="n">
        <f aca="false">P4-Q4</f>
        <v>-2900000</v>
      </c>
      <c r="S4" s="197" t="n">
        <v>0</v>
      </c>
      <c r="T4" s="198" t="n">
        <v>0</v>
      </c>
      <c r="U4" s="199" t="n">
        <v>0</v>
      </c>
      <c r="V4" s="197" t="n">
        <v>0</v>
      </c>
      <c r="W4" s="198" t="n">
        <v>0</v>
      </c>
      <c r="X4" s="197" t="n">
        <v>0</v>
      </c>
      <c r="Y4" s="198" t="n">
        <v>0</v>
      </c>
      <c r="Z4" s="199" t="n">
        <v>0</v>
      </c>
      <c r="AA4" s="200" t="n">
        <v>0</v>
      </c>
      <c r="AB4" s="201" t="n">
        <v>0</v>
      </c>
      <c r="AC4" s="202" t="n">
        <f aca="false">AA4-AB4</f>
        <v>0</v>
      </c>
      <c r="AD4" s="200" t="n">
        <v>0</v>
      </c>
      <c r="AE4" s="201" t="n">
        <v>2900000</v>
      </c>
      <c r="AF4" s="202" t="n">
        <f aca="false">AD4-AE4</f>
        <v>-2900000</v>
      </c>
      <c r="AG4" s="200" t="n">
        <v>0</v>
      </c>
      <c r="AH4" s="201" t="n">
        <v>0</v>
      </c>
      <c r="AI4" s="202" t="n">
        <f aca="false">AG4-AH4</f>
        <v>0</v>
      </c>
      <c r="AJ4" s="200" t="n">
        <v>0</v>
      </c>
      <c r="AK4" s="201" t="n">
        <v>0</v>
      </c>
      <c r="AL4" s="202" t="n">
        <f aca="false">AJ4-AK4</f>
        <v>0</v>
      </c>
      <c r="AM4" s="200" t="n">
        <v>0</v>
      </c>
      <c r="AN4" s="201" t="n">
        <v>0</v>
      </c>
      <c r="AO4" s="202" t="n">
        <f aca="false">AM4-AN4</f>
        <v>0</v>
      </c>
      <c r="AP4" s="200" t="n">
        <v>0</v>
      </c>
      <c r="AQ4" s="201" t="n">
        <v>0</v>
      </c>
      <c r="AR4" s="202" t="n">
        <f aca="false">AP4-AQ4</f>
        <v>0</v>
      </c>
      <c r="AS4" s="194" t="n">
        <f aca="false">+AM4+AJ4+AG4+AP4</f>
        <v>0</v>
      </c>
      <c r="AT4" s="195" t="n">
        <f aca="false">+AN4+AK4+AH4+AQ4</f>
        <v>0</v>
      </c>
      <c r="AU4" s="196" t="n">
        <f aca="false">+AO4+AL4+AI4+AR4</f>
        <v>0</v>
      </c>
      <c r="AV4" s="189" t="n">
        <v>0</v>
      </c>
      <c r="AW4" s="189" t="n">
        <v>0</v>
      </c>
      <c r="AX4" s="189" t="n">
        <v>0</v>
      </c>
      <c r="AY4" s="189"/>
      <c r="AZ4" s="203"/>
      <c r="BA4" s="203"/>
    </row>
    <row r="5" customFormat="false" ht="34.3" hidden="true" customHeight="false" outlineLevel="0" collapsed="false">
      <c r="A5" s="185" t="n">
        <f aca="false">IF(AND(AO5=0,AI5=0,AL5=0,AR5=0),0,1)</f>
        <v>1</v>
      </c>
      <c r="B5" s="186" t="n">
        <f aca="false">IF(AND(AD5=0,AE5=0),0,1)</f>
        <v>1</v>
      </c>
      <c r="C5" s="187" t="n">
        <v>1</v>
      </c>
      <c r="D5" s="188" t="s">
        <v>46</v>
      </c>
      <c r="E5" s="189" t="s">
        <v>642</v>
      </c>
      <c r="F5" s="189" t="s">
        <v>660</v>
      </c>
      <c r="G5" s="189" t="n">
        <v>5</v>
      </c>
      <c r="H5" s="189" t="s">
        <v>661</v>
      </c>
      <c r="I5" s="189" t="s">
        <v>371</v>
      </c>
      <c r="J5" s="191" t="s">
        <v>664</v>
      </c>
      <c r="K5" s="189" t="s">
        <v>826</v>
      </c>
      <c r="L5" s="189" t="s">
        <v>827</v>
      </c>
      <c r="M5" s="191" t="s">
        <v>30</v>
      </c>
      <c r="N5" s="191" t="s">
        <v>19</v>
      </c>
      <c r="O5" s="189" t="s">
        <v>38</v>
      </c>
      <c r="P5" s="194" t="n">
        <f aca="false">S5+X5+AD5+AG5+AJ5+AP5+AM5</f>
        <v>4630000</v>
      </c>
      <c r="Q5" s="195" t="n">
        <f aca="false">T5+Y5+AE5+AH5+AK5+AQ5++AN5</f>
        <v>305928</v>
      </c>
      <c r="R5" s="196" t="n">
        <f aca="false">P5-Q5</f>
        <v>4324072</v>
      </c>
      <c r="S5" s="197" t="n">
        <v>0</v>
      </c>
      <c r="T5" s="198" t="n">
        <v>5928</v>
      </c>
      <c r="U5" s="199" t="n">
        <v>-5928</v>
      </c>
      <c r="V5" s="197" t="n">
        <v>0</v>
      </c>
      <c r="W5" s="198" t="n">
        <v>0</v>
      </c>
      <c r="X5" s="197" t="n">
        <v>60000</v>
      </c>
      <c r="Y5" s="198" t="n">
        <v>0</v>
      </c>
      <c r="Z5" s="199" t="n">
        <v>60000</v>
      </c>
      <c r="AA5" s="200" t="n">
        <v>60000</v>
      </c>
      <c r="AB5" s="201" t="n">
        <v>0</v>
      </c>
      <c r="AC5" s="202" t="n">
        <f aca="false">AA5-AB5</f>
        <v>60000</v>
      </c>
      <c r="AD5" s="200" t="n">
        <v>575000</v>
      </c>
      <c r="AE5" s="201" t="n">
        <v>0</v>
      </c>
      <c r="AF5" s="202" t="n">
        <f aca="false">AD5-AE5</f>
        <v>575000</v>
      </c>
      <c r="AG5" s="200" t="n">
        <v>500000</v>
      </c>
      <c r="AH5" s="201" t="n">
        <v>0</v>
      </c>
      <c r="AI5" s="202" t="n">
        <f aca="false">AG5-AH5</f>
        <v>500000</v>
      </c>
      <c r="AJ5" s="200" t="n">
        <v>3400000</v>
      </c>
      <c r="AK5" s="201" t="n">
        <v>300000</v>
      </c>
      <c r="AL5" s="202" t="n">
        <f aca="false">AJ5-AK5</f>
        <v>3100000</v>
      </c>
      <c r="AM5" s="200" t="n">
        <v>95000</v>
      </c>
      <c r="AN5" s="201" t="n">
        <v>0</v>
      </c>
      <c r="AO5" s="202" t="n">
        <f aca="false">AM5-AN5</f>
        <v>95000</v>
      </c>
      <c r="AP5" s="200" t="n">
        <v>0</v>
      </c>
      <c r="AQ5" s="201" t="n">
        <v>0</v>
      </c>
      <c r="AR5" s="202" t="n">
        <f aca="false">AP5-AQ5</f>
        <v>0</v>
      </c>
      <c r="AS5" s="194" t="n">
        <f aca="false">+AM5+AJ5+AG5+AP5</f>
        <v>3995000</v>
      </c>
      <c r="AT5" s="195" t="n">
        <f aca="false">+AN5+AK5+AH5+AQ5</f>
        <v>300000</v>
      </c>
      <c r="AU5" s="196" t="n">
        <f aca="false">+AO5+AL5+AI5+AR5</f>
        <v>3695000</v>
      </c>
      <c r="AV5" s="189" t="n">
        <v>0</v>
      </c>
      <c r="AW5" s="189" t="n">
        <v>0</v>
      </c>
      <c r="AX5" s="189" t="n">
        <v>0</v>
      </c>
      <c r="AY5" s="206"/>
      <c r="AZ5" s="207" t="s">
        <v>828</v>
      </c>
      <c r="BA5" s="203" t="s">
        <v>829</v>
      </c>
    </row>
    <row r="6" customFormat="false" ht="15" hidden="true" customHeight="false" outlineLevel="0" collapsed="false">
      <c r="A6" s="185" t="n">
        <f aca="false">IF(AND(AO6=0,AI6=0,AL6=0,AR6=0),0,1)</f>
        <v>1</v>
      </c>
      <c r="B6" s="186" t="n">
        <f aca="false">IF(AND(AD6=0,AE6=0),0,1)</f>
        <v>0</v>
      </c>
      <c r="C6" s="187" t="n">
        <v>1</v>
      </c>
      <c r="D6" s="188" t="s">
        <v>46</v>
      </c>
      <c r="E6" s="189" t="s">
        <v>642</v>
      </c>
      <c r="F6" s="189" t="s">
        <v>660</v>
      </c>
      <c r="G6" s="189" t="n">
        <v>5</v>
      </c>
      <c r="H6" s="189" t="s">
        <v>661</v>
      </c>
      <c r="I6" s="189" t="s">
        <v>830</v>
      </c>
      <c r="J6" s="191" t="s">
        <v>729</v>
      </c>
      <c r="K6" s="189" t="s">
        <v>826</v>
      </c>
      <c r="L6" s="189" t="s">
        <v>827</v>
      </c>
      <c r="M6" s="191" t="s">
        <v>30</v>
      </c>
      <c r="N6" s="191" t="s">
        <v>19</v>
      </c>
      <c r="O6" s="189" t="s">
        <v>38</v>
      </c>
      <c r="P6" s="194" t="n">
        <f aca="false">S6+X6+AD6+AG6+AJ6+AP6+AM6</f>
        <v>1060000.1</v>
      </c>
      <c r="Q6" s="195" t="n">
        <f aca="false">T6+Y6+AE6+AH6+AK6+AQ6++AN6</f>
        <v>5928</v>
      </c>
      <c r="R6" s="196" t="n">
        <f aca="false">P6-Q6</f>
        <v>1054072.1</v>
      </c>
      <c r="S6" s="197" t="n">
        <v>0</v>
      </c>
      <c r="T6" s="198" t="n">
        <v>5928</v>
      </c>
      <c r="U6" s="199" t="n">
        <v>-5928</v>
      </c>
      <c r="V6" s="197" t="n">
        <v>0</v>
      </c>
      <c r="W6" s="198" t="n">
        <v>0</v>
      </c>
      <c r="X6" s="197" t="n">
        <v>60000</v>
      </c>
      <c r="Y6" s="198" t="n">
        <v>0</v>
      </c>
      <c r="Z6" s="199" t="n">
        <v>60000</v>
      </c>
      <c r="AA6" s="200" t="n">
        <v>60000</v>
      </c>
      <c r="AB6" s="201" t="n">
        <v>0</v>
      </c>
      <c r="AC6" s="202" t="n">
        <f aca="false">AA6-AB6</f>
        <v>60000</v>
      </c>
      <c r="AD6" s="200"/>
      <c r="AE6" s="201" t="n">
        <v>0</v>
      </c>
      <c r="AF6" s="202" t="n">
        <f aca="false">AD6-AE6</f>
        <v>0</v>
      </c>
      <c r="AG6" s="200" t="n">
        <v>0.1</v>
      </c>
      <c r="AH6" s="201" t="n">
        <v>0</v>
      </c>
      <c r="AI6" s="202" t="n">
        <f aca="false">AG6-AH6</f>
        <v>0.1</v>
      </c>
      <c r="AJ6" s="200" t="n">
        <v>800000</v>
      </c>
      <c r="AK6" s="201"/>
      <c r="AL6" s="202" t="n">
        <f aca="false">AJ6-AK6</f>
        <v>800000</v>
      </c>
      <c r="AM6" s="200" t="n">
        <v>200000</v>
      </c>
      <c r="AN6" s="201" t="n">
        <v>0</v>
      </c>
      <c r="AO6" s="202" t="n">
        <f aca="false">AM6-AN6</f>
        <v>200000</v>
      </c>
      <c r="AP6" s="200" t="n">
        <v>0</v>
      </c>
      <c r="AQ6" s="201" t="n">
        <v>0</v>
      </c>
      <c r="AR6" s="202" t="n">
        <f aca="false">AP6-AQ6</f>
        <v>0</v>
      </c>
      <c r="AS6" s="194" t="n">
        <f aca="false">+AM6+AJ6+AG6+AP6</f>
        <v>1000000.1</v>
      </c>
      <c r="AT6" s="195" t="n">
        <f aca="false">+AN6+AK6+AH6+AQ6</f>
        <v>0</v>
      </c>
      <c r="AU6" s="196" t="n">
        <f aca="false">+AO6+AL6+AI6+AR6</f>
        <v>1000000.1</v>
      </c>
      <c r="AV6" s="189" t="n">
        <v>0</v>
      </c>
      <c r="AW6" s="189" t="n">
        <v>0</v>
      </c>
      <c r="AX6" s="189" t="n">
        <v>0</v>
      </c>
      <c r="AY6" s="206"/>
      <c r="AZ6" s="207"/>
      <c r="BA6" s="203"/>
    </row>
    <row r="7" customFormat="false" ht="17.9" hidden="true" customHeight="false" outlineLevel="0" collapsed="false">
      <c r="A7" s="185" t="n">
        <f aca="false">IF(AND(AO7=0,AI7=0,AL7=0,AR7=0),0,1)</f>
        <v>1</v>
      </c>
      <c r="B7" s="186" t="n">
        <f aca="false">IF(AND(AD7=0,AE7=0),0,1)</f>
        <v>1</v>
      </c>
      <c r="C7" s="187" t="n">
        <v>1</v>
      </c>
      <c r="D7" s="188" t="s">
        <v>58</v>
      </c>
      <c r="E7" s="189" t="s">
        <v>578</v>
      </c>
      <c r="F7" s="189" t="s">
        <v>660</v>
      </c>
      <c r="G7" s="189" t="n">
        <v>5</v>
      </c>
      <c r="H7" s="189" t="s">
        <v>661</v>
      </c>
      <c r="I7" s="191" t="s">
        <v>831</v>
      </c>
      <c r="J7" s="191" t="s">
        <v>604</v>
      </c>
      <c r="K7" s="189" t="str">
        <f aca="false">J7</f>
        <v>Est Ensemble- Conservatoire à Rayonnement Départemental (CRD)</v>
      </c>
      <c r="L7" s="189" t="s">
        <v>827</v>
      </c>
      <c r="M7" s="191" t="s">
        <v>30</v>
      </c>
      <c r="N7" s="191" t="s">
        <v>19</v>
      </c>
      <c r="O7" s="189" t="s">
        <v>38</v>
      </c>
      <c r="P7" s="194" t="n">
        <f aca="false">S7+X7+AD7+AG7+AJ7+AP7+AM7</f>
        <v>10493000</v>
      </c>
      <c r="Q7" s="195" t="n">
        <f aca="false">T7+Y7+AE7+AH7+AK7+AQ7++AN7</f>
        <v>0</v>
      </c>
      <c r="R7" s="196" t="n">
        <f aca="false">P7-Q7</f>
        <v>10493000</v>
      </c>
      <c r="S7" s="197" t="n">
        <v>0</v>
      </c>
      <c r="T7" s="198" t="n">
        <v>0</v>
      </c>
      <c r="U7" s="199" t="n">
        <v>0</v>
      </c>
      <c r="V7" s="197" t="n">
        <v>0</v>
      </c>
      <c r="W7" s="198" t="n">
        <v>0</v>
      </c>
      <c r="X7" s="197" t="n">
        <v>200000</v>
      </c>
      <c r="Y7" s="198" t="n">
        <v>0</v>
      </c>
      <c r="Z7" s="199" t="n">
        <v>200000</v>
      </c>
      <c r="AA7" s="200" t="n">
        <v>200000</v>
      </c>
      <c r="AB7" s="201" t="n">
        <v>0</v>
      </c>
      <c r="AC7" s="202" t="n">
        <f aca="false">AA7-AB7</f>
        <v>200000</v>
      </c>
      <c r="AD7" s="200" t="n">
        <v>250000</v>
      </c>
      <c r="AE7" s="201" t="n">
        <v>0</v>
      </c>
      <c r="AF7" s="202" t="n">
        <f aca="false">AD7-AE7</f>
        <v>250000</v>
      </c>
      <c r="AG7" s="200" t="n">
        <v>250000</v>
      </c>
      <c r="AH7" s="201" t="n">
        <v>0</v>
      </c>
      <c r="AI7" s="202" t="n">
        <f aca="false">AG7-AH7</f>
        <v>250000</v>
      </c>
      <c r="AJ7" s="200" t="n">
        <v>833000</v>
      </c>
      <c r="AK7" s="201" t="n">
        <v>0</v>
      </c>
      <c r="AL7" s="202" t="n">
        <f aca="false">AJ7-AK7</f>
        <v>833000</v>
      </c>
      <c r="AM7" s="200" t="n">
        <v>1960000</v>
      </c>
      <c r="AN7" s="201" t="n">
        <v>0</v>
      </c>
      <c r="AO7" s="202" t="n">
        <f aca="false">AM7-AN7</f>
        <v>1960000</v>
      </c>
      <c r="AP7" s="200" t="n">
        <v>7000000</v>
      </c>
      <c r="AQ7" s="201" t="n">
        <v>0</v>
      </c>
      <c r="AR7" s="202" t="n">
        <f aca="false">AP7-AQ7</f>
        <v>7000000</v>
      </c>
      <c r="AS7" s="194" t="n">
        <f aca="false">+AM7+AJ7+AG7+AP7</f>
        <v>10043000</v>
      </c>
      <c r="AT7" s="195" t="n">
        <f aca="false">+AN7+AK7+AH7+AQ7</f>
        <v>0</v>
      </c>
      <c r="AU7" s="196" t="n">
        <f aca="false">+AO7+AL7+AI7+AR7</f>
        <v>10043000</v>
      </c>
      <c r="AV7" s="189" t="n">
        <v>0</v>
      </c>
      <c r="AW7" s="189" t="n">
        <v>0</v>
      </c>
      <c r="AX7" s="189" t="n">
        <v>0</v>
      </c>
      <c r="AY7" s="189"/>
      <c r="AZ7" s="203" t="s">
        <v>832</v>
      </c>
      <c r="BA7" s="203" t="s">
        <v>833</v>
      </c>
    </row>
    <row r="8" customFormat="false" ht="17.9" hidden="true" customHeight="false" outlineLevel="0" collapsed="false">
      <c r="A8" s="185" t="n">
        <f aca="false">IF(AND(AO8=0,AI8=0,AL8=0,AR8=0),0,1)</f>
        <v>1</v>
      </c>
      <c r="B8" s="186" t="n">
        <f aca="false">IF(AND(AD8=0,AE8=0),0,1)</f>
        <v>0</v>
      </c>
      <c r="C8" s="187" t="n">
        <v>1</v>
      </c>
      <c r="D8" s="188" t="s">
        <v>58</v>
      </c>
      <c r="E8" s="189" t="s">
        <v>578</v>
      </c>
      <c r="F8" s="189" t="s">
        <v>660</v>
      </c>
      <c r="G8" s="189" t="n">
        <v>5</v>
      </c>
      <c r="H8" s="189" t="s">
        <v>661</v>
      </c>
      <c r="I8" s="208" t="s">
        <v>834</v>
      </c>
      <c r="J8" s="191" t="s">
        <v>728</v>
      </c>
      <c r="K8" s="189" t="str">
        <f aca="false">J8</f>
        <v>Est Ensemble - Piscine</v>
      </c>
      <c r="L8" s="189" t="s">
        <v>827</v>
      </c>
      <c r="M8" s="191" t="s">
        <v>30</v>
      </c>
      <c r="N8" s="191" t="s">
        <v>19</v>
      </c>
      <c r="O8" s="189" t="s">
        <v>38</v>
      </c>
      <c r="P8" s="194" t="n">
        <f aca="false">S8+X8+AD8+AG8+AJ8+AP8+AM8</f>
        <v>8200000</v>
      </c>
      <c r="Q8" s="195" t="n">
        <f aca="false">T8+Y8+AE8+AH8+AK8+AQ8++AN8</f>
        <v>0</v>
      </c>
      <c r="R8" s="196" t="n">
        <f aca="false">P8-Q8</f>
        <v>8200000</v>
      </c>
      <c r="S8" s="197" t="n">
        <v>0</v>
      </c>
      <c r="T8" s="198" t="n">
        <v>0</v>
      </c>
      <c r="U8" s="199" t="n">
        <v>0</v>
      </c>
      <c r="V8" s="197" t="n">
        <v>0</v>
      </c>
      <c r="W8" s="198" t="n">
        <v>0</v>
      </c>
      <c r="X8" s="197" t="n">
        <v>200000</v>
      </c>
      <c r="Y8" s="198" t="n">
        <v>0</v>
      </c>
      <c r="Z8" s="199" t="n">
        <v>200000</v>
      </c>
      <c r="AA8" s="200" t="n">
        <v>200000</v>
      </c>
      <c r="AB8" s="201" t="n">
        <v>0</v>
      </c>
      <c r="AC8" s="202" t="n">
        <f aca="false">AA8-AB8</f>
        <v>200000</v>
      </c>
      <c r="AD8" s="200" t="n">
        <v>0</v>
      </c>
      <c r="AE8" s="201" t="n">
        <v>0</v>
      </c>
      <c r="AF8" s="202" t="n">
        <f aca="false">AD8-AE8</f>
        <v>0</v>
      </c>
      <c r="AG8" s="200" t="n">
        <v>0</v>
      </c>
      <c r="AH8" s="201" t="n">
        <v>0</v>
      </c>
      <c r="AI8" s="202" t="n">
        <f aca="false">AG8-AH8</f>
        <v>0</v>
      </c>
      <c r="AJ8" s="200" t="n">
        <v>0</v>
      </c>
      <c r="AK8" s="201" t="n">
        <v>0</v>
      </c>
      <c r="AL8" s="202" t="n">
        <f aca="false">AJ8-AK8</f>
        <v>0</v>
      </c>
      <c r="AM8" s="200" t="n">
        <v>2000000</v>
      </c>
      <c r="AN8" s="201" t="n">
        <v>0</v>
      </c>
      <c r="AO8" s="202" t="n">
        <f aca="false">AM8-AN8</f>
        <v>2000000</v>
      </c>
      <c r="AP8" s="200" t="n">
        <v>6000000</v>
      </c>
      <c r="AQ8" s="201" t="n">
        <v>0</v>
      </c>
      <c r="AR8" s="202" t="n">
        <f aca="false">AP8-AQ8</f>
        <v>6000000</v>
      </c>
      <c r="AS8" s="194" t="n">
        <f aca="false">+AM8+AJ8+AG8+AP8</f>
        <v>8000000</v>
      </c>
      <c r="AT8" s="195" t="n">
        <f aca="false">+AN8+AK8+AH8+AQ8</f>
        <v>0</v>
      </c>
      <c r="AU8" s="196" t="n">
        <f aca="false">+AO8+AL8+AI8+AR8</f>
        <v>8000000</v>
      </c>
      <c r="AV8" s="189" t="n">
        <v>0</v>
      </c>
      <c r="AW8" s="189" t="n">
        <v>0</v>
      </c>
      <c r="AX8" s="189" t="n">
        <v>0</v>
      </c>
      <c r="AY8" s="189"/>
      <c r="AZ8" s="203" t="s">
        <v>832</v>
      </c>
      <c r="BA8" s="203" t="s">
        <v>833</v>
      </c>
    </row>
    <row r="9" customFormat="false" ht="42.5" hidden="true" customHeight="false" outlineLevel="0" collapsed="false">
      <c r="A9" s="185" t="n">
        <f aca="false">IF(AND(AO9=0,AI9=0,AL9=0,AR9=0),0,1)</f>
        <v>1</v>
      </c>
      <c r="B9" s="186" t="n">
        <f aca="false">IF(AND(AD9=0,AE9=0),0,1)</f>
        <v>0</v>
      </c>
      <c r="C9" s="187" t="n">
        <v>1</v>
      </c>
      <c r="D9" s="188" t="s">
        <v>51</v>
      </c>
      <c r="E9" s="189" t="s">
        <v>642</v>
      </c>
      <c r="F9" s="189" t="s">
        <v>660</v>
      </c>
      <c r="G9" s="189" t="n">
        <v>5</v>
      </c>
      <c r="H9" s="189" t="s">
        <v>661</v>
      </c>
      <c r="I9" s="189" t="s">
        <v>365</v>
      </c>
      <c r="J9" s="191" t="s">
        <v>730</v>
      </c>
      <c r="K9" s="191" t="s">
        <v>730</v>
      </c>
      <c r="L9" s="189" t="s">
        <v>818</v>
      </c>
      <c r="M9" s="191" t="s">
        <v>30</v>
      </c>
      <c r="N9" s="191" t="s">
        <v>20</v>
      </c>
      <c r="O9" s="189" t="s">
        <v>38</v>
      </c>
      <c r="P9" s="194" t="n">
        <f aca="false">S9+X9+AD9+AG9+AJ9+AP9+AM9</f>
        <v>300000.000001</v>
      </c>
      <c r="Q9" s="195" t="n">
        <f aca="false">T9+Y9+AE9+AH9+AK9+AQ9++AN9</f>
        <v>4800</v>
      </c>
      <c r="R9" s="196" t="n">
        <f aca="false">P9-Q9</f>
        <v>295200.000001</v>
      </c>
      <c r="S9" s="197" t="n">
        <v>0</v>
      </c>
      <c r="T9" s="198" t="n">
        <v>4800</v>
      </c>
      <c r="U9" s="199" t="n">
        <v>-4800</v>
      </c>
      <c r="V9" s="197" t="n">
        <v>0</v>
      </c>
      <c r="W9" s="198" t="n">
        <v>0</v>
      </c>
      <c r="X9" s="197" t="n">
        <v>0</v>
      </c>
      <c r="Y9" s="198" t="n">
        <v>0</v>
      </c>
      <c r="Z9" s="199" t="n">
        <v>0</v>
      </c>
      <c r="AA9" s="200" t="n">
        <v>0</v>
      </c>
      <c r="AB9" s="201" t="n">
        <v>0</v>
      </c>
      <c r="AC9" s="202" t="n">
        <f aca="false">AA9-AB9</f>
        <v>0</v>
      </c>
      <c r="AD9" s="200" t="n">
        <v>0</v>
      </c>
      <c r="AE9" s="201" t="n">
        <v>0</v>
      </c>
      <c r="AF9" s="202" t="n">
        <f aca="false">AD9-AE9</f>
        <v>0</v>
      </c>
      <c r="AG9" s="200" t="n">
        <v>300000</v>
      </c>
      <c r="AH9" s="201" t="n">
        <v>0</v>
      </c>
      <c r="AI9" s="202" t="n">
        <f aca="false">AG9-AH9</f>
        <v>300000</v>
      </c>
      <c r="AJ9" s="200" t="n">
        <v>0</v>
      </c>
      <c r="AK9" s="201" t="n">
        <v>0</v>
      </c>
      <c r="AL9" s="202" t="n">
        <f aca="false">AJ9-AK9</f>
        <v>0</v>
      </c>
      <c r="AM9" s="200" t="n">
        <v>0</v>
      </c>
      <c r="AN9" s="201" t="n">
        <v>0</v>
      </c>
      <c r="AO9" s="202" t="n">
        <f aca="false">AM9-AN9</f>
        <v>0</v>
      </c>
      <c r="AP9" s="200" t="n">
        <v>1E-006</v>
      </c>
      <c r="AQ9" s="201" t="n">
        <v>0</v>
      </c>
      <c r="AR9" s="202" t="n">
        <f aca="false">AP9-AQ9</f>
        <v>1E-006</v>
      </c>
      <c r="AS9" s="194" t="n">
        <f aca="false">+AM9+AJ9+AG9+AP9</f>
        <v>300000.000001</v>
      </c>
      <c r="AT9" s="195" t="n">
        <f aca="false">+AN9+AK9+AH9+AQ9</f>
        <v>0</v>
      </c>
      <c r="AU9" s="196" t="n">
        <f aca="false">+AO9+AL9+AI9+AR9</f>
        <v>300000.000001</v>
      </c>
      <c r="AV9" s="189" t="n">
        <v>40000</v>
      </c>
      <c r="AW9" s="189" t="n">
        <v>60000</v>
      </c>
      <c r="AX9" s="189" t="n">
        <v>100000</v>
      </c>
      <c r="AY9" s="189"/>
      <c r="AZ9" s="203" t="s">
        <v>835</v>
      </c>
      <c r="BA9" s="203" t="s">
        <v>836</v>
      </c>
    </row>
    <row r="10" customFormat="false" ht="91.75" hidden="true" customHeight="false" outlineLevel="0" collapsed="false">
      <c r="A10" s="185" t="n">
        <f aca="false">IF(AND(AO10=0,AI10=0,AL10=0,AR10=0),0,1)</f>
        <v>1</v>
      </c>
      <c r="B10" s="186" t="n">
        <f aca="false">IF(AND(AD10=0,AE10=0),0,1)</f>
        <v>0</v>
      </c>
      <c r="C10" s="187" t="n">
        <v>0</v>
      </c>
      <c r="D10" s="188"/>
      <c r="E10" s="189" t="s">
        <v>642</v>
      </c>
      <c r="F10" s="189" t="s">
        <v>660</v>
      </c>
      <c r="G10" s="189" t="n">
        <v>5</v>
      </c>
      <c r="H10" s="189" t="s">
        <v>661</v>
      </c>
      <c r="I10" s="189" t="s">
        <v>837</v>
      </c>
      <c r="J10" s="191" t="s">
        <v>718</v>
      </c>
      <c r="K10" s="189" t="s">
        <v>838</v>
      </c>
      <c r="L10" s="192" t="s">
        <v>827</v>
      </c>
      <c r="M10" s="191" t="s">
        <v>30</v>
      </c>
      <c r="N10" s="193" t="s">
        <v>21</v>
      </c>
      <c r="O10" s="189" t="s">
        <v>38</v>
      </c>
      <c r="P10" s="194" t="n">
        <f aca="false">S10+X10+AD10+AG10+AJ10+AP10+AM10</f>
        <v>2229734.001</v>
      </c>
      <c r="Q10" s="195" t="n">
        <f aca="false">T10+Y10+AE10+AH10+AK10+AQ10++AN10</f>
        <v>0</v>
      </c>
      <c r="R10" s="196" t="n">
        <f aca="false">P10-Q10</f>
        <v>2229734.001</v>
      </c>
      <c r="S10" s="197" t="n">
        <v>2179734</v>
      </c>
      <c r="T10" s="198" t="n">
        <v>0</v>
      </c>
      <c r="U10" s="199" t="n">
        <v>2179734</v>
      </c>
      <c r="V10" s="197" t="n">
        <v>0</v>
      </c>
      <c r="W10" s="198" t="n">
        <v>0</v>
      </c>
      <c r="X10" s="197" t="n">
        <v>0</v>
      </c>
      <c r="Y10" s="198" t="n">
        <v>0</v>
      </c>
      <c r="Z10" s="199" t="n">
        <v>0</v>
      </c>
      <c r="AA10" s="200" t="n">
        <v>0</v>
      </c>
      <c r="AB10" s="201" t="n">
        <v>0</v>
      </c>
      <c r="AC10" s="202" t="n">
        <f aca="false">AA10-AB10</f>
        <v>0</v>
      </c>
      <c r="AD10" s="200" t="n">
        <v>0</v>
      </c>
      <c r="AE10" s="201" t="n">
        <v>0</v>
      </c>
      <c r="AF10" s="202" t="n">
        <f aca="false">AD10-AE10</f>
        <v>0</v>
      </c>
      <c r="AG10" s="200" t="n">
        <v>50000</v>
      </c>
      <c r="AH10" s="201" t="n">
        <v>0</v>
      </c>
      <c r="AI10" s="202" t="n">
        <f aca="false">AG10-AH10</f>
        <v>50000</v>
      </c>
      <c r="AJ10" s="200" t="n">
        <v>0</v>
      </c>
      <c r="AK10" s="201" t="n">
        <v>0</v>
      </c>
      <c r="AL10" s="202" t="n">
        <f aca="false">AJ10-AK10</f>
        <v>0</v>
      </c>
      <c r="AM10" s="200" t="n">
        <v>0</v>
      </c>
      <c r="AN10" s="201" t="n">
        <v>0</v>
      </c>
      <c r="AO10" s="202" t="n">
        <f aca="false">AM10-AN10</f>
        <v>0</v>
      </c>
      <c r="AP10" s="200" t="n">
        <v>0.001</v>
      </c>
      <c r="AQ10" s="201" t="n">
        <v>0</v>
      </c>
      <c r="AR10" s="202" t="n">
        <f aca="false">AP10-AQ10</f>
        <v>0.001</v>
      </c>
      <c r="AS10" s="194" t="n">
        <f aca="false">+AM10+AJ10+AG10+AP10</f>
        <v>50000.001</v>
      </c>
      <c r="AT10" s="195" t="n">
        <f aca="false">+AN10+AK10+AH10+AQ10</f>
        <v>0</v>
      </c>
      <c r="AU10" s="196" t="n">
        <f aca="false">+AO10+AL10+AI10+AR10</f>
        <v>50000.001</v>
      </c>
      <c r="AV10" s="189" t="n">
        <v>0</v>
      </c>
      <c r="AW10" s="189" t="n">
        <v>0</v>
      </c>
      <c r="AX10" s="189" t="n">
        <v>0</v>
      </c>
      <c r="AY10" s="189"/>
      <c r="AZ10" s="203" t="s">
        <v>839</v>
      </c>
      <c r="BA10" s="203" t="s">
        <v>840</v>
      </c>
    </row>
    <row r="11" customFormat="false" ht="42.5" hidden="false" customHeight="false" outlineLevel="0" collapsed="false">
      <c r="A11" s="185" t="n">
        <f aca="false">IF(AND(AO11=0,AI11=0,AL11=0,AR11=0),0,1)</f>
        <v>1</v>
      </c>
      <c r="B11" s="186" t="n">
        <f aca="false">IF(AND(AD11=0,AE11=0),0,1)</f>
        <v>0</v>
      </c>
      <c r="C11" s="187" t="n">
        <v>1</v>
      </c>
      <c r="D11" s="188" t="s">
        <v>50</v>
      </c>
      <c r="E11" s="189" t="s">
        <v>642</v>
      </c>
      <c r="F11" s="189" t="s">
        <v>660</v>
      </c>
      <c r="G11" s="189" t="n">
        <v>5</v>
      </c>
      <c r="H11" s="189" t="s">
        <v>671</v>
      </c>
      <c r="I11" s="208" t="s">
        <v>834</v>
      </c>
      <c r="J11" s="191" t="s">
        <v>685</v>
      </c>
      <c r="K11" s="189" t="str">
        <f aca="false">J11</f>
        <v>Réhabilitation voirie secteur Hoche / Saint Gervais </v>
      </c>
      <c r="L11" s="192" t="s">
        <v>821</v>
      </c>
      <c r="M11" s="191" t="s">
        <v>30</v>
      </c>
      <c r="N11" s="193" t="s">
        <v>27</v>
      </c>
      <c r="O11" s="189" t="s">
        <v>38</v>
      </c>
      <c r="P11" s="194" t="n">
        <f aca="false">S11+X11+AD11+AG11+AJ11+AP11+AM11</f>
        <v>9600000</v>
      </c>
      <c r="Q11" s="195" t="n">
        <f aca="false">T11+Y11+AE11+AH11+AK11+AQ11++AN11</f>
        <v>0</v>
      </c>
      <c r="R11" s="196" t="n">
        <f aca="false">P11-Q11</f>
        <v>9600000</v>
      </c>
      <c r="S11" s="197" t="n">
        <v>0</v>
      </c>
      <c r="T11" s="198" t="n">
        <v>0</v>
      </c>
      <c r="U11" s="199" t="n">
        <v>0</v>
      </c>
      <c r="V11" s="197" t="n">
        <v>0</v>
      </c>
      <c r="W11" s="198" t="n">
        <v>0</v>
      </c>
      <c r="X11" s="197" t="n">
        <v>0</v>
      </c>
      <c r="Y11" s="198" t="n">
        <v>0</v>
      </c>
      <c r="Z11" s="199" t="n">
        <v>0</v>
      </c>
      <c r="AA11" s="200" t="n">
        <v>0</v>
      </c>
      <c r="AB11" s="201" t="n">
        <v>0</v>
      </c>
      <c r="AC11" s="202" t="n">
        <f aca="false">AA11-AB11</f>
        <v>0</v>
      </c>
      <c r="AD11" s="200" t="n">
        <v>0</v>
      </c>
      <c r="AE11" s="201" t="n">
        <v>0</v>
      </c>
      <c r="AF11" s="202" t="n">
        <f aca="false">AD11-AE11</f>
        <v>0</v>
      </c>
      <c r="AG11" s="200" t="n">
        <v>0</v>
      </c>
      <c r="AH11" s="201" t="n">
        <v>0</v>
      </c>
      <c r="AI11" s="202" t="n">
        <f aca="false">AG11-AH11</f>
        <v>0</v>
      </c>
      <c r="AJ11" s="200" t="n">
        <v>1000000</v>
      </c>
      <c r="AK11" s="201" t="n">
        <v>0</v>
      </c>
      <c r="AL11" s="202" t="n">
        <f aca="false">AJ11-AK11</f>
        <v>1000000</v>
      </c>
      <c r="AM11" s="200" t="n">
        <v>4400000</v>
      </c>
      <c r="AN11" s="201" t="n">
        <v>0</v>
      </c>
      <c r="AO11" s="202" t="n">
        <f aca="false">AM11-AN11</f>
        <v>4400000</v>
      </c>
      <c r="AP11" s="200" t="n">
        <v>4200000</v>
      </c>
      <c r="AQ11" s="201" t="n">
        <v>0</v>
      </c>
      <c r="AR11" s="202" t="n">
        <f aca="false">AP11-AQ11</f>
        <v>4200000</v>
      </c>
      <c r="AS11" s="194" t="n">
        <f aca="false">+AM11+AJ11+AG11+AP11</f>
        <v>9600000</v>
      </c>
      <c r="AT11" s="195" t="n">
        <f aca="false">+AN11+AK11+AH11+AQ11</f>
        <v>0</v>
      </c>
      <c r="AU11" s="196" t="n">
        <f aca="false">+AO11+AL11+AI11+AR11</f>
        <v>9600000</v>
      </c>
      <c r="AV11" s="189" t="n">
        <v>0</v>
      </c>
      <c r="AW11" s="189" t="n">
        <v>0</v>
      </c>
      <c r="AX11" s="189" t="n">
        <v>0</v>
      </c>
      <c r="AY11" s="189"/>
      <c r="AZ11" s="203" t="s">
        <v>841</v>
      </c>
      <c r="BA11" s="203"/>
    </row>
    <row r="12" customFormat="false" ht="15" hidden="true" customHeight="false" outlineLevel="0" collapsed="false">
      <c r="A12" s="185" t="n">
        <f aca="false">IF(AND(AO12=0,AI12=0,AL12=0,AR12=0),0,1)</f>
        <v>1</v>
      </c>
      <c r="B12" s="186" t="n">
        <f aca="false">IF(AND(AD12=0,AE12=0),0,1)</f>
        <v>0</v>
      </c>
      <c r="C12" s="187" t="n">
        <v>0</v>
      </c>
      <c r="D12" s="188" t="s">
        <v>46</v>
      </c>
      <c r="E12" s="189" t="s">
        <v>642</v>
      </c>
      <c r="F12" s="189" t="s">
        <v>644</v>
      </c>
      <c r="G12" s="189" t="n">
        <v>4</v>
      </c>
      <c r="H12" s="189" t="s">
        <v>645</v>
      </c>
      <c r="I12" s="209" t="s">
        <v>842</v>
      </c>
      <c r="J12" s="191" t="s">
        <v>721</v>
      </c>
      <c r="K12" s="189" t="str">
        <f aca="false">J12</f>
        <v>Solde des opérations de RHI 27/29/36 rue des 7 arpents et 4 C 94/96Jaurès en 2021 subv HI</v>
      </c>
      <c r="L12" s="192" t="s">
        <v>818</v>
      </c>
      <c r="M12" s="191" t="s">
        <v>30</v>
      </c>
      <c r="N12" s="193" t="s">
        <v>21</v>
      </c>
      <c r="O12" s="189" t="s">
        <v>38</v>
      </c>
      <c r="P12" s="194" t="n">
        <f aca="false">S12+X12+AD12+AG12+AJ12+AP12+AM12</f>
        <v>9567000</v>
      </c>
      <c r="Q12" s="195" t="n">
        <f aca="false">T12+Y12+AE12+AH12+AK12+AQ12++AN12</f>
        <v>5624600</v>
      </c>
      <c r="R12" s="196" t="n">
        <f aca="false">P12-Q12</f>
        <v>3942400</v>
      </c>
      <c r="S12" s="197" t="n">
        <v>3567000</v>
      </c>
      <c r="T12" s="198" t="n">
        <v>1259600</v>
      </c>
      <c r="U12" s="199" t="n">
        <v>2307400</v>
      </c>
      <c r="V12" s="197" t="n">
        <v>191974.19</v>
      </c>
      <c r="W12" s="198" t="n">
        <v>0</v>
      </c>
      <c r="X12" s="197"/>
      <c r="Y12" s="198" t="n">
        <v>350000</v>
      </c>
      <c r="Z12" s="199" t="n">
        <v>-350000</v>
      </c>
      <c r="AA12" s="200" t="n">
        <v>0</v>
      </c>
      <c r="AB12" s="201" t="n">
        <v>0</v>
      </c>
      <c r="AC12" s="202" t="n">
        <f aca="false">AA12-AB12</f>
        <v>0</v>
      </c>
      <c r="AD12" s="200" t="n">
        <v>0</v>
      </c>
      <c r="AE12" s="201" t="n">
        <v>0</v>
      </c>
      <c r="AF12" s="202" t="n">
        <f aca="false">AD12-AE12</f>
        <v>0</v>
      </c>
      <c r="AG12" s="200" t="n">
        <v>0</v>
      </c>
      <c r="AH12" s="201" t="n">
        <v>705000</v>
      </c>
      <c r="AI12" s="202" t="n">
        <f aca="false">AG12-AH12</f>
        <v>-705000</v>
      </c>
      <c r="AJ12" s="200" t="n">
        <v>0</v>
      </c>
      <c r="AK12" s="201" t="n">
        <v>310000</v>
      </c>
      <c r="AL12" s="202" t="n">
        <f aca="false">AJ12-AK12</f>
        <v>-310000</v>
      </c>
      <c r="AM12" s="200" t="n">
        <v>4000000</v>
      </c>
      <c r="AN12" s="201" t="n">
        <v>0</v>
      </c>
      <c r="AO12" s="202" t="n">
        <f aca="false">AM12-AN12</f>
        <v>4000000</v>
      </c>
      <c r="AP12" s="200" t="n">
        <v>2000000</v>
      </c>
      <c r="AQ12" s="201" t="n">
        <v>3000000</v>
      </c>
      <c r="AR12" s="202" t="n">
        <f aca="false">AP12-AQ12</f>
        <v>-1000000</v>
      </c>
      <c r="AS12" s="194" t="n">
        <f aca="false">+AM12+AJ12+AG12+AP12</f>
        <v>6000000</v>
      </c>
      <c r="AT12" s="195" t="n">
        <f aca="false">+AN12+AK12+AH12+AQ12</f>
        <v>4015000</v>
      </c>
      <c r="AU12" s="196" t="n">
        <f aca="false">+AO12+AL12+AI12+AR12</f>
        <v>1985000</v>
      </c>
      <c r="AV12" s="189" t="n">
        <v>0</v>
      </c>
      <c r="AW12" s="189" t="n">
        <v>0</v>
      </c>
      <c r="AX12" s="189" t="n">
        <v>0</v>
      </c>
      <c r="AY12" s="189"/>
      <c r="AZ12" s="203" t="s">
        <v>843</v>
      </c>
      <c r="BA12" s="203" t="s">
        <v>844</v>
      </c>
    </row>
    <row r="13" customFormat="false" ht="26.1" hidden="false" customHeight="false" outlineLevel="0" collapsed="false">
      <c r="A13" s="185" t="n">
        <f aca="false">IF(AND(AO13=0,AI13=0,AL13=0,AR13=0),0,1)</f>
        <v>1</v>
      </c>
      <c r="B13" s="186" t="n">
        <f aca="false">IF(AND(AD13=0,AE13=0),0,1)</f>
        <v>0</v>
      </c>
      <c r="C13" s="187" t="n">
        <v>1</v>
      </c>
      <c r="D13" s="188" t="s">
        <v>50</v>
      </c>
      <c r="E13" s="189" t="s">
        <v>642</v>
      </c>
      <c r="F13" s="189" t="s">
        <v>660</v>
      </c>
      <c r="G13" s="189" t="n">
        <v>5</v>
      </c>
      <c r="H13" s="189" t="s">
        <v>671</v>
      </c>
      <c r="I13" s="208" t="s">
        <v>834</v>
      </c>
      <c r="J13" s="191" t="s">
        <v>676</v>
      </c>
      <c r="K13" s="189" t="str">
        <f aca="false">J13</f>
        <v>Réhabilitation impasse rue des Sept-Arpents</v>
      </c>
      <c r="L13" s="192" t="s">
        <v>821</v>
      </c>
      <c r="M13" s="191" t="s">
        <v>30</v>
      </c>
      <c r="N13" s="193" t="s">
        <v>27</v>
      </c>
      <c r="O13" s="189" t="s">
        <v>38</v>
      </c>
      <c r="P13" s="194" t="n">
        <f aca="false">S13+X13+AD13+AG13+AJ13+AP13+AM13</f>
        <v>300000</v>
      </c>
      <c r="Q13" s="195" t="n">
        <f aca="false">T13+Y13+AE13+AH13+AK13+AQ13++AN13</f>
        <v>0</v>
      </c>
      <c r="R13" s="196" t="n">
        <f aca="false">P13-Q13</f>
        <v>300000</v>
      </c>
      <c r="S13" s="197" t="n">
        <v>0</v>
      </c>
      <c r="T13" s="198" t="n">
        <v>0</v>
      </c>
      <c r="U13" s="199" t="n">
        <v>0</v>
      </c>
      <c r="V13" s="197" t="n">
        <v>0</v>
      </c>
      <c r="W13" s="198" t="n">
        <v>0</v>
      </c>
      <c r="X13" s="197" t="n">
        <v>0</v>
      </c>
      <c r="Y13" s="198" t="n">
        <v>0</v>
      </c>
      <c r="Z13" s="199" t="n">
        <v>0</v>
      </c>
      <c r="AA13" s="200" t="n">
        <v>0</v>
      </c>
      <c r="AB13" s="201" t="n">
        <v>0</v>
      </c>
      <c r="AC13" s="202" t="n">
        <f aca="false">AA13-AB13</f>
        <v>0</v>
      </c>
      <c r="AD13" s="200" t="n">
        <v>0</v>
      </c>
      <c r="AE13" s="201" t="n">
        <v>0</v>
      </c>
      <c r="AF13" s="202" t="n">
        <f aca="false">AD13-AE13</f>
        <v>0</v>
      </c>
      <c r="AG13" s="200" t="n">
        <v>0</v>
      </c>
      <c r="AH13" s="201" t="n">
        <v>0</v>
      </c>
      <c r="AI13" s="202" t="n">
        <f aca="false">AG13-AH13</f>
        <v>0</v>
      </c>
      <c r="AJ13" s="200" t="n">
        <v>0</v>
      </c>
      <c r="AK13" s="201" t="n">
        <v>0</v>
      </c>
      <c r="AL13" s="202" t="n">
        <f aca="false">AJ13-AK13</f>
        <v>0</v>
      </c>
      <c r="AM13" s="200" t="n">
        <v>0</v>
      </c>
      <c r="AN13" s="201" t="n">
        <v>0</v>
      </c>
      <c r="AO13" s="202" t="n">
        <f aca="false">AM13-AN13</f>
        <v>0</v>
      </c>
      <c r="AP13" s="200" t="n">
        <v>300000</v>
      </c>
      <c r="AQ13" s="201" t="n">
        <v>0</v>
      </c>
      <c r="AR13" s="202" t="n">
        <f aca="false">AP13-AQ13</f>
        <v>300000</v>
      </c>
      <c r="AS13" s="194" t="n">
        <f aca="false">+AM13+AJ13+AG13+AP13</f>
        <v>300000</v>
      </c>
      <c r="AT13" s="195" t="n">
        <f aca="false">+AN13+AK13+AH13+AQ13</f>
        <v>0</v>
      </c>
      <c r="AU13" s="196" t="n">
        <f aca="false">+AO13+AL13+AI13+AR13</f>
        <v>300000</v>
      </c>
      <c r="AV13" s="189"/>
      <c r="AW13" s="189"/>
      <c r="AX13" s="189"/>
      <c r="AY13" s="189"/>
      <c r="AZ13" s="203" t="s">
        <v>845</v>
      </c>
      <c r="BA13" s="203"/>
    </row>
    <row r="14" customFormat="false" ht="34.3" hidden="false" customHeight="false" outlineLevel="0" collapsed="false">
      <c r="A14" s="185" t="n">
        <f aca="false">IF(AND(AO14=0,AI14=0,AL14=0,AR14=0),0,1)</f>
        <v>1</v>
      </c>
      <c r="B14" s="186" t="n">
        <f aca="false">IF(AND(AD14=0,AE14=0),0,1)</f>
        <v>0</v>
      </c>
      <c r="C14" s="187" t="n">
        <v>1</v>
      </c>
      <c r="D14" s="188" t="s">
        <v>50</v>
      </c>
      <c r="E14" s="189" t="s">
        <v>642</v>
      </c>
      <c r="F14" s="189" t="s">
        <v>660</v>
      </c>
      <c r="G14" s="189" t="n">
        <v>5</v>
      </c>
      <c r="H14" s="189" t="s">
        <v>671</v>
      </c>
      <c r="I14" s="208" t="s">
        <v>834</v>
      </c>
      <c r="J14" s="191" t="s">
        <v>683</v>
      </c>
      <c r="K14" s="189" t="s">
        <v>846</v>
      </c>
      <c r="L14" s="192" t="s">
        <v>818</v>
      </c>
      <c r="M14" s="191" t="s">
        <v>30</v>
      </c>
      <c r="N14" s="193" t="s">
        <v>21</v>
      </c>
      <c r="O14" s="189" t="s">
        <v>38</v>
      </c>
      <c r="P14" s="194" t="n">
        <f aca="false">S14+X14+AD14+AG14+AJ14+AP14+AM14</f>
        <v>2500000</v>
      </c>
      <c r="Q14" s="195" t="n">
        <f aca="false">T14+Y14+AE14+AH14+AK14+AQ14++AN14</f>
        <v>0</v>
      </c>
      <c r="R14" s="196" t="n">
        <f aca="false">P14-Q14</f>
        <v>2500000</v>
      </c>
      <c r="S14" s="197" t="n">
        <v>0</v>
      </c>
      <c r="T14" s="198" t="n">
        <v>0</v>
      </c>
      <c r="U14" s="199" t="n">
        <v>0</v>
      </c>
      <c r="V14" s="197" t="n">
        <v>0</v>
      </c>
      <c r="W14" s="198" t="n">
        <v>0</v>
      </c>
      <c r="X14" s="197" t="n">
        <v>0</v>
      </c>
      <c r="Y14" s="198" t="n">
        <v>0</v>
      </c>
      <c r="Z14" s="199" t="n">
        <v>0</v>
      </c>
      <c r="AA14" s="200" t="n">
        <v>0</v>
      </c>
      <c r="AB14" s="201" t="n">
        <v>0</v>
      </c>
      <c r="AC14" s="202" t="n">
        <f aca="false">AA14-AB14</f>
        <v>0</v>
      </c>
      <c r="AD14" s="200" t="n">
        <v>0</v>
      </c>
      <c r="AE14" s="201" t="n">
        <v>0</v>
      </c>
      <c r="AF14" s="202" t="n">
        <f aca="false">AD14-AE14</f>
        <v>0</v>
      </c>
      <c r="AG14" s="200" t="n">
        <v>0</v>
      </c>
      <c r="AH14" s="201" t="n">
        <v>0</v>
      </c>
      <c r="AI14" s="202" t="n">
        <f aca="false">AG14-AH14</f>
        <v>0</v>
      </c>
      <c r="AJ14" s="200" t="n">
        <v>500000</v>
      </c>
      <c r="AK14" s="201" t="n">
        <v>0</v>
      </c>
      <c r="AL14" s="202" t="n">
        <f aca="false">AJ14-AK14</f>
        <v>500000</v>
      </c>
      <c r="AM14" s="200" t="n">
        <v>1500000</v>
      </c>
      <c r="AN14" s="201" t="n">
        <v>0</v>
      </c>
      <c r="AO14" s="202" t="n">
        <f aca="false">AM14-AN14</f>
        <v>1500000</v>
      </c>
      <c r="AP14" s="200" t="n">
        <v>500000</v>
      </c>
      <c r="AQ14" s="201" t="n">
        <v>0</v>
      </c>
      <c r="AR14" s="202" t="n">
        <f aca="false">AP14-AQ14</f>
        <v>500000</v>
      </c>
      <c r="AS14" s="194" t="n">
        <f aca="false">+AM14+AJ14+AG14+AP14</f>
        <v>2500000</v>
      </c>
      <c r="AT14" s="195" t="n">
        <f aca="false">+AN14+AK14+AH14+AQ14</f>
        <v>0</v>
      </c>
      <c r="AU14" s="196" t="n">
        <f aca="false">+AO14+AL14+AI14+AR14</f>
        <v>2500000</v>
      </c>
      <c r="AV14" s="189" t="n">
        <v>0</v>
      </c>
      <c r="AW14" s="189" t="n">
        <v>0</v>
      </c>
      <c r="AX14" s="189" t="n">
        <v>0</v>
      </c>
      <c r="AY14" s="189"/>
      <c r="AZ14" s="203" t="s">
        <v>847</v>
      </c>
      <c r="BA14" s="203"/>
    </row>
    <row r="15" customFormat="false" ht="83.55" hidden="true" customHeight="false" outlineLevel="0" collapsed="false">
      <c r="A15" s="185" t="n">
        <f aca="false">IF(AND(AO15=0,AI15=0,AL15=0,AR15=0),0,1)</f>
        <v>1</v>
      </c>
      <c r="B15" s="186" t="n">
        <f aca="false">IF(AND(AD15=0,AE15=0),0,1)</f>
        <v>1</v>
      </c>
      <c r="C15" s="187" t="n">
        <v>1</v>
      </c>
      <c r="D15" s="188" t="s">
        <v>46</v>
      </c>
      <c r="E15" s="189" t="s">
        <v>642</v>
      </c>
      <c r="F15" s="189" t="s">
        <v>644</v>
      </c>
      <c r="G15" s="189" t="n">
        <v>4</v>
      </c>
      <c r="H15" s="189" t="s">
        <v>645</v>
      </c>
      <c r="I15" s="204" t="s">
        <v>848</v>
      </c>
      <c r="J15" s="191" t="s">
        <v>646</v>
      </c>
      <c r="K15" s="191" t="s">
        <v>646</v>
      </c>
      <c r="L15" s="192" t="s">
        <v>827</v>
      </c>
      <c r="M15" s="191" t="s">
        <v>30</v>
      </c>
      <c r="N15" s="193" t="s">
        <v>21</v>
      </c>
      <c r="O15" s="189" t="s">
        <v>38</v>
      </c>
      <c r="P15" s="194" t="n">
        <f aca="false">S15+X15+AD15+AG15+AJ15+AP15+AM15</f>
        <v>4288500</v>
      </c>
      <c r="Q15" s="195" t="n">
        <f aca="false">T15+Y15+AE15+AH15+AK15+AQ15++AN15</f>
        <v>2253500</v>
      </c>
      <c r="R15" s="196" t="n">
        <f aca="false">P15-Q15</f>
        <v>2035000</v>
      </c>
      <c r="S15" s="197" t="n">
        <v>2253500</v>
      </c>
      <c r="T15" s="198" t="n">
        <v>1892000</v>
      </c>
      <c r="U15" s="199" t="n">
        <v>361500</v>
      </c>
      <c r="V15" s="197" t="n">
        <v>0</v>
      </c>
      <c r="W15" s="198" t="n">
        <v>0</v>
      </c>
      <c r="X15" s="197" t="n">
        <v>383500</v>
      </c>
      <c r="Y15" s="198" t="n">
        <v>361500</v>
      </c>
      <c r="Z15" s="199" t="n">
        <v>22000</v>
      </c>
      <c r="AA15" s="200" t="n">
        <v>383500</v>
      </c>
      <c r="AB15" s="201" t="n">
        <v>361500</v>
      </c>
      <c r="AC15" s="202" t="n">
        <f aca="false">AA15-AB15</f>
        <v>22000</v>
      </c>
      <c r="AD15" s="200" t="n">
        <v>383500</v>
      </c>
      <c r="AE15" s="201" t="n">
        <v>0</v>
      </c>
      <c r="AF15" s="202" t="n">
        <f aca="false">AD15-AE15</f>
        <v>383500</v>
      </c>
      <c r="AG15" s="200" t="n">
        <v>317000</v>
      </c>
      <c r="AH15" s="201" t="n">
        <v>0</v>
      </c>
      <c r="AI15" s="202" t="n">
        <f aca="false">AG15-AH15</f>
        <v>317000</v>
      </c>
      <c r="AJ15" s="200" t="n">
        <v>317000</v>
      </c>
      <c r="AK15" s="201" t="n">
        <v>0</v>
      </c>
      <c r="AL15" s="202" t="n">
        <f aca="false">AJ15-AK15</f>
        <v>317000</v>
      </c>
      <c r="AM15" s="200" t="n">
        <v>317000</v>
      </c>
      <c r="AN15" s="201" t="n">
        <v>0</v>
      </c>
      <c r="AO15" s="202" t="n">
        <f aca="false">AM15-AN15</f>
        <v>317000</v>
      </c>
      <c r="AP15" s="200" t="n">
        <v>317000</v>
      </c>
      <c r="AQ15" s="201" t="n">
        <v>0</v>
      </c>
      <c r="AR15" s="202" t="n">
        <f aca="false">AP15-AQ15</f>
        <v>317000</v>
      </c>
      <c r="AS15" s="194" t="n">
        <f aca="false">+AM15+AJ15+AG15+AP15</f>
        <v>1268000</v>
      </c>
      <c r="AT15" s="195" t="n">
        <f aca="false">+AN15+AK15+AH15+AQ15</f>
        <v>0</v>
      </c>
      <c r="AU15" s="196" t="n">
        <f aca="false">+AO15+AL15+AI15+AR15</f>
        <v>1268000</v>
      </c>
      <c r="AV15" s="189" t="n">
        <v>0</v>
      </c>
      <c r="AW15" s="189" t="n">
        <v>0</v>
      </c>
      <c r="AX15" s="189" t="n">
        <v>0</v>
      </c>
      <c r="AY15" s="189"/>
      <c r="AZ15" s="203" t="s">
        <v>849</v>
      </c>
      <c r="BA15" s="203" t="s">
        <v>850</v>
      </c>
    </row>
    <row r="16" customFormat="false" ht="108.2" hidden="true" customHeight="false" outlineLevel="0" collapsed="false">
      <c r="A16" s="185" t="n">
        <f aca="false">IF(AND(AO16=0,AI16=0,AL16=0,AR16=0),0,1)</f>
        <v>1</v>
      </c>
      <c r="B16" s="186" t="n">
        <f aca="false">IF(AND(AD16=0,AE16=0),0,1)</f>
        <v>1</v>
      </c>
      <c r="C16" s="187" t="n">
        <v>1</v>
      </c>
      <c r="D16" s="188" t="s">
        <v>46</v>
      </c>
      <c r="E16" s="189" t="s">
        <v>642</v>
      </c>
      <c r="F16" s="189" t="s">
        <v>644</v>
      </c>
      <c r="G16" s="189" t="n">
        <v>4</v>
      </c>
      <c r="H16" s="189" t="s">
        <v>652</v>
      </c>
      <c r="I16" s="210" t="s">
        <v>851</v>
      </c>
      <c r="J16" s="191" t="s">
        <v>654</v>
      </c>
      <c r="K16" s="189" t="str">
        <f aca="false">J16</f>
        <v>PRU 2 Sept-Arpents – Stalingrad (hors volet habitat privé) études et travaux</v>
      </c>
      <c r="L16" s="192" t="s">
        <v>818</v>
      </c>
      <c r="M16" s="191" t="s">
        <v>30</v>
      </c>
      <c r="N16" s="193" t="s">
        <v>21</v>
      </c>
      <c r="O16" s="189" t="s">
        <v>38</v>
      </c>
      <c r="P16" s="194" t="n">
        <f aca="false">S16+X16+AD16+AG16+AJ16+AP16+AM16</f>
        <v>26570000</v>
      </c>
      <c r="Q16" s="195" t="n">
        <f aca="false">T16+Y16+AE16+AH16+AK16+AQ16++AN16</f>
        <v>5922500</v>
      </c>
      <c r="R16" s="196" t="n">
        <f aca="false">P16-Q16</f>
        <v>20647500</v>
      </c>
      <c r="S16" s="197" t="n">
        <v>0</v>
      </c>
      <c r="T16" s="198" t="n">
        <v>150000</v>
      </c>
      <c r="U16" s="199" t="n">
        <v>-150000</v>
      </c>
      <c r="V16" s="197" t="n">
        <v>0</v>
      </c>
      <c r="W16" s="198" t="n">
        <v>0</v>
      </c>
      <c r="X16" s="197" t="n">
        <v>120000</v>
      </c>
      <c r="Y16" s="198" t="n">
        <v>0</v>
      </c>
      <c r="Z16" s="199" t="n">
        <v>120000</v>
      </c>
      <c r="AA16" s="200" t="n">
        <v>40000</v>
      </c>
      <c r="AB16" s="201" t="n">
        <v>0</v>
      </c>
      <c r="AC16" s="202" t="n">
        <f aca="false">AA16-AB16</f>
        <v>40000</v>
      </c>
      <c r="AD16" s="200" t="n">
        <v>400000</v>
      </c>
      <c r="AE16" s="201" t="n">
        <v>0</v>
      </c>
      <c r="AF16" s="202" t="n">
        <f aca="false">AD16-AE16</f>
        <v>400000</v>
      </c>
      <c r="AG16" s="200" t="n">
        <v>500000</v>
      </c>
      <c r="AH16" s="201" t="n">
        <v>0</v>
      </c>
      <c r="AI16" s="202" t="n">
        <f aca="false">AG16-AH16</f>
        <v>500000</v>
      </c>
      <c r="AJ16" s="200" t="n">
        <f aca="false">550000</f>
        <v>550000</v>
      </c>
      <c r="AK16" s="201" t="n">
        <v>90000</v>
      </c>
      <c r="AL16" s="202" t="n">
        <f aca="false">AJ16-AK16</f>
        <v>460000</v>
      </c>
      <c r="AM16" s="200" t="n">
        <v>2000000</v>
      </c>
      <c r="AN16" s="201" t="n">
        <v>82500</v>
      </c>
      <c r="AO16" s="202" t="n">
        <f aca="false">AM16-AN16</f>
        <v>1917500</v>
      </c>
      <c r="AP16" s="200" t="n">
        <v>23000000</v>
      </c>
      <c r="AQ16" s="201" t="n">
        <v>5600000</v>
      </c>
      <c r="AR16" s="202" t="n">
        <f aca="false">AP16-AQ16</f>
        <v>17400000</v>
      </c>
      <c r="AS16" s="194" t="n">
        <f aca="false">+AM16+AJ16+AG16+AP16</f>
        <v>26050000</v>
      </c>
      <c r="AT16" s="195" t="n">
        <f aca="false">+AN16+AK16+AH16+AQ16</f>
        <v>5772500</v>
      </c>
      <c r="AU16" s="196" t="n">
        <f aca="false">+AO16+AL16+AI16+AR16</f>
        <v>20277500</v>
      </c>
      <c r="AV16" s="189" t="n">
        <v>0</v>
      </c>
      <c r="AW16" s="189" t="n">
        <v>0</v>
      </c>
      <c r="AX16" s="189" t="n">
        <v>0</v>
      </c>
      <c r="AY16" s="189"/>
      <c r="AZ16" s="203" t="s">
        <v>852</v>
      </c>
      <c r="BA16" s="203" t="s">
        <v>853</v>
      </c>
    </row>
    <row r="17" customFormat="false" ht="108.2" hidden="true" customHeight="false" outlineLevel="0" collapsed="false">
      <c r="A17" s="185" t="n">
        <f aca="false">IF(AND(AO17=0,AI17=0,AL17=0,AR17=0),0,1)</f>
        <v>1</v>
      </c>
      <c r="B17" s="186" t="n">
        <f aca="false">IF(AND(AD17=0,AE17=0),0,1)</f>
        <v>0</v>
      </c>
      <c r="C17" s="187" t="n">
        <v>1</v>
      </c>
      <c r="D17" s="188" t="s">
        <v>46</v>
      </c>
      <c r="E17" s="189" t="s">
        <v>642</v>
      </c>
      <c r="F17" s="189" t="s">
        <v>644</v>
      </c>
      <c r="G17" s="189" t="n">
        <v>4</v>
      </c>
      <c r="H17" s="189" t="s">
        <v>652</v>
      </c>
      <c r="I17" s="210" t="s">
        <v>854</v>
      </c>
      <c r="J17" s="191" t="s">
        <v>722</v>
      </c>
      <c r="K17" s="189" t="str">
        <f aca="false">J17</f>
        <v>PRU 2 Sept-Arpents –  Ilots 27 - Petit bois</v>
      </c>
      <c r="L17" s="192" t="s">
        <v>818</v>
      </c>
      <c r="M17" s="191" t="s">
        <v>30</v>
      </c>
      <c r="N17" s="193" t="s">
        <v>21</v>
      </c>
      <c r="O17" s="189" t="s">
        <v>38</v>
      </c>
      <c r="P17" s="194" t="n">
        <f aca="false">S17+X17+AD17+AG17+AJ17+AP17+AM17</f>
        <v>1435000</v>
      </c>
      <c r="Q17" s="195" t="n">
        <f aca="false">T17+Y17+AE17+AH17+AK17+AQ17++AN17</f>
        <v>0</v>
      </c>
      <c r="R17" s="196" t="n">
        <f aca="false">P17-Q17</f>
        <v>1435000</v>
      </c>
      <c r="S17" s="197" t="n">
        <v>0</v>
      </c>
      <c r="T17" s="198"/>
      <c r="U17" s="199"/>
      <c r="V17" s="197" t="n">
        <v>0</v>
      </c>
      <c r="W17" s="198" t="n">
        <v>0</v>
      </c>
      <c r="X17" s="197"/>
      <c r="Y17" s="198" t="n">
        <v>0</v>
      </c>
      <c r="Z17" s="199"/>
      <c r="AA17" s="200"/>
      <c r="AB17" s="201" t="n">
        <v>0</v>
      </c>
      <c r="AC17" s="202" t="n">
        <f aca="false">AA17-AB17</f>
        <v>0</v>
      </c>
      <c r="AD17" s="200"/>
      <c r="AE17" s="201" t="n">
        <v>0</v>
      </c>
      <c r="AF17" s="202" t="n">
        <f aca="false">AD17-AE17</f>
        <v>0</v>
      </c>
      <c r="AG17" s="200" t="n">
        <v>390000</v>
      </c>
      <c r="AH17" s="201" t="n">
        <v>0</v>
      </c>
      <c r="AI17" s="211" t="n">
        <f aca="false">AG17-AH17</f>
        <v>390000</v>
      </c>
      <c r="AJ17" s="200" t="n">
        <v>1045000</v>
      </c>
      <c r="AK17" s="201"/>
      <c r="AL17" s="202" t="n">
        <f aca="false">AJ17-AK17</f>
        <v>1045000</v>
      </c>
      <c r="AM17" s="200"/>
      <c r="AN17" s="201"/>
      <c r="AO17" s="202" t="n">
        <f aca="false">AM17-AN17</f>
        <v>0</v>
      </c>
      <c r="AP17" s="200"/>
      <c r="AQ17" s="201"/>
      <c r="AR17" s="202" t="n">
        <f aca="false">AP17-AQ17</f>
        <v>0</v>
      </c>
      <c r="AS17" s="194" t="n">
        <f aca="false">+AM17+AJ17+AG17+AP17</f>
        <v>1435000</v>
      </c>
      <c r="AT17" s="195" t="n">
        <f aca="false">+AN17+AK17+AH17+AQ17</f>
        <v>0</v>
      </c>
      <c r="AU17" s="196" t="n">
        <f aca="false">+AO17+AL17+AI17+AR17</f>
        <v>1435000</v>
      </c>
      <c r="AV17" s="189" t="n">
        <v>0</v>
      </c>
      <c r="AW17" s="189" t="n">
        <v>0</v>
      </c>
      <c r="AX17" s="189" t="n">
        <v>0</v>
      </c>
      <c r="AY17" s="189"/>
      <c r="AZ17" s="203" t="s">
        <v>852</v>
      </c>
      <c r="BA17" s="203" t="s">
        <v>853</v>
      </c>
    </row>
    <row r="18" customFormat="false" ht="108.2" hidden="true" customHeight="false" outlineLevel="0" collapsed="false">
      <c r="A18" s="185" t="n">
        <f aca="false">IF(AND(AO18=0,AI18=0,AL18=0,AR18=0),0,1)</f>
        <v>1</v>
      </c>
      <c r="B18" s="186" t="n">
        <f aca="false">IF(AND(AD18=0,AE18=0),0,1)</f>
        <v>0</v>
      </c>
      <c r="C18" s="187" t="n">
        <v>1</v>
      </c>
      <c r="D18" s="188" t="s">
        <v>46</v>
      </c>
      <c r="E18" s="189" t="s">
        <v>642</v>
      </c>
      <c r="F18" s="189" t="s">
        <v>644</v>
      </c>
      <c r="G18" s="189" t="n">
        <v>4</v>
      </c>
      <c r="H18" s="189" t="s">
        <v>652</v>
      </c>
      <c r="I18" s="210" t="s">
        <v>854</v>
      </c>
      <c r="J18" s="191" t="s">
        <v>723</v>
      </c>
      <c r="K18" s="189" t="str">
        <f aca="false">J18</f>
        <v>PRU 2 Sept-Arpents –  Ilots 27 - Mail</v>
      </c>
      <c r="L18" s="192" t="s">
        <v>818</v>
      </c>
      <c r="M18" s="191" t="s">
        <v>30</v>
      </c>
      <c r="N18" s="193" t="s">
        <v>21</v>
      </c>
      <c r="O18" s="189" t="s">
        <v>38</v>
      </c>
      <c r="P18" s="194" t="n">
        <f aca="false">S18+X18+AD18+AG18+AJ18+AP18+AM18</f>
        <v>1090000</v>
      </c>
      <c r="Q18" s="195" t="n">
        <f aca="false">T18+Y18+AE18+AH18+AK18+AQ18++AN18</f>
        <v>0</v>
      </c>
      <c r="R18" s="196" t="n">
        <f aca="false">P18-Q18</f>
        <v>1090000</v>
      </c>
      <c r="S18" s="197" t="n">
        <v>0</v>
      </c>
      <c r="T18" s="198"/>
      <c r="U18" s="199"/>
      <c r="V18" s="197" t="n">
        <v>0</v>
      </c>
      <c r="W18" s="198" t="n">
        <v>0</v>
      </c>
      <c r="X18" s="197"/>
      <c r="Y18" s="198" t="n">
        <v>0</v>
      </c>
      <c r="Z18" s="199"/>
      <c r="AA18" s="200"/>
      <c r="AB18" s="201" t="n">
        <v>0</v>
      </c>
      <c r="AC18" s="202" t="n">
        <f aca="false">AA18-AB18</f>
        <v>0</v>
      </c>
      <c r="AD18" s="200"/>
      <c r="AE18" s="201" t="n">
        <v>0</v>
      </c>
      <c r="AF18" s="202" t="n">
        <f aca="false">AD18-AE18</f>
        <v>0</v>
      </c>
      <c r="AG18" s="200" t="n">
        <v>390000</v>
      </c>
      <c r="AH18" s="201" t="n">
        <v>0</v>
      </c>
      <c r="AI18" s="211" t="n">
        <f aca="false">AG18-AH18</f>
        <v>390000</v>
      </c>
      <c r="AJ18" s="200" t="n">
        <v>700000</v>
      </c>
      <c r="AK18" s="201"/>
      <c r="AL18" s="202" t="n">
        <f aca="false">AJ18-AK18</f>
        <v>700000</v>
      </c>
      <c r="AM18" s="200"/>
      <c r="AN18" s="201"/>
      <c r="AO18" s="202" t="n">
        <f aca="false">AM18-AN18</f>
        <v>0</v>
      </c>
      <c r="AP18" s="200"/>
      <c r="AQ18" s="201"/>
      <c r="AR18" s="202" t="n">
        <f aca="false">AP18-AQ18</f>
        <v>0</v>
      </c>
      <c r="AS18" s="194" t="n">
        <f aca="false">+AM18+AJ18+AG18+AP18</f>
        <v>1090000</v>
      </c>
      <c r="AT18" s="195" t="n">
        <f aca="false">+AN18+AK18+AH18+AQ18</f>
        <v>0</v>
      </c>
      <c r="AU18" s="196" t="n">
        <f aca="false">+AO18+AL18+AI18+AR18</f>
        <v>1090000</v>
      </c>
      <c r="AV18" s="189" t="n">
        <v>0</v>
      </c>
      <c r="AW18" s="189" t="n">
        <v>0</v>
      </c>
      <c r="AX18" s="189" t="n">
        <v>0</v>
      </c>
      <c r="AY18" s="189"/>
      <c r="AZ18" s="203" t="s">
        <v>852</v>
      </c>
      <c r="BA18" s="203" t="s">
        <v>853</v>
      </c>
    </row>
    <row r="19" customFormat="false" ht="108.2" hidden="true" customHeight="false" outlineLevel="0" collapsed="false">
      <c r="A19" s="185" t="n">
        <f aca="false">IF(AND(AO19=0,AI19=0,AL19=0,AR19=0),0,1)</f>
        <v>1</v>
      </c>
      <c r="B19" s="186" t="n">
        <f aca="false">IF(AND(AD19=0,AE19=0),0,1)</f>
        <v>0</v>
      </c>
      <c r="C19" s="187" t="n">
        <v>1</v>
      </c>
      <c r="D19" s="188" t="s">
        <v>46</v>
      </c>
      <c r="E19" s="189" t="s">
        <v>642</v>
      </c>
      <c r="F19" s="189" t="s">
        <v>644</v>
      </c>
      <c r="G19" s="189" t="n">
        <v>4</v>
      </c>
      <c r="H19" s="189" t="s">
        <v>652</v>
      </c>
      <c r="I19" s="210" t="s">
        <v>854</v>
      </c>
      <c r="J19" s="191" t="s">
        <v>724</v>
      </c>
      <c r="K19" s="189" t="str">
        <f aca="false">J19</f>
        <v>PRU 2 Sept-Arpents –  Ilots 27 - Grilles</v>
      </c>
      <c r="L19" s="192" t="s">
        <v>818</v>
      </c>
      <c r="M19" s="191" t="s">
        <v>30</v>
      </c>
      <c r="N19" s="193" t="s">
        <v>21</v>
      </c>
      <c r="O19" s="189" t="s">
        <v>38</v>
      </c>
      <c r="P19" s="194" t="n">
        <f aca="false">S19+X19+AD19+AG19+AJ19+AP19+AM19</f>
        <v>417000</v>
      </c>
      <c r="Q19" s="195" t="n">
        <f aca="false">T19+Y19+AE19+AH19+AK19+AQ19++AN19</f>
        <v>0</v>
      </c>
      <c r="R19" s="196" t="n">
        <f aca="false">P19-Q19</f>
        <v>417000</v>
      </c>
      <c r="S19" s="197" t="n">
        <v>0</v>
      </c>
      <c r="T19" s="198"/>
      <c r="U19" s="199"/>
      <c r="V19" s="197" t="n">
        <v>0</v>
      </c>
      <c r="W19" s="198" t="n">
        <v>0</v>
      </c>
      <c r="X19" s="197"/>
      <c r="Y19" s="198" t="n">
        <v>0</v>
      </c>
      <c r="Z19" s="199"/>
      <c r="AA19" s="200"/>
      <c r="AB19" s="201" t="n">
        <v>0</v>
      </c>
      <c r="AC19" s="202" t="n">
        <f aca="false">AA19-AB19</f>
        <v>0</v>
      </c>
      <c r="AD19" s="200"/>
      <c r="AE19" s="201" t="n">
        <v>0</v>
      </c>
      <c r="AF19" s="202" t="n">
        <f aca="false">AD19-AE19</f>
        <v>0</v>
      </c>
      <c r="AG19" s="200" t="n">
        <v>417000</v>
      </c>
      <c r="AH19" s="201" t="n">
        <v>0</v>
      </c>
      <c r="AI19" s="211" t="n">
        <f aca="false">AG19-AH19</f>
        <v>417000</v>
      </c>
      <c r="AJ19" s="200" t="n">
        <v>0</v>
      </c>
      <c r="AK19" s="201"/>
      <c r="AL19" s="202" t="n">
        <f aca="false">AJ19-AK19</f>
        <v>0</v>
      </c>
      <c r="AM19" s="200"/>
      <c r="AN19" s="201"/>
      <c r="AO19" s="202" t="n">
        <f aca="false">AM19-AN19</f>
        <v>0</v>
      </c>
      <c r="AP19" s="200"/>
      <c r="AQ19" s="201"/>
      <c r="AR19" s="202" t="n">
        <f aca="false">AP19-AQ19</f>
        <v>0</v>
      </c>
      <c r="AS19" s="194" t="n">
        <f aca="false">+AM19+AJ19+AG19+AP19</f>
        <v>417000</v>
      </c>
      <c r="AT19" s="195" t="n">
        <f aca="false">+AN19+AK19+AH19+AQ19</f>
        <v>0</v>
      </c>
      <c r="AU19" s="196" t="n">
        <f aca="false">+AO19+AL19+AI19+AR19</f>
        <v>417000</v>
      </c>
      <c r="AV19" s="189" t="n">
        <v>0</v>
      </c>
      <c r="AW19" s="189" t="n">
        <v>0</v>
      </c>
      <c r="AX19" s="189" t="n">
        <v>0</v>
      </c>
      <c r="AY19" s="189"/>
      <c r="AZ19" s="203" t="s">
        <v>852</v>
      </c>
      <c r="BA19" s="203" t="s">
        <v>853</v>
      </c>
    </row>
    <row r="20" customFormat="false" ht="108.2" hidden="true" customHeight="false" outlineLevel="0" collapsed="false">
      <c r="A20" s="185" t="n">
        <f aca="false">IF(AND(AO20=0,AI20=0,AL20=0,AR20=0),0,1)</f>
        <v>1</v>
      </c>
      <c r="B20" s="186" t="n">
        <f aca="false">IF(AND(AD20=0,AE20=0),0,1)</f>
        <v>0</v>
      </c>
      <c r="C20" s="187" t="n">
        <v>1</v>
      </c>
      <c r="D20" s="188" t="s">
        <v>46</v>
      </c>
      <c r="E20" s="189" t="s">
        <v>642</v>
      </c>
      <c r="F20" s="189" t="s">
        <v>644</v>
      </c>
      <c r="G20" s="189" t="n">
        <v>4</v>
      </c>
      <c r="H20" s="189" t="s">
        <v>652</v>
      </c>
      <c r="I20" s="210" t="s">
        <v>854</v>
      </c>
      <c r="J20" s="191" t="s">
        <v>725</v>
      </c>
      <c r="K20" s="189" t="str">
        <f aca="false">J20</f>
        <v>PRU 2 Sept-Arpents – Ilots 27 -  Maîtrise d'ouvrage</v>
      </c>
      <c r="L20" s="192" t="s">
        <v>818</v>
      </c>
      <c r="M20" s="191" t="s">
        <v>30</v>
      </c>
      <c r="N20" s="193" t="s">
        <v>21</v>
      </c>
      <c r="O20" s="189" t="s">
        <v>38</v>
      </c>
      <c r="P20" s="194" t="n">
        <f aca="false">S20+X20+AD20+AG20+AJ20+AP20+AM20</f>
        <v>200000</v>
      </c>
      <c r="Q20" s="195" t="n">
        <f aca="false">T20+Y20+AE20+AH20+AK20+AQ20++AN20</f>
        <v>0</v>
      </c>
      <c r="R20" s="196" t="n">
        <f aca="false">P20-Q20</f>
        <v>200000</v>
      </c>
      <c r="S20" s="197" t="n">
        <v>0</v>
      </c>
      <c r="T20" s="198"/>
      <c r="U20" s="199"/>
      <c r="V20" s="197" t="n">
        <v>0</v>
      </c>
      <c r="W20" s="198" t="n">
        <v>0</v>
      </c>
      <c r="X20" s="197"/>
      <c r="Y20" s="198" t="n">
        <v>0</v>
      </c>
      <c r="Z20" s="199"/>
      <c r="AA20" s="200"/>
      <c r="AB20" s="201" t="n">
        <v>0</v>
      </c>
      <c r="AC20" s="202" t="n">
        <f aca="false">AA20-AB20</f>
        <v>0</v>
      </c>
      <c r="AD20" s="200"/>
      <c r="AE20" s="201" t="n">
        <v>0</v>
      </c>
      <c r="AF20" s="202" t="n">
        <f aca="false">AD20-AE20</f>
        <v>0</v>
      </c>
      <c r="AG20" s="200" t="n">
        <v>55000</v>
      </c>
      <c r="AH20" s="201" t="n">
        <v>0</v>
      </c>
      <c r="AI20" s="211" t="n">
        <f aca="false">AG20-AH20</f>
        <v>55000</v>
      </c>
      <c r="AJ20" s="200" t="n">
        <v>145000</v>
      </c>
      <c r="AK20" s="201"/>
      <c r="AL20" s="202" t="n">
        <f aca="false">AJ20-AK20</f>
        <v>145000</v>
      </c>
      <c r="AM20" s="200"/>
      <c r="AN20" s="201"/>
      <c r="AO20" s="202" t="n">
        <f aca="false">AM20-AN20</f>
        <v>0</v>
      </c>
      <c r="AP20" s="200"/>
      <c r="AQ20" s="201"/>
      <c r="AR20" s="202" t="n">
        <f aca="false">AP20-AQ20</f>
        <v>0</v>
      </c>
      <c r="AS20" s="194" t="n">
        <f aca="false">+AM20+AJ20+AG20+AP20</f>
        <v>200000</v>
      </c>
      <c r="AT20" s="195" t="n">
        <f aca="false">+AN20+AK20+AH20+AQ20</f>
        <v>0</v>
      </c>
      <c r="AU20" s="196" t="n">
        <f aca="false">+AO20+AL20+AI20+AR20</f>
        <v>200000</v>
      </c>
      <c r="AV20" s="189" t="n">
        <v>0</v>
      </c>
      <c r="AW20" s="189" t="n">
        <v>0</v>
      </c>
      <c r="AX20" s="189" t="n">
        <v>0</v>
      </c>
      <c r="AY20" s="189"/>
      <c r="AZ20" s="203" t="s">
        <v>852</v>
      </c>
      <c r="BA20" s="203" t="s">
        <v>853</v>
      </c>
    </row>
    <row r="21" customFormat="false" ht="108.2" hidden="true" customHeight="false" outlineLevel="0" collapsed="false">
      <c r="A21" s="185" t="n">
        <f aca="false">IF(AND(AO21=0,AI21=0,AL21=0,AR21=0),0,1)</f>
        <v>1</v>
      </c>
      <c r="B21" s="186" t="n">
        <f aca="false">IF(AND(AD21=0,AE21=0),0,1)</f>
        <v>0</v>
      </c>
      <c r="C21" s="187" t="n">
        <v>1</v>
      </c>
      <c r="D21" s="188" t="s">
        <v>46</v>
      </c>
      <c r="E21" s="189" t="s">
        <v>642</v>
      </c>
      <c r="F21" s="189" t="s">
        <v>644</v>
      </c>
      <c r="G21" s="189" t="n">
        <v>4</v>
      </c>
      <c r="H21" s="189" t="s">
        <v>652</v>
      </c>
      <c r="I21" s="210" t="s">
        <v>854</v>
      </c>
      <c r="J21" s="191" t="s">
        <v>726</v>
      </c>
      <c r="K21" s="189" t="str">
        <f aca="false">J21</f>
        <v>PRU 2 Sept-Arpents – Ilots 27 - Grille écoles Cotton</v>
      </c>
      <c r="L21" s="192" t="s">
        <v>818</v>
      </c>
      <c r="M21" s="191" t="s">
        <v>30</v>
      </c>
      <c r="N21" s="193" t="s">
        <v>21</v>
      </c>
      <c r="O21" s="189" t="s">
        <v>38</v>
      </c>
      <c r="P21" s="194" t="n">
        <f aca="false">S21+X21+AD21+AG21+AJ21+AP21+AM21</f>
        <v>300000</v>
      </c>
      <c r="Q21" s="195" t="n">
        <f aca="false">T21+Y21+AE21+AH21+AK21+AQ21++AN21</f>
        <v>0</v>
      </c>
      <c r="R21" s="196" t="n">
        <f aca="false">P21-Q21</f>
        <v>300000</v>
      </c>
      <c r="S21" s="197" t="n">
        <v>0</v>
      </c>
      <c r="T21" s="198"/>
      <c r="U21" s="199"/>
      <c r="V21" s="197" t="n">
        <v>0</v>
      </c>
      <c r="W21" s="198" t="n">
        <v>0</v>
      </c>
      <c r="X21" s="197"/>
      <c r="Y21" s="198" t="n">
        <v>0</v>
      </c>
      <c r="Z21" s="199"/>
      <c r="AA21" s="200"/>
      <c r="AB21" s="201" t="n">
        <v>0</v>
      </c>
      <c r="AC21" s="202" t="n">
        <f aca="false">AA21-AB21</f>
        <v>0</v>
      </c>
      <c r="AD21" s="200"/>
      <c r="AE21" s="201" t="n">
        <v>0</v>
      </c>
      <c r="AF21" s="202" t="n">
        <f aca="false">AD21-AE21</f>
        <v>0</v>
      </c>
      <c r="AG21" s="200" t="n">
        <v>0</v>
      </c>
      <c r="AH21" s="201" t="n">
        <v>0</v>
      </c>
      <c r="AI21" s="202" t="n">
        <f aca="false">AG21-AH21</f>
        <v>0</v>
      </c>
      <c r="AJ21" s="200" t="n">
        <v>300000</v>
      </c>
      <c r="AK21" s="201"/>
      <c r="AL21" s="202" t="n">
        <f aca="false">AJ21-AK21</f>
        <v>300000</v>
      </c>
      <c r="AM21" s="200"/>
      <c r="AN21" s="201"/>
      <c r="AO21" s="202" t="n">
        <f aca="false">AM21-AN21</f>
        <v>0</v>
      </c>
      <c r="AP21" s="200"/>
      <c r="AQ21" s="201"/>
      <c r="AR21" s="202" t="n">
        <f aca="false">AP21-AQ21</f>
        <v>0</v>
      </c>
      <c r="AS21" s="194" t="n">
        <f aca="false">+AM21+AJ21+AG21+AP21</f>
        <v>300000</v>
      </c>
      <c r="AT21" s="195" t="n">
        <f aca="false">+AN21+AK21+AH21+AQ21</f>
        <v>0</v>
      </c>
      <c r="AU21" s="196" t="n">
        <f aca="false">+AO21+AL21+AI21+AR21</f>
        <v>300000</v>
      </c>
      <c r="AV21" s="189" t="n">
        <v>0</v>
      </c>
      <c r="AW21" s="189" t="n">
        <v>0</v>
      </c>
      <c r="AX21" s="189" t="n">
        <v>0</v>
      </c>
      <c r="AY21" s="189"/>
      <c r="AZ21" s="203" t="s">
        <v>852</v>
      </c>
      <c r="BA21" s="203" t="s">
        <v>853</v>
      </c>
    </row>
    <row r="22" customFormat="false" ht="108.2" hidden="true" customHeight="false" outlineLevel="0" collapsed="false">
      <c r="A22" s="185" t="n">
        <f aca="false">IF(AND(AO22=0,AI22=0,AL22=0,AR22=0),0,1)</f>
        <v>1</v>
      </c>
      <c r="B22" s="186" t="n">
        <f aca="false">IF(AND(AD22=0,AE22=0),0,1)</f>
        <v>0</v>
      </c>
      <c r="C22" s="187" t="n">
        <v>1</v>
      </c>
      <c r="D22" s="188" t="s">
        <v>46</v>
      </c>
      <c r="E22" s="189" t="s">
        <v>642</v>
      </c>
      <c r="F22" s="189" t="s">
        <v>644</v>
      </c>
      <c r="G22" s="189" t="n">
        <v>4</v>
      </c>
      <c r="H22" s="189" t="s">
        <v>652</v>
      </c>
      <c r="I22" s="190" t="s">
        <v>855</v>
      </c>
      <c r="J22" s="191" t="s">
        <v>719</v>
      </c>
      <c r="K22" s="189" t="str">
        <f aca="false">J22</f>
        <v>Transformation du secteur Porte de l’Ourcq</v>
      </c>
      <c r="L22" s="192" t="s">
        <v>818</v>
      </c>
      <c r="M22" s="191" t="s">
        <v>30</v>
      </c>
      <c r="N22" s="193" t="s">
        <v>21</v>
      </c>
      <c r="O22" s="189" t="s">
        <v>38</v>
      </c>
      <c r="P22" s="194" t="n">
        <f aca="false">S22+X22+AD22+AG22+AJ22+AP22+AM22</f>
        <v>4650000</v>
      </c>
      <c r="Q22" s="195" t="n">
        <f aca="false">T22+Y22+AE22+AH22+AK22+AQ22++AN22</f>
        <v>2045000</v>
      </c>
      <c r="R22" s="196" t="n">
        <f aca="false">P22-Q22</f>
        <v>2605000</v>
      </c>
      <c r="S22" s="197" t="n">
        <v>0</v>
      </c>
      <c r="T22" s="198" t="n">
        <v>0</v>
      </c>
      <c r="U22" s="199" t="n">
        <v>0</v>
      </c>
      <c r="V22" s="197" t="n">
        <v>0</v>
      </c>
      <c r="W22" s="198" t="n">
        <v>0</v>
      </c>
      <c r="X22" s="197" t="n">
        <v>70000</v>
      </c>
      <c r="Y22" s="198" t="n">
        <v>30000</v>
      </c>
      <c r="Z22" s="199" t="n">
        <v>40000</v>
      </c>
      <c r="AA22" s="200" t="n">
        <v>40000</v>
      </c>
      <c r="AB22" s="201" t="n">
        <v>0</v>
      </c>
      <c r="AC22" s="202" t="n">
        <f aca="false">AA22-AB22</f>
        <v>40000</v>
      </c>
      <c r="AD22" s="200" t="n">
        <v>0</v>
      </c>
      <c r="AE22" s="201" t="n">
        <v>0</v>
      </c>
      <c r="AF22" s="202" t="n">
        <f aca="false">AD22-AE22</f>
        <v>0</v>
      </c>
      <c r="AG22" s="200" t="n">
        <v>0</v>
      </c>
      <c r="AH22" s="201" t="n">
        <v>15000</v>
      </c>
      <c r="AI22" s="202" t="n">
        <f aca="false">AG22-AH22</f>
        <v>-15000</v>
      </c>
      <c r="AJ22" s="200" t="n">
        <v>30000</v>
      </c>
      <c r="AK22" s="201" t="n">
        <v>0</v>
      </c>
      <c r="AL22" s="202" t="n">
        <f aca="false">AJ22-AK22</f>
        <v>30000</v>
      </c>
      <c r="AM22" s="200" t="n">
        <v>50000</v>
      </c>
      <c r="AN22" s="201" t="n">
        <v>0</v>
      </c>
      <c r="AO22" s="202" t="n">
        <f aca="false">AM22-AN22</f>
        <v>50000</v>
      </c>
      <c r="AP22" s="200" t="n">
        <v>4500000</v>
      </c>
      <c r="AQ22" s="201" t="n">
        <v>2000000</v>
      </c>
      <c r="AR22" s="202" t="n">
        <f aca="false">AP22-AQ22</f>
        <v>2500000</v>
      </c>
      <c r="AS22" s="194" t="n">
        <f aca="false">+AM22+AJ22+AG22+AP22</f>
        <v>4580000</v>
      </c>
      <c r="AT22" s="195" t="n">
        <f aca="false">+AN22+AK22+AH22+AQ22</f>
        <v>2015000</v>
      </c>
      <c r="AU22" s="196" t="n">
        <f aca="false">+AO22+AL22+AI22+AR22</f>
        <v>2565000</v>
      </c>
      <c r="AV22" s="189" t="n">
        <v>0</v>
      </c>
      <c r="AW22" s="189" t="n">
        <v>0</v>
      </c>
      <c r="AX22" s="189" t="n">
        <v>0</v>
      </c>
      <c r="AY22" s="189"/>
      <c r="AZ22" s="203" t="s">
        <v>856</v>
      </c>
      <c r="BA22" s="203" t="s">
        <v>857</v>
      </c>
    </row>
    <row r="23" customFormat="false" ht="26.1" hidden="true" customHeight="false" outlineLevel="0" collapsed="false">
      <c r="A23" s="185" t="n">
        <f aca="false">IF(AND(AO23=0,AI23=0,AL23=0,AR23=0),0,1)</f>
        <v>1</v>
      </c>
      <c r="B23" s="186" t="n">
        <f aca="false">IF(AND(AD23=0,AE23=0),0,1)</f>
        <v>1</v>
      </c>
      <c r="C23" s="187" t="n">
        <v>1</v>
      </c>
      <c r="D23" s="188" t="s">
        <v>46</v>
      </c>
      <c r="E23" s="189" t="s">
        <v>642</v>
      </c>
      <c r="F23" s="189" t="s">
        <v>644</v>
      </c>
      <c r="G23" s="189" t="n">
        <v>4</v>
      </c>
      <c r="H23" s="189" t="s">
        <v>648</v>
      </c>
      <c r="I23" s="208" t="s">
        <v>858</v>
      </c>
      <c r="J23" s="191" t="s">
        <v>650</v>
      </c>
      <c r="K23" s="189" t="s">
        <v>859</v>
      </c>
      <c r="L23" s="192" t="s">
        <v>827</v>
      </c>
      <c r="M23" s="191" t="s">
        <v>30</v>
      </c>
      <c r="N23" s="193" t="s">
        <v>21</v>
      </c>
      <c r="O23" s="189" t="s">
        <v>38</v>
      </c>
      <c r="P23" s="194" t="n">
        <f aca="false">S23+X23+AD23+AG23+AJ23+AP23+AM23</f>
        <v>2765320</v>
      </c>
      <c r="Q23" s="195" t="n">
        <f aca="false">T23+Y23+AE23+AH23+AK23+AQ23++AN23</f>
        <v>1228000</v>
      </c>
      <c r="R23" s="196" t="n">
        <f aca="false">P23-Q23</f>
        <v>1537320</v>
      </c>
      <c r="S23" s="197" t="n">
        <v>0</v>
      </c>
      <c r="T23" s="198" t="n">
        <v>0</v>
      </c>
      <c r="U23" s="199" t="n">
        <v>0</v>
      </c>
      <c r="V23" s="197" t="n">
        <v>0</v>
      </c>
      <c r="W23" s="198" t="n">
        <v>0</v>
      </c>
      <c r="X23" s="197" t="n">
        <v>0</v>
      </c>
      <c r="Y23" s="198" t="n">
        <v>0</v>
      </c>
      <c r="Z23" s="199" t="n">
        <v>0</v>
      </c>
      <c r="AA23" s="200" t="n">
        <v>0</v>
      </c>
      <c r="AB23" s="201" t="n">
        <v>0</v>
      </c>
      <c r="AC23" s="202" t="n">
        <f aca="false">AA23-AB23</f>
        <v>0</v>
      </c>
      <c r="AD23" s="200" t="n">
        <v>1105920</v>
      </c>
      <c r="AE23" s="201" t="n">
        <v>0</v>
      </c>
      <c r="AF23" s="202" t="n">
        <f aca="false">AD23-AE23</f>
        <v>1105920</v>
      </c>
      <c r="AG23" s="200" t="n">
        <v>829400</v>
      </c>
      <c r="AH23" s="201" t="n">
        <f aca="false">368400+491200</f>
        <v>859600</v>
      </c>
      <c r="AI23" s="202" t="n">
        <f aca="false">AG23-AH23</f>
        <v>-30200</v>
      </c>
      <c r="AJ23" s="200" t="n">
        <v>830000</v>
      </c>
      <c r="AK23" s="201" t="n">
        <v>368400</v>
      </c>
      <c r="AL23" s="202" t="n">
        <f aca="false">AJ23-AK23</f>
        <v>461600</v>
      </c>
      <c r="AM23" s="200" t="n">
        <v>0</v>
      </c>
      <c r="AN23" s="201" t="n">
        <v>0</v>
      </c>
      <c r="AO23" s="202" t="n">
        <f aca="false">AM23-AN23</f>
        <v>0</v>
      </c>
      <c r="AP23" s="200" t="n">
        <v>0</v>
      </c>
      <c r="AQ23" s="201" t="n">
        <v>0</v>
      </c>
      <c r="AR23" s="202" t="n">
        <f aca="false">AP23-AQ23</f>
        <v>0</v>
      </c>
      <c r="AS23" s="194" t="n">
        <f aca="false">+AM23+AJ23+AG23+AP23</f>
        <v>1659400</v>
      </c>
      <c r="AT23" s="195" t="n">
        <f aca="false">+AN23+AK23+AH23+AQ23</f>
        <v>1228000</v>
      </c>
      <c r="AU23" s="196" t="n">
        <f aca="false">+AO23+AL23+AI23+AR23</f>
        <v>431400</v>
      </c>
      <c r="AV23" s="189" t="n">
        <v>0</v>
      </c>
      <c r="AW23" s="189" t="n">
        <v>0</v>
      </c>
      <c r="AX23" s="189" t="n">
        <v>0</v>
      </c>
      <c r="AY23" s="189"/>
      <c r="AZ23" s="203" t="s">
        <v>860</v>
      </c>
      <c r="BA23" s="212" t="s">
        <v>861</v>
      </c>
    </row>
    <row r="24" customFormat="false" ht="26.1" hidden="true" customHeight="false" outlineLevel="0" collapsed="false">
      <c r="A24" s="185" t="n">
        <f aca="false">IF(AND(AO24=0,AI24=0,AL24=0,AR24=0),0,1)</f>
        <v>1</v>
      </c>
      <c r="B24" s="186" t="n">
        <f aca="false">IF(AND(AD24=0,AE24=0),0,1)</f>
        <v>0</v>
      </c>
      <c r="C24" s="187" t="n">
        <v>0</v>
      </c>
      <c r="D24" s="188" t="s">
        <v>46</v>
      </c>
      <c r="E24" s="189" t="s">
        <v>642</v>
      </c>
      <c r="F24" s="189" t="s">
        <v>644</v>
      </c>
      <c r="G24" s="189" t="n">
        <v>4</v>
      </c>
      <c r="H24" s="189" t="s">
        <v>648</v>
      </c>
      <c r="I24" s="205" t="s">
        <v>862</v>
      </c>
      <c r="J24" s="191" t="s">
        <v>716</v>
      </c>
      <c r="K24" s="189" t="s">
        <v>863</v>
      </c>
      <c r="L24" s="192" t="s">
        <v>818</v>
      </c>
      <c r="M24" s="191" t="s">
        <v>30</v>
      </c>
      <c r="N24" s="193" t="s">
        <v>21</v>
      </c>
      <c r="O24" s="189" t="s">
        <v>38</v>
      </c>
      <c r="P24" s="194" t="n">
        <f aca="false">S24+X24+AD24+AG24+AJ24+AP24+AM24</f>
        <v>0</v>
      </c>
      <c r="Q24" s="195" t="n">
        <f aca="false">T24+Y24+AE24+AH24+AK24+AQ24++AN24</f>
        <v>1110000</v>
      </c>
      <c r="R24" s="196" t="n">
        <f aca="false">P24-Q24</f>
        <v>-1110000</v>
      </c>
      <c r="S24" s="197" t="n">
        <v>0</v>
      </c>
      <c r="T24" s="198" t="n">
        <v>0</v>
      </c>
      <c r="U24" s="199" t="n">
        <v>0</v>
      </c>
      <c r="V24" s="197" t="n">
        <v>0</v>
      </c>
      <c r="W24" s="198" t="n">
        <v>0</v>
      </c>
      <c r="X24" s="197" t="n">
        <v>0</v>
      </c>
      <c r="Y24" s="198" t="n">
        <v>410000</v>
      </c>
      <c r="Z24" s="199" t="n">
        <v>-410000</v>
      </c>
      <c r="AA24" s="200" t="n">
        <v>0</v>
      </c>
      <c r="AB24" s="201" t="n">
        <v>410000</v>
      </c>
      <c r="AC24" s="202" t="n">
        <f aca="false">AA24-AB24</f>
        <v>-410000</v>
      </c>
      <c r="AD24" s="200" t="n">
        <v>0</v>
      </c>
      <c r="AE24" s="201"/>
      <c r="AF24" s="202" t="n">
        <f aca="false">AD24-AE24</f>
        <v>0</v>
      </c>
      <c r="AG24" s="200" t="n">
        <v>0</v>
      </c>
      <c r="AH24" s="201" t="n">
        <v>700000</v>
      </c>
      <c r="AI24" s="202" t="n">
        <f aca="false">AG24-AH24</f>
        <v>-700000</v>
      </c>
      <c r="AJ24" s="200" t="n">
        <v>0</v>
      </c>
      <c r="AK24" s="201" t="n">
        <v>0</v>
      </c>
      <c r="AL24" s="202" t="n">
        <f aca="false">AJ24-AK24</f>
        <v>0</v>
      </c>
      <c r="AM24" s="200" t="n">
        <v>0</v>
      </c>
      <c r="AN24" s="201" t="n">
        <v>0</v>
      </c>
      <c r="AO24" s="202" t="n">
        <f aca="false">AM24-AN24</f>
        <v>0</v>
      </c>
      <c r="AP24" s="200" t="n">
        <v>0</v>
      </c>
      <c r="AQ24" s="201" t="n">
        <v>0</v>
      </c>
      <c r="AR24" s="202" t="n">
        <f aca="false">AP24-AQ24</f>
        <v>0</v>
      </c>
      <c r="AS24" s="194" t="n">
        <f aca="false">+AM24+AJ24+AG24+AP24</f>
        <v>0</v>
      </c>
      <c r="AT24" s="195" t="n">
        <f aca="false">+AN24+AK24+AH24+AQ24</f>
        <v>700000</v>
      </c>
      <c r="AU24" s="196" t="n">
        <f aca="false">+AO24+AL24+AI24+AR24</f>
        <v>-700000</v>
      </c>
      <c r="AV24" s="189"/>
      <c r="AW24" s="189"/>
      <c r="AX24" s="189"/>
      <c r="AY24" s="189"/>
      <c r="AZ24" s="203" t="s">
        <v>864</v>
      </c>
      <c r="BA24" s="203"/>
    </row>
    <row r="25" customFormat="false" ht="15" hidden="false" customHeight="false" outlineLevel="0" collapsed="false">
      <c r="A25" s="185" t="n">
        <f aca="false">IF(AND(AO25=0,AI25=0,AL25=0,AR25=0),0,1)</f>
        <v>1</v>
      </c>
      <c r="B25" s="186" t="n">
        <f aca="false">IF(AND(AD25=0,AE25=0),0,1)</f>
        <v>0</v>
      </c>
      <c r="C25" s="187" t="n">
        <v>1</v>
      </c>
      <c r="D25" s="188" t="s">
        <v>50</v>
      </c>
      <c r="E25" s="189" t="s">
        <v>642</v>
      </c>
      <c r="F25" s="189" t="s">
        <v>660</v>
      </c>
      <c r="G25" s="189" t="n">
        <v>5</v>
      </c>
      <c r="H25" s="189" t="s">
        <v>671</v>
      </c>
      <c r="I25" s="208" t="s">
        <v>865</v>
      </c>
      <c r="J25" s="191" t="s">
        <v>682</v>
      </c>
      <c r="K25" s="189" t="str">
        <f aca="false">J25</f>
        <v>Réhabilitation rue Liberté</v>
      </c>
      <c r="L25" s="192" t="s">
        <v>821</v>
      </c>
      <c r="M25" s="191" t="s">
        <v>30</v>
      </c>
      <c r="N25" s="193" t="s">
        <v>27</v>
      </c>
      <c r="O25" s="189" t="s">
        <v>38</v>
      </c>
      <c r="P25" s="194" t="n">
        <f aca="false">S25+X25+AD25+AG25+AJ25+AP25+AM25</f>
        <v>800000.0000001</v>
      </c>
      <c r="Q25" s="195" t="n">
        <f aca="false">T25+Y25+AE25+AH25+AK25+AQ25++AN25</f>
        <v>0</v>
      </c>
      <c r="R25" s="196" t="n">
        <f aca="false">P25-Q25</f>
        <v>800000.0000001</v>
      </c>
      <c r="S25" s="197" t="n">
        <v>0</v>
      </c>
      <c r="T25" s="198" t="n">
        <v>0</v>
      </c>
      <c r="U25" s="199" t="n">
        <v>0</v>
      </c>
      <c r="V25" s="197" t="n">
        <v>0</v>
      </c>
      <c r="W25" s="198" t="n">
        <v>0</v>
      </c>
      <c r="X25" s="197" t="n">
        <v>0</v>
      </c>
      <c r="Y25" s="198" t="n">
        <v>0</v>
      </c>
      <c r="Z25" s="199" t="n">
        <v>0</v>
      </c>
      <c r="AA25" s="200" t="n">
        <v>0</v>
      </c>
      <c r="AB25" s="201" t="n">
        <v>0</v>
      </c>
      <c r="AC25" s="202" t="n">
        <f aca="false">AA25-AB25</f>
        <v>0</v>
      </c>
      <c r="AD25" s="200" t="n">
        <v>0</v>
      </c>
      <c r="AE25" s="201" t="n">
        <v>0</v>
      </c>
      <c r="AF25" s="202" t="n">
        <f aca="false">AD25-AE25</f>
        <v>0</v>
      </c>
      <c r="AG25" s="200" t="n">
        <v>800000</v>
      </c>
      <c r="AH25" s="201" t="n">
        <v>0</v>
      </c>
      <c r="AI25" s="202" t="n">
        <f aca="false">AG25-AH25</f>
        <v>800000</v>
      </c>
      <c r="AJ25" s="200"/>
      <c r="AK25" s="201" t="n">
        <v>0</v>
      </c>
      <c r="AL25" s="202" t="n">
        <f aca="false">AJ25-AK25</f>
        <v>0</v>
      </c>
      <c r="AM25" s="200" t="n">
        <v>0</v>
      </c>
      <c r="AN25" s="201" t="n">
        <v>0</v>
      </c>
      <c r="AO25" s="202" t="n">
        <f aca="false">AM25-AN25</f>
        <v>0</v>
      </c>
      <c r="AP25" s="200" t="n">
        <v>1E-007</v>
      </c>
      <c r="AQ25" s="201" t="n">
        <v>0</v>
      </c>
      <c r="AR25" s="202" t="n">
        <f aca="false">AP25-AQ25</f>
        <v>1E-007</v>
      </c>
      <c r="AS25" s="194" t="n">
        <f aca="false">+AM25+AJ25+AG25+AP25</f>
        <v>800000.0000001</v>
      </c>
      <c r="AT25" s="195" t="n">
        <f aca="false">+AN25+AK25+AH25+AQ25</f>
        <v>0</v>
      </c>
      <c r="AU25" s="196" t="n">
        <f aca="false">+AO25+AL25+AI25+AR25</f>
        <v>800000.0000001</v>
      </c>
      <c r="AV25" s="189"/>
      <c r="AW25" s="189"/>
      <c r="AX25" s="189"/>
      <c r="AY25" s="189"/>
      <c r="AZ25" s="203"/>
      <c r="BA25" s="203"/>
    </row>
    <row r="26" customFormat="false" ht="15" hidden="false" customHeight="false" outlineLevel="0" collapsed="false">
      <c r="A26" s="185" t="n">
        <f aca="false">IF(AND(AO26=0,AI26=0,AL26=0,AR26=0),0,1)</f>
        <v>1</v>
      </c>
      <c r="B26" s="186" t="n">
        <f aca="false">IF(AND(AD26=0,AE26=0),0,1)</f>
        <v>0</v>
      </c>
      <c r="C26" s="187" t="n">
        <v>1</v>
      </c>
      <c r="D26" s="188" t="s">
        <v>50</v>
      </c>
      <c r="E26" s="189" t="s">
        <v>642</v>
      </c>
      <c r="F26" s="189" t="s">
        <v>660</v>
      </c>
      <c r="G26" s="189" t="n">
        <v>5</v>
      </c>
      <c r="H26" s="189" t="s">
        <v>671</v>
      </c>
      <c r="I26" s="208" t="s">
        <v>866</v>
      </c>
      <c r="J26" s="191" t="s">
        <v>673</v>
      </c>
      <c r="K26" s="189" t="str">
        <f aca="false">J26</f>
        <v>Pietonisation du quai de l'Ourcq</v>
      </c>
      <c r="L26" s="192" t="s">
        <v>821</v>
      </c>
      <c r="M26" s="191" t="s">
        <v>30</v>
      </c>
      <c r="N26" s="193" t="s">
        <v>27</v>
      </c>
      <c r="O26" s="189" t="s">
        <v>38</v>
      </c>
      <c r="P26" s="194" t="n">
        <f aca="false">S26+X26+AD26+AG26+AJ26+AP26+AM26</f>
        <v>800000.000001</v>
      </c>
      <c r="Q26" s="195" t="n">
        <f aca="false">T26+Y26+AE26+AH26+AK26+AQ26++AN26</f>
        <v>0</v>
      </c>
      <c r="R26" s="196" t="n">
        <f aca="false">P26-Q26</f>
        <v>800000.000001</v>
      </c>
      <c r="S26" s="197" t="n">
        <v>0</v>
      </c>
      <c r="T26" s="198" t="n">
        <v>0</v>
      </c>
      <c r="U26" s="199" t="n">
        <v>0</v>
      </c>
      <c r="V26" s="197" t="n">
        <v>0</v>
      </c>
      <c r="W26" s="198" t="n">
        <v>0</v>
      </c>
      <c r="X26" s="197" t="n">
        <v>0</v>
      </c>
      <c r="Y26" s="198" t="n">
        <v>0</v>
      </c>
      <c r="Z26" s="199" t="n">
        <v>0</v>
      </c>
      <c r="AA26" s="200" t="n">
        <v>0</v>
      </c>
      <c r="AB26" s="201" t="n">
        <v>0</v>
      </c>
      <c r="AC26" s="202" t="n">
        <f aca="false">AA26-AB26</f>
        <v>0</v>
      </c>
      <c r="AD26" s="200" t="n">
        <v>0</v>
      </c>
      <c r="AE26" s="201" t="n">
        <v>0</v>
      </c>
      <c r="AF26" s="202" t="n">
        <f aca="false">AD26-AE26</f>
        <v>0</v>
      </c>
      <c r="AG26" s="200" t="n">
        <v>800000</v>
      </c>
      <c r="AH26" s="201" t="n">
        <v>0</v>
      </c>
      <c r="AI26" s="202" t="n">
        <f aca="false">AG26-AH26</f>
        <v>800000</v>
      </c>
      <c r="AJ26" s="200"/>
      <c r="AK26" s="201" t="n">
        <v>0</v>
      </c>
      <c r="AL26" s="202" t="n">
        <f aca="false">AJ26-AK26</f>
        <v>0</v>
      </c>
      <c r="AM26" s="200" t="n">
        <v>0</v>
      </c>
      <c r="AN26" s="201" t="n">
        <v>0</v>
      </c>
      <c r="AO26" s="202" t="n">
        <f aca="false">AM26-AN26</f>
        <v>0</v>
      </c>
      <c r="AP26" s="200" t="n">
        <v>1E-006</v>
      </c>
      <c r="AQ26" s="201" t="n">
        <v>0</v>
      </c>
      <c r="AR26" s="202" t="n">
        <f aca="false">AP26-AQ26</f>
        <v>1E-006</v>
      </c>
      <c r="AS26" s="194" t="n">
        <f aca="false">+AM26+AJ26+AG26+AP26</f>
        <v>800000.000001</v>
      </c>
      <c r="AT26" s="195" t="n">
        <f aca="false">+AN26+AK26+AH26+AQ26</f>
        <v>0</v>
      </c>
      <c r="AU26" s="196" t="n">
        <f aca="false">+AO26+AL26+AI26+AR26</f>
        <v>800000.000001</v>
      </c>
      <c r="AV26" s="189"/>
      <c r="AW26" s="189"/>
      <c r="AX26" s="189"/>
      <c r="AY26" s="189"/>
      <c r="AZ26" s="203"/>
      <c r="BA26" s="203"/>
    </row>
    <row r="27" customFormat="false" ht="15" hidden="true" customHeight="false" outlineLevel="0" collapsed="false">
      <c r="A27" s="185" t="n">
        <f aca="false">IF(AND(AO27=0,AI27=0,AL27=0,AR27=0),0,1)</f>
        <v>1</v>
      </c>
      <c r="B27" s="186" t="n">
        <f aca="false">IF(AND(AD27=0,AE27=0),0,1)</f>
        <v>0</v>
      </c>
      <c r="C27" s="187" t="n">
        <v>1</v>
      </c>
      <c r="D27" s="188" t="s">
        <v>46</v>
      </c>
      <c r="E27" s="189" t="s">
        <v>578</v>
      </c>
      <c r="F27" s="189" t="s">
        <v>644</v>
      </c>
      <c r="G27" s="189" t="n">
        <v>4</v>
      </c>
      <c r="H27" s="189" t="s">
        <v>648</v>
      </c>
      <c r="I27" s="205" t="s">
        <v>867</v>
      </c>
      <c r="J27" s="191" t="s">
        <v>737</v>
      </c>
      <c r="K27" s="189" t="s">
        <v>31</v>
      </c>
      <c r="L27" s="192" t="s">
        <v>818</v>
      </c>
      <c r="M27" s="193" t="s">
        <v>31</v>
      </c>
      <c r="N27" s="193" t="s">
        <v>21</v>
      </c>
      <c r="O27" s="192" t="s">
        <v>39</v>
      </c>
      <c r="P27" s="194" t="n">
        <f aca="false">S27+X27+AD27+AG27+AJ27+AP27+AM27</f>
        <v>0</v>
      </c>
      <c r="Q27" s="195" t="n">
        <f aca="false">T27+Y27+AE27+AH27+AK27+AQ27++AN27</f>
        <v>109000</v>
      </c>
      <c r="R27" s="196" t="n">
        <f aca="false">P27-Q27</f>
        <v>-109000</v>
      </c>
      <c r="S27" s="197" t="n">
        <v>0</v>
      </c>
      <c r="T27" s="198" t="n">
        <v>0</v>
      </c>
      <c r="U27" s="199" t="n">
        <v>0</v>
      </c>
      <c r="V27" s="197" t="n">
        <v>0</v>
      </c>
      <c r="W27" s="198" t="n">
        <v>0</v>
      </c>
      <c r="X27" s="197" t="n">
        <v>0</v>
      </c>
      <c r="Y27" s="198" t="n">
        <v>29000</v>
      </c>
      <c r="Z27" s="199" t="n">
        <v>-29000</v>
      </c>
      <c r="AA27" s="200" t="n">
        <v>0</v>
      </c>
      <c r="AB27" s="201" t="n">
        <v>29000</v>
      </c>
      <c r="AC27" s="202" t="n">
        <f aca="false">AA27-AB27</f>
        <v>-29000</v>
      </c>
      <c r="AD27" s="200" t="n">
        <v>0</v>
      </c>
      <c r="AE27" s="201" t="n">
        <v>0</v>
      </c>
      <c r="AF27" s="202" t="n">
        <f aca="false">AD27-AE27</f>
        <v>0</v>
      </c>
      <c r="AG27" s="200" t="n">
        <v>0</v>
      </c>
      <c r="AH27" s="201" t="n">
        <v>80000</v>
      </c>
      <c r="AI27" s="202" t="n">
        <f aca="false">AG27-AH27</f>
        <v>-80000</v>
      </c>
      <c r="AJ27" s="200" t="n">
        <v>0</v>
      </c>
      <c r="AK27" s="201" t="n">
        <v>0</v>
      </c>
      <c r="AL27" s="202" t="n">
        <f aca="false">AJ27-AK27</f>
        <v>0</v>
      </c>
      <c r="AM27" s="200" t="n">
        <v>0</v>
      </c>
      <c r="AN27" s="201" t="n">
        <v>0</v>
      </c>
      <c r="AO27" s="202" t="n">
        <f aca="false">AM27-AN27</f>
        <v>0</v>
      </c>
      <c r="AP27" s="200" t="n">
        <v>0</v>
      </c>
      <c r="AQ27" s="201" t="n">
        <v>0</v>
      </c>
      <c r="AR27" s="202" t="n">
        <f aca="false">AP27-AQ27</f>
        <v>0</v>
      </c>
      <c r="AS27" s="194" t="n">
        <f aca="false">+AM27+AJ27+AG27+AP27</f>
        <v>0</v>
      </c>
      <c r="AT27" s="195" t="n">
        <f aca="false">+AN27+AK27+AH27+AQ27</f>
        <v>80000</v>
      </c>
      <c r="AU27" s="196" t="n">
        <f aca="false">+AO27+AL27+AI27+AR27</f>
        <v>-80000</v>
      </c>
      <c r="AV27" s="189"/>
      <c r="AW27" s="189"/>
      <c r="AX27" s="189"/>
      <c r="AY27" s="189"/>
      <c r="AZ27" s="203"/>
      <c r="BA27" s="203"/>
    </row>
    <row r="28" customFormat="false" ht="15" hidden="true" customHeight="false" outlineLevel="0" collapsed="false">
      <c r="A28" s="185" t="n">
        <f aca="false">IF(AND(AO28=0,AI28=0,AL28=0,AR28=0),0,1)</f>
        <v>0</v>
      </c>
      <c r="B28" s="186" t="n">
        <f aca="false">IF(AND(AD28=0,AE28=0),0,1)</f>
        <v>0</v>
      </c>
      <c r="C28" s="187" t="n">
        <v>0</v>
      </c>
      <c r="D28" s="188" t="s">
        <v>46</v>
      </c>
      <c r="E28" s="189" t="s">
        <v>578</v>
      </c>
      <c r="F28" s="189" t="s">
        <v>644</v>
      </c>
      <c r="G28" s="189" t="n">
        <v>4</v>
      </c>
      <c r="H28" s="189" t="s">
        <v>648</v>
      </c>
      <c r="I28" s="205" t="s">
        <v>868</v>
      </c>
      <c r="J28" s="191" t="s">
        <v>740</v>
      </c>
      <c r="K28" s="189" t="s">
        <v>31</v>
      </c>
      <c r="L28" s="192" t="s">
        <v>818</v>
      </c>
      <c r="M28" s="193" t="s">
        <v>31</v>
      </c>
      <c r="N28" s="193" t="s">
        <v>21</v>
      </c>
      <c r="O28" s="192" t="s">
        <v>39</v>
      </c>
      <c r="P28" s="194" t="n">
        <f aca="false">S28+X28+AD28+AG28+AJ28+AP28+AM28</f>
        <v>0</v>
      </c>
      <c r="Q28" s="195" t="n">
        <f aca="false">T28+Y28+AE28+AH28+AK28+AQ28++AN28</f>
        <v>284000</v>
      </c>
      <c r="R28" s="196" t="n">
        <f aca="false">P28-Q28</f>
        <v>-284000</v>
      </c>
      <c r="S28" s="197" t="n">
        <v>0</v>
      </c>
      <c r="T28" s="198" t="n">
        <v>0</v>
      </c>
      <c r="U28" s="199" t="n">
        <v>0</v>
      </c>
      <c r="V28" s="197" t="n">
        <v>0</v>
      </c>
      <c r="W28" s="198" t="n">
        <v>0</v>
      </c>
      <c r="X28" s="197" t="n">
        <v>0</v>
      </c>
      <c r="Y28" s="198" t="n">
        <v>284000</v>
      </c>
      <c r="Z28" s="199" t="n">
        <v>-284000</v>
      </c>
      <c r="AA28" s="200" t="n">
        <v>0</v>
      </c>
      <c r="AB28" s="201" t="n">
        <v>284000</v>
      </c>
      <c r="AC28" s="202" t="n">
        <f aca="false">AA28-AB28</f>
        <v>-284000</v>
      </c>
      <c r="AD28" s="200" t="n">
        <v>0</v>
      </c>
      <c r="AE28" s="201" t="n">
        <v>0</v>
      </c>
      <c r="AF28" s="202" t="n">
        <f aca="false">AD28-AE28</f>
        <v>0</v>
      </c>
      <c r="AG28" s="200" t="n">
        <v>0</v>
      </c>
      <c r="AH28" s="201" t="n">
        <v>0</v>
      </c>
      <c r="AI28" s="202" t="n">
        <f aca="false">AG28-AH28</f>
        <v>0</v>
      </c>
      <c r="AJ28" s="200" t="n">
        <v>0</v>
      </c>
      <c r="AK28" s="201" t="n">
        <v>0</v>
      </c>
      <c r="AL28" s="202" t="n">
        <f aca="false">AJ28-AK28</f>
        <v>0</v>
      </c>
      <c r="AM28" s="200" t="n">
        <v>0</v>
      </c>
      <c r="AN28" s="201" t="n">
        <v>0</v>
      </c>
      <c r="AO28" s="202" t="n">
        <f aca="false">AM28-AN28</f>
        <v>0</v>
      </c>
      <c r="AP28" s="200" t="n">
        <v>0</v>
      </c>
      <c r="AQ28" s="201" t="n">
        <v>0</v>
      </c>
      <c r="AR28" s="202" t="n">
        <f aca="false">AP28-AQ28</f>
        <v>0</v>
      </c>
      <c r="AS28" s="194" t="n">
        <f aca="false">+AM28+AJ28+AG28+AP28</f>
        <v>0</v>
      </c>
      <c r="AT28" s="195" t="n">
        <f aca="false">+AN28+AK28+AH28+AQ28</f>
        <v>0</v>
      </c>
      <c r="AU28" s="196" t="n">
        <f aca="false">+AO28+AL28+AI28+AR28</f>
        <v>0</v>
      </c>
      <c r="AV28" s="189"/>
      <c r="AW28" s="189"/>
      <c r="AX28" s="189"/>
      <c r="AY28" s="189"/>
      <c r="AZ28" s="203"/>
      <c r="BA28" s="203"/>
    </row>
    <row r="29" customFormat="false" ht="58.95" hidden="true" customHeight="false" outlineLevel="0" collapsed="false">
      <c r="A29" s="185" t="n">
        <f aca="false">IF(AND(AO29=0,AI29=0,AL29=0,AR29=0),0,1)</f>
        <v>0</v>
      </c>
      <c r="B29" s="186" t="n">
        <f aca="false">IF(AND(AD29=0,AE29=0),0,1)</f>
        <v>0</v>
      </c>
      <c r="C29" s="187" t="n">
        <v>0</v>
      </c>
      <c r="D29" s="188" t="s">
        <v>48</v>
      </c>
      <c r="E29" s="189" t="s">
        <v>578</v>
      </c>
      <c r="F29" s="189" t="s">
        <v>644</v>
      </c>
      <c r="G29" s="189" t="n">
        <v>4</v>
      </c>
      <c r="H29" s="189" t="s">
        <v>869</v>
      </c>
      <c r="I29" s="210" t="s">
        <v>870</v>
      </c>
      <c r="J29" s="191" t="s">
        <v>747</v>
      </c>
      <c r="K29" s="189" t="s">
        <v>591</v>
      </c>
      <c r="L29" s="192" t="s">
        <v>827</v>
      </c>
      <c r="M29" s="193" t="s">
        <v>31</v>
      </c>
      <c r="N29" s="193" t="s">
        <v>21</v>
      </c>
      <c r="O29" s="189" t="s">
        <v>39</v>
      </c>
      <c r="P29" s="194" t="n">
        <f aca="false">S29+X29+AD29+AG29+AJ29+AP29+AM29</f>
        <v>123000</v>
      </c>
      <c r="Q29" s="195" t="n">
        <f aca="false">T29+Y29+AE29+AH29+AK29+AQ29++AN29</f>
        <v>0</v>
      </c>
      <c r="R29" s="196" t="n">
        <f aca="false">P29-Q29</f>
        <v>123000</v>
      </c>
      <c r="S29" s="197" t="n">
        <v>64770</v>
      </c>
      <c r="T29" s="198" t="n">
        <v>0</v>
      </c>
      <c r="U29" s="199" t="n">
        <v>64770</v>
      </c>
      <c r="V29" s="197" t="n">
        <v>58230</v>
      </c>
      <c r="W29" s="198" t="n">
        <v>0</v>
      </c>
      <c r="X29" s="197" t="n">
        <v>58230</v>
      </c>
      <c r="Y29" s="198" t="n">
        <v>0</v>
      </c>
      <c r="Z29" s="199" t="n">
        <v>58230</v>
      </c>
      <c r="AA29" s="200" t="n">
        <v>0</v>
      </c>
      <c r="AB29" s="201" t="n">
        <v>0</v>
      </c>
      <c r="AC29" s="202" t="n">
        <f aca="false">AA29-AB29</f>
        <v>0</v>
      </c>
      <c r="AD29" s="200" t="n">
        <v>0</v>
      </c>
      <c r="AE29" s="201" t="n">
        <v>0</v>
      </c>
      <c r="AF29" s="202" t="n">
        <f aca="false">AD29-AE29</f>
        <v>0</v>
      </c>
      <c r="AG29" s="200" t="n">
        <v>0</v>
      </c>
      <c r="AH29" s="201" t="n">
        <v>0</v>
      </c>
      <c r="AI29" s="202" t="n">
        <f aca="false">AG29-AH29</f>
        <v>0</v>
      </c>
      <c r="AJ29" s="200" t="n">
        <v>0</v>
      </c>
      <c r="AK29" s="201" t="n">
        <v>0</v>
      </c>
      <c r="AL29" s="202" t="n">
        <f aca="false">AJ29-AK29</f>
        <v>0</v>
      </c>
      <c r="AM29" s="200" t="n">
        <v>0</v>
      </c>
      <c r="AN29" s="201" t="n">
        <v>0</v>
      </c>
      <c r="AO29" s="202" t="n">
        <f aca="false">AM29-AN29</f>
        <v>0</v>
      </c>
      <c r="AP29" s="200" t="n">
        <v>0</v>
      </c>
      <c r="AQ29" s="201" t="n">
        <v>0</v>
      </c>
      <c r="AR29" s="202" t="n">
        <f aca="false">AP29-AQ29</f>
        <v>0</v>
      </c>
      <c r="AS29" s="194" t="n">
        <f aca="false">+AM29+AJ29+AG29+AP29</f>
        <v>0</v>
      </c>
      <c r="AT29" s="195" t="n">
        <f aca="false">+AN29+AK29+AH29+AQ29</f>
        <v>0</v>
      </c>
      <c r="AU29" s="196" t="n">
        <f aca="false">+AO29+AL29+AI29+AR29</f>
        <v>0</v>
      </c>
      <c r="AV29" s="189" t="n">
        <v>0</v>
      </c>
      <c r="AW29" s="189" t="n">
        <v>0</v>
      </c>
      <c r="AX29" s="189" t="n">
        <v>0</v>
      </c>
      <c r="AY29" s="189"/>
      <c r="AZ29" s="203" t="s">
        <v>871</v>
      </c>
      <c r="BA29" s="203"/>
    </row>
    <row r="30" customFormat="false" ht="198.5" hidden="true" customHeight="false" outlineLevel="0" collapsed="false">
      <c r="A30" s="185" t="n">
        <f aca="false">IF(AND(AO30=0,AI30=0,AL30=0,AR30=0),0,1)</f>
        <v>1</v>
      </c>
      <c r="B30" s="186" t="n">
        <f aca="false">IF(AND(AD30=0,AE30=0),0,1)</f>
        <v>1</v>
      </c>
      <c r="C30" s="187" t="n">
        <v>1</v>
      </c>
      <c r="D30" s="188" t="s">
        <v>48</v>
      </c>
      <c r="E30" s="189" t="s">
        <v>578</v>
      </c>
      <c r="F30" s="189" t="s">
        <v>644</v>
      </c>
      <c r="G30" s="189" t="n">
        <v>6</v>
      </c>
      <c r="H30" s="189" t="s">
        <v>869</v>
      </c>
      <c r="I30" s="189"/>
      <c r="J30" s="191" t="s">
        <v>749</v>
      </c>
      <c r="K30" s="189" t="s">
        <v>584</v>
      </c>
      <c r="L30" s="192" t="s">
        <v>818</v>
      </c>
      <c r="M30" s="191" t="s">
        <v>31</v>
      </c>
      <c r="N30" s="193" t="s">
        <v>21</v>
      </c>
      <c r="O30" s="189" t="s">
        <v>40</v>
      </c>
      <c r="P30" s="194" t="n">
        <f aca="false">S30+X30+AD30+AG30+AJ30+AP30+AM30</f>
        <v>33702229</v>
      </c>
      <c r="Q30" s="195" t="n">
        <f aca="false">T30+Y30+AE30+AH30+AK30+AQ30++AN30</f>
        <v>21467631</v>
      </c>
      <c r="R30" s="196" t="n">
        <f aca="false">P30-Q30</f>
        <v>12234598</v>
      </c>
      <c r="S30" s="197" t="n">
        <v>26747932</v>
      </c>
      <c r="T30" s="198" t="n">
        <v>15597201</v>
      </c>
      <c r="U30" s="199" t="n">
        <v>11150731</v>
      </c>
      <c r="V30" s="197" t="n">
        <v>0</v>
      </c>
      <c r="W30" s="198" t="n">
        <v>0</v>
      </c>
      <c r="X30" s="197" t="n">
        <v>1060882</v>
      </c>
      <c r="Y30" s="198" t="n">
        <v>1060882</v>
      </c>
      <c r="Z30" s="199" t="n">
        <v>0</v>
      </c>
      <c r="AA30" s="200" t="n">
        <v>0</v>
      </c>
      <c r="AB30" s="201" t="n">
        <v>0</v>
      </c>
      <c r="AC30" s="202" t="n">
        <f aca="false">AA30-AB30</f>
        <v>0</v>
      </c>
      <c r="AD30" s="200" t="n">
        <v>456495</v>
      </c>
      <c r="AE30" s="201" t="n">
        <v>456495</v>
      </c>
      <c r="AF30" s="202" t="n">
        <f aca="false">AD30-AE30</f>
        <v>0</v>
      </c>
      <c r="AG30" s="200" t="n">
        <v>5436920</v>
      </c>
      <c r="AH30" s="201" t="n">
        <v>4353053</v>
      </c>
      <c r="AI30" s="202" t="n">
        <f aca="false">AG30-AH30</f>
        <v>1083867</v>
      </c>
      <c r="AJ30" s="200" t="n">
        <v>0</v>
      </c>
      <c r="AK30" s="201" t="n">
        <v>0</v>
      </c>
      <c r="AL30" s="202" t="n">
        <f aca="false">AJ30-AK30</f>
        <v>0</v>
      </c>
      <c r="AM30" s="200" t="n">
        <v>0</v>
      </c>
      <c r="AN30" s="201" t="n">
        <v>0</v>
      </c>
      <c r="AO30" s="202" t="n">
        <f aca="false">AM30-AN30</f>
        <v>0</v>
      </c>
      <c r="AP30" s="200" t="n">
        <v>0</v>
      </c>
      <c r="AQ30" s="201" t="n">
        <v>0</v>
      </c>
      <c r="AR30" s="202" t="n">
        <f aca="false">AP30-AQ30</f>
        <v>0</v>
      </c>
      <c r="AS30" s="194" t="n">
        <f aca="false">+AM30+AJ30+AG30+AP30</f>
        <v>5436920</v>
      </c>
      <c r="AT30" s="195" t="n">
        <f aca="false">+AN30+AK30+AH30+AQ30</f>
        <v>4353053</v>
      </c>
      <c r="AU30" s="196" t="n">
        <f aca="false">+AO30+AL30+AI30+AR30</f>
        <v>1083867</v>
      </c>
      <c r="AV30" s="189" t="n">
        <v>0</v>
      </c>
      <c r="AW30" s="189" t="n">
        <v>0</v>
      </c>
      <c r="AX30" s="189" t="n">
        <v>0</v>
      </c>
      <c r="AY30" s="189"/>
      <c r="AZ30" s="203" t="s">
        <v>872</v>
      </c>
      <c r="BA30" s="203"/>
    </row>
    <row r="31" customFormat="false" ht="26.1" hidden="true" customHeight="false" outlineLevel="0" collapsed="false">
      <c r="A31" s="185" t="n">
        <f aca="false">IF(AND(AO31=0,AI31=0,AL31=0,AR31=0),0,1)</f>
        <v>1</v>
      </c>
      <c r="B31" s="186" t="n">
        <f aca="false">IF(AND(AD31=0,AE31=0),0,1)</f>
        <v>1</v>
      </c>
      <c r="C31" s="187" t="n">
        <v>1</v>
      </c>
      <c r="D31" s="188" t="s">
        <v>54</v>
      </c>
      <c r="E31" s="189" t="s">
        <v>578</v>
      </c>
      <c r="F31" s="189" t="s">
        <v>660</v>
      </c>
      <c r="G31" s="189" t="n">
        <v>5</v>
      </c>
      <c r="H31" s="189" t="s">
        <v>661</v>
      </c>
      <c r="I31" s="189" t="s">
        <v>305</v>
      </c>
      <c r="J31" s="191" t="s">
        <v>585</v>
      </c>
      <c r="K31" s="189" t="s">
        <v>584</v>
      </c>
      <c r="L31" s="189" t="s">
        <v>827</v>
      </c>
      <c r="M31" s="191" t="s">
        <v>31</v>
      </c>
      <c r="N31" s="191" t="s">
        <v>22</v>
      </c>
      <c r="O31" s="189" t="s">
        <v>38</v>
      </c>
      <c r="P31" s="194" t="n">
        <f aca="false">S31+X31+AD31+AG31+AJ31+AP31+AM31</f>
        <v>19500000</v>
      </c>
      <c r="Q31" s="195" t="n">
        <f aca="false">T31+Y31+AE31+AH31+AK31+AQ31++AN31</f>
        <v>4269411.76</v>
      </c>
      <c r="R31" s="196" t="n">
        <f aca="false">P31-Q31</f>
        <v>15230588.24</v>
      </c>
      <c r="S31" s="197" t="n">
        <v>0</v>
      </c>
      <c r="T31" s="198" t="n">
        <v>1036411.76</v>
      </c>
      <c r="U31" s="199" t="n">
        <v>-1036411.76</v>
      </c>
      <c r="V31" s="197" t="n">
        <v>260496.94</v>
      </c>
      <c r="W31" s="198" t="n">
        <v>0</v>
      </c>
      <c r="X31" s="197" t="n">
        <v>1260000</v>
      </c>
      <c r="Y31" s="198" t="n">
        <v>0</v>
      </c>
      <c r="Z31" s="199" t="n">
        <v>1260000</v>
      </c>
      <c r="AA31" s="200" t="n">
        <v>2000000</v>
      </c>
      <c r="AB31" s="201" t="n">
        <v>0</v>
      </c>
      <c r="AC31" s="202" t="n">
        <f aca="false">AA31-AB31</f>
        <v>2000000</v>
      </c>
      <c r="AD31" s="200" t="n">
        <v>5400000</v>
      </c>
      <c r="AE31" s="201" t="n">
        <v>0</v>
      </c>
      <c r="AF31" s="202" t="n">
        <f aca="false">AD31-AE31</f>
        <v>5400000</v>
      </c>
      <c r="AG31" s="200" t="n">
        <v>2000000</v>
      </c>
      <c r="AH31" s="201" t="n">
        <v>1050000</v>
      </c>
      <c r="AI31" s="202" t="n">
        <f aca="false">AG31-AH31</f>
        <v>950000</v>
      </c>
      <c r="AJ31" s="200" t="n">
        <v>10000000</v>
      </c>
      <c r="AK31" s="201" t="n">
        <v>1170000</v>
      </c>
      <c r="AL31" s="202" t="n">
        <f aca="false">AJ31-AK31</f>
        <v>8830000</v>
      </c>
      <c r="AM31" s="200" t="n">
        <f aca="false">640000+200000</f>
        <v>840000</v>
      </c>
      <c r="AN31" s="201" t="n">
        <v>1013000</v>
      </c>
      <c r="AO31" s="202" t="n">
        <f aca="false">AM31-AN31</f>
        <v>-173000</v>
      </c>
      <c r="AP31" s="200" t="n">
        <v>0</v>
      </c>
      <c r="AQ31" s="201" t="n">
        <v>0</v>
      </c>
      <c r="AR31" s="202" t="n">
        <f aca="false">AP31-AQ31</f>
        <v>0</v>
      </c>
      <c r="AS31" s="194" t="n">
        <f aca="false">+AM31+AJ31+AG31+AP31</f>
        <v>12840000</v>
      </c>
      <c r="AT31" s="195" t="n">
        <f aca="false">+AN31+AK31+AH31+AQ31</f>
        <v>3233000</v>
      </c>
      <c r="AU31" s="196" t="n">
        <f aca="false">+AO31+AL31+AI31+AR31</f>
        <v>9607000</v>
      </c>
      <c r="AV31" s="189" t="n">
        <v>0</v>
      </c>
      <c r="AW31" s="189" t="n">
        <v>0</v>
      </c>
      <c r="AX31" s="189" t="n">
        <v>0</v>
      </c>
      <c r="AY31" s="189"/>
      <c r="AZ31" s="203" t="s">
        <v>873</v>
      </c>
      <c r="BA31" s="203" t="s">
        <v>874</v>
      </c>
    </row>
    <row r="32" customFormat="false" ht="26.1" hidden="false" customHeight="false" outlineLevel="0" collapsed="false">
      <c r="A32" s="185" t="n">
        <f aca="false">IF(AND(AO32=0,AI32=0,AL32=0,AR32=0),0,1)</f>
        <v>1</v>
      </c>
      <c r="B32" s="186" t="n">
        <f aca="false">IF(AND(AD32=0,AE32=0),0,1)</f>
        <v>1</v>
      </c>
      <c r="C32" s="187" t="n">
        <v>1</v>
      </c>
      <c r="D32" s="188" t="s">
        <v>50</v>
      </c>
      <c r="E32" s="189" t="s">
        <v>578</v>
      </c>
      <c r="F32" s="189" t="s">
        <v>660</v>
      </c>
      <c r="G32" s="189" t="n">
        <v>5</v>
      </c>
      <c r="H32" s="189" t="s">
        <v>671</v>
      </c>
      <c r="I32" s="189" t="s">
        <v>277</v>
      </c>
      <c r="J32" s="191" t="s">
        <v>587</v>
      </c>
      <c r="K32" s="189" t="s">
        <v>584</v>
      </c>
      <c r="L32" s="192" t="s">
        <v>818</v>
      </c>
      <c r="M32" s="191" t="s">
        <v>31</v>
      </c>
      <c r="N32" s="193" t="s">
        <v>25</v>
      </c>
      <c r="O32" s="189" t="s">
        <v>38</v>
      </c>
      <c r="P32" s="194" t="n">
        <f aca="false">S32+X32+AD32+AG32+AJ32+AP32+AM32</f>
        <v>9288000</v>
      </c>
      <c r="Q32" s="195" t="n">
        <f aca="false">T32+Y32+AE32+AH32+AK32+AQ32++AN32</f>
        <v>3334504.43</v>
      </c>
      <c r="R32" s="196" t="n">
        <f aca="false">P32-Q32</f>
        <v>5953495.57</v>
      </c>
      <c r="S32" s="197" t="n">
        <v>0</v>
      </c>
      <c r="T32" s="198" t="n">
        <v>1025109.43</v>
      </c>
      <c r="U32" s="199" t="n">
        <v>-1025109.43</v>
      </c>
      <c r="V32" s="197" t="n">
        <v>234273.53</v>
      </c>
      <c r="W32" s="198" t="n">
        <v>0</v>
      </c>
      <c r="X32" s="197" t="n">
        <v>1230000</v>
      </c>
      <c r="Y32" s="198" t="n">
        <v>334395</v>
      </c>
      <c r="Z32" s="199" t="n">
        <v>895605</v>
      </c>
      <c r="AA32" s="200" t="n">
        <v>0</v>
      </c>
      <c r="AB32" s="201" t="n">
        <v>0</v>
      </c>
      <c r="AC32" s="202" t="n">
        <f aca="false">AA32-AB32</f>
        <v>0</v>
      </c>
      <c r="AD32" s="200" t="n">
        <v>3858000</v>
      </c>
      <c r="AE32" s="201" t="n">
        <v>0</v>
      </c>
      <c r="AF32" s="202" t="n">
        <f aca="false">AD32-AE32</f>
        <v>3858000</v>
      </c>
      <c r="AG32" s="200" t="n">
        <v>2200000</v>
      </c>
      <c r="AH32" s="201" t="n">
        <v>1100000</v>
      </c>
      <c r="AI32" s="202" t="n">
        <f aca="false">AG32-AH32</f>
        <v>1100000</v>
      </c>
      <c r="AJ32" s="200" t="n">
        <v>2000000</v>
      </c>
      <c r="AK32" s="201" t="n">
        <v>875000</v>
      </c>
      <c r="AL32" s="202" t="n">
        <f aca="false">AJ32-AK32</f>
        <v>1125000</v>
      </c>
      <c r="AM32" s="200" t="n">
        <v>0</v>
      </c>
      <c r="AN32" s="201" t="n">
        <v>0</v>
      </c>
      <c r="AO32" s="202" t="n">
        <f aca="false">AM32-AN32</f>
        <v>0</v>
      </c>
      <c r="AP32" s="200" t="n">
        <v>0</v>
      </c>
      <c r="AQ32" s="201" t="n">
        <v>0</v>
      </c>
      <c r="AR32" s="202" t="n">
        <f aca="false">AP32-AQ32</f>
        <v>0</v>
      </c>
      <c r="AS32" s="194" t="n">
        <f aca="false">+AM32+AJ32+AG32+AP32</f>
        <v>4200000</v>
      </c>
      <c r="AT32" s="195" t="n">
        <f aca="false">+AN32+AK32+AH32+AQ32</f>
        <v>1975000</v>
      </c>
      <c r="AU32" s="196" t="n">
        <f aca="false">+AO32+AL32+AI32+AR32</f>
        <v>2225000</v>
      </c>
      <c r="AV32" s="189" t="n">
        <v>0</v>
      </c>
      <c r="AW32" s="189" t="n">
        <v>0</v>
      </c>
      <c r="AX32" s="189" t="n">
        <v>0</v>
      </c>
      <c r="AY32" s="189"/>
      <c r="AZ32" s="203" t="s">
        <v>875</v>
      </c>
      <c r="BA32" s="203" t="s">
        <v>876</v>
      </c>
    </row>
    <row r="33" customFormat="false" ht="26.1" hidden="false" customHeight="false" outlineLevel="0" collapsed="false">
      <c r="A33" s="185" t="n">
        <f aca="false">IF(AND(AO33=0,AI33=0,AL33=0,AR33=0),0,1)</f>
        <v>1</v>
      </c>
      <c r="B33" s="213" t="n">
        <v>1</v>
      </c>
      <c r="C33" s="187" t="n">
        <v>1</v>
      </c>
      <c r="D33" s="188" t="s">
        <v>50</v>
      </c>
      <c r="E33" s="189" t="s">
        <v>578</v>
      </c>
      <c r="F33" s="189" t="s">
        <v>660</v>
      </c>
      <c r="G33" s="189" t="n">
        <v>5</v>
      </c>
      <c r="H33" s="189" t="s">
        <v>671</v>
      </c>
      <c r="I33" s="189" t="s">
        <v>877</v>
      </c>
      <c r="J33" s="191" t="s">
        <v>586</v>
      </c>
      <c r="K33" s="189" t="s">
        <v>584</v>
      </c>
      <c r="L33" s="192" t="s">
        <v>818</v>
      </c>
      <c r="M33" s="191" t="s">
        <v>31</v>
      </c>
      <c r="N33" s="193" t="s">
        <v>25</v>
      </c>
      <c r="O33" s="189" t="s">
        <v>38</v>
      </c>
      <c r="P33" s="194" t="n">
        <v>0</v>
      </c>
      <c r="Q33" s="195" t="n">
        <v>0</v>
      </c>
      <c r="R33" s="196" t="n">
        <f aca="false">P33-Q33</f>
        <v>0</v>
      </c>
      <c r="S33" s="197" t="n">
        <v>0</v>
      </c>
      <c r="T33" s="198" t="n">
        <v>0</v>
      </c>
      <c r="U33" s="199" t="n">
        <v>0</v>
      </c>
      <c r="V33" s="197" t="n">
        <v>0</v>
      </c>
      <c r="W33" s="198" t="n">
        <v>0</v>
      </c>
      <c r="X33" s="197" t="n">
        <v>0</v>
      </c>
      <c r="Y33" s="198" t="n">
        <v>0</v>
      </c>
      <c r="Z33" s="199" t="n">
        <v>0</v>
      </c>
      <c r="AA33" s="200" t="n">
        <v>0</v>
      </c>
      <c r="AB33" s="201" t="n">
        <v>0</v>
      </c>
      <c r="AC33" s="202" t="n">
        <f aca="false">AA33-AB33</f>
        <v>0</v>
      </c>
      <c r="AD33" s="200" t="n">
        <v>0</v>
      </c>
      <c r="AE33" s="201" t="n">
        <v>0</v>
      </c>
      <c r="AF33" s="202" t="n">
        <f aca="false">AD33-AE33</f>
        <v>0</v>
      </c>
      <c r="AG33" s="200" t="n">
        <v>250000</v>
      </c>
      <c r="AH33" s="201" t="n">
        <v>0</v>
      </c>
      <c r="AI33" s="202" t="n">
        <f aca="false">AG33-AH33</f>
        <v>250000</v>
      </c>
      <c r="AJ33" s="200" t="n">
        <v>1400000</v>
      </c>
      <c r="AK33" s="201" t="n">
        <v>0</v>
      </c>
      <c r="AL33" s="202" t="n">
        <f aca="false">AJ33-AK33</f>
        <v>1400000</v>
      </c>
      <c r="AM33" s="200" t="n">
        <v>2900000</v>
      </c>
      <c r="AN33" s="201" t="n">
        <v>0</v>
      </c>
      <c r="AO33" s="202" t="n">
        <f aca="false">AM33-AN33</f>
        <v>2900000</v>
      </c>
      <c r="AP33" s="200" t="n">
        <v>0</v>
      </c>
      <c r="AQ33" s="201" t="n">
        <v>0</v>
      </c>
      <c r="AR33" s="202" t="n">
        <f aca="false">AP33-AQ33</f>
        <v>0</v>
      </c>
      <c r="AS33" s="194" t="n">
        <f aca="false">+AM33+AJ33+AG33+AP33</f>
        <v>4550000</v>
      </c>
      <c r="AT33" s="195" t="n">
        <f aca="false">+AN33+AK33+AH33+AQ33</f>
        <v>0</v>
      </c>
      <c r="AU33" s="196" t="n">
        <f aca="false">+AO33+AL33+AI33+AR33</f>
        <v>4550000</v>
      </c>
      <c r="AV33" s="189" t="n">
        <v>0</v>
      </c>
      <c r="AW33" s="189" t="n">
        <v>0</v>
      </c>
      <c r="AX33" s="189" t="n">
        <v>0</v>
      </c>
      <c r="AY33" s="189"/>
      <c r="AZ33" s="203" t="s">
        <v>875</v>
      </c>
      <c r="BA33" s="203" t="s">
        <v>876</v>
      </c>
    </row>
    <row r="34" customFormat="false" ht="15" hidden="true" customHeight="false" outlineLevel="0" collapsed="false">
      <c r="A34" s="185" t="n">
        <f aca="false">IF(AND(AO34=0,AI34=0,AL34=0,AR34=0),0,1)</f>
        <v>1</v>
      </c>
      <c r="B34" s="186" t="n">
        <f aca="false">IF(AND(AD34=0,AE34=0),0,1)</f>
        <v>1</v>
      </c>
      <c r="C34" s="187" t="n">
        <v>1</v>
      </c>
      <c r="D34" s="188" t="s">
        <v>50</v>
      </c>
      <c r="E34" s="189" t="s">
        <v>578</v>
      </c>
      <c r="F34" s="189" t="s">
        <v>660</v>
      </c>
      <c r="G34" s="189" t="n">
        <v>5</v>
      </c>
      <c r="H34" s="189" t="s">
        <v>661</v>
      </c>
      <c r="I34" s="204" t="s">
        <v>223</v>
      </c>
      <c r="J34" s="191" t="s">
        <v>588</v>
      </c>
      <c r="K34" s="189" t="s">
        <v>584</v>
      </c>
      <c r="L34" s="192" t="s">
        <v>827</v>
      </c>
      <c r="M34" s="191" t="s">
        <v>31</v>
      </c>
      <c r="N34" s="193" t="s">
        <v>19</v>
      </c>
      <c r="O34" s="189" t="s">
        <v>38</v>
      </c>
      <c r="P34" s="194" t="n">
        <f aca="false">S34+X34+AD34+AG34+AJ34+AP34+AM34</f>
        <v>2790000</v>
      </c>
      <c r="Q34" s="195" t="n">
        <f aca="false">T34+Y34+AE34+AH34+AK34+AQ34++AN34</f>
        <v>130739.31</v>
      </c>
      <c r="R34" s="196" t="n">
        <f aca="false">P34-Q34</f>
        <v>2659260.69</v>
      </c>
      <c r="S34" s="197" t="n">
        <v>0</v>
      </c>
      <c r="T34" s="198" t="n">
        <v>20739.31</v>
      </c>
      <c r="U34" s="199" t="n">
        <v>-20739.31</v>
      </c>
      <c r="V34" s="197" t="n">
        <v>0</v>
      </c>
      <c r="W34" s="198" t="n">
        <v>0</v>
      </c>
      <c r="X34" s="197" t="n">
        <v>70000</v>
      </c>
      <c r="Y34" s="198" t="n">
        <v>0</v>
      </c>
      <c r="Z34" s="199" t="n">
        <v>70000</v>
      </c>
      <c r="AA34" s="200" t="n">
        <v>70000</v>
      </c>
      <c r="AB34" s="201" t="n">
        <v>0</v>
      </c>
      <c r="AC34" s="202" t="n">
        <f aca="false">AA34-AB34</f>
        <v>70000</v>
      </c>
      <c r="AD34" s="200" t="n">
        <v>465000</v>
      </c>
      <c r="AE34" s="201" t="n">
        <v>0</v>
      </c>
      <c r="AF34" s="202" t="n">
        <f aca="false">AD34-AE34</f>
        <v>465000</v>
      </c>
      <c r="AG34" s="200" t="n">
        <v>655000</v>
      </c>
      <c r="AH34" s="201" t="n">
        <v>0</v>
      </c>
      <c r="AI34" s="202" t="n">
        <f aca="false">AG34-AH34</f>
        <v>655000</v>
      </c>
      <c r="AJ34" s="200" t="n">
        <v>1500000</v>
      </c>
      <c r="AK34" s="201" t="n">
        <v>110000</v>
      </c>
      <c r="AL34" s="202" t="n">
        <f aca="false">AJ34-AK34</f>
        <v>1390000</v>
      </c>
      <c r="AM34" s="200" t="n">
        <v>100000</v>
      </c>
      <c r="AN34" s="201" t="n">
        <v>0</v>
      </c>
      <c r="AO34" s="202" t="n">
        <f aca="false">AM34-AN34</f>
        <v>100000</v>
      </c>
      <c r="AP34" s="200" t="n">
        <v>0</v>
      </c>
      <c r="AQ34" s="201" t="n">
        <v>0</v>
      </c>
      <c r="AR34" s="202" t="n">
        <f aca="false">AP34-AQ34</f>
        <v>0</v>
      </c>
      <c r="AS34" s="194" t="n">
        <f aca="false">+AM34+AJ34+AG34+AP34</f>
        <v>2255000</v>
      </c>
      <c r="AT34" s="195" t="n">
        <f aca="false">+AN34+AK34+AH34+AQ34</f>
        <v>110000</v>
      </c>
      <c r="AU34" s="196" t="n">
        <f aca="false">+AO34+AL34+AI34+AR34</f>
        <v>2145000</v>
      </c>
      <c r="AV34" s="189" t="n">
        <v>0</v>
      </c>
      <c r="AW34" s="189" t="n">
        <v>0</v>
      </c>
      <c r="AX34" s="189" t="n">
        <v>0</v>
      </c>
      <c r="AY34" s="189"/>
      <c r="AZ34" s="203" t="s">
        <v>878</v>
      </c>
      <c r="BA34" s="203"/>
    </row>
    <row r="35" customFormat="false" ht="26.1" hidden="false" customHeight="false" outlineLevel="0" collapsed="false">
      <c r="A35" s="185" t="n">
        <f aca="false">IF(AND(AO35=0,AI35=0,AL35=0,AR35=0),0,1)</f>
        <v>1</v>
      </c>
      <c r="B35" s="186" t="n">
        <f aca="false">IF(AND(AD35=0,AE35=0),0,1)</f>
        <v>1</v>
      </c>
      <c r="C35" s="187" t="n">
        <v>1</v>
      </c>
      <c r="D35" s="188" t="s">
        <v>50</v>
      </c>
      <c r="E35" s="189" t="s">
        <v>578</v>
      </c>
      <c r="F35" s="189" t="s">
        <v>660</v>
      </c>
      <c r="G35" s="189" t="n">
        <v>5</v>
      </c>
      <c r="H35" s="189" t="s">
        <v>671</v>
      </c>
      <c r="I35" s="189" t="s">
        <v>359</v>
      </c>
      <c r="J35" s="191" t="s">
        <v>589</v>
      </c>
      <c r="K35" s="189" t="s">
        <v>584</v>
      </c>
      <c r="L35" s="192" t="s">
        <v>818</v>
      </c>
      <c r="M35" s="191" t="s">
        <v>31</v>
      </c>
      <c r="N35" s="193" t="s">
        <v>25</v>
      </c>
      <c r="O35" s="189" t="s">
        <v>38</v>
      </c>
      <c r="P35" s="194" t="n">
        <f aca="false">S35+X35+AD35+AG35+AJ35+AP35+AM35</f>
        <v>625000</v>
      </c>
      <c r="Q35" s="195" t="n">
        <f aca="false">T35+Y35+AE35+AH35+AK35+AQ35++AN35</f>
        <v>226030.71</v>
      </c>
      <c r="R35" s="196" t="n">
        <f aca="false">P35-Q35</f>
        <v>398969.29</v>
      </c>
      <c r="S35" s="197" t="n">
        <v>0</v>
      </c>
      <c r="T35" s="198" t="n">
        <v>49030.71</v>
      </c>
      <c r="U35" s="199" t="n">
        <v>-49030.71</v>
      </c>
      <c r="V35" s="197" t="n">
        <v>0</v>
      </c>
      <c r="W35" s="198" t="n">
        <v>0</v>
      </c>
      <c r="X35" s="197" t="n">
        <v>0</v>
      </c>
      <c r="Y35" s="198" t="n">
        <v>0</v>
      </c>
      <c r="Z35" s="199" t="n">
        <v>0</v>
      </c>
      <c r="AA35" s="200" t="n">
        <v>0</v>
      </c>
      <c r="AB35" s="201" t="n">
        <v>0</v>
      </c>
      <c r="AC35" s="202" t="n">
        <f aca="false">AA35-AB35</f>
        <v>0</v>
      </c>
      <c r="AD35" s="200" t="n">
        <v>300000</v>
      </c>
      <c r="AE35" s="201" t="n">
        <v>0</v>
      </c>
      <c r="AF35" s="202" t="n">
        <f aca="false">AD35-AE35</f>
        <v>300000</v>
      </c>
      <c r="AG35" s="200" t="n">
        <v>125000</v>
      </c>
      <c r="AH35" s="201" t="n">
        <f aca="false">85000+30000</f>
        <v>115000</v>
      </c>
      <c r="AI35" s="202" t="n">
        <f aca="false">AG35-AH35</f>
        <v>10000</v>
      </c>
      <c r="AJ35" s="200" t="n">
        <v>50000</v>
      </c>
      <c r="AK35" s="201" t="n">
        <v>62000</v>
      </c>
      <c r="AL35" s="202" t="n">
        <f aca="false">AJ35-AK35</f>
        <v>-12000</v>
      </c>
      <c r="AM35" s="200" t="n">
        <v>150000</v>
      </c>
      <c r="AN35" s="201" t="n">
        <v>0</v>
      </c>
      <c r="AO35" s="202" t="n">
        <f aca="false">AM35-AN35</f>
        <v>150000</v>
      </c>
      <c r="AP35" s="200" t="n">
        <v>0</v>
      </c>
      <c r="AQ35" s="201" t="n">
        <v>0</v>
      </c>
      <c r="AR35" s="202" t="n">
        <f aca="false">AP35-AQ35</f>
        <v>0</v>
      </c>
      <c r="AS35" s="194" t="n">
        <f aca="false">+AM35+AJ35+AG35+AP35</f>
        <v>325000</v>
      </c>
      <c r="AT35" s="195" t="n">
        <f aca="false">+AN35+AK35+AH35+AQ35</f>
        <v>177000</v>
      </c>
      <c r="AU35" s="196" t="n">
        <f aca="false">+AO35+AL35+AI35+AR35</f>
        <v>148000</v>
      </c>
      <c r="AV35" s="189" t="n">
        <v>0</v>
      </c>
      <c r="AW35" s="189" t="n">
        <v>0</v>
      </c>
      <c r="AX35" s="189" t="n">
        <v>0</v>
      </c>
      <c r="AY35" s="189"/>
      <c r="AZ35" s="203" t="s">
        <v>879</v>
      </c>
      <c r="BA35" s="203" t="s">
        <v>880</v>
      </c>
    </row>
    <row r="36" customFormat="false" ht="99.95" hidden="true" customHeight="false" outlineLevel="0" collapsed="false">
      <c r="A36" s="185" t="n">
        <f aca="false">IF(AND(AO36=0,AI36=0,AL36=0,AR36=0),0,1)</f>
        <v>1</v>
      </c>
      <c r="B36" s="213" t="n">
        <v>1</v>
      </c>
      <c r="C36" s="187" t="n">
        <v>1</v>
      </c>
      <c r="D36" s="188" t="s">
        <v>46</v>
      </c>
      <c r="E36" s="189" t="s">
        <v>578</v>
      </c>
      <c r="F36" s="189" t="s">
        <v>644</v>
      </c>
      <c r="G36" s="189" t="n">
        <v>4</v>
      </c>
      <c r="H36" s="189" t="s">
        <v>869</v>
      </c>
      <c r="I36" s="210" t="s">
        <v>881</v>
      </c>
      <c r="J36" s="191" t="s">
        <v>595</v>
      </c>
      <c r="K36" s="189" t="s">
        <v>591</v>
      </c>
      <c r="L36" s="192" t="s">
        <v>827</v>
      </c>
      <c r="M36" s="191" t="s">
        <v>31</v>
      </c>
      <c r="N36" s="193" t="s">
        <v>21</v>
      </c>
      <c r="O36" s="189" t="s">
        <v>38</v>
      </c>
      <c r="P36" s="194" t="n">
        <f aca="false">S36+X36+AD36+AG36+AJ36+AP36+AM36</f>
        <v>289230.00001</v>
      </c>
      <c r="Q36" s="195" t="n">
        <f aca="false">T36+Y36+AE36+AH36+AK36+AQ36++AN36</f>
        <v>0</v>
      </c>
      <c r="R36" s="196" t="n">
        <f aca="false">P36-Q36</f>
        <v>289230.00001</v>
      </c>
      <c r="S36" s="197" t="n">
        <v>64770</v>
      </c>
      <c r="T36" s="198" t="n">
        <v>0</v>
      </c>
      <c r="U36" s="199" t="n">
        <v>64770</v>
      </c>
      <c r="V36" s="197" t="n">
        <v>0</v>
      </c>
      <c r="W36" s="198" t="n">
        <v>0</v>
      </c>
      <c r="X36" s="197" t="n">
        <v>224460</v>
      </c>
      <c r="Y36" s="198" t="n">
        <v>0</v>
      </c>
      <c r="Z36" s="199" t="n">
        <v>224460</v>
      </c>
      <c r="AA36" s="200" t="n">
        <v>108000</v>
      </c>
      <c r="AB36" s="201" t="n">
        <v>0</v>
      </c>
      <c r="AC36" s="202" t="n">
        <f aca="false">AA36-AB36</f>
        <v>108000</v>
      </c>
      <c r="AD36" s="200" t="n">
        <v>0</v>
      </c>
      <c r="AE36" s="201" t="n">
        <v>0</v>
      </c>
      <c r="AF36" s="202" t="n">
        <f aca="false">AD36-AE36</f>
        <v>0</v>
      </c>
      <c r="AG36" s="200" t="n">
        <v>1E-005</v>
      </c>
      <c r="AH36" s="201" t="n">
        <v>0</v>
      </c>
      <c r="AI36" s="202" t="n">
        <f aca="false">AG36-AH36</f>
        <v>1E-005</v>
      </c>
      <c r="AJ36" s="200"/>
      <c r="AK36" s="201" t="n">
        <v>0</v>
      </c>
      <c r="AL36" s="202" t="n">
        <f aca="false">AJ36-AK36</f>
        <v>0</v>
      </c>
      <c r="AM36" s="200"/>
      <c r="AN36" s="201" t="n">
        <v>0</v>
      </c>
      <c r="AO36" s="202" t="n">
        <f aca="false">AM36-AN36</f>
        <v>0</v>
      </c>
      <c r="AP36" s="200" t="n">
        <v>0</v>
      </c>
      <c r="AQ36" s="201" t="n">
        <v>0</v>
      </c>
      <c r="AR36" s="202" t="n">
        <f aca="false">AP36-AQ36</f>
        <v>0</v>
      </c>
      <c r="AS36" s="194" t="n">
        <f aca="false">+AM36+AJ36+AG36+AP36</f>
        <v>1E-005</v>
      </c>
      <c r="AT36" s="195" t="n">
        <f aca="false">+AN36+AK36+AH36+AQ36</f>
        <v>0</v>
      </c>
      <c r="AU36" s="196" t="n">
        <f aca="false">+AO36+AL36+AI36+AR36</f>
        <v>1E-005</v>
      </c>
      <c r="AV36" s="189" t="n">
        <v>0</v>
      </c>
      <c r="AW36" s="189" t="n">
        <v>0</v>
      </c>
      <c r="AX36" s="189" t="n">
        <v>0</v>
      </c>
      <c r="AY36" s="189"/>
      <c r="AZ36" s="203" t="s">
        <v>882</v>
      </c>
      <c r="BA36" s="203" t="s">
        <v>883</v>
      </c>
    </row>
    <row r="37" customFormat="false" ht="99.95" hidden="true" customHeight="false" outlineLevel="0" collapsed="false">
      <c r="A37" s="185" t="n">
        <f aca="false">IF(AND(AO37=0,AI37=0,AL37=0,AR37=0),0,1)</f>
        <v>1</v>
      </c>
      <c r="B37" s="213" t="n">
        <v>1</v>
      </c>
      <c r="C37" s="187" t="n">
        <v>1</v>
      </c>
      <c r="D37" s="188" t="s">
        <v>46</v>
      </c>
      <c r="E37" s="189" t="s">
        <v>578</v>
      </c>
      <c r="F37" s="189" t="s">
        <v>644</v>
      </c>
      <c r="G37" s="189" t="n">
        <v>4</v>
      </c>
      <c r="H37" s="189" t="s">
        <v>869</v>
      </c>
      <c r="I37" s="210" t="s">
        <v>884</v>
      </c>
      <c r="J37" s="89" t="s">
        <v>599</v>
      </c>
      <c r="K37" s="189" t="s">
        <v>591</v>
      </c>
      <c r="L37" s="192" t="s">
        <v>827</v>
      </c>
      <c r="M37" s="191" t="s">
        <v>31</v>
      </c>
      <c r="N37" s="193" t="s">
        <v>21</v>
      </c>
      <c r="O37" s="189" t="s">
        <v>38</v>
      </c>
      <c r="P37" s="194" t="n">
        <f aca="false">S37+X37+AD37+AG37+AJ37+AP37+AM37</f>
        <v>1E-006</v>
      </c>
      <c r="Q37" s="195" t="n">
        <f aca="false">T37+Y37+AE37+AH37+AK37+AQ37++AN37</f>
        <v>0</v>
      </c>
      <c r="R37" s="196" t="n">
        <f aca="false">P37-Q37</f>
        <v>1E-006</v>
      </c>
      <c r="S37" s="197"/>
      <c r="T37" s="198" t="n">
        <v>0</v>
      </c>
      <c r="U37" s="199"/>
      <c r="V37" s="197" t="n">
        <v>0</v>
      </c>
      <c r="W37" s="198" t="n">
        <v>0</v>
      </c>
      <c r="X37" s="197"/>
      <c r="Y37" s="198" t="n">
        <v>0</v>
      </c>
      <c r="Z37" s="199"/>
      <c r="AA37" s="200"/>
      <c r="AB37" s="201" t="n">
        <v>0</v>
      </c>
      <c r="AC37" s="202" t="n">
        <f aca="false">AA37-AB37</f>
        <v>0</v>
      </c>
      <c r="AD37" s="200" t="n">
        <v>0</v>
      </c>
      <c r="AE37" s="201" t="n">
        <v>0</v>
      </c>
      <c r="AF37" s="202" t="n">
        <f aca="false">AD37-AE37</f>
        <v>0</v>
      </c>
      <c r="AG37" s="200" t="n">
        <v>1E-006</v>
      </c>
      <c r="AH37" s="201" t="n">
        <v>0</v>
      </c>
      <c r="AI37" s="202" t="n">
        <f aca="false">AG37-AH37</f>
        <v>1E-006</v>
      </c>
      <c r="AJ37" s="200"/>
      <c r="AK37" s="201" t="n">
        <v>0</v>
      </c>
      <c r="AL37" s="202" t="n">
        <f aca="false">AJ37-AK37</f>
        <v>0</v>
      </c>
      <c r="AM37" s="200"/>
      <c r="AN37" s="201" t="n">
        <v>0</v>
      </c>
      <c r="AO37" s="202" t="n">
        <f aca="false">AM37-AN37</f>
        <v>0</v>
      </c>
      <c r="AP37" s="200" t="n">
        <v>0</v>
      </c>
      <c r="AQ37" s="201" t="n">
        <v>0</v>
      </c>
      <c r="AR37" s="202" t="n">
        <f aca="false">AP37-AQ37</f>
        <v>0</v>
      </c>
      <c r="AS37" s="194" t="n">
        <f aca="false">+AM37+AJ37+AG37+AP37</f>
        <v>1E-006</v>
      </c>
      <c r="AT37" s="195" t="n">
        <f aca="false">+AN37+AK37+AH37+AQ37</f>
        <v>0</v>
      </c>
      <c r="AU37" s="196" t="n">
        <f aca="false">+AO37+AL37+AI37+AR37</f>
        <v>1E-006</v>
      </c>
      <c r="AV37" s="189" t="n">
        <v>0</v>
      </c>
      <c r="AW37" s="189" t="n">
        <v>0</v>
      </c>
      <c r="AX37" s="189" t="n">
        <v>0</v>
      </c>
      <c r="AY37" s="189"/>
      <c r="AZ37" s="203" t="s">
        <v>882</v>
      </c>
      <c r="BA37" s="203" t="s">
        <v>883</v>
      </c>
    </row>
    <row r="38" customFormat="false" ht="99.95" hidden="true" customHeight="false" outlineLevel="0" collapsed="false">
      <c r="A38" s="185" t="n">
        <f aca="false">IF(AND(AO38=0,AI38=0,AL38=0,AR38=0),0,1)</f>
        <v>1</v>
      </c>
      <c r="B38" s="213" t="n">
        <v>1</v>
      </c>
      <c r="C38" s="187" t="n">
        <v>1</v>
      </c>
      <c r="D38" s="188" t="s">
        <v>46</v>
      </c>
      <c r="E38" s="189" t="s">
        <v>578</v>
      </c>
      <c r="F38" s="189" t="s">
        <v>644</v>
      </c>
      <c r="G38" s="189" t="n">
        <v>4</v>
      </c>
      <c r="H38" s="189" t="s">
        <v>869</v>
      </c>
      <c r="I38" s="210" t="s">
        <v>884</v>
      </c>
      <c r="J38" s="89" t="s">
        <v>596</v>
      </c>
      <c r="K38" s="189" t="s">
        <v>591</v>
      </c>
      <c r="L38" s="192" t="s">
        <v>827</v>
      </c>
      <c r="M38" s="191" t="s">
        <v>31</v>
      </c>
      <c r="N38" s="193" t="s">
        <v>21</v>
      </c>
      <c r="O38" s="189" t="s">
        <v>38</v>
      </c>
      <c r="P38" s="194" t="n">
        <f aca="false">S38+X38+AD38+AG38+AJ38+AP38+AM38</f>
        <v>4577000</v>
      </c>
      <c r="Q38" s="195" t="n">
        <f aca="false">T38+Y38+AE38+AH38+AK38+AQ38++AN38</f>
        <v>0</v>
      </c>
      <c r="R38" s="196" t="n">
        <f aca="false">P38-Q38</f>
        <v>4577000</v>
      </c>
      <c r="S38" s="197"/>
      <c r="T38" s="198" t="n">
        <v>0</v>
      </c>
      <c r="U38" s="199"/>
      <c r="V38" s="197" t="n">
        <v>0</v>
      </c>
      <c r="W38" s="198" t="n">
        <v>0</v>
      </c>
      <c r="X38" s="197"/>
      <c r="Y38" s="198" t="n">
        <v>0</v>
      </c>
      <c r="Z38" s="199"/>
      <c r="AA38" s="200"/>
      <c r="AB38" s="201" t="n">
        <v>0</v>
      </c>
      <c r="AC38" s="202" t="n">
        <f aca="false">AA38-AB38</f>
        <v>0</v>
      </c>
      <c r="AD38" s="200" t="n">
        <v>0</v>
      </c>
      <c r="AE38" s="201" t="n">
        <v>0</v>
      </c>
      <c r="AF38" s="202" t="n">
        <f aca="false">AD38-AE38</f>
        <v>0</v>
      </c>
      <c r="AG38" s="200" t="n">
        <v>763000</v>
      </c>
      <c r="AH38" s="201" t="n">
        <v>0</v>
      </c>
      <c r="AI38" s="202" t="n">
        <f aca="false">AG38-AH38</f>
        <v>763000</v>
      </c>
      <c r="AJ38" s="200" t="n">
        <v>764000</v>
      </c>
      <c r="AK38" s="201" t="n">
        <v>0</v>
      </c>
      <c r="AL38" s="202" t="n">
        <f aca="false">AJ38-AK38</f>
        <v>764000</v>
      </c>
      <c r="AM38" s="200" t="n">
        <v>1525000</v>
      </c>
      <c r="AN38" s="201" t="n">
        <v>0</v>
      </c>
      <c r="AO38" s="202" t="n">
        <f aca="false">AM38-AN38</f>
        <v>1525000</v>
      </c>
      <c r="AP38" s="200" t="n">
        <v>1525000</v>
      </c>
      <c r="AQ38" s="201" t="n">
        <v>0</v>
      </c>
      <c r="AR38" s="202" t="n">
        <f aca="false">AP38-AQ38</f>
        <v>1525000</v>
      </c>
      <c r="AS38" s="194" t="n">
        <f aca="false">+AM38+AJ38+AG38+AP38</f>
        <v>4577000</v>
      </c>
      <c r="AT38" s="195" t="n">
        <f aca="false">+AN38+AK38+AH38+AQ38</f>
        <v>0</v>
      </c>
      <c r="AU38" s="196" t="n">
        <f aca="false">+AO38+AL38+AI38+AR38</f>
        <v>4577000</v>
      </c>
      <c r="AV38" s="189" t="n">
        <v>0</v>
      </c>
      <c r="AW38" s="189" t="n">
        <v>0</v>
      </c>
      <c r="AX38" s="189" t="n">
        <v>0</v>
      </c>
      <c r="AY38" s="189"/>
      <c r="AZ38" s="203" t="s">
        <v>882</v>
      </c>
      <c r="BA38" s="203" t="s">
        <v>883</v>
      </c>
    </row>
    <row r="39" customFormat="false" ht="99.95" hidden="true" customHeight="false" outlineLevel="0" collapsed="false">
      <c r="A39" s="185" t="n">
        <f aca="false">IF(AND(AO39=0,AI39=0,AL39=0,AR39=0),0,1)</f>
        <v>1</v>
      </c>
      <c r="B39" s="213" t="n">
        <v>1</v>
      </c>
      <c r="C39" s="187" t="n">
        <v>1</v>
      </c>
      <c r="D39" s="188" t="s">
        <v>46</v>
      </c>
      <c r="E39" s="189" t="s">
        <v>578</v>
      </c>
      <c r="F39" s="189" t="s">
        <v>644</v>
      </c>
      <c r="G39" s="189" t="n">
        <v>4</v>
      </c>
      <c r="H39" s="189" t="s">
        <v>869</v>
      </c>
      <c r="I39" s="210" t="s">
        <v>884</v>
      </c>
      <c r="J39" s="161" t="s">
        <v>597</v>
      </c>
      <c r="K39" s="189" t="s">
        <v>591</v>
      </c>
      <c r="L39" s="192" t="s">
        <v>827</v>
      </c>
      <c r="M39" s="191" t="s">
        <v>31</v>
      </c>
      <c r="N39" s="193" t="s">
        <v>21</v>
      </c>
      <c r="O39" s="189" t="s">
        <v>38</v>
      </c>
      <c r="P39" s="194" t="n">
        <f aca="false">S39+X39+AD39+AG39+AJ39+AP39+AM39</f>
        <v>1E-006</v>
      </c>
      <c r="Q39" s="195" t="n">
        <f aca="false">T39+Y39+AE39+AH39+AK39+AQ39++AN39</f>
        <v>0</v>
      </c>
      <c r="R39" s="196" t="n">
        <f aca="false">P39-Q39</f>
        <v>1E-006</v>
      </c>
      <c r="S39" s="197"/>
      <c r="T39" s="198" t="n">
        <v>0</v>
      </c>
      <c r="U39" s="199"/>
      <c r="V39" s="197" t="n">
        <v>0</v>
      </c>
      <c r="W39" s="198" t="n">
        <v>0</v>
      </c>
      <c r="X39" s="197"/>
      <c r="Y39" s="198" t="n">
        <v>0</v>
      </c>
      <c r="Z39" s="199"/>
      <c r="AA39" s="200"/>
      <c r="AB39" s="201" t="n">
        <v>0</v>
      </c>
      <c r="AC39" s="202" t="n">
        <f aca="false">AA39-AB39</f>
        <v>0</v>
      </c>
      <c r="AD39" s="200" t="n">
        <v>0</v>
      </c>
      <c r="AE39" s="201" t="n">
        <v>0</v>
      </c>
      <c r="AF39" s="202" t="n">
        <f aca="false">AD39-AE39</f>
        <v>0</v>
      </c>
      <c r="AG39" s="200" t="n">
        <v>1E-006</v>
      </c>
      <c r="AH39" s="201" t="n">
        <v>0</v>
      </c>
      <c r="AI39" s="202" t="n">
        <f aca="false">AG39-AH39</f>
        <v>1E-006</v>
      </c>
      <c r="AJ39" s="200"/>
      <c r="AK39" s="201" t="n">
        <v>0</v>
      </c>
      <c r="AL39" s="202" t="n">
        <f aca="false">AJ39-AK39</f>
        <v>0</v>
      </c>
      <c r="AM39" s="200"/>
      <c r="AN39" s="201" t="n">
        <v>0</v>
      </c>
      <c r="AO39" s="202" t="n">
        <f aca="false">AM39-AN39</f>
        <v>0</v>
      </c>
      <c r="AP39" s="200" t="n">
        <v>0</v>
      </c>
      <c r="AQ39" s="201" t="n">
        <v>0</v>
      </c>
      <c r="AR39" s="202" t="n">
        <f aca="false">AP39-AQ39</f>
        <v>0</v>
      </c>
      <c r="AS39" s="194" t="n">
        <f aca="false">+AM39+AJ39+AG39+AP39</f>
        <v>1E-006</v>
      </c>
      <c r="AT39" s="195" t="n">
        <f aca="false">+AN39+AK39+AH39+AQ39</f>
        <v>0</v>
      </c>
      <c r="AU39" s="196" t="n">
        <f aca="false">+AO39+AL39+AI39+AR39</f>
        <v>1E-006</v>
      </c>
      <c r="AV39" s="189" t="n">
        <v>0</v>
      </c>
      <c r="AW39" s="189" t="n">
        <v>0</v>
      </c>
      <c r="AX39" s="189" t="n">
        <v>0</v>
      </c>
      <c r="AY39" s="189"/>
      <c r="AZ39" s="203" t="s">
        <v>882</v>
      </c>
      <c r="BA39" s="203" t="s">
        <v>883</v>
      </c>
    </row>
    <row r="40" customFormat="false" ht="124.6" hidden="true" customHeight="false" outlineLevel="0" collapsed="false">
      <c r="A40" s="185" t="n">
        <f aca="false">IF(AND(AO40=0,AI40=0,AL40=0,AR40=0),0,1)</f>
        <v>1</v>
      </c>
      <c r="B40" s="213" t="n">
        <v>1</v>
      </c>
      <c r="C40" s="187" t="n">
        <v>1</v>
      </c>
      <c r="D40" s="188" t="s">
        <v>57</v>
      </c>
      <c r="E40" s="189" t="s">
        <v>578</v>
      </c>
      <c r="F40" s="189" t="s">
        <v>644</v>
      </c>
      <c r="G40" s="189" t="n">
        <v>4</v>
      </c>
      <c r="H40" s="189" t="s">
        <v>869</v>
      </c>
      <c r="I40" s="214" t="s">
        <v>885</v>
      </c>
      <c r="J40" s="191" t="s">
        <v>594</v>
      </c>
      <c r="K40" s="189" t="s">
        <v>591</v>
      </c>
      <c r="L40" s="192" t="s">
        <v>827</v>
      </c>
      <c r="M40" s="191" t="s">
        <v>31</v>
      </c>
      <c r="N40" s="193" t="s">
        <v>26</v>
      </c>
      <c r="O40" s="189" t="s">
        <v>38</v>
      </c>
      <c r="P40" s="194" t="n">
        <f aca="false">S40+X40+AD40+AG40+AJ40+AP40+AM40</f>
        <v>7302000</v>
      </c>
      <c r="Q40" s="195" t="n">
        <f aca="false">T40+Y40+AE40+AH40+AK40+AQ40++AN40</f>
        <v>4500000</v>
      </c>
      <c r="R40" s="196" t="n">
        <f aca="false">P40-Q40</f>
        <v>2802000</v>
      </c>
      <c r="S40" s="197" t="n">
        <v>0</v>
      </c>
      <c r="T40" s="198" t="n">
        <v>0</v>
      </c>
      <c r="U40" s="199" t="n">
        <v>0</v>
      </c>
      <c r="V40" s="197" t="n">
        <v>0</v>
      </c>
      <c r="W40" s="198" t="n">
        <v>0</v>
      </c>
      <c r="X40" s="197" t="n">
        <v>0</v>
      </c>
      <c r="Y40" s="198" t="n">
        <v>0</v>
      </c>
      <c r="Z40" s="199" t="n">
        <v>0</v>
      </c>
      <c r="AA40" s="200" t="n">
        <v>0</v>
      </c>
      <c r="AB40" s="201" t="n">
        <v>0</v>
      </c>
      <c r="AC40" s="202" t="n">
        <f aca="false">AA40-AB40</f>
        <v>0</v>
      </c>
      <c r="AD40" s="200" t="n">
        <v>0</v>
      </c>
      <c r="AE40" s="201" t="n">
        <v>0</v>
      </c>
      <c r="AF40" s="202" t="n">
        <f aca="false">AD40-AE40</f>
        <v>0</v>
      </c>
      <c r="AG40" s="200" t="n">
        <v>100000</v>
      </c>
      <c r="AH40" s="201" t="n">
        <v>0</v>
      </c>
      <c r="AI40" s="202" t="n">
        <f aca="false">AG40-AH40</f>
        <v>100000</v>
      </c>
      <c r="AJ40" s="200" t="n">
        <v>100000</v>
      </c>
      <c r="AK40" s="201" t="n">
        <v>0</v>
      </c>
      <c r="AL40" s="202" t="n">
        <f aca="false">AJ40-AK40</f>
        <v>100000</v>
      </c>
      <c r="AM40" s="200" t="n">
        <f aca="false">5552000+1550000</f>
        <v>7102000</v>
      </c>
      <c r="AN40" s="201" t="n">
        <v>4500000</v>
      </c>
      <c r="AO40" s="202" t="n">
        <f aca="false">AM40-AN40</f>
        <v>2602000</v>
      </c>
      <c r="AP40" s="200" t="n">
        <v>0</v>
      </c>
      <c r="AQ40" s="201" t="n">
        <v>0</v>
      </c>
      <c r="AR40" s="202" t="n">
        <f aca="false">AP40-AQ40</f>
        <v>0</v>
      </c>
      <c r="AS40" s="194" t="n">
        <f aca="false">+AM40+AJ40+AG40+AP40</f>
        <v>7302000</v>
      </c>
      <c r="AT40" s="195" t="n">
        <f aca="false">+AN40+AK40+AH40+AQ40</f>
        <v>4500000</v>
      </c>
      <c r="AU40" s="196" t="n">
        <f aca="false">+AO40+AL40+AI40+AR40</f>
        <v>2802000</v>
      </c>
      <c r="AV40" s="189" t="n">
        <v>0</v>
      </c>
      <c r="AW40" s="189" t="n">
        <v>0</v>
      </c>
      <c r="AX40" s="189" t="n">
        <v>0</v>
      </c>
      <c r="AY40" s="189"/>
      <c r="AZ40" s="203" t="s">
        <v>886</v>
      </c>
      <c r="BA40" s="215" t="s">
        <v>887</v>
      </c>
    </row>
    <row r="41" customFormat="false" ht="15" hidden="true" customHeight="false" outlineLevel="0" collapsed="false">
      <c r="A41" s="185" t="n">
        <f aca="false">IF(AND(AO41=0,AI41=0,AL41=0,AR41=0),0,1)</f>
        <v>1</v>
      </c>
      <c r="B41" s="213" t="n">
        <v>1</v>
      </c>
      <c r="C41" s="187" t="n">
        <v>1</v>
      </c>
      <c r="D41" s="188" t="s">
        <v>57</v>
      </c>
      <c r="E41" s="189" t="s">
        <v>578</v>
      </c>
      <c r="F41" s="189" t="s">
        <v>644</v>
      </c>
      <c r="G41" s="189" t="n">
        <v>4</v>
      </c>
      <c r="H41" s="189" t="s">
        <v>869</v>
      </c>
      <c r="I41" s="214" t="s">
        <v>884</v>
      </c>
      <c r="J41" s="191" t="s">
        <v>598</v>
      </c>
      <c r="K41" s="189" t="s">
        <v>591</v>
      </c>
      <c r="L41" s="192" t="s">
        <v>827</v>
      </c>
      <c r="M41" s="191" t="s">
        <v>31</v>
      </c>
      <c r="N41" s="193" t="s">
        <v>26</v>
      </c>
      <c r="O41" s="189" t="s">
        <v>38</v>
      </c>
      <c r="P41" s="194" t="n">
        <f aca="false">S41+X41+AD41+AG41+AJ41+AP41+AM41</f>
        <v>2442000</v>
      </c>
      <c r="Q41" s="195" t="n">
        <f aca="false">T41+Y41+AE41+AH41+AK41+AQ41++AN41</f>
        <v>0</v>
      </c>
      <c r="R41" s="196" t="n">
        <f aca="false">P41-Q41</f>
        <v>2442000</v>
      </c>
      <c r="S41" s="197" t="n">
        <v>0</v>
      </c>
      <c r="T41" s="198" t="n">
        <v>0</v>
      </c>
      <c r="U41" s="199" t="n">
        <v>0</v>
      </c>
      <c r="V41" s="197" t="n">
        <v>0</v>
      </c>
      <c r="W41" s="198" t="n">
        <v>0</v>
      </c>
      <c r="X41" s="197" t="n">
        <v>0</v>
      </c>
      <c r="Y41" s="198" t="n">
        <v>0</v>
      </c>
      <c r="Z41" s="199" t="n">
        <v>0</v>
      </c>
      <c r="AA41" s="200" t="n">
        <v>0</v>
      </c>
      <c r="AB41" s="201" t="n">
        <v>0</v>
      </c>
      <c r="AC41" s="202" t="n">
        <f aca="false">AA41-AB41</f>
        <v>0</v>
      </c>
      <c r="AD41" s="200" t="n">
        <v>0</v>
      </c>
      <c r="AE41" s="201" t="n">
        <v>0</v>
      </c>
      <c r="AF41" s="202" t="n">
        <f aca="false">AD41-AE41</f>
        <v>0</v>
      </c>
      <c r="AG41" s="200" t="n">
        <v>242000</v>
      </c>
      <c r="AH41" s="201" t="n">
        <v>0</v>
      </c>
      <c r="AI41" s="202" t="n">
        <f aca="false">AG41-AH41</f>
        <v>242000</v>
      </c>
      <c r="AJ41" s="200" t="n">
        <v>2100000</v>
      </c>
      <c r="AK41" s="201"/>
      <c r="AL41" s="202" t="n">
        <f aca="false">AJ41-AK41</f>
        <v>2100000</v>
      </c>
      <c r="AM41" s="200" t="n">
        <v>100000</v>
      </c>
      <c r="AN41" s="201" t="n">
        <v>0</v>
      </c>
      <c r="AO41" s="202" t="n">
        <f aca="false">AM41-AN41</f>
        <v>100000</v>
      </c>
      <c r="AP41" s="200" t="n">
        <v>0</v>
      </c>
      <c r="AQ41" s="201" t="n">
        <v>0</v>
      </c>
      <c r="AR41" s="202" t="n">
        <f aca="false">AP41-AQ41</f>
        <v>0</v>
      </c>
      <c r="AS41" s="194" t="n">
        <f aca="false">+AM41+AJ41+AG41+AP41</f>
        <v>2442000</v>
      </c>
      <c r="AT41" s="195" t="n">
        <f aca="false">+AN41+AK41+AH41+AQ41</f>
        <v>0</v>
      </c>
      <c r="AU41" s="196" t="n">
        <f aca="false">+AO41+AL41+AI41+AR41</f>
        <v>2442000</v>
      </c>
      <c r="AV41" s="189" t="n">
        <v>0</v>
      </c>
      <c r="AW41" s="189" t="n">
        <v>0</v>
      </c>
      <c r="AX41" s="189" t="n">
        <v>0</v>
      </c>
      <c r="AY41" s="189"/>
      <c r="AZ41" s="203"/>
      <c r="BA41" s="215"/>
    </row>
    <row r="42" customFormat="false" ht="26.1" hidden="true" customHeight="false" outlineLevel="0" collapsed="false">
      <c r="A42" s="185" t="n">
        <f aca="false">IF(AND(AO42=0,AI42=0,AL42=0,AR42=0),0,1)</f>
        <v>1</v>
      </c>
      <c r="B42" s="186" t="n">
        <f aca="false">IF(AND(AD42=0,AE42=0),0,1)</f>
        <v>1</v>
      </c>
      <c r="C42" s="187" t="n">
        <v>1</v>
      </c>
      <c r="D42" s="188" t="s">
        <v>49</v>
      </c>
      <c r="E42" s="189" t="s">
        <v>578</v>
      </c>
      <c r="F42" s="189" t="s">
        <v>660</v>
      </c>
      <c r="G42" s="189" t="n">
        <v>5</v>
      </c>
      <c r="H42" s="189" t="s">
        <v>661</v>
      </c>
      <c r="I42" s="189" t="s">
        <v>355</v>
      </c>
      <c r="J42" s="191" t="s">
        <v>593</v>
      </c>
      <c r="K42" s="189" t="s">
        <v>591</v>
      </c>
      <c r="L42" s="192" t="s">
        <v>818</v>
      </c>
      <c r="M42" s="191" t="s">
        <v>31</v>
      </c>
      <c r="N42" s="193" t="s">
        <v>23</v>
      </c>
      <c r="O42" s="189" t="s">
        <v>38</v>
      </c>
      <c r="P42" s="194" t="n">
        <f aca="false">S42+X42+AD42+AG42+AJ42+AP42+AM42</f>
        <v>1915000</v>
      </c>
      <c r="Q42" s="195" t="n">
        <f aca="false">T42+Y42+AE42+AH42+AK42+AQ42++AN42</f>
        <v>615950.62</v>
      </c>
      <c r="R42" s="196" t="n">
        <f aca="false">P42-Q42</f>
        <v>1299049.38</v>
      </c>
      <c r="S42" s="197" t="n">
        <v>0</v>
      </c>
      <c r="T42" s="198" t="n">
        <v>15950.62</v>
      </c>
      <c r="U42" s="199" t="n">
        <v>-15950.62</v>
      </c>
      <c r="V42" s="197" t="n">
        <v>0</v>
      </c>
      <c r="W42" s="198" t="n">
        <v>0</v>
      </c>
      <c r="X42" s="197" t="n">
        <v>30000</v>
      </c>
      <c r="Y42" s="198" t="n">
        <v>0</v>
      </c>
      <c r="Z42" s="199" t="n">
        <v>30000</v>
      </c>
      <c r="AA42" s="200" t="n">
        <v>30000</v>
      </c>
      <c r="AB42" s="201" t="n">
        <v>0</v>
      </c>
      <c r="AC42" s="202" t="n">
        <f aca="false">AA42-AB42</f>
        <v>30000</v>
      </c>
      <c r="AD42" s="200" t="n">
        <v>100000</v>
      </c>
      <c r="AE42" s="201" t="n">
        <v>0</v>
      </c>
      <c r="AF42" s="202" t="n">
        <f aca="false">AD42-AE42</f>
        <v>100000</v>
      </c>
      <c r="AG42" s="200" t="n">
        <v>520000</v>
      </c>
      <c r="AH42" s="201" t="n">
        <v>200000</v>
      </c>
      <c r="AI42" s="202" t="n">
        <f aca="false">AG42-AH42</f>
        <v>320000</v>
      </c>
      <c r="AJ42" s="200" t="n">
        <v>1200000</v>
      </c>
      <c r="AK42" s="201" t="n">
        <v>150000</v>
      </c>
      <c r="AL42" s="202" t="n">
        <f aca="false">AJ42-AK42</f>
        <v>1050000</v>
      </c>
      <c r="AM42" s="200" t="n">
        <v>65000</v>
      </c>
      <c r="AN42" s="201" t="n">
        <v>250000</v>
      </c>
      <c r="AO42" s="202" t="n">
        <f aca="false">AM42-AN42</f>
        <v>-185000</v>
      </c>
      <c r="AP42" s="200" t="n">
        <v>0</v>
      </c>
      <c r="AQ42" s="201" t="n">
        <v>0</v>
      </c>
      <c r="AR42" s="202" t="n">
        <f aca="false">AP42-AQ42</f>
        <v>0</v>
      </c>
      <c r="AS42" s="194" t="n">
        <f aca="false">+AM42+AJ42+AG42+AP42</f>
        <v>1785000</v>
      </c>
      <c r="AT42" s="195" t="n">
        <f aca="false">+AN42+AK42+AH42+AQ42</f>
        <v>600000</v>
      </c>
      <c r="AU42" s="196" t="n">
        <f aca="false">+AO42+AL42+AI42+AR42</f>
        <v>1185000</v>
      </c>
      <c r="AV42" s="189" t="n">
        <v>0</v>
      </c>
      <c r="AW42" s="189" t="n">
        <v>0</v>
      </c>
      <c r="AX42" s="189" t="n">
        <v>0</v>
      </c>
      <c r="AY42" s="189"/>
      <c r="AZ42" s="203" t="s">
        <v>888</v>
      </c>
      <c r="BA42" s="203" t="s">
        <v>889</v>
      </c>
    </row>
    <row r="43" customFormat="false" ht="15" hidden="true" customHeight="false" outlineLevel="0" collapsed="false">
      <c r="A43" s="185" t="n">
        <f aca="false">IF(AND(AO43=0,AI43=0,AL43=0,AR43=0),0,1)</f>
        <v>1</v>
      </c>
      <c r="B43" s="186" t="n">
        <f aca="false">IF(AND(AD43=0,AE43=0),0,1)</f>
        <v>1</v>
      </c>
      <c r="C43" s="187" t="n">
        <v>1</v>
      </c>
      <c r="D43" s="188"/>
      <c r="E43" s="189" t="s">
        <v>578</v>
      </c>
      <c r="F43" s="189" t="s">
        <v>644</v>
      </c>
      <c r="G43" s="189" t="n">
        <v>4</v>
      </c>
      <c r="H43" s="189" t="s">
        <v>869</v>
      </c>
      <c r="I43" s="216" t="s">
        <v>890</v>
      </c>
      <c r="J43" s="191" t="s">
        <v>592</v>
      </c>
      <c r="K43" s="189" t="s">
        <v>591</v>
      </c>
      <c r="L43" s="192" t="s">
        <v>827</v>
      </c>
      <c r="M43" s="191" t="s">
        <v>31</v>
      </c>
      <c r="N43" s="193" t="s">
        <v>20</v>
      </c>
      <c r="O43" s="189" t="s">
        <v>38</v>
      </c>
      <c r="P43" s="194" t="n">
        <f aca="false">S43+X43+AD43+AG43+AJ43+AP43+AM43</f>
        <v>3750000</v>
      </c>
      <c r="Q43" s="195" t="n">
        <f aca="false">T43+Y43+AE43+AH43+AK43+AQ43++AN43</f>
        <v>462000</v>
      </c>
      <c r="R43" s="196" t="n">
        <f aca="false">P43-Q43</f>
        <v>3288000</v>
      </c>
      <c r="S43" s="197" t="n">
        <v>0</v>
      </c>
      <c r="T43" s="198" t="n">
        <v>0</v>
      </c>
      <c r="U43" s="199" t="n">
        <v>0</v>
      </c>
      <c r="V43" s="197" t="n">
        <v>0</v>
      </c>
      <c r="W43" s="198" t="n">
        <v>0</v>
      </c>
      <c r="X43" s="197" t="n">
        <v>0</v>
      </c>
      <c r="Y43" s="198" t="n">
        <v>0</v>
      </c>
      <c r="Z43" s="199" t="n">
        <v>0</v>
      </c>
      <c r="AA43" s="200" t="n">
        <v>0</v>
      </c>
      <c r="AB43" s="201" t="n">
        <v>0</v>
      </c>
      <c r="AC43" s="202" t="n">
        <f aca="false">AA43-AB43</f>
        <v>0</v>
      </c>
      <c r="AD43" s="200" t="n">
        <v>50000</v>
      </c>
      <c r="AE43" s="201" t="n">
        <v>0</v>
      </c>
      <c r="AF43" s="202" t="n">
        <f aca="false">AD43-AE43</f>
        <v>50000</v>
      </c>
      <c r="AG43" s="200" t="n">
        <v>100000</v>
      </c>
      <c r="AH43" s="201" t="n">
        <v>0</v>
      </c>
      <c r="AI43" s="202" t="n">
        <f aca="false">AG43-AH43</f>
        <v>100000</v>
      </c>
      <c r="AJ43" s="200" t="n">
        <v>100000</v>
      </c>
      <c r="AK43" s="201" t="n">
        <v>0</v>
      </c>
      <c r="AL43" s="202" t="n">
        <f aca="false">AJ43-AK43</f>
        <v>100000</v>
      </c>
      <c r="AM43" s="200" t="n">
        <v>900000</v>
      </c>
      <c r="AN43" s="201" t="n">
        <v>0</v>
      </c>
      <c r="AO43" s="202" t="n">
        <f aca="false">AM43-AN43</f>
        <v>900000</v>
      </c>
      <c r="AP43" s="200" t="n">
        <v>2600000</v>
      </c>
      <c r="AQ43" s="201" t="n">
        <v>462000</v>
      </c>
      <c r="AR43" s="202" t="n">
        <f aca="false">AP43-AQ43</f>
        <v>2138000</v>
      </c>
      <c r="AS43" s="194" t="n">
        <f aca="false">+AM43+AJ43+AG43+AP43</f>
        <v>3700000</v>
      </c>
      <c r="AT43" s="195" t="n">
        <f aca="false">+AN43+AK43+AH43+AQ43</f>
        <v>462000</v>
      </c>
      <c r="AU43" s="196" t="n">
        <f aca="false">+AO43+AL43+AI43+AR43</f>
        <v>3238000</v>
      </c>
      <c r="AV43" s="189"/>
      <c r="AW43" s="189"/>
      <c r="AX43" s="189"/>
      <c r="AY43" s="189"/>
      <c r="AZ43" s="203" t="s">
        <v>891</v>
      </c>
      <c r="BA43" s="203" t="s">
        <v>892</v>
      </c>
    </row>
    <row r="44" customFormat="false" ht="58.95" hidden="false" customHeight="false" outlineLevel="0" collapsed="false">
      <c r="A44" s="185" t="n">
        <f aca="false">IF(AND(AO44=0,AI44=0,AL44=0,AR44=0),0,1)</f>
        <v>1</v>
      </c>
      <c r="B44" s="186" t="n">
        <f aca="false">IF(AND(AD44=0,AE44=0),0,1)</f>
        <v>0</v>
      </c>
      <c r="C44" s="187" t="n">
        <v>1</v>
      </c>
      <c r="D44" s="188" t="s">
        <v>50</v>
      </c>
      <c r="E44" s="189" t="s">
        <v>578</v>
      </c>
      <c r="F44" s="189" t="s">
        <v>660</v>
      </c>
      <c r="G44" s="189" t="n">
        <v>5</v>
      </c>
      <c r="H44" s="189" t="s">
        <v>671</v>
      </c>
      <c r="I44" s="189" t="s">
        <v>303</v>
      </c>
      <c r="J44" s="191" t="s">
        <v>748</v>
      </c>
      <c r="K44" s="189" t="s">
        <v>591</v>
      </c>
      <c r="L44" s="192" t="s">
        <v>818</v>
      </c>
      <c r="M44" s="191" t="s">
        <v>31</v>
      </c>
      <c r="N44" s="193" t="s">
        <v>21</v>
      </c>
      <c r="O44" s="189" t="s">
        <v>38</v>
      </c>
      <c r="P44" s="194" t="n">
        <f aca="false">S44+X44+AD44+AG44+AJ44+AP44+AM44</f>
        <v>1916000</v>
      </c>
      <c r="Q44" s="195" t="n">
        <f aca="false">T44+Y44+AE44+AH44+AK44+AQ44++AN44</f>
        <v>8835.45</v>
      </c>
      <c r="R44" s="196" t="n">
        <f aca="false">P44-Q44</f>
        <v>1907164.55</v>
      </c>
      <c r="S44" s="197" t="n">
        <v>0</v>
      </c>
      <c r="T44" s="198" t="n">
        <v>8835.45</v>
      </c>
      <c r="U44" s="199" t="n">
        <v>-8835.45</v>
      </c>
      <c r="V44" s="197" t="n">
        <v>0</v>
      </c>
      <c r="W44" s="198" t="n">
        <v>0</v>
      </c>
      <c r="X44" s="197" t="n">
        <v>0</v>
      </c>
      <c r="Y44" s="198" t="n">
        <v>0</v>
      </c>
      <c r="Z44" s="199" t="n">
        <v>0</v>
      </c>
      <c r="AA44" s="200" t="n">
        <v>0</v>
      </c>
      <c r="AB44" s="201" t="n">
        <v>0</v>
      </c>
      <c r="AC44" s="202" t="n">
        <f aca="false">AA44-AB44</f>
        <v>0</v>
      </c>
      <c r="AD44" s="200" t="n">
        <v>0</v>
      </c>
      <c r="AE44" s="201" t="n">
        <v>0</v>
      </c>
      <c r="AF44" s="202" t="n">
        <f aca="false">AD44-AE44</f>
        <v>0</v>
      </c>
      <c r="AG44" s="200" t="n">
        <v>0</v>
      </c>
      <c r="AH44" s="201" t="n">
        <v>0</v>
      </c>
      <c r="AI44" s="202" t="n">
        <f aca="false">AG44-AH44</f>
        <v>0</v>
      </c>
      <c r="AJ44" s="200" t="n">
        <v>0</v>
      </c>
      <c r="AK44" s="201" t="n">
        <v>0</v>
      </c>
      <c r="AL44" s="202" t="n">
        <f aca="false">AJ44-AK44</f>
        <v>0</v>
      </c>
      <c r="AM44" s="200" t="n">
        <v>36000</v>
      </c>
      <c r="AN44" s="201" t="n">
        <v>0</v>
      </c>
      <c r="AO44" s="202" t="n">
        <f aca="false">AM44-AN44</f>
        <v>36000</v>
      </c>
      <c r="AP44" s="200" t="n">
        <f aca="false">720000+1160000</f>
        <v>1880000</v>
      </c>
      <c r="AQ44" s="201" t="n">
        <v>0</v>
      </c>
      <c r="AR44" s="202" t="n">
        <f aca="false">AP44-AQ44</f>
        <v>1880000</v>
      </c>
      <c r="AS44" s="194" t="n">
        <f aca="false">+AM44+AJ44+AG44+AP44</f>
        <v>1916000</v>
      </c>
      <c r="AT44" s="195" t="n">
        <f aca="false">+AN44+AK44+AH44+AQ44</f>
        <v>0</v>
      </c>
      <c r="AU44" s="196" t="n">
        <f aca="false">+AO44+AL44+AI44+AR44</f>
        <v>1916000</v>
      </c>
      <c r="AV44" s="189" t="n">
        <v>0</v>
      </c>
      <c r="AW44" s="189" t="n">
        <v>0</v>
      </c>
      <c r="AX44" s="189" t="n">
        <v>0</v>
      </c>
      <c r="AY44" s="189"/>
      <c r="AZ44" s="203" t="s">
        <v>893</v>
      </c>
      <c r="BA44" s="203" t="s">
        <v>894</v>
      </c>
    </row>
    <row r="45" customFormat="false" ht="15" hidden="false" customHeight="false" outlineLevel="0" collapsed="false">
      <c r="A45" s="185" t="n">
        <f aca="false">IF(AND(AO45=0,AI45=0,AL45=0,AR45=0),0,1)</f>
        <v>1</v>
      </c>
      <c r="B45" s="186" t="n">
        <f aca="false">IF(AND(AD45=0,AE45=0),0,1)</f>
        <v>1</v>
      </c>
      <c r="C45" s="187" t="n">
        <v>1</v>
      </c>
      <c r="D45" s="188" t="s">
        <v>50</v>
      </c>
      <c r="E45" s="189" t="s">
        <v>578</v>
      </c>
      <c r="F45" s="189" t="s">
        <v>660</v>
      </c>
      <c r="G45" s="189" t="n">
        <v>5</v>
      </c>
      <c r="H45" s="189" t="s">
        <v>671</v>
      </c>
      <c r="I45" s="189" t="s">
        <v>895</v>
      </c>
      <c r="J45" s="191" t="s">
        <v>601</v>
      </c>
      <c r="K45" s="189" t="s">
        <v>31</v>
      </c>
      <c r="L45" s="192" t="s">
        <v>818</v>
      </c>
      <c r="M45" s="191" t="s">
        <v>31</v>
      </c>
      <c r="N45" s="193" t="s">
        <v>21</v>
      </c>
      <c r="O45" s="189" t="s">
        <v>38</v>
      </c>
      <c r="P45" s="194" t="n">
        <f aca="false">S45+X45+AD45+AG45+AJ45+AP45+AM45</f>
        <v>1300000.0000001</v>
      </c>
      <c r="Q45" s="195" t="n">
        <f aca="false">T45+Y45+AE45+AH45+AK45+AQ45++AN45</f>
        <v>0</v>
      </c>
      <c r="R45" s="196" t="n">
        <f aca="false">P45-Q45</f>
        <v>1300000.0000001</v>
      </c>
      <c r="S45" s="197" t="n">
        <v>0</v>
      </c>
      <c r="T45" s="198" t="n">
        <v>0</v>
      </c>
      <c r="U45" s="199" t="n">
        <v>0</v>
      </c>
      <c r="V45" s="197" t="n">
        <v>0</v>
      </c>
      <c r="W45" s="198" t="n">
        <v>0</v>
      </c>
      <c r="X45" s="197" t="n">
        <v>0</v>
      </c>
      <c r="Y45" s="198" t="n">
        <v>0</v>
      </c>
      <c r="Z45" s="199" t="n">
        <v>0</v>
      </c>
      <c r="AA45" s="200" t="n">
        <v>0</v>
      </c>
      <c r="AB45" s="201" t="n">
        <v>0</v>
      </c>
      <c r="AC45" s="202" t="n">
        <f aca="false">AA45-AB45</f>
        <v>0</v>
      </c>
      <c r="AD45" s="200" t="n">
        <v>200000</v>
      </c>
      <c r="AE45" s="201" t="n">
        <v>0</v>
      </c>
      <c r="AF45" s="202" t="n">
        <f aca="false">AD45-AE45</f>
        <v>200000</v>
      </c>
      <c r="AG45" s="200" t="n">
        <v>1100000</v>
      </c>
      <c r="AH45" s="201" t="n">
        <v>0</v>
      </c>
      <c r="AI45" s="202" t="n">
        <f aca="false">AG45-AH45</f>
        <v>1100000</v>
      </c>
      <c r="AJ45" s="200" t="n">
        <v>0</v>
      </c>
      <c r="AK45" s="201" t="n">
        <v>0</v>
      </c>
      <c r="AL45" s="202" t="n">
        <f aca="false">AJ45-AK45</f>
        <v>0</v>
      </c>
      <c r="AM45" s="200" t="n">
        <v>0</v>
      </c>
      <c r="AN45" s="201" t="n">
        <v>0</v>
      </c>
      <c r="AO45" s="202" t="n">
        <f aca="false">AM45-AN45</f>
        <v>0</v>
      </c>
      <c r="AP45" s="200" t="n">
        <v>1E-007</v>
      </c>
      <c r="AQ45" s="201" t="n">
        <v>0</v>
      </c>
      <c r="AR45" s="202" t="n">
        <f aca="false">AP45-AQ45</f>
        <v>1E-007</v>
      </c>
      <c r="AS45" s="194" t="n">
        <f aca="false">+AM45+AJ45+AG45+AP45</f>
        <v>1100000.0000001</v>
      </c>
      <c r="AT45" s="195" t="n">
        <f aca="false">+AN45+AK45+AH45+AQ45</f>
        <v>0</v>
      </c>
      <c r="AU45" s="196" t="n">
        <f aca="false">+AO45+AL45+AI45+AR45</f>
        <v>1100000.0000001</v>
      </c>
      <c r="AV45" s="189" t="n">
        <v>0</v>
      </c>
      <c r="AW45" s="189" t="n">
        <v>0</v>
      </c>
      <c r="AX45" s="189" t="n">
        <v>0</v>
      </c>
      <c r="AY45" s="189"/>
      <c r="AZ45" s="203"/>
      <c r="BA45" s="203"/>
    </row>
    <row r="46" customFormat="false" ht="50.7" hidden="true" customHeight="false" outlineLevel="0" collapsed="false">
      <c r="A46" s="185" t="n">
        <f aca="false">IF(AND(AO46=0,AI46=0,AL46=0,AR46=0),0,1)</f>
        <v>1</v>
      </c>
      <c r="B46" s="186" t="n">
        <f aca="false">IF(AND(AD46=0,AE46=0),0,1)</f>
        <v>1</v>
      </c>
      <c r="C46" s="187" t="n">
        <v>1</v>
      </c>
      <c r="D46" s="188" t="s">
        <v>47</v>
      </c>
      <c r="E46" s="189" t="s">
        <v>578</v>
      </c>
      <c r="F46" s="189" t="s">
        <v>644</v>
      </c>
      <c r="G46" s="189" t="n">
        <v>4</v>
      </c>
      <c r="H46" s="189" t="s">
        <v>869</v>
      </c>
      <c r="I46" s="205" t="s">
        <v>896</v>
      </c>
      <c r="J46" s="191" t="s">
        <v>582</v>
      </c>
      <c r="K46" s="189" t="s">
        <v>579</v>
      </c>
      <c r="L46" s="192" t="s">
        <v>818</v>
      </c>
      <c r="M46" s="191" t="s">
        <v>31</v>
      </c>
      <c r="N46" s="193" t="s">
        <v>22</v>
      </c>
      <c r="O46" s="189" t="s">
        <v>38</v>
      </c>
      <c r="P46" s="194" t="n">
        <f aca="false">S46+X46+AD46+AG46+AJ46+AP46+AM46</f>
        <v>7890850</v>
      </c>
      <c r="Q46" s="195" t="n">
        <f aca="false">T46+Y46+AE46+AH46+AK46+AQ46++AN46</f>
        <v>0</v>
      </c>
      <c r="R46" s="196" t="n">
        <f aca="false">P46-Q46</f>
        <v>7890850</v>
      </c>
      <c r="S46" s="197" t="n">
        <v>0</v>
      </c>
      <c r="T46" s="198" t="n">
        <v>0</v>
      </c>
      <c r="U46" s="199" t="n">
        <v>0</v>
      </c>
      <c r="V46" s="197" t="n">
        <v>0</v>
      </c>
      <c r="W46" s="198" t="n">
        <v>0</v>
      </c>
      <c r="X46" s="197" t="n">
        <v>3390850</v>
      </c>
      <c r="Y46" s="198" t="n">
        <v>0</v>
      </c>
      <c r="Z46" s="199" t="n">
        <v>3390850</v>
      </c>
      <c r="AA46" s="200" t="n">
        <v>3390850</v>
      </c>
      <c r="AB46" s="201" t="n">
        <v>0</v>
      </c>
      <c r="AC46" s="202" t="n">
        <f aca="false">AA46-AB46</f>
        <v>3390850</v>
      </c>
      <c r="AD46" s="200" t="n">
        <f aca="false">4000000</f>
        <v>4000000</v>
      </c>
      <c r="AE46" s="201" t="n">
        <v>0</v>
      </c>
      <c r="AF46" s="202" t="n">
        <f aca="false">AD46-AE46</f>
        <v>4000000</v>
      </c>
      <c r="AG46" s="200" t="n">
        <v>300000</v>
      </c>
      <c r="AH46" s="201" t="n">
        <v>0</v>
      </c>
      <c r="AI46" s="202" t="n">
        <f aca="false">AG46-AH46</f>
        <v>300000</v>
      </c>
      <c r="AJ46" s="200" t="n">
        <v>200000</v>
      </c>
      <c r="AK46" s="201" t="n">
        <v>0</v>
      </c>
      <c r="AL46" s="202" t="n">
        <f aca="false">AJ46-AK46</f>
        <v>200000</v>
      </c>
      <c r="AM46" s="200" t="n">
        <v>0</v>
      </c>
      <c r="AN46" s="201" t="n">
        <v>0</v>
      </c>
      <c r="AO46" s="202" t="n">
        <f aca="false">AM46-AN46</f>
        <v>0</v>
      </c>
      <c r="AP46" s="200" t="n">
        <v>0</v>
      </c>
      <c r="AQ46" s="201" t="n">
        <v>0</v>
      </c>
      <c r="AR46" s="202" t="n">
        <f aca="false">AP46-AQ46</f>
        <v>0</v>
      </c>
      <c r="AS46" s="194" t="n">
        <f aca="false">+AM46+AJ46+AG46+AP46</f>
        <v>500000</v>
      </c>
      <c r="AT46" s="195" t="n">
        <f aca="false">+AN46+AK46+AH46+AQ46</f>
        <v>0</v>
      </c>
      <c r="AU46" s="196" t="n">
        <f aca="false">+AO46+AL46+AI46+AR46</f>
        <v>500000</v>
      </c>
      <c r="AV46" s="189" t="n">
        <v>0</v>
      </c>
      <c r="AW46" s="189" t="n">
        <v>0</v>
      </c>
      <c r="AX46" s="189" t="n">
        <v>0</v>
      </c>
      <c r="AY46" s="189"/>
      <c r="AZ46" s="203" t="s">
        <v>897</v>
      </c>
      <c r="BA46" s="203" t="s">
        <v>898</v>
      </c>
    </row>
    <row r="47" customFormat="false" ht="26.1" hidden="false" customHeight="false" outlineLevel="0" collapsed="false">
      <c r="A47" s="185" t="n">
        <f aca="false">IF(AND(AO47=0,AI47=0,AL47=0,AR47=0),0,1)</f>
        <v>1</v>
      </c>
      <c r="B47" s="186" t="n">
        <f aca="false">IF(AND(AD47=0,AE47=0),0,1)</f>
        <v>1</v>
      </c>
      <c r="C47" s="187" t="n">
        <v>1</v>
      </c>
      <c r="D47" s="188" t="s">
        <v>46</v>
      </c>
      <c r="E47" s="189" t="s">
        <v>578</v>
      </c>
      <c r="F47" s="189" t="s">
        <v>660</v>
      </c>
      <c r="G47" s="189" t="n">
        <v>5</v>
      </c>
      <c r="H47" s="189" t="s">
        <v>671</v>
      </c>
      <c r="I47" s="208" t="s">
        <v>899</v>
      </c>
      <c r="J47" s="191" t="s">
        <v>581</v>
      </c>
      <c r="K47" s="189" t="s">
        <v>579</v>
      </c>
      <c r="L47" s="192" t="s">
        <v>821</v>
      </c>
      <c r="M47" s="191" t="s">
        <v>31</v>
      </c>
      <c r="N47" s="193" t="s">
        <v>22</v>
      </c>
      <c r="O47" s="189" t="s">
        <v>38</v>
      </c>
      <c r="P47" s="194" t="n">
        <f aca="false">S47+X47+AD47+AG47+AJ47+AP47+AM47</f>
        <v>2470000</v>
      </c>
      <c r="Q47" s="195" t="n">
        <f aca="false">T47+Y47+AE47+AH47+AK47+AQ47++AN47</f>
        <v>1250000</v>
      </c>
      <c r="R47" s="196" t="n">
        <f aca="false">P47-Q47</f>
        <v>1220000</v>
      </c>
      <c r="S47" s="197" t="n">
        <v>0</v>
      </c>
      <c r="T47" s="198" t="n">
        <v>0</v>
      </c>
      <c r="U47" s="199" t="n">
        <v>0</v>
      </c>
      <c r="V47" s="197" t="n">
        <v>0</v>
      </c>
      <c r="W47" s="198" t="n">
        <v>0</v>
      </c>
      <c r="X47" s="197" t="n">
        <v>0</v>
      </c>
      <c r="Y47" s="198" t="n">
        <v>0</v>
      </c>
      <c r="Z47" s="199" t="n">
        <v>0</v>
      </c>
      <c r="AA47" s="200" t="n">
        <v>0</v>
      </c>
      <c r="AB47" s="201" t="n">
        <v>0</v>
      </c>
      <c r="AC47" s="202" t="n">
        <f aca="false">AA47-AB47</f>
        <v>0</v>
      </c>
      <c r="AD47" s="200" t="n">
        <v>308000</v>
      </c>
      <c r="AE47" s="201" t="n">
        <v>0</v>
      </c>
      <c r="AF47" s="202" t="n">
        <f aca="false">AD47-AE47</f>
        <v>308000</v>
      </c>
      <c r="AG47" s="200" t="n">
        <v>0</v>
      </c>
      <c r="AH47" s="201" t="n">
        <v>0</v>
      </c>
      <c r="AI47" s="202" t="n">
        <f aca="false">AG47-AH47</f>
        <v>0</v>
      </c>
      <c r="AJ47" s="200" t="n">
        <v>1800000</v>
      </c>
      <c r="AK47" s="201" t="n">
        <v>0</v>
      </c>
      <c r="AL47" s="202" t="n">
        <f aca="false">AJ47-AK47</f>
        <v>1800000</v>
      </c>
      <c r="AM47" s="200" t="n">
        <v>362000</v>
      </c>
      <c r="AN47" s="201" t="n">
        <v>1250000</v>
      </c>
      <c r="AO47" s="202" t="n">
        <f aca="false">AM47-AN47</f>
        <v>-888000</v>
      </c>
      <c r="AP47" s="200" t="n">
        <v>0</v>
      </c>
      <c r="AQ47" s="201" t="n">
        <v>0</v>
      </c>
      <c r="AR47" s="202" t="n">
        <f aca="false">AP47-AQ47</f>
        <v>0</v>
      </c>
      <c r="AS47" s="194" t="n">
        <f aca="false">+AM47+AJ47+AG47+AP47</f>
        <v>2162000</v>
      </c>
      <c r="AT47" s="195" t="n">
        <f aca="false">+AN47+AK47+AH47+AQ47</f>
        <v>1250000</v>
      </c>
      <c r="AU47" s="196" t="n">
        <f aca="false">+AO47+AL47+AI47+AR47</f>
        <v>912000</v>
      </c>
      <c r="AV47" s="189" t="n">
        <v>0</v>
      </c>
      <c r="AW47" s="189" t="n">
        <v>0</v>
      </c>
      <c r="AX47" s="189" t="n">
        <v>0</v>
      </c>
      <c r="AY47" s="189"/>
      <c r="AZ47" s="203" t="s">
        <v>900</v>
      </c>
      <c r="BA47" s="203" t="s">
        <v>901</v>
      </c>
    </row>
    <row r="48" customFormat="false" ht="50.7" hidden="true" customHeight="false" outlineLevel="0" collapsed="false">
      <c r="A48" s="185" t="n">
        <f aca="false">IF(AND(AO48=0,AI48=0,AL48=0,AR48=0),0,1)</f>
        <v>1</v>
      </c>
      <c r="B48" s="186" t="n">
        <f aca="false">IF(AND(AD48=0,AE48=0),0,1)</f>
        <v>0</v>
      </c>
      <c r="C48" s="187" t="n">
        <v>1</v>
      </c>
      <c r="D48" s="188" t="s">
        <v>47</v>
      </c>
      <c r="E48" s="189" t="s">
        <v>578</v>
      </c>
      <c r="F48" s="189" t="s">
        <v>644</v>
      </c>
      <c r="G48" s="189" t="n">
        <v>4</v>
      </c>
      <c r="H48" s="189" t="s">
        <v>869</v>
      </c>
      <c r="I48" s="208" t="s">
        <v>834</v>
      </c>
      <c r="J48" s="191" t="s">
        <v>745</v>
      </c>
      <c r="K48" s="189" t="s">
        <v>579</v>
      </c>
      <c r="L48" s="192" t="s">
        <v>818</v>
      </c>
      <c r="M48" s="191" t="s">
        <v>31</v>
      </c>
      <c r="N48" s="193" t="s">
        <v>21</v>
      </c>
      <c r="O48" s="189" t="s">
        <v>38</v>
      </c>
      <c r="P48" s="194" t="n">
        <f aca="false">S48+X48+AD48+AG48+AJ48+AP48+AM48</f>
        <v>0</v>
      </c>
      <c r="Q48" s="195" t="n">
        <f aca="false">T48+Y48+AE48+AH48+AK48+AQ48++AN48</f>
        <v>1E-007</v>
      </c>
      <c r="R48" s="196" t="n">
        <f aca="false">P48-Q48</f>
        <v>-1E-007</v>
      </c>
      <c r="S48" s="197" t="n">
        <v>0</v>
      </c>
      <c r="T48" s="198" t="n">
        <v>0</v>
      </c>
      <c r="U48" s="199" t="n">
        <v>0</v>
      </c>
      <c r="V48" s="197" t="n">
        <v>0</v>
      </c>
      <c r="W48" s="198" t="n">
        <v>0</v>
      </c>
      <c r="X48" s="197" t="n">
        <v>0</v>
      </c>
      <c r="Y48" s="198" t="n">
        <v>0</v>
      </c>
      <c r="Z48" s="199" t="n">
        <v>0</v>
      </c>
      <c r="AA48" s="200" t="n">
        <v>0</v>
      </c>
      <c r="AB48" s="201" t="n">
        <v>0</v>
      </c>
      <c r="AC48" s="202" t="n">
        <f aca="false">AA48-AB48</f>
        <v>0</v>
      </c>
      <c r="AD48" s="200" t="n">
        <v>0</v>
      </c>
      <c r="AE48" s="201" t="n">
        <v>0</v>
      </c>
      <c r="AF48" s="202" t="n">
        <f aca="false">AD48-AE48</f>
        <v>0</v>
      </c>
      <c r="AG48" s="200" t="n">
        <v>0</v>
      </c>
      <c r="AH48" s="201" t="n">
        <v>0</v>
      </c>
      <c r="AI48" s="202" t="n">
        <f aca="false">AG48-AH48</f>
        <v>0</v>
      </c>
      <c r="AJ48" s="200" t="n">
        <v>0</v>
      </c>
      <c r="AK48" s="201" t="n">
        <v>0</v>
      </c>
      <c r="AL48" s="202" t="n">
        <f aca="false">AJ48-AK48</f>
        <v>0</v>
      </c>
      <c r="AM48" s="200" t="n">
        <v>0</v>
      </c>
      <c r="AN48" s="201" t="n">
        <v>1E-007</v>
      </c>
      <c r="AO48" s="202" t="n">
        <f aca="false">AM48-AN48</f>
        <v>-1E-007</v>
      </c>
      <c r="AP48" s="200" t="n">
        <v>0</v>
      </c>
      <c r="AQ48" s="201" t="n">
        <v>0</v>
      </c>
      <c r="AR48" s="202" t="n">
        <f aca="false">AP48-AQ48</f>
        <v>0</v>
      </c>
      <c r="AS48" s="194" t="n">
        <f aca="false">+AM48+AJ48+AG48+AP48</f>
        <v>0</v>
      </c>
      <c r="AT48" s="195" t="n">
        <f aca="false">+AN48+AK48+AH48+AQ48</f>
        <v>1E-007</v>
      </c>
      <c r="AU48" s="196" t="n">
        <f aca="false">+AO48+AL48+AI48+AR48</f>
        <v>-1E-007</v>
      </c>
      <c r="AV48" s="189" t="n">
        <v>0</v>
      </c>
      <c r="AW48" s="189" t="n">
        <v>0</v>
      </c>
      <c r="AX48" s="189" t="n">
        <v>0</v>
      </c>
      <c r="AY48" s="189"/>
      <c r="AZ48" s="203" t="s">
        <v>902</v>
      </c>
      <c r="BA48" s="203"/>
    </row>
    <row r="49" customFormat="false" ht="50.7" hidden="true" customHeight="false" outlineLevel="0" collapsed="false">
      <c r="A49" s="185" t="n">
        <f aca="false">IF(AND(AO49=0,AI49=0,AL49=0,AR49=0),0,1)</f>
        <v>1</v>
      </c>
      <c r="B49" s="213" t="n">
        <v>1</v>
      </c>
      <c r="C49" s="187" t="n">
        <v>1</v>
      </c>
      <c r="D49" s="188" t="s">
        <v>60</v>
      </c>
      <c r="E49" s="189" t="s">
        <v>578</v>
      </c>
      <c r="F49" s="189" t="s">
        <v>644</v>
      </c>
      <c r="G49" s="189" t="n">
        <v>4</v>
      </c>
      <c r="H49" s="189" t="s">
        <v>869</v>
      </c>
      <c r="I49" s="208" t="s">
        <v>903</v>
      </c>
      <c r="J49" s="191" t="s">
        <v>580</v>
      </c>
      <c r="K49" s="189" t="s">
        <v>579</v>
      </c>
      <c r="L49" s="192" t="s">
        <v>827</v>
      </c>
      <c r="M49" s="191" t="s">
        <v>31</v>
      </c>
      <c r="N49" s="193" t="s">
        <v>23</v>
      </c>
      <c r="O49" s="189" t="s">
        <v>38</v>
      </c>
      <c r="P49" s="194" t="n">
        <f aca="false">S49+X49+AD49+AG49+AJ49+AP49+AM49</f>
        <v>4729417</v>
      </c>
      <c r="Q49" s="195" t="n">
        <f aca="false">T49+Y49+AE49+AH49+AK49+AQ49++AN49</f>
        <v>1734000</v>
      </c>
      <c r="R49" s="196" t="n">
        <f aca="false">P49-Q49</f>
        <v>2995417</v>
      </c>
      <c r="S49" s="197" t="n">
        <v>0</v>
      </c>
      <c r="T49" s="198" t="n">
        <v>0</v>
      </c>
      <c r="U49" s="199" t="n">
        <v>0</v>
      </c>
      <c r="V49" s="197" t="n">
        <v>0</v>
      </c>
      <c r="W49" s="198" t="n">
        <v>0</v>
      </c>
      <c r="X49" s="197" t="n">
        <v>0</v>
      </c>
      <c r="Y49" s="198" t="n">
        <v>0</v>
      </c>
      <c r="Z49" s="199" t="n">
        <v>0</v>
      </c>
      <c r="AA49" s="200" t="n">
        <v>0</v>
      </c>
      <c r="AB49" s="201" t="n">
        <v>0</v>
      </c>
      <c r="AC49" s="202" t="n">
        <f aca="false">AA49-AB49</f>
        <v>0</v>
      </c>
      <c r="AD49" s="200" t="n">
        <v>0</v>
      </c>
      <c r="AE49" s="201" t="n">
        <v>0</v>
      </c>
      <c r="AF49" s="202" t="n">
        <f aca="false">AD49-AE49</f>
        <v>0</v>
      </c>
      <c r="AG49" s="200" t="n">
        <v>2561500</v>
      </c>
      <c r="AH49" s="201" t="n">
        <f aca="false">384000+900000</f>
        <v>1284000</v>
      </c>
      <c r="AI49" s="202" t="n">
        <f aca="false">AG49-AH49</f>
        <v>1277500</v>
      </c>
      <c r="AJ49" s="200" t="n">
        <v>0</v>
      </c>
      <c r="AK49" s="201" t="n">
        <v>0</v>
      </c>
      <c r="AL49" s="202" t="n">
        <f aca="false">AJ49-AK49</f>
        <v>0</v>
      </c>
      <c r="AM49" s="200" t="n">
        <v>2167917</v>
      </c>
      <c r="AN49" s="201" t="n">
        <v>450000</v>
      </c>
      <c r="AO49" s="202" t="n">
        <f aca="false">AM49-AN49</f>
        <v>1717917</v>
      </c>
      <c r="AP49" s="200" t="n">
        <v>0</v>
      </c>
      <c r="AQ49" s="201" t="n">
        <v>0</v>
      </c>
      <c r="AR49" s="202" t="n">
        <f aca="false">AP49-AQ49</f>
        <v>0</v>
      </c>
      <c r="AS49" s="194" t="n">
        <f aca="false">+AM49+AJ49+AG49+AP49</f>
        <v>4729417</v>
      </c>
      <c r="AT49" s="195" t="n">
        <f aca="false">+AN49+AK49+AH49+AQ49</f>
        <v>1734000</v>
      </c>
      <c r="AU49" s="196" t="n">
        <f aca="false">+AO49+AL49+AI49+AR49</f>
        <v>2995417</v>
      </c>
      <c r="AV49" s="189" t="n">
        <v>0</v>
      </c>
      <c r="AW49" s="189" t="n">
        <v>0</v>
      </c>
      <c r="AX49" s="189" t="n">
        <v>0</v>
      </c>
      <c r="AY49" s="189"/>
      <c r="AZ49" s="203" t="s">
        <v>904</v>
      </c>
      <c r="BA49" s="203" t="s">
        <v>905</v>
      </c>
    </row>
    <row r="50" customFormat="false" ht="34.3" hidden="true" customHeight="false" outlineLevel="0" collapsed="false">
      <c r="A50" s="185" t="n">
        <f aca="false">IF(AND(AO50=0,AI50=0,AL50=0,AR50=0),0,1)</f>
        <v>1</v>
      </c>
      <c r="B50" s="186" t="n">
        <f aca="false">IF(AND(AD50=0,AE50=0),0,1)</f>
        <v>0</v>
      </c>
      <c r="C50" s="187" t="n">
        <v>1</v>
      </c>
      <c r="D50" s="188" t="s">
        <v>47</v>
      </c>
      <c r="E50" s="189" t="s">
        <v>578</v>
      </c>
      <c r="F50" s="189" t="s">
        <v>644</v>
      </c>
      <c r="G50" s="189" t="n">
        <v>4</v>
      </c>
      <c r="H50" s="189" t="s">
        <v>869</v>
      </c>
      <c r="I50" s="208" t="s">
        <v>834</v>
      </c>
      <c r="J50" s="191" t="s">
        <v>746</v>
      </c>
      <c r="K50" s="189" t="s">
        <v>579</v>
      </c>
      <c r="L50" s="192" t="s">
        <v>818</v>
      </c>
      <c r="M50" s="191" t="s">
        <v>31</v>
      </c>
      <c r="N50" s="193" t="s">
        <v>21</v>
      </c>
      <c r="O50" s="189" t="s">
        <v>38</v>
      </c>
      <c r="P50" s="194" t="n">
        <f aca="false">S50+X50+AD50+AG50+AJ50+AP50+AM50</f>
        <v>2900000.00001</v>
      </c>
      <c r="Q50" s="195" t="n">
        <f aca="false">T50+Y50+AE50+AH50+AK50+AQ50++AN50</f>
        <v>1500000</v>
      </c>
      <c r="R50" s="196" t="n">
        <f aca="false">P50-Q50</f>
        <v>1400000.00001</v>
      </c>
      <c r="S50" s="197" t="n">
        <v>0</v>
      </c>
      <c r="T50" s="198" t="n">
        <v>0</v>
      </c>
      <c r="U50" s="199" t="n">
        <v>0</v>
      </c>
      <c r="V50" s="197" t="n">
        <v>0</v>
      </c>
      <c r="W50" s="198" t="n">
        <v>0</v>
      </c>
      <c r="X50" s="197" t="n">
        <v>0</v>
      </c>
      <c r="Y50" s="198" t="n">
        <v>0</v>
      </c>
      <c r="Z50" s="199" t="n">
        <v>0</v>
      </c>
      <c r="AA50" s="200" t="n">
        <v>0</v>
      </c>
      <c r="AB50" s="201" t="n">
        <v>0</v>
      </c>
      <c r="AC50" s="202" t="n">
        <f aca="false">AA50-AB50</f>
        <v>0</v>
      </c>
      <c r="AD50" s="200" t="n">
        <v>0</v>
      </c>
      <c r="AE50" s="201" t="n">
        <v>0</v>
      </c>
      <c r="AF50" s="202" t="n">
        <f aca="false">AD50-AE50</f>
        <v>0</v>
      </c>
      <c r="AG50" s="200" t="n">
        <v>0</v>
      </c>
      <c r="AH50" s="201" t="n">
        <v>0</v>
      </c>
      <c r="AI50" s="202" t="n">
        <f aca="false">AG50-AH50</f>
        <v>0</v>
      </c>
      <c r="AJ50" s="200" t="n">
        <v>0</v>
      </c>
      <c r="AK50" s="201" t="n">
        <v>0</v>
      </c>
      <c r="AL50" s="202" t="n">
        <f aca="false">AJ50-AK50</f>
        <v>0</v>
      </c>
      <c r="AM50" s="200" t="n">
        <v>1E-005</v>
      </c>
      <c r="AN50" s="201" t="n">
        <v>0</v>
      </c>
      <c r="AO50" s="202" t="n">
        <f aca="false">AM50-AN50</f>
        <v>1E-005</v>
      </c>
      <c r="AP50" s="200" t="n">
        <v>2900000</v>
      </c>
      <c r="AQ50" s="201" t="n">
        <v>1500000</v>
      </c>
      <c r="AR50" s="202" t="n">
        <f aca="false">AP50-AQ50</f>
        <v>1400000</v>
      </c>
      <c r="AS50" s="194" t="n">
        <f aca="false">+AM50+AJ50+AG50+AP50</f>
        <v>2900000.00001</v>
      </c>
      <c r="AT50" s="195" t="n">
        <f aca="false">+AN50+AK50+AH50+AQ50</f>
        <v>1500000</v>
      </c>
      <c r="AU50" s="196" t="n">
        <f aca="false">+AO50+AL50+AI50+AR50</f>
        <v>1400000.00001</v>
      </c>
      <c r="AV50" s="189" t="n">
        <v>0</v>
      </c>
      <c r="AW50" s="189" t="n">
        <v>0</v>
      </c>
      <c r="AX50" s="189" t="n">
        <v>0</v>
      </c>
      <c r="AY50" s="189"/>
      <c r="AZ50" s="203" t="s">
        <v>906</v>
      </c>
      <c r="BA50" s="203" t="s">
        <v>907</v>
      </c>
    </row>
    <row r="51" customFormat="false" ht="58.95" hidden="true" customHeight="false" outlineLevel="0" collapsed="false">
      <c r="A51" s="185" t="n">
        <f aca="false">IF(AND(AO51=0,AI51=0,AL51=0,AR51=0),0,1)</f>
        <v>1</v>
      </c>
      <c r="B51" s="186" t="n">
        <f aca="false">IF(AND(AD51=0,AE51=0),0,1)</f>
        <v>0</v>
      </c>
      <c r="C51" s="187" t="n">
        <v>1</v>
      </c>
      <c r="D51" s="188" t="s">
        <v>47</v>
      </c>
      <c r="E51" s="189" t="s">
        <v>578</v>
      </c>
      <c r="F51" s="189" t="s">
        <v>644</v>
      </c>
      <c r="G51" s="189" t="n">
        <v>4</v>
      </c>
      <c r="H51" s="189" t="s">
        <v>869</v>
      </c>
      <c r="I51" s="208" t="s">
        <v>834</v>
      </c>
      <c r="J51" s="191" t="s">
        <v>744</v>
      </c>
      <c r="K51" s="189" t="s">
        <v>579</v>
      </c>
      <c r="L51" s="192" t="s">
        <v>818</v>
      </c>
      <c r="M51" s="191" t="s">
        <v>31</v>
      </c>
      <c r="N51" s="193" t="s">
        <v>21</v>
      </c>
      <c r="O51" s="189" t="s">
        <v>38</v>
      </c>
      <c r="P51" s="194" t="n">
        <f aca="false">S51+X51+AD51+AG51+AJ51+AP51+AM51</f>
        <v>3100000</v>
      </c>
      <c r="Q51" s="195" t="n">
        <f aca="false">T51+Y51+AE51+AH51+AK51+AQ51++AN51</f>
        <v>1500000</v>
      </c>
      <c r="R51" s="196" t="n">
        <f aca="false">P51-Q51</f>
        <v>1600000</v>
      </c>
      <c r="S51" s="197" t="n">
        <v>0</v>
      </c>
      <c r="T51" s="198" t="n">
        <v>0</v>
      </c>
      <c r="U51" s="199" t="n">
        <v>0</v>
      </c>
      <c r="V51" s="197" t="n">
        <v>0</v>
      </c>
      <c r="W51" s="198" t="n">
        <v>0</v>
      </c>
      <c r="X51" s="197" t="n">
        <v>0</v>
      </c>
      <c r="Y51" s="198" t="n">
        <v>0</v>
      </c>
      <c r="Z51" s="199" t="n">
        <v>0</v>
      </c>
      <c r="AA51" s="200" t="n">
        <v>0</v>
      </c>
      <c r="AB51" s="201" t="n">
        <v>0</v>
      </c>
      <c r="AC51" s="202" t="n">
        <f aca="false">AA51-AB51</f>
        <v>0</v>
      </c>
      <c r="AD51" s="200" t="n">
        <v>0</v>
      </c>
      <c r="AE51" s="201" t="n">
        <v>0</v>
      </c>
      <c r="AF51" s="202" t="n">
        <f aca="false">AD51-AE51</f>
        <v>0</v>
      </c>
      <c r="AG51" s="200" t="n">
        <v>0</v>
      </c>
      <c r="AH51" s="201" t="n">
        <v>0</v>
      </c>
      <c r="AI51" s="202" t="n">
        <f aca="false">AG51-AH51</f>
        <v>0</v>
      </c>
      <c r="AJ51" s="200" t="n">
        <v>0</v>
      </c>
      <c r="AK51" s="201" t="n">
        <v>0</v>
      </c>
      <c r="AL51" s="202" t="n">
        <f aca="false">AJ51-AK51</f>
        <v>0</v>
      </c>
      <c r="AM51" s="200" t="n">
        <v>0</v>
      </c>
      <c r="AN51" s="201" t="n">
        <v>0</v>
      </c>
      <c r="AO51" s="202" t="n">
        <f aca="false">AM51-AN51</f>
        <v>0</v>
      </c>
      <c r="AP51" s="200" t="n">
        <v>3100000</v>
      </c>
      <c r="AQ51" s="201" t="n">
        <v>1500000</v>
      </c>
      <c r="AR51" s="202" t="n">
        <f aca="false">AP51-AQ51</f>
        <v>1600000</v>
      </c>
      <c r="AS51" s="194" t="n">
        <f aca="false">+AM51+AJ51+AG51+AP51</f>
        <v>3100000</v>
      </c>
      <c r="AT51" s="195" t="n">
        <f aca="false">+AN51+AK51+AH51+AQ51</f>
        <v>1500000</v>
      </c>
      <c r="AU51" s="196" t="n">
        <f aca="false">+AO51+AL51+AI51+AR51</f>
        <v>1600000</v>
      </c>
      <c r="AV51" s="189" t="n">
        <v>0</v>
      </c>
      <c r="AW51" s="189" t="n">
        <v>0</v>
      </c>
      <c r="AX51" s="189" t="n">
        <v>0</v>
      </c>
      <c r="AY51" s="189"/>
      <c r="AZ51" s="203" t="s">
        <v>908</v>
      </c>
      <c r="BA51" s="203" t="s">
        <v>909</v>
      </c>
    </row>
    <row r="52" customFormat="false" ht="17.9" hidden="true" customHeight="false" outlineLevel="0" collapsed="false">
      <c r="A52" s="185" t="n">
        <f aca="false">IF(AND(AO52=0,AI52=0,AL52=0,AR52=0),0,1)</f>
        <v>1</v>
      </c>
      <c r="B52" s="186" t="n">
        <f aca="false">IF(AND(AD52=0,AE52=0),0,1)</f>
        <v>1</v>
      </c>
      <c r="C52" s="187" t="n">
        <v>0</v>
      </c>
      <c r="D52" s="188" t="s">
        <v>46</v>
      </c>
      <c r="E52" s="189" t="s">
        <v>578</v>
      </c>
      <c r="F52" s="189" t="s">
        <v>644</v>
      </c>
      <c r="G52" s="189" t="n">
        <v>4</v>
      </c>
      <c r="H52" s="189" t="s">
        <v>648</v>
      </c>
      <c r="I52" s="205" t="s">
        <v>910</v>
      </c>
      <c r="J52" s="191" t="s">
        <v>741</v>
      </c>
      <c r="K52" s="189" t="s">
        <v>31</v>
      </c>
      <c r="L52" s="192" t="s">
        <v>818</v>
      </c>
      <c r="M52" s="191" t="s">
        <v>31</v>
      </c>
      <c r="N52" s="193" t="s">
        <v>21</v>
      </c>
      <c r="O52" s="189" t="s">
        <v>38</v>
      </c>
      <c r="P52" s="194" t="n">
        <f aca="false">S52+X52+AD52+AG52+AJ52+AP52+AM52</f>
        <v>1E-007</v>
      </c>
      <c r="Q52" s="195" t="n">
        <f aca="false">T52+Y52+AE52+AH52+AK52+AQ52++AN52</f>
        <v>0.0001</v>
      </c>
      <c r="R52" s="196" t="n">
        <f aca="false">P52-Q52</f>
        <v>-9.99E-005</v>
      </c>
      <c r="S52" s="197" t="n">
        <v>0</v>
      </c>
      <c r="T52" s="198" t="n">
        <v>0</v>
      </c>
      <c r="U52" s="199" t="n">
        <v>0</v>
      </c>
      <c r="V52" s="197" t="n">
        <v>0</v>
      </c>
      <c r="W52" s="198" t="n">
        <v>0</v>
      </c>
      <c r="X52" s="197" t="n">
        <v>0</v>
      </c>
      <c r="Y52" s="198" t="n">
        <v>0</v>
      </c>
      <c r="Z52" s="199" t="n">
        <v>0</v>
      </c>
      <c r="AA52" s="200" t="n">
        <v>0</v>
      </c>
      <c r="AB52" s="201" t="n">
        <v>0</v>
      </c>
      <c r="AC52" s="202" t="n">
        <f aca="false">AA52-AB52</f>
        <v>0</v>
      </c>
      <c r="AD52" s="200" t="n">
        <v>0</v>
      </c>
      <c r="AE52" s="201" t="n">
        <v>0.0001</v>
      </c>
      <c r="AF52" s="202" t="n">
        <f aca="false">AD52-AE52</f>
        <v>-0.0001</v>
      </c>
      <c r="AG52" s="200" t="n">
        <v>0</v>
      </c>
      <c r="AH52" s="201" t="n">
        <v>0</v>
      </c>
      <c r="AI52" s="202" t="n">
        <f aca="false">AG52-AH52</f>
        <v>0</v>
      </c>
      <c r="AJ52" s="200" t="n">
        <v>0</v>
      </c>
      <c r="AK52" s="201" t="n">
        <v>0</v>
      </c>
      <c r="AL52" s="202" t="n">
        <f aca="false">AJ52-AK52</f>
        <v>0</v>
      </c>
      <c r="AM52" s="200" t="n">
        <v>1E-007</v>
      </c>
      <c r="AN52" s="201" t="n">
        <v>0</v>
      </c>
      <c r="AO52" s="202" t="n">
        <f aca="false">AM52-AN52</f>
        <v>1E-007</v>
      </c>
      <c r="AP52" s="200" t="n">
        <v>0</v>
      </c>
      <c r="AQ52" s="201" t="n">
        <v>0</v>
      </c>
      <c r="AR52" s="202" t="n">
        <f aca="false">AP52-AQ52</f>
        <v>0</v>
      </c>
      <c r="AS52" s="194" t="n">
        <f aca="false">+AM52+AJ52+AG52+AP52</f>
        <v>1E-007</v>
      </c>
      <c r="AT52" s="195" t="n">
        <f aca="false">+AN52+AK52+AH52+AQ52</f>
        <v>0</v>
      </c>
      <c r="AU52" s="196" t="n">
        <f aca="false">+AO52+AL52+AI52+AR52</f>
        <v>1E-007</v>
      </c>
      <c r="AV52" s="189" t="n">
        <v>0</v>
      </c>
      <c r="AW52" s="189" t="n">
        <v>0</v>
      </c>
      <c r="AX52" s="189" t="n">
        <v>0</v>
      </c>
      <c r="AY52" s="189"/>
      <c r="AZ52" s="203" t="s">
        <v>911</v>
      </c>
      <c r="BA52" s="203"/>
    </row>
    <row r="53" customFormat="false" ht="26.1" hidden="true" customHeight="false" outlineLevel="0" collapsed="false">
      <c r="A53" s="185" t="n">
        <f aca="false">IF(AND(AO53=0,AI53=0,AL53=0,AR53=0),0,1)</f>
        <v>0</v>
      </c>
      <c r="B53" s="186" t="n">
        <f aca="false">IF(AND(AD53=0,AE53=0),0,1)</f>
        <v>0</v>
      </c>
      <c r="C53" s="187" t="n">
        <v>1</v>
      </c>
      <c r="D53" s="188" t="s">
        <v>48</v>
      </c>
      <c r="E53" s="189" t="s">
        <v>578</v>
      </c>
      <c r="F53" s="189" t="s">
        <v>644</v>
      </c>
      <c r="G53" s="189" t="n">
        <v>6</v>
      </c>
      <c r="H53" s="189" t="s">
        <v>869</v>
      </c>
      <c r="I53" s="205" t="s">
        <v>912</v>
      </c>
      <c r="J53" s="191" t="s">
        <v>750</v>
      </c>
      <c r="K53" s="189" t="s">
        <v>591</v>
      </c>
      <c r="L53" s="192" t="s">
        <v>818</v>
      </c>
      <c r="M53" s="191" t="s">
        <v>31</v>
      </c>
      <c r="N53" s="193" t="s">
        <v>21</v>
      </c>
      <c r="O53" s="189" t="s">
        <v>39</v>
      </c>
      <c r="P53" s="194" t="n">
        <f aca="false">S53+X53+AD53+AG53+AJ53+AP53+AM53</f>
        <v>1021000</v>
      </c>
      <c r="Q53" s="195" t="n">
        <f aca="false">T53+Y53+AE53+AH53+AK53+AQ53++AN53</f>
        <v>0</v>
      </c>
      <c r="R53" s="196" t="n">
        <f aca="false">P53-Q53</f>
        <v>1021000</v>
      </c>
      <c r="S53" s="197" t="n">
        <v>0</v>
      </c>
      <c r="T53" s="198" t="n">
        <v>0</v>
      </c>
      <c r="U53" s="199" t="n">
        <v>0</v>
      </c>
      <c r="V53" s="197" t="n">
        <v>0</v>
      </c>
      <c r="W53" s="198" t="n">
        <v>0</v>
      </c>
      <c r="X53" s="197" t="n">
        <v>1021000</v>
      </c>
      <c r="Y53" s="198" t="n">
        <v>0</v>
      </c>
      <c r="Z53" s="199" t="n">
        <v>1021000</v>
      </c>
      <c r="AA53" s="200" t="n">
        <v>0</v>
      </c>
      <c r="AB53" s="201" t="n">
        <v>0</v>
      </c>
      <c r="AC53" s="202" t="n">
        <f aca="false">AA53-AB53</f>
        <v>0</v>
      </c>
      <c r="AD53" s="200" t="n">
        <v>0</v>
      </c>
      <c r="AE53" s="201" t="n">
        <v>0</v>
      </c>
      <c r="AF53" s="202" t="n">
        <f aca="false">AD53-AE53</f>
        <v>0</v>
      </c>
      <c r="AG53" s="200" t="n">
        <v>0</v>
      </c>
      <c r="AH53" s="201" t="n">
        <v>0</v>
      </c>
      <c r="AI53" s="202" t="n">
        <f aca="false">AG53-AH53</f>
        <v>0</v>
      </c>
      <c r="AJ53" s="200" t="n">
        <v>0</v>
      </c>
      <c r="AK53" s="201" t="n">
        <v>0</v>
      </c>
      <c r="AL53" s="202" t="n">
        <f aca="false">AJ53-AK53</f>
        <v>0</v>
      </c>
      <c r="AM53" s="200" t="n">
        <v>0</v>
      </c>
      <c r="AN53" s="201" t="n">
        <v>0</v>
      </c>
      <c r="AO53" s="202" t="n">
        <f aca="false">AM53-AN53</f>
        <v>0</v>
      </c>
      <c r="AP53" s="200" t="n">
        <v>0</v>
      </c>
      <c r="AQ53" s="201" t="n">
        <v>0</v>
      </c>
      <c r="AR53" s="202" t="n">
        <f aca="false">AP53-AQ53</f>
        <v>0</v>
      </c>
      <c r="AS53" s="194" t="n">
        <f aca="false">+AM53+AJ53+AG53+AP53</f>
        <v>0</v>
      </c>
      <c r="AT53" s="195" t="n">
        <f aca="false">+AN53+AK53+AH53+AQ53</f>
        <v>0</v>
      </c>
      <c r="AU53" s="196" t="n">
        <f aca="false">+AO53+AL53+AI53+AR53</f>
        <v>0</v>
      </c>
      <c r="AV53" s="189" t="n">
        <v>0</v>
      </c>
      <c r="AW53" s="189" t="n">
        <v>0</v>
      </c>
      <c r="AX53" s="189" t="n">
        <v>0</v>
      </c>
      <c r="AY53" s="189"/>
      <c r="AZ53" s="203" t="s">
        <v>913</v>
      </c>
      <c r="BA53" s="203" t="s">
        <v>914</v>
      </c>
    </row>
    <row r="54" customFormat="false" ht="15" hidden="false" customHeight="false" outlineLevel="0" collapsed="false">
      <c r="A54" s="185" t="n">
        <f aca="false">IF(AND(AO54=0,AI54=0,AL54=0,AR54=0),0,1)</f>
        <v>0</v>
      </c>
      <c r="B54" s="186" t="n">
        <f aca="false">IF(AND(AD54=0,AE54=0),0,1)</f>
        <v>0</v>
      </c>
      <c r="C54" s="187" t="n">
        <v>0</v>
      </c>
      <c r="D54" s="188" t="s">
        <v>50</v>
      </c>
      <c r="E54" s="189" t="s">
        <v>642</v>
      </c>
      <c r="F54" s="189" t="s">
        <v>660</v>
      </c>
      <c r="G54" s="189" t="n">
        <v>6</v>
      </c>
      <c r="H54" s="189" t="s">
        <v>671</v>
      </c>
      <c r="I54" s="191" t="s">
        <v>357</v>
      </c>
      <c r="J54" s="191" t="s">
        <v>752</v>
      </c>
      <c r="K54" s="189" t="str">
        <f aca="false">J54</f>
        <v>Rue weber Lesieur</v>
      </c>
      <c r="L54" s="192" t="s">
        <v>821</v>
      </c>
      <c r="M54" s="191" t="s">
        <v>31</v>
      </c>
      <c r="N54" s="193" t="s">
        <v>27</v>
      </c>
      <c r="O54" s="189" t="s">
        <v>39</v>
      </c>
      <c r="P54" s="194" t="n">
        <f aca="false">S54+X54+AD54+AG54+AJ54+AP54+AM54</f>
        <v>328728.92</v>
      </c>
      <c r="Q54" s="195" t="n">
        <f aca="false">T54+Y54+AE54+AH54+AK54+AQ54++AN54</f>
        <v>574862.07</v>
      </c>
      <c r="R54" s="196" t="n">
        <f aca="false">P54-Q54</f>
        <v>-246133.15</v>
      </c>
      <c r="S54" s="197" t="n">
        <v>0</v>
      </c>
      <c r="T54" s="198" t="n">
        <v>574862.07</v>
      </c>
      <c r="U54" s="199" t="n">
        <v>-574862.07</v>
      </c>
      <c r="V54" s="197" t="n">
        <v>328728.92</v>
      </c>
      <c r="W54" s="198" t="n">
        <v>0</v>
      </c>
      <c r="X54" s="197" t="n">
        <v>328728.92</v>
      </c>
      <c r="Y54" s="198" t="n">
        <v>0</v>
      </c>
      <c r="Z54" s="199" t="n">
        <v>328728.92</v>
      </c>
      <c r="AA54" s="200" t="n">
        <v>0</v>
      </c>
      <c r="AB54" s="201" t="n">
        <v>0</v>
      </c>
      <c r="AC54" s="202" t="n">
        <f aca="false">AA54-AB54</f>
        <v>0</v>
      </c>
      <c r="AD54" s="200" t="n">
        <v>0</v>
      </c>
      <c r="AE54" s="201" t="n">
        <v>0</v>
      </c>
      <c r="AF54" s="202" t="n">
        <f aca="false">AD54-AE54</f>
        <v>0</v>
      </c>
      <c r="AG54" s="200" t="n">
        <v>0</v>
      </c>
      <c r="AH54" s="201" t="n">
        <v>0</v>
      </c>
      <c r="AI54" s="202" t="n">
        <f aca="false">AG54-AH54</f>
        <v>0</v>
      </c>
      <c r="AJ54" s="200" t="n">
        <v>0</v>
      </c>
      <c r="AK54" s="201" t="n">
        <v>0</v>
      </c>
      <c r="AL54" s="202" t="n">
        <f aca="false">AJ54-AK54</f>
        <v>0</v>
      </c>
      <c r="AM54" s="200" t="n">
        <v>0</v>
      </c>
      <c r="AN54" s="201" t="n">
        <v>0</v>
      </c>
      <c r="AO54" s="202" t="n">
        <f aca="false">AM54-AN54</f>
        <v>0</v>
      </c>
      <c r="AP54" s="200" t="n">
        <v>0</v>
      </c>
      <c r="AQ54" s="201" t="n">
        <v>0</v>
      </c>
      <c r="AR54" s="202" t="n">
        <f aca="false">AP54-AQ54</f>
        <v>0</v>
      </c>
      <c r="AS54" s="194" t="n">
        <f aca="false">+AM54+AJ54+AG54+AP54</f>
        <v>0</v>
      </c>
      <c r="AT54" s="195" t="n">
        <f aca="false">+AN54+AK54+AH54+AQ54</f>
        <v>0</v>
      </c>
      <c r="AU54" s="196" t="n">
        <f aca="false">+AO54+AL54+AI54+AR54</f>
        <v>0</v>
      </c>
      <c r="AV54" s="189"/>
      <c r="AW54" s="189"/>
      <c r="AX54" s="189"/>
      <c r="AY54" s="189"/>
      <c r="AZ54" s="203"/>
      <c r="BA54" s="203"/>
    </row>
    <row r="55" customFormat="false" ht="99.95" hidden="true" customHeight="false" outlineLevel="0" collapsed="false">
      <c r="A55" s="185" t="n">
        <f aca="false">IF(AND(AO55=0,AI55=0,AL55=0,AR55=0),0,1)</f>
        <v>1</v>
      </c>
      <c r="B55" s="186" t="n">
        <f aca="false">IF(AND(AD55=0,AE55=0),0,1)</f>
        <v>1</v>
      </c>
      <c r="C55" s="187" t="n">
        <v>1</v>
      </c>
      <c r="D55" s="188" t="s">
        <v>58</v>
      </c>
      <c r="E55" s="189" t="s">
        <v>642</v>
      </c>
      <c r="F55" s="189" t="s">
        <v>660</v>
      </c>
      <c r="G55" s="189" t="n">
        <v>5</v>
      </c>
      <c r="H55" s="189" t="s">
        <v>661</v>
      </c>
      <c r="I55" s="217" t="s">
        <v>339</v>
      </c>
      <c r="J55" s="191" t="s">
        <v>663</v>
      </c>
      <c r="K55" s="189" t="str">
        <f aca="false">J55</f>
        <v>Bibliothèque - Ludothèque - Salle de diffusion</v>
      </c>
      <c r="L55" s="192" t="s">
        <v>818</v>
      </c>
      <c r="M55" s="191" t="s">
        <v>32</v>
      </c>
      <c r="N55" s="193" t="s">
        <v>19</v>
      </c>
      <c r="O55" s="189" t="s">
        <v>38</v>
      </c>
      <c r="P55" s="194" t="n">
        <f aca="false">S55+X55+AD55+AG55+AJ55+AP55+AM55</f>
        <v>6870000</v>
      </c>
      <c r="Q55" s="195" t="n">
        <f aca="false">T55+Y55+AE55+AH55+AK55+AQ55++AN55</f>
        <v>2899578.4</v>
      </c>
      <c r="R55" s="196" t="n">
        <f aca="false">P55-Q55</f>
        <v>3970421.6</v>
      </c>
      <c r="S55" s="197" t="n">
        <v>0</v>
      </c>
      <c r="T55" s="198" t="n">
        <v>439578.4</v>
      </c>
      <c r="U55" s="199" t="n">
        <v>-439578.4</v>
      </c>
      <c r="V55" s="197" t="n">
        <v>17616</v>
      </c>
      <c r="W55" s="198" t="n">
        <v>0</v>
      </c>
      <c r="X55" s="197" t="n">
        <v>200000</v>
      </c>
      <c r="Y55" s="198" t="n">
        <v>0</v>
      </c>
      <c r="Z55" s="199" t="n">
        <v>200000</v>
      </c>
      <c r="AA55" s="200" t="n">
        <v>200000</v>
      </c>
      <c r="AB55" s="201" t="n">
        <v>0</v>
      </c>
      <c r="AC55" s="202" t="n">
        <f aca="false">AA55-AB55</f>
        <v>200000</v>
      </c>
      <c r="AD55" s="200" t="n">
        <v>820000</v>
      </c>
      <c r="AE55" s="201" t="n">
        <v>540000</v>
      </c>
      <c r="AF55" s="202" t="n">
        <f aca="false">AD55-AE55</f>
        <v>280000</v>
      </c>
      <c r="AG55" s="200" t="n">
        <v>2600000</v>
      </c>
      <c r="AH55" s="201" t="n">
        <v>580000</v>
      </c>
      <c r="AI55" s="202" t="n">
        <f aca="false">AG55-AH55</f>
        <v>2020000</v>
      </c>
      <c r="AJ55" s="200" t="n">
        <v>2900000</v>
      </c>
      <c r="AK55" s="201" t="n">
        <v>1340000</v>
      </c>
      <c r="AL55" s="202" t="n">
        <f aca="false">AJ55-AK55</f>
        <v>1560000</v>
      </c>
      <c r="AM55" s="200" t="n">
        <v>350000</v>
      </c>
      <c r="AN55" s="201" t="n">
        <v>0</v>
      </c>
      <c r="AO55" s="202" t="n">
        <f aca="false">AM55-AN55</f>
        <v>350000</v>
      </c>
      <c r="AP55" s="200" t="n">
        <v>0</v>
      </c>
      <c r="AQ55" s="201" t="n">
        <v>0</v>
      </c>
      <c r="AR55" s="202" t="n">
        <f aca="false">AP55-AQ55</f>
        <v>0</v>
      </c>
      <c r="AS55" s="194" t="n">
        <f aca="false">+AM55+AJ55+AG55+AP55</f>
        <v>5850000</v>
      </c>
      <c r="AT55" s="195" t="n">
        <f aca="false">+AN55+AK55+AH55+AQ55</f>
        <v>1920000</v>
      </c>
      <c r="AU55" s="196" t="n">
        <f aca="false">+AO55+AL55+AI55+AR55</f>
        <v>3930000</v>
      </c>
      <c r="AV55" s="189" t="n">
        <v>3230000</v>
      </c>
      <c r="AW55" s="189" t="n">
        <v>0</v>
      </c>
      <c r="AX55" s="189" t="n">
        <v>3230000</v>
      </c>
      <c r="AY55" s="189"/>
      <c r="AZ55" s="203" t="s">
        <v>915</v>
      </c>
      <c r="BA55" s="203" t="s">
        <v>916</v>
      </c>
    </row>
    <row r="56" customFormat="false" ht="15" hidden="false" customHeight="false" outlineLevel="0" collapsed="false">
      <c r="A56" s="185" t="n">
        <f aca="false">IF(AND(AO56=0,AI56=0,AL56=0,AR56=0),0,1)</f>
        <v>1</v>
      </c>
      <c r="B56" s="186" t="n">
        <f aca="false">IF(AND(AD56=0,AE56=0),0,1)</f>
        <v>1</v>
      </c>
      <c r="C56" s="187" t="n">
        <v>1</v>
      </c>
      <c r="D56" s="188" t="s">
        <v>58</v>
      </c>
      <c r="E56" s="189" t="s">
        <v>642</v>
      </c>
      <c r="F56" s="189" t="s">
        <v>660</v>
      </c>
      <c r="G56" s="189" t="n">
        <v>5</v>
      </c>
      <c r="H56" s="189" t="s">
        <v>671</v>
      </c>
      <c r="I56" s="189" t="s">
        <v>917</v>
      </c>
      <c r="J56" s="191" t="s">
        <v>672</v>
      </c>
      <c r="K56" s="189" t="str">
        <f aca="false">J56</f>
        <v>Abords Bibliothèque Ludothèque</v>
      </c>
      <c r="L56" s="192" t="s">
        <v>827</v>
      </c>
      <c r="M56" s="191" t="s">
        <v>32</v>
      </c>
      <c r="N56" s="193" t="s">
        <v>19</v>
      </c>
      <c r="O56" s="189" t="s">
        <v>38</v>
      </c>
      <c r="P56" s="194" t="n">
        <f aca="false">S56+X56+AD56+AG56+AJ56+AP56+AM56</f>
        <v>3541225</v>
      </c>
      <c r="Q56" s="195" t="n">
        <f aca="false">T56+Y56+AE56+AH56+AK56+AQ56++AN56</f>
        <v>732588.8</v>
      </c>
      <c r="R56" s="196" t="n">
        <f aca="false">P56-Q56</f>
        <v>2808636.2</v>
      </c>
      <c r="S56" s="197" t="n">
        <v>0</v>
      </c>
      <c r="T56" s="198" t="n">
        <v>7588.8</v>
      </c>
      <c r="U56" s="199" t="n">
        <v>-7588.8</v>
      </c>
      <c r="V56" s="197" t="n">
        <v>0</v>
      </c>
      <c r="W56" s="198" t="n">
        <v>0</v>
      </c>
      <c r="X56" s="197" t="n">
        <v>128225</v>
      </c>
      <c r="Y56" s="198" t="n">
        <v>0</v>
      </c>
      <c r="Z56" s="199" t="n">
        <v>128225</v>
      </c>
      <c r="AA56" s="200" t="n">
        <v>0</v>
      </c>
      <c r="AB56" s="201" t="n">
        <v>0</v>
      </c>
      <c r="AC56" s="202" t="n">
        <f aca="false">AA56-AB56</f>
        <v>0</v>
      </c>
      <c r="AD56" s="200" t="n">
        <v>63000</v>
      </c>
      <c r="AE56" s="201" t="n">
        <v>0</v>
      </c>
      <c r="AF56" s="202" t="n">
        <f aca="false">AD56-AE56</f>
        <v>63000</v>
      </c>
      <c r="AG56" s="200" t="n">
        <v>1500000</v>
      </c>
      <c r="AH56" s="201" t="n">
        <v>250000</v>
      </c>
      <c r="AI56" s="202" t="n">
        <f aca="false">AG56-AH56</f>
        <v>1250000</v>
      </c>
      <c r="AJ56" s="200" t="n">
        <v>1850000</v>
      </c>
      <c r="AK56" s="201" t="n">
        <v>475000</v>
      </c>
      <c r="AL56" s="202" t="n">
        <f aca="false">AJ56-AK56</f>
        <v>1375000</v>
      </c>
      <c r="AM56" s="200" t="n">
        <v>0</v>
      </c>
      <c r="AN56" s="201" t="n">
        <v>0</v>
      </c>
      <c r="AO56" s="202" t="n">
        <f aca="false">AM56-AN56</f>
        <v>0</v>
      </c>
      <c r="AP56" s="200" t="n">
        <v>0</v>
      </c>
      <c r="AQ56" s="201" t="n">
        <v>0</v>
      </c>
      <c r="AR56" s="202" t="n">
        <f aca="false">AP56-AQ56</f>
        <v>0</v>
      </c>
      <c r="AS56" s="194" t="n">
        <f aca="false">+AM56+AJ56+AG56+AP56</f>
        <v>3350000</v>
      </c>
      <c r="AT56" s="195" t="n">
        <f aca="false">+AN56+AK56+AH56+AQ56</f>
        <v>725000</v>
      </c>
      <c r="AU56" s="196" t="n">
        <f aca="false">+AO56+AL56+AI56+AR56</f>
        <v>2625000</v>
      </c>
      <c r="AV56" s="189" t="n">
        <v>0</v>
      </c>
      <c r="AW56" s="189" t="n">
        <v>0</v>
      </c>
      <c r="AX56" s="189" t="n">
        <v>0</v>
      </c>
      <c r="AY56" s="189"/>
      <c r="AZ56" s="203" t="s">
        <v>918</v>
      </c>
      <c r="BA56" s="203" t="s">
        <v>919</v>
      </c>
    </row>
    <row r="57" customFormat="false" ht="26.1" hidden="true" customHeight="false" outlineLevel="0" collapsed="false">
      <c r="A57" s="185" t="n">
        <f aca="false">IF(AND(AO57=0,AI57=0,AL57=0,AR57=0),0,1)</f>
        <v>1</v>
      </c>
      <c r="B57" s="186" t="n">
        <f aca="false">IF(AND(AD57=0,AE57=0),0,1)</f>
        <v>1</v>
      </c>
      <c r="C57" s="187" t="n">
        <v>1</v>
      </c>
      <c r="D57" s="188" t="s">
        <v>54</v>
      </c>
      <c r="E57" s="189" t="s">
        <v>611</v>
      </c>
      <c r="F57" s="189" t="s">
        <v>660</v>
      </c>
      <c r="G57" s="189" t="n">
        <v>5</v>
      </c>
      <c r="H57" s="189" t="s">
        <v>661</v>
      </c>
      <c r="I57" s="189" t="s">
        <v>361</v>
      </c>
      <c r="J57" s="191" t="s">
        <v>615</v>
      </c>
      <c r="K57" s="189" t="s">
        <v>614</v>
      </c>
      <c r="L57" s="192" t="s">
        <v>818</v>
      </c>
      <c r="M57" s="191" t="s">
        <v>32</v>
      </c>
      <c r="N57" s="193" t="s">
        <v>22</v>
      </c>
      <c r="O57" s="189" t="s">
        <v>38</v>
      </c>
      <c r="P57" s="194" t="n">
        <f aca="false">S57+X57+AD57+AG57+AJ57+AP57+AM57</f>
        <v>3318000</v>
      </c>
      <c r="Q57" s="195" t="n">
        <f aca="false">T57+Y57+AE57+AH57+AK57+AQ57++AN57</f>
        <v>653899.91</v>
      </c>
      <c r="R57" s="196" t="n">
        <f aca="false">P57-Q57</f>
        <v>2664100.09</v>
      </c>
      <c r="S57" s="197" t="n">
        <v>0</v>
      </c>
      <c r="T57" s="198" t="n">
        <v>88899.91</v>
      </c>
      <c r="U57" s="199" t="n">
        <v>-88899.91</v>
      </c>
      <c r="V57" s="197" t="n">
        <v>18900</v>
      </c>
      <c r="W57" s="198" t="n">
        <v>0</v>
      </c>
      <c r="X57" s="197" t="n">
        <v>400000</v>
      </c>
      <c r="Y57" s="198" t="n">
        <v>0</v>
      </c>
      <c r="Z57" s="199" t="n">
        <v>400000</v>
      </c>
      <c r="AA57" s="200" t="n">
        <v>400000</v>
      </c>
      <c r="AB57" s="201" t="n">
        <v>0</v>
      </c>
      <c r="AC57" s="202" t="n">
        <f aca="false">AA57-AB57</f>
        <v>400000</v>
      </c>
      <c r="AD57" s="200" t="n">
        <v>770000</v>
      </c>
      <c r="AE57" s="201" t="n">
        <v>10000</v>
      </c>
      <c r="AF57" s="202" t="n">
        <f aca="false">AD57-AE57</f>
        <v>760000</v>
      </c>
      <c r="AG57" s="200" t="n">
        <v>730000</v>
      </c>
      <c r="AH57" s="201" t="n">
        <v>200000</v>
      </c>
      <c r="AI57" s="202" t="n">
        <f aca="false">AG57-AH57</f>
        <v>530000</v>
      </c>
      <c r="AJ57" s="200" t="n">
        <f aca="false">1250000+50000</f>
        <v>1300000</v>
      </c>
      <c r="AK57" s="201" t="n">
        <v>355000</v>
      </c>
      <c r="AL57" s="202" t="n">
        <f aca="false">AJ57-AK57</f>
        <v>945000</v>
      </c>
      <c r="AM57" s="200" t="n">
        <v>118000</v>
      </c>
      <c r="AN57" s="201" t="n">
        <v>0</v>
      </c>
      <c r="AO57" s="202" t="n">
        <f aca="false">AM57-AN57</f>
        <v>118000</v>
      </c>
      <c r="AP57" s="200" t="n">
        <v>0</v>
      </c>
      <c r="AQ57" s="201" t="n">
        <v>0</v>
      </c>
      <c r="AR57" s="202" t="n">
        <f aca="false">AP57-AQ57</f>
        <v>0</v>
      </c>
      <c r="AS57" s="194" t="n">
        <f aca="false">+AM57+AJ57+AG57+AP57</f>
        <v>2148000</v>
      </c>
      <c r="AT57" s="195" t="n">
        <f aca="false">+AN57+AK57+AH57+AQ57</f>
        <v>555000</v>
      </c>
      <c r="AU57" s="196" t="n">
        <f aca="false">+AO57+AL57+AI57+AR57</f>
        <v>1593000</v>
      </c>
      <c r="AV57" s="189" t="n">
        <v>0</v>
      </c>
      <c r="AW57" s="189" t="n">
        <v>35000</v>
      </c>
      <c r="AX57" s="189" t="n">
        <v>35000</v>
      </c>
      <c r="AY57" s="189"/>
      <c r="AZ57" s="203" t="s">
        <v>920</v>
      </c>
      <c r="BA57" s="203" t="s">
        <v>921</v>
      </c>
    </row>
    <row r="58" customFormat="false" ht="67.15" hidden="false" customHeight="false" outlineLevel="0" collapsed="false">
      <c r="A58" s="185" t="n">
        <f aca="false">IF(AND(AO58=0,AI58=0,AL58=0,AR58=0),0,1)</f>
        <v>1</v>
      </c>
      <c r="B58" s="186" t="n">
        <f aca="false">IF(AND(AD58=0,AE58=0),0,1)</f>
        <v>1</v>
      </c>
      <c r="C58" s="187" t="n">
        <v>0</v>
      </c>
      <c r="D58" s="188" t="s">
        <v>50</v>
      </c>
      <c r="E58" s="189" t="s">
        <v>642</v>
      </c>
      <c r="F58" s="189" t="s">
        <v>660</v>
      </c>
      <c r="G58" s="189" t="n">
        <v>5</v>
      </c>
      <c r="H58" s="189" t="s">
        <v>671</v>
      </c>
      <c r="I58" s="189" t="s">
        <v>293</v>
      </c>
      <c r="J58" s="191" t="s">
        <v>697</v>
      </c>
      <c r="K58" s="189" t="str">
        <f aca="false">J58</f>
        <v>Parc des Courtillières</v>
      </c>
      <c r="L58" s="192" t="s">
        <v>821</v>
      </c>
      <c r="M58" s="191" t="s">
        <v>32</v>
      </c>
      <c r="N58" s="193" t="s">
        <v>25</v>
      </c>
      <c r="O58" s="189" t="s">
        <v>38</v>
      </c>
      <c r="P58" s="194" t="n">
        <f aca="false">S58+X58+AD58+AG58+AJ58+AP58+AM58</f>
        <v>4482245.47</v>
      </c>
      <c r="Q58" s="195" t="n">
        <f aca="false">T58+Y58+AE58+AH58+AK58+AQ58++AN58</f>
        <v>7491062.62</v>
      </c>
      <c r="R58" s="196" t="n">
        <f aca="false">P58-Q58</f>
        <v>-3008817.15</v>
      </c>
      <c r="S58" s="197" t="n">
        <v>0</v>
      </c>
      <c r="T58" s="198" t="n">
        <v>3995640.62</v>
      </c>
      <c r="U58" s="199" t="n">
        <v>-3995640.62</v>
      </c>
      <c r="V58" s="197" t="n">
        <v>1579245.47</v>
      </c>
      <c r="W58" s="198" t="n">
        <v>0</v>
      </c>
      <c r="X58" s="197" t="n">
        <v>3279245.47</v>
      </c>
      <c r="Y58" s="198" t="n">
        <v>1145422</v>
      </c>
      <c r="Z58" s="199" t="n">
        <v>2133823.47</v>
      </c>
      <c r="AA58" s="200" t="n">
        <v>1700000</v>
      </c>
      <c r="AB58" s="201" t="n">
        <v>2090000</v>
      </c>
      <c r="AC58" s="202" t="n">
        <f aca="false">AA58-AB58</f>
        <v>-390000</v>
      </c>
      <c r="AD58" s="200" t="n">
        <v>1203000</v>
      </c>
      <c r="AE58" s="201" t="n">
        <v>1350000</v>
      </c>
      <c r="AF58" s="202" t="n">
        <f aca="false">AD58-AE58</f>
        <v>-147000</v>
      </c>
      <c r="AG58" s="200" t="n">
        <v>0</v>
      </c>
      <c r="AH58" s="201" t="n">
        <v>1000000</v>
      </c>
      <c r="AI58" s="202" t="n">
        <f aca="false">AG58-AH58</f>
        <v>-1000000</v>
      </c>
      <c r="AJ58" s="200" t="n">
        <v>0</v>
      </c>
      <c r="AK58" s="201" t="n">
        <v>0</v>
      </c>
      <c r="AL58" s="202" t="n">
        <f aca="false">AJ58-AK58</f>
        <v>0</v>
      </c>
      <c r="AM58" s="200" t="n">
        <v>0</v>
      </c>
      <c r="AN58" s="201" t="n">
        <v>0</v>
      </c>
      <c r="AO58" s="202" t="n">
        <f aca="false">AM58-AN58</f>
        <v>0</v>
      </c>
      <c r="AP58" s="200" t="n">
        <v>0</v>
      </c>
      <c r="AQ58" s="201" t="n">
        <v>0</v>
      </c>
      <c r="AR58" s="202" t="n">
        <f aca="false">AP58-AQ58</f>
        <v>0</v>
      </c>
      <c r="AS58" s="194" t="n">
        <f aca="false">+AM58+AJ58+AG58+AP58</f>
        <v>0</v>
      </c>
      <c r="AT58" s="195" t="n">
        <f aca="false">+AN58+AK58+AH58+AQ58</f>
        <v>1000000</v>
      </c>
      <c r="AU58" s="196" t="n">
        <f aca="false">+AO58+AL58+AI58+AR58</f>
        <v>-1000000</v>
      </c>
      <c r="AV58" s="189" t="n">
        <v>0</v>
      </c>
      <c r="AW58" s="189" t="n">
        <v>0</v>
      </c>
      <c r="AX58" s="189" t="n">
        <v>0</v>
      </c>
      <c r="AY58" s="189"/>
      <c r="AZ58" s="203" t="s">
        <v>922</v>
      </c>
      <c r="BA58" s="203" t="s">
        <v>923</v>
      </c>
    </row>
    <row r="59" customFormat="false" ht="34.3" hidden="false" customHeight="false" outlineLevel="0" collapsed="false">
      <c r="A59" s="185" t="n">
        <f aca="false">IF(AND(AO59=0,AI59=0,AL59=0,AR59=0),0,1)</f>
        <v>0</v>
      </c>
      <c r="B59" s="186" t="n">
        <f aca="false">IF(AND(AD59=0,AE59=0),0,1)</f>
        <v>1</v>
      </c>
      <c r="C59" s="187" t="n">
        <v>0</v>
      </c>
      <c r="D59" s="188" t="s">
        <v>50</v>
      </c>
      <c r="E59" s="189" t="s">
        <v>642</v>
      </c>
      <c r="F59" s="189" t="s">
        <v>660</v>
      </c>
      <c r="G59" s="189" t="n">
        <v>5</v>
      </c>
      <c r="H59" s="189" t="s">
        <v>671</v>
      </c>
      <c r="I59" s="189" t="s">
        <v>299</v>
      </c>
      <c r="J59" s="191" t="s">
        <v>704</v>
      </c>
      <c r="K59" s="189" t="str">
        <f aca="false">J59</f>
        <v>Pont de Pierre Est</v>
      </c>
      <c r="L59" s="192" t="s">
        <v>818</v>
      </c>
      <c r="M59" s="191" t="s">
        <v>32</v>
      </c>
      <c r="N59" s="193" t="s">
        <v>27</v>
      </c>
      <c r="O59" s="189" t="s">
        <v>38</v>
      </c>
      <c r="P59" s="194" t="n">
        <f aca="false">S59+X59+AD59+AG59+AJ59+AP59+AM59</f>
        <v>621966.38</v>
      </c>
      <c r="Q59" s="195" t="n">
        <f aca="false">T59+Y59+AE59+AH59+AK59+AQ59++AN59</f>
        <v>688858.84</v>
      </c>
      <c r="R59" s="196" t="n">
        <f aca="false">P59-Q59</f>
        <v>-66892.46</v>
      </c>
      <c r="S59" s="197" t="n">
        <v>0</v>
      </c>
      <c r="T59" s="198" t="n">
        <v>188858.84</v>
      </c>
      <c r="U59" s="199" t="n">
        <v>-188858.84</v>
      </c>
      <c r="V59" s="197" t="n">
        <v>1966.38</v>
      </c>
      <c r="W59" s="198" t="n">
        <v>0</v>
      </c>
      <c r="X59" s="197" t="n">
        <v>1966.38</v>
      </c>
      <c r="Y59" s="198" t="n">
        <v>0</v>
      </c>
      <c r="Z59" s="199" t="n">
        <v>1966.38</v>
      </c>
      <c r="AA59" s="200" t="n">
        <v>0</v>
      </c>
      <c r="AB59" s="201" t="n">
        <v>0</v>
      </c>
      <c r="AC59" s="202" t="n">
        <f aca="false">AA59-AB59</f>
        <v>0</v>
      </c>
      <c r="AD59" s="200" t="n">
        <v>620000</v>
      </c>
      <c r="AE59" s="201" t="n">
        <v>500000</v>
      </c>
      <c r="AF59" s="202" t="n">
        <f aca="false">AD59-AE59</f>
        <v>120000</v>
      </c>
      <c r="AG59" s="200" t="n">
        <v>0</v>
      </c>
      <c r="AH59" s="201" t="n">
        <v>0</v>
      </c>
      <c r="AI59" s="202" t="n">
        <f aca="false">AG59-AH59</f>
        <v>0</v>
      </c>
      <c r="AJ59" s="200" t="n">
        <v>0</v>
      </c>
      <c r="AK59" s="201" t="n">
        <v>0</v>
      </c>
      <c r="AL59" s="202" t="n">
        <f aca="false">AJ59-AK59</f>
        <v>0</v>
      </c>
      <c r="AM59" s="200" t="n">
        <v>0</v>
      </c>
      <c r="AN59" s="201" t="n">
        <v>0</v>
      </c>
      <c r="AO59" s="202" t="n">
        <f aca="false">AM59-AN59</f>
        <v>0</v>
      </c>
      <c r="AP59" s="200" t="n">
        <v>0</v>
      </c>
      <c r="AQ59" s="201" t="n">
        <v>0</v>
      </c>
      <c r="AR59" s="202" t="n">
        <f aca="false">AP59-AQ59</f>
        <v>0</v>
      </c>
      <c r="AS59" s="194" t="n">
        <f aca="false">+AM59+AJ59+AG59+AP59</f>
        <v>0</v>
      </c>
      <c r="AT59" s="195" t="n">
        <f aca="false">+AN59+AK59+AH59+AQ59</f>
        <v>0</v>
      </c>
      <c r="AU59" s="196" t="n">
        <f aca="false">+AO59+AL59+AI59+AR59</f>
        <v>0</v>
      </c>
      <c r="AV59" s="189" t="n">
        <v>0</v>
      </c>
      <c r="AW59" s="189" t="n">
        <v>0</v>
      </c>
      <c r="AX59" s="189" t="n">
        <v>0</v>
      </c>
      <c r="AY59" s="189"/>
      <c r="AZ59" s="203" t="s">
        <v>924</v>
      </c>
      <c r="BA59" s="203" t="s">
        <v>925</v>
      </c>
    </row>
    <row r="60" customFormat="false" ht="15" hidden="false" customHeight="false" outlineLevel="0" collapsed="false">
      <c r="A60" s="185" t="n">
        <f aca="false">IF(AND(AO60=0,AI60=0,AL60=0,AR60=0),0,1)</f>
        <v>1</v>
      </c>
      <c r="B60" s="186" t="n">
        <f aca="false">IF(AND(AD60=0,AE60=0),0,1)</f>
        <v>0</v>
      </c>
      <c r="C60" s="187" t="n">
        <v>1</v>
      </c>
      <c r="D60" s="188" t="s">
        <v>50</v>
      </c>
      <c r="E60" s="189" t="s">
        <v>642</v>
      </c>
      <c r="F60" s="189" t="s">
        <v>660</v>
      </c>
      <c r="G60" s="189" t="n">
        <v>5</v>
      </c>
      <c r="H60" s="189" t="s">
        <v>671</v>
      </c>
      <c r="I60" s="208" t="s">
        <v>926</v>
      </c>
      <c r="J60" s="191" t="s">
        <v>674</v>
      </c>
      <c r="K60" s="189" t="s">
        <v>674</v>
      </c>
      <c r="L60" s="192" t="s">
        <v>821</v>
      </c>
      <c r="M60" s="191" t="s">
        <v>32</v>
      </c>
      <c r="N60" s="193" t="s">
        <v>27</v>
      </c>
      <c r="O60" s="189" t="s">
        <v>38</v>
      </c>
      <c r="P60" s="194" t="n">
        <f aca="false">S60+X60+AD60+AG60+AJ60+AP60+AM60</f>
        <v>3420000</v>
      </c>
      <c r="Q60" s="195" t="n">
        <f aca="false">T60+Y60+AE60+AH60+AK60+AQ60++AN60</f>
        <v>0</v>
      </c>
      <c r="R60" s="196" t="n">
        <f aca="false">P60-Q60</f>
        <v>3420000</v>
      </c>
      <c r="S60" s="197" t="n">
        <v>0</v>
      </c>
      <c r="T60" s="198" t="n">
        <v>0</v>
      </c>
      <c r="U60" s="199" t="n">
        <v>0</v>
      </c>
      <c r="V60" s="197" t="n">
        <v>0</v>
      </c>
      <c r="W60" s="198" t="n">
        <v>0</v>
      </c>
      <c r="X60" s="197" t="n">
        <v>0</v>
      </c>
      <c r="Y60" s="198" t="n">
        <v>0</v>
      </c>
      <c r="Z60" s="199" t="n">
        <v>0</v>
      </c>
      <c r="AA60" s="200" t="n">
        <v>0</v>
      </c>
      <c r="AB60" s="201" t="n">
        <v>0</v>
      </c>
      <c r="AC60" s="202" t="n">
        <f aca="false">AA60-AB60</f>
        <v>0</v>
      </c>
      <c r="AD60" s="200" t="n">
        <v>0</v>
      </c>
      <c r="AE60" s="201" t="n">
        <v>0</v>
      </c>
      <c r="AF60" s="202" t="n">
        <f aca="false">AD60-AE60</f>
        <v>0</v>
      </c>
      <c r="AG60" s="200" t="n">
        <v>120000</v>
      </c>
      <c r="AH60" s="201" t="n">
        <v>0</v>
      </c>
      <c r="AI60" s="202" t="n">
        <f aca="false">AG60-AH60</f>
        <v>120000</v>
      </c>
      <c r="AJ60" s="200" t="n">
        <v>900000</v>
      </c>
      <c r="AK60" s="201" t="n">
        <v>0</v>
      </c>
      <c r="AL60" s="202" t="n">
        <f aca="false">AJ60-AK60</f>
        <v>900000</v>
      </c>
      <c r="AM60" s="200" t="n">
        <v>2000000</v>
      </c>
      <c r="AN60" s="201" t="n">
        <v>0</v>
      </c>
      <c r="AO60" s="202" t="n">
        <f aca="false">AM60-AN60</f>
        <v>2000000</v>
      </c>
      <c r="AP60" s="200" t="n">
        <v>400000</v>
      </c>
      <c r="AQ60" s="201" t="n">
        <v>0</v>
      </c>
      <c r="AR60" s="202" t="n">
        <f aca="false">AP60-AQ60</f>
        <v>400000</v>
      </c>
      <c r="AS60" s="194" t="n">
        <f aca="false">+AM60+AJ60+AG60+AP60</f>
        <v>3420000</v>
      </c>
      <c r="AT60" s="195" t="n">
        <f aca="false">+AN60+AK60+AH60+AQ60</f>
        <v>0</v>
      </c>
      <c r="AU60" s="196" t="n">
        <f aca="false">+AO60+AL60+AI60+AR60</f>
        <v>3420000</v>
      </c>
      <c r="AV60" s="189"/>
      <c r="AW60" s="189"/>
      <c r="AX60" s="189"/>
      <c r="AY60" s="189"/>
      <c r="AZ60" s="203" t="s">
        <v>927</v>
      </c>
      <c r="BA60" s="203" t="s">
        <v>928</v>
      </c>
    </row>
    <row r="61" customFormat="false" ht="34.3" hidden="false" customHeight="false" outlineLevel="0" collapsed="false">
      <c r="A61" s="185" t="n">
        <f aca="false">IF(AND(AO61=0,AI61=0,AL61=0,AR61=0),0,1)</f>
        <v>1</v>
      </c>
      <c r="B61" s="186" t="n">
        <f aca="false">IF(AND(AD61=0,AE61=0),0,1)</f>
        <v>0</v>
      </c>
      <c r="C61" s="187" t="n">
        <v>1</v>
      </c>
      <c r="D61" s="188" t="s">
        <v>50</v>
      </c>
      <c r="E61" s="189" t="s">
        <v>642</v>
      </c>
      <c r="F61" s="189" t="s">
        <v>660</v>
      </c>
      <c r="G61" s="189" t="n">
        <v>6</v>
      </c>
      <c r="H61" s="189" t="s">
        <v>671</v>
      </c>
      <c r="I61" s="208" t="s">
        <v>834</v>
      </c>
      <c r="J61" s="191" t="s">
        <v>679</v>
      </c>
      <c r="K61" s="189" t="str">
        <f aca="false">J61</f>
        <v>Réhabilitation rue Edouard Renard</v>
      </c>
      <c r="L61" s="192" t="s">
        <v>821</v>
      </c>
      <c r="M61" s="191" t="s">
        <v>32</v>
      </c>
      <c r="N61" s="193" t="s">
        <v>27</v>
      </c>
      <c r="O61" s="189" t="s">
        <v>38</v>
      </c>
      <c r="P61" s="194" t="n">
        <f aca="false">S61+X61+AD61+AG61+AJ61+AP61+AM61</f>
        <v>2200000</v>
      </c>
      <c r="Q61" s="195" t="n">
        <f aca="false">T61+Y61+AE61+AH61+AK61+AQ61++AN61</f>
        <v>1100000</v>
      </c>
      <c r="R61" s="196" t="n">
        <f aca="false">P61-Q61</f>
        <v>1100000</v>
      </c>
      <c r="S61" s="197" t="n">
        <v>0</v>
      </c>
      <c r="T61" s="198" t="n">
        <v>0</v>
      </c>
      <c r="U61" s="199" t="n">
        <v>0</v>
      </c>
      <c r="V61" s="197" t="n">
        <v>0</v>
      </c>
      <c r="W61" s="198" t="n">
        <v>0</v>
      </c>
      <c r="X61" s="197" t="n">
        <v>0</v>
      </c>
      <c r="Y61" s="198" t="n">
        <v>0</v>
      </c>
      <c r="Z61" s="199" t="n">
        <v>0</v>
      </c>
      <c r="AA61" s="200" t="n">
        <v>0</v>
      </c>
      <c r="AB61" s="201" t="n">
        <v>0</v>
      </c>
      <c r="AC61" s="202" t="n">
        <f aca="false">AA61-AB61</f>
        <v>0</v>
      </c>
      <c r="AD61" s="200" t="n">
        <v>0</v>
      </c>
      <c r="AE61" s="201" t="n">
        <v>0</v>
      </c>
      <c r="AF61" s="202" t="n">
        <f aca="false">AD61-AE61</f>
        <v>0</v>
      </c>
      <c r="AG61" s="200" t="n">
        <v>0</v>
      </c>
      <c r="AH61" s="201" t="n">
        <v>0</v>
      </c>
      <c r="AI61" s="202" t="n">
        <f aca="false">AG61-AH61</f>
        <v>0</v>
      </c>
      <c r="AJ61" s="200" t="n">
        <v>70000</v>
      </c>
      <c r="AK61" s="201" t="n">
        <v>0</v>
      </c>
      <c r="AL61" s="202" t="n">
        <f aca="false">AJ61-AK61</f>
        <v>70000</v>
      </c>
      <c r="AM61" s="200" t="n">
        <v>1065000</v>
      </c>
      <c r="AN61" s="201" t="n">
        <v>550000</v>
      </c>
      <c r="AO61" s="202" t="n">
        <f aca="false">AM61-AN61</f>
        <v>515000</v>
      </c>
      <c r="AP61" s="200" t="n">
        <v>1065000</v>
      </c>
      <c r="AQ61" s="201" t="n">
        <v>550000</v>
      </c>
      <c r="AR61" s="202" t="n">
        <f aca="false">AP61-AQ61</f>
        <v>515000</v>
      </c>
      <c r="AS61" s="194" t="n">
        <f aca="false">+AM61+AJ61+AG61+AP61</f>
        <v>2200000</v>
      </c>
      <c r="AT61" s="195" t="n">
        <f aca="false">+AN61+AK61+AH61+AQ61</f>
        <v>1100000</v>
      </c>
      <c r="AU61" s="196" t="n">
        <f aca="false">+AO61+AL61+AI61+AR61</f>
        <v>1100000</v>
      </c>
      <c r="AV61" s="189"/>
      <c r="AW61" s="189"/>
      <c r="AX61" s="189"/>
      <c r="AY61" s="189"/>
      <c r="AZ61" s="203" t="s">
        <v>929</v>
      </c>
      <c r="BA61" s="203" t="s">
        <v>930</v>
      </c>
    </row>
    <row r="62" customFormat="false" ht="15" hidden="false" customHeight="false" outlineLevel="0" collapsed="false">
      <c r="A62" s="185" t="n">
        <f aca="false">IF(AND(AO62=0,AI62=0,AL62=0,AR62=0),0,1)</f>
        <v>0</v>
      </c>
      <c r="B62" s="186" t="n">
        <f aca="false">IF(AND(AD62=0,AE62=0),0,1)</f>
        <v>1</v>
      </c>
      <c r="C62" s="187" t="n">
        <v>0</v>
      </c>
      <c r="D62" s="188" t="s">
        <v>50</v>
      </c>
      <c r="E62" s="189" t="s">
        <v>642</v>
      </c>
      <c r="F62" s="189" t="s">
        <v>660</v>
      </c>
      <c r="G62" s="189" t="n">
        <v>6</v>
      </c>
      <c r="H62" s="189" t="s">
        <v>671</v>
      </c>
      <c r="I62" s="191" t="s">
        <v>281</v>
      </c>
      <c r="J62" s="191" t="s">
        <v>699</v>
      </c>
      <c r="K62" s="189" t="str">
        <f aca="false">J62</f>
        <v>13-22 serpentin</v>
      </c>
      <c r="L62" s="192" t="s">
        <v>821</v>
      </c>
      <c r="M62" s="191" t="s">
        <v>32</v>
      </c>
      <c r="N62" s="193" t="s">
        <v>27</v>
      </c>
      <c r="O62" s="189" t="s">
        <v>39</v>
      </c>
      <c r="P62" s="194" t="n">
        <f aca="false">S62+X62+AD62+AG62+AJ62+AP62+AM62</f>
        <v>437095.95</v>
      </c>
      <c r="Q62" s="195" t="n">
        <f aca="false">T62+Y62+AE62+AH62+AK62+AQ62++AN62</f>
        <v>618241.59</v>
      </c>
      <c r="R62" s="196" t="n">
        <f aca="false">P62-Q62</f>
        <v>-181145.64</v>
      </c>
      <c r="S62" s="197" t="n">
        <v>0</v>
      </c>
      <c r="T62" s="198" t="n">
        <v>432241.59</v>
      </c>
      <c r="U62" s="199" t="n">
        <v>-432241.59</v>
      </c>
      <c r="V62" s="197" t="n">
        <v>175095.95</v>
      </c>
      <c r="W62" s="198" t="n">
        <v>0</v>
      </c>
      <c r="X62" s="197" t="n">
        <v>175095.95</v>
      </c>
      <c r="Y62" s="198" t="n">
        <v>0</v>
      </c>
      <c r="Z62" s="199" t="n">
        <v>175095.95</v>
      </c>
      <c r="AA62" s="200" t="n">
        <v>0</v>
      </c>
      <c r="AB62" s="201" t="n">
        <v>0</v>
      </c>
      <c r="AC62" s="202" t="n">
        <f aca="false">AA62-AB62</f>
        <v>0</v>
      </c>
      <c r="AD62" s="200" t="n">
        <v>262000</v>
      </c>
      <c r="AE62" s="201" t="n">
        <f aca="false">94000+92000</f>
        <v>186000</v>
      </c>
      <c r="AF62" s="202" t="n">
        <f aca="false">AD62-AE62</f>
        <v>76000</v>
      </c>
      <c r="AG62" s="200" t="n">
        <v>0</v>
      </c>
      <c r="AH62" s="201" t="n">
        <v>0</v>
      </c>
      <c r="AI62" s="202" t="n">
        <f aca="false">AG62-AH62</f>
        <v>0</v>
      </c>
      <c r="AJ62" s="200" t="n">
        <v>0</v>
      </c>
      <c r="AK62" s="201" t="n">
        <v>0</v>
      </c>
      <c r="AL62" s="202" t="n">
        <f aca="false">AJ62-AK62</f>
        <v>0</v>
      </c>
      <c r="AM62" s="200" t="n">
        <v>0</v>
      </c>
      <c r="AN62" s="201" t="n">
        <v>0</v>
      </c>
      <c r="AO62" s="202" t="n">
        <f aca="false">AM62-AN62</f>
        <v>0</v>
      </c>
      <c r="AP62" s="200" t="n">
        <v>0</v>
      </c>
      <c r="AQ62" s="201" t="n">
        <v>0</v>
      </c>
      <c r="AR62" s="202" t="n">
        <f aca="false">AP62-AQ62</f>
        <v>0</v>
      </c>
      <c r="AS62" s="194" t="n">
        <f aca="false">+AM62+AJ62+AG62+AP62</f>
        <v>0</v>
      </c>
      <c r="AT62" s="195" t="n">
        <f aca="false">+AN62+AK62+AH62+AQ62</f>
        <v>0</v>
      </c>
      <c r="AU62" s="196" t="n">
        <f aca="false">+AO62+AL62+AI62+AR62</f>
        <v>0</v>
      </c>
      <c r="AV62" s="189"/>
      <c r="AW62" s="189"/>
      <c r="AX62" s="189"/>
      <c r="AY62" s="189"/>
      <c r="AZ62" s="203"/>
      <c r="BA62" s="203"/>
    </row>
    <row r="63" customFormat="false" ht="15" hidden="false" customHeight="false" outlineLevel="0" collapsed="false">
      <c r="A63" s="185" t="n">
        <f aca="false">IF(AND(AO63=0,AI63=0,AL63=0,AR63=0),0,1)</f>
        <v>1</v>
      </c>
      <c r="B63" s="186" t="n">
        <f aca="false">IF(AND(AD63=0,AE63=0),0,1)</f>
        <v>1</v>
      </c>
      <c r="C63" s="187" t="n">
        <v>0</v>
      </c>
      <c r="D63" s="188" t="s">
        <v>50</v>
      </c>
      <c r="E63" s="189" t="s">
        <v>642</v>
      </c>
      <c r="F63" s="189" t="s">
        <v>660</v>
      </c>
      <c r="G63" s="189" t="n">
        <v>6</v>
      </c>
      <c r="H63" s="189" t="s">
        <v>671</v>
      </c>
      <c r="I63" s="191" t="s">
        <v>283</v>
      </c>
      <c r="J63" s="191" t="s">
        <v>701</v>
      </c>
      <c r="K63" s="189" t="str">
        <f aca="false">J63</f>
        <v>Aménagement voie courtillières</v>
      </c>
      <c r="L63" s="192" t="s">
        <v>821</v>
      </c>
      <c r="M63" s="191" t="s">
        <v>32</v>
      </c>
      <c r="N63" s="193" t="s">
        <v>27</v>
      </c>
      <c r="O63" s="189" t="s">
        <v>39</v>
      </c>
      <c r="P63" s="194" t="n">
        <f aca="false">S63+X63+AD63+AG63+AJ63+AP63+AM63</f>
        <v>1277487.36</v>
      </c>
      <c r="Q63" s="195" t="n">
        <f aca="false">T63+Y63+AE63+AH63+AK63+AQ63++AN63</f>
        <v>2375700.48</v>
      </c>
      <c r="R63" s="196" t="n">
        <f aca="false">P63-Q63</f>
        <v>-1098213.12</v>
      </c>
      <c r="S63" s="197" t="n">
        <v>0</v>
      </c>
      <c r="T63" s="198" t="n">
        <v>1620700.48</v>
      </c>
      <c r="U63" s="199" t="n">
        <v>-1620700.48</v>
      </c>
      <c r="V63" s="197" t="n">
        <v>544487.36</v>
      </c>
      <c r="W63" s="198" t="n">
        <v>0</v>
      </c>
      <c r="X63" s="197" t="n">
        <v>544487.36</v>
      </c>
      <c r="Y63" s="198" t="n">
        <v>0</v>
      </c>
      <c r="Z63" s="199" t="n">
        <v>544487.36</v>
      </c>
      <c r="AA63" s="200" t="n">
        <v>0</v>
      </c>
      <c r="AB63" s="201" t="n">
        <v>0</v>
      </c>
      <c r="AC63" s="202" t="n">
        <f aca="false">AA63-AB63</f>
        <v>0</v>
      </c>
      <c r="AD63" s="200" t="n">
        <v>733000</v>
      </c>
      <c r="AE63" s="201" t="n">
        <v>255000</v>
      </c>
      <c r="AF63" s="202" t="n">
        <f aca="false">AD63-AE63</f>
        <v>478000</v>
      </c>
      <c r="AG63" s="200" t="n">
        <v>0</v>
      </c>
      <c r="AH63" s="201" t="n">
        <v>500000</v>
      </c>
      <c r="AI63" s="202" t="n">
        <f aca="false">AG63-AH63</f>
        <v>-500000</v>
      </c>
      <c r="AJ63" s="200" t="n">
        <v>0</v>
      </c>
      <c r="AK63" s="201" t="n">
        <v>0</v>
      </c>
      <c r="AL63" s="202" t="n">
        <f aca="false">AJ63-AK63</f>
        <v>0</v>
      </c>
      <c r="AM63" s="200" t="n">
        <v>0</v>
      </c>
      <c r="AN63" s="201" t="n">
        <v>0</v>
      </c>
      <c r="AO63" s="202" t="n">
        <f aca="false">AM63-AN63</f>
        <v>0</v>
      </c>
      <c r="AP63" s="200" t="n">
        <v>0</v>
      </c>
      <c r="AQ63" s="201" t="n">
        <v>0</v>
      </c>
      <c r="AR63" s="202" t="n">
        <f aca="false">AP63-AQ63</f>
        <v>0</v>
      </c>
      <c r="AS63" s="194" t="n">
        <f aca="false">+AM63+AJ63+AG63+AP63</f>
        <v>0</v>
      </c>
      <c r="AT63" s="195" t="n">
        <f aca="false">+AN63+AK63+AH63+AQ63</f>
        <v>500000</v>
      </c>
      <c r="AU63" s="196" t="n">
        <f aca="false">+AO63+AL63+AI63+AR63</f>
        <v>-500000</v>
      </c>
      <c r="AV63" s="189"/>
      <c r="AW63" s="189"/>
      <c r="AX63" s="189"/>
      <c r="AY63" s="189"/>
      <c r="AZ63" s="203"/>
      <c r="BA63" s="203"/>
    </row>
    <row r="64" customFormat="false" ht="15" hidden="false" customHeight="false" outlineLevel="0" collapsed="false">
      <c r="A64" s="185" t="n">
        <f aca="false">IF(AND(AO64=0,AI64=0,AL64=0,AR64=0),0,1)</f>
        <v>0</v>
      </c>
      <c r="B64" s="186" t="n">
        <f aca="false">IF(AND(AD64=0,AE64=0),0,1)</f>
        <v>0</v>
      </c>
      <c r="C64" s="187" t="n">
        <v>0</v>
      </c>
      <c r="D64" s="188" t="s">
        <v>50</v>
      </c>
      <c r="E64" s="189" t="s">
        <v>642</v>
      </c>
      <c r="F64" s="189" t="s">
        <v>660</v>
      </c>
      <c r="G64" s="189" t="n">
        <v>6</v>
      </c>
      <c r="H64" s="189" t="s">
        <v>671</v>
      </c>
      <c r="I64" s="191" t="s">
        <v>291</v>
      </c>
      <c r="J64" s="191" t="s">
        <v>702</v>
      </c>
      <c r="K64" s="189" t="str">
        <f aca="false">J64</f>
        <v>Oued Ouest</v>
      </c>
      <c r="L64" s="192" t="s">
        <v>821</v>
      </c>
      <c r="M64" s="191" t="s">
        <v>32</v>
      </c>
      <c r="N64" s="193" t="s">
        <v>27</v>
      </c>
      <c r="O64" s="189" t="s">
        <v>39</v>
      </c>
      <c r="P64" s="194" t="n">
        <f aca="false">S64+X64+AD64+AG64+AJ64+AP64+AM64</f>
        <v>0</v>
      </c>
      <c r="Q64" s="195" t="n">
        <f aca="false">T64+Y64+AE64+AH64+AK64+AQ64++AN64</f>
        <v>231293.59</v>
      </c>
      <c r="R64" s="196" t="n">
        <f aca="false">P64-Q64</f>
        <v>-231293.59</v>
      </c>
      <c r="S64" s="197" t="n">
        <v>0</v>
      </c>
      <c r="T64" s="198" t="n">
        <v>231293.59</v>
      </c>
      <c r="U64" s="199" t="n">
        <v>-231293.59</v>
      </c>
      <c r="V64" s="197" t="n">
        <v>0</v>
      </c>
      <c r="W64" s="198" t="n">
        <v>0</v>
      </c>
      <c r="X64" s="197" t="n">
        <v>0</v>
      </c>
      <c r="Y64" s="198" t="n">
        <v>0</v>
      </c>
      <c r="Z64" s="199" t="n">
        <v>0</v>
      </c>
      <c r="AA64" s="200" t="n">
        <v>0</v>
      </c>
      <c r="AB64" s="201" t="n">
        <v>0</v>
      </c>
      <c r="AC64" s="202" t="n">
        <f aca="false">AA64-AB64</f>
        <v>0</v>
      </c>
      <c r="AD64" s="200" t="n">
        <v>0</v>
      </c>
      <c r="AE64" s="201" t="n">
        <v>0</v>
      </c>
      <c r="AF64" s="202" t="n">
        <f aca="false">AD64-AE64</f>
        <v>0</v>
      </c>
      <c r="AG64" s="200" t="n">
        <v>0</v>
      </c>
      <c r="AH64" s="201" t="n">
        <v>0</v>
      </c>
      <c r="AI64" s="202" t="n">
        <f aca="false">AG64-AH64</f>
        <v>0</v>
      </c>
      <c r="AJ64" s="200" t="n">
        <v>0</v>
      </c>
      <c r="AK64" s="201" t="n">
        <v>0</v>
      </c>
      <c r="AL64" s="202" t="n">
        <f aca="false">AJ64-AK64</f>
        <v>0</v>
      </c>
      <c r="AM64" s="200" t="n">
        <v>0</v>
      </c>
      <c r="AN64" s="201" t="n">
        <v>0</v>
      </c>
      <c r="AO64" s="202" t="n">
        <f aca="false">AM64-AN64</f>
        <v>0</v>
      </c>
      <c r="AP64" s="200" t="n">
        <v>0</v>
      </c>
      <c r="AQ64" s="201" t="n">
        <v>0</v>
      </c>
      <c r="AR64" s="202" t="n">
        <f aca="false">AP64-AQ64</f>
        <v>0</v>
      </c>
      <c r="AS64" s="194" t="n">
        <f aca="false">+AM64+AJ64+AG64+AP64</f>
        <v>0</v>
      </c>
      <c r="AT64" s="195" t="n">
        <f aca="false">+AN64+AK64+AH64+AQ64</f>
        <v>0</v>
      </c>
      <c r="AU64" s="196" t="n">
        <f aca="false">+AO64+AL64+AI64+AR64</f>
        <v>0</v>
      </c>
      <c r="AV64" s="189"/>
      <c r="AW64" s="189"/>
      <c r="AX64" s="189"/>
      <c r="AY64" s="189"/>
      <c r="AZ64" s="203"/>
      <c r="BA64" s="203"/>
    </row>
    <row r="65" customFormat="false" ht="15" hidden="false" customHeight="false" outlineLevel="0" collapsed="false">
      <c r="A65" s="185" t="n">
        <f aca="false">IF(AND(AO65=0,AI65=0,AL65=0,AR65=0),0,1)</f>
        <v>0</v>
      </c>
      <c r="B65" s="186" t="n">
        <f aca="false">IF(AND(AD65=0,AE65=0),0,1)</f>
        <v>0</v>
      </c>
      <c r="C65" s="187" t="n">
        <v>0</v>
      </c>
      <c r="D65" s="188" t="s">
        <v>50</v>
      </c>
      <c r="E65" s="189" t="s">
        <v>642</v>
      </c>
      <c r="F65" s="189" t="s">
        <v>660</v>
      </c>
      <c r="G65" s="189" t="n">
        <v>6</v>
      </c>
      <c r="H65" s="189" t="s">
        <v>671</v>
      </c>
      <c r="I65" s="191" t="s">
        <v>295</v>
      </c>
      <c r="J65" s="191" t="s">
        <v>703</v>
      </c>
      <c r="K65" s="189" t="str">
        <f aca="false">J65</f>
        <v>Parvis crèche</v>
      </c>
      <c r="L65" s="192" t="s">
        <v>821</v>
      </c>
      <c r="M65" s="191" t="s">
        <v>32</v>
      </c>
      <c r="N65" s="193" t="s">
        <v>27</v>
      </c>
      <c r="O65" s="189" t="s">
        <v>39</v>
      </c>
      <c r="P65" s="194" t="n">
        <f aca="false">S65+X65+AD65+AG65+AJ65+AP65+AM65</f>
        <v>266466.78</v>
      </c>
      <c r="Q65" s="195" t="n">
        <f aca="false">T65+Y65+AE65+AH65+AK65+AQ65++AN65</f>
        <v>445031.45</v>
      </c>
      <c r="R65" s="196" t="n">
        <f aca="false">P65-Q65</f>
        <v>-178564.67</v>
      </c>
      <c r="S65" s="197" t="n">
        <v>0</v>
      </c>
      <c r="T65" s="198" t="n">
        <v>445031.45</v>
      </c>
      <c r="U65" s="199" t="n">
        <v>-445031.45</v>
      </c>
      <c r="V65" s="197" t="n">
        <v>266466.78</v>
      </c>
      <c r="W65" s="198" t="n">
        <v>0</v>
      </c>
      <c r="X65" s="197" t="n">
        <v>266466.78</v>
      </c>
      <c r="Y65" s="198" t="n">
        <v>0</v>
      </c>
      <c r="Z65" s="199" t="n">
        <v>266466.78</v>
      </c>
      <c r="AA65" s="200" t="n">
        <v>0</v>
      </c>
      <c r="AB65" s="201" t="n">
        <v>0</v>
      </c>
      <c r="AC65" s="202" t="n">
        <f aca="false">AA65-AB65</f>
        <v>0</v>
      </c>
      <c r="AD65" s="200" t="n">
        <v>0</v>
      </c>
      <c r="AE65" s="201" t="n">
        <v>0</v>
      </c>
      <c r="AF65" s="202" t="n">
        <f aca="false">AD65-AE65</f>
        <v>0</v>
      </c>
      <c r="AG65" s="200" t="n">
        <v>0</v>
      </c>
      <c r="AH65" s="201" t="n">
        <v>0</v>
      </c>
      <c r="AI65" s="202" t="n">
        <f aca="false">AG65-AH65</f>
        <v>0</v>
      </c>
      <c r="AJ65" s="200" t="n">
        <v>0</v>
      </c>
      <c r="AK65" s="201" t="n">
        <v>0</v>
      </c>
      <c r="AL65" s="202" t="n">
        <f aca="false">AJ65-AK65</f>
        <v>0</v>
      </c>
      <c r="AM65" s="200" t="n">
        <v>0</v>
      </c>
      <c r="AN65" s="201" t="n">
        <v>0</v>
      </c>
      <c r="AO65" s="202" t="n">
        <f aca="false">AM65-AN65</f>
        <v>0</v>
      </c>
      <c r="AP65" s="200" t="n">
        <v>0</v>
      </c>
      <c r="AQ65" s="201" t="n">
        <v>0</v>
      </c>
      <c r="AR65" s="202" t="n">
        <f aca="false">AP65-AQ65</f>
        <v>0</v>
      </c>
      <c r="AS65" s="194" t="n">
        <f aca="false">+AM65+AJ65+AG65+AP65</f>
        <v>0</v>
      </c>
      <c r="AT65" s="195" t="n">
        <f aca="false">+AN65+AK65+AH65+AQ65</f>
        <v>0</v>
      </c>
      <c r="AU65" s="196" t="n">
        <f aca="false">+AO65+AL65+AI65+AR65</f>
        <v>0</v>
      </c>
      <c r="AV65" s="189"/>
      <c r="AW65" s="189"/>
      <c r="AX65" s="189"/>
      <c r="AY65" s="189"/>
      <c r="AZ65" s="203"/>
      <c r="BA65" s="203"/>
    </row>
    <row r="66" customFormat="false" ht="15" hidden="false" customHeight="false" outlineLevel="0" collapsed="false">
      <c r="A66" s="185" t="n">
        <f aca="false">IF(AND(AO66=0,AI66=0,AL66=0,AR66=0),0,1)</f>
        <v>0</v>
      </c>
      <c r="B66" s="186" t="n">
        <f aca="false">IF(AND(AD66=0,AE66=0),0,1)</f>
        <v>0</v>
      </c>
      <c r="C66" s="187" t="n">
        <v>0</v>
      </c>
      <c r="D66" s="188" t="s">
        <v>50</v>
      </c>
      <c r="E66" s="189" t="s">
        <v>642</v>
      </c>
      <c r="F66" s="189" t="s">
        <v>660</v>
      </c>
      <c r="G66" s="189" t="n">
        <v>6</v>
      </c>
      <c r="H66" s="189" t="s">
        <v>671</v>
      </c>
      <c r="I66" s="191" t="s">
        <v>279</v>
      </c>
      <c r="J66" s="191" t="s">
        <v>700</v>
      </c>
      <c r="K66" s="189" t="str">
        <f aca="false">J66</f>
        <v>Abord ZRU</v>
      </c>
      <c r="L66" s="192" t="s">
        <v>821</v>
      </c>
      <c r="M66" s="191" t="s">
        <v>32</v>
      </c>
      <c r="N66" s="193" t="s">
        <v>27</v>
      </c>
      <c r="O66" s="189" t="s">
        <v>39</v>
      </c>
      <c r="P66" s="194" t="n">
        <f aca="false">S66+X66+AD66+AG66+AJ66+AP66+AM66</f>
        <v>163390.47</v>
      </c>
      <c r="Q66" s="195" t="n">
        <f aca="false">T66+Y66+AE66+AH66+AK66+AQ66++AN66</f>
        <v>2955158.65</v>
      </c>
      <c r="R66" s="196" t="n">
        <f aca="false">P66-Q66</f>
        <v>-2791768.18</v>
      </c>
      <c r="S66" s="197" t="n">
        <v>0</v>
      </c>
      <c r="T66" s="198" t="n">
        <v>2955158.65</v>
      </c>
      <c r="U66" s="199" t="n">
        <v>-2955158.65</v>
      </c>
      <c r="V66" s="197" t="n">
        <v>163390.47</v>
      </c>
      <c r="W66" s="198" t="n">
        <v>0</v>
      </c>
      <c r="X66" s="197" t="n">
        <v>163390.47</v>
      </c>
      <c r="Y66" s="198" t="n">
        <v>0</v>
      </c>
      <c r="Z66" s="199" t="n">
        <v>163390.47</v>
      </c>
      <c r="AA66" s="200" t="n">
        <v>0</v>
      </c>
      <c r="AB66" s="201" t="n">
        <v>0</v>
      </c>
      <c r="AC66" s="202" t="n">
        <f aca="false">AA66-AB66</f>
        <v>0</v>
      </c>
      <c r="AD66" s="200" t="n">
        <v>0</v>
      </c>
      <c r="AE66" s="201" t="n">
        <v>0</v>
      </c>
      <c r="AF66" s="202" t="n">
        <f aca="false">AD66-AE66</f>
        <v>0</v>
      </c>
      <c r="AG66" s="200" t="n">
        <v>0</v>
      </c>
      <c r="AH66" s="201" t="n">
        <v>0</v>
      </c>
      <c r="AI66" s="202" t="n">
        <f aca="false">AG66-AH66</f>
        <v>0</v>
      </c>
      <c r="AJ66" s="200" t="n">
        <v>0</v>
      </c>
      <c r="AK66" s="201" t="n">
        <v>0</v>
      </c>
      <c r="AL66" s="202" t="n">
        <f aca="false">AJ66-AK66</f>
        <v>0</v>
      </c>
      <c r="AM66" s="200" t="n">
        <v>0</v>
      </c>
      <c r="AN66" s="201" t="n">
        <v>0</v>
      </c>
      <c r="AO66" s="202" t="n">
        <f aca="false">AM66-AN66</f>
        <v>0</v>
      </c>
      <c r="AP66" s="200" t="n">
        <v>0</v>
      </c>
      <c r="AQ66" s="201" t="n">
        <v>0</v>
      </c>
      <c r="AR66" s="202" t="n">
        <f aca="false">AP66-AQ66</f>
        <v>0</v>
      </c>
      <c r="AS66" s="194" t="n">
        <f aca="false">+AM66+AJ66+AG66+AP66</f>
        <v>0</v>
      </c>
      <c r="AT66" s="195" t="n">
        <f aca="false">+AN66+AK66+AH66+AQ66</f>
        <v>0</v>
      </c>
      <c r="AU66" s="196" t="n">
        <f aca="false">+AO66+AL66+AI66+AR66</f>
        <v>0</v>
      </c>
      <c r="AV66" s="189"/>
      <c r="AW66" s="189"/>
      <c r="AX66" s="189"/>
      <c r="AY66" s="189"/>
      <c r="AZ66" s="203"/>
      <c r="BA66" s="203"/>
    </row>
    <row r="67" customFormat="false" ht="34.3" hidden="false" customHeight="false" outlineLevel="0" collapsed="false">
      <c r="A67" s="185" t="n">
        <f aca="false">IF(AND(AO67=0,AI67=0,AL67=0,AR67=0),0,1)</f>
        <v>1</v>
      </c>
      <c r="B67" s="186" t="n">
        <f aca="false">IF(AND(AD67=0,AE67=0),0,1)</f>
        <v>0</v>
      </c>
      <c r="C67" s="187" t="n">
        <v>1</v>
      </c>
      <c r="D67" s="188" t="s">
        <v>50</v>
      </c>
      <c r="E67" s="189" t="s">
        <v>642</v>
      </c>
      <c r="F67" s="189" t="s">
        <v>660</v>
      </c>
      <c r="G67" s="189" t="n">
        <v>5</v>
      </c>
      <c r="H67" s="189" t="s">
        <v>671</v>
      </c>
      <c r="I67" s="208" t="s">
        <v>931</v>
      </c>
      <c r="J67" s="191" t="s">
        <v>686</v>
      </c>
      <c r="K67" s="189" t="str">
        <f aca="false">J67</f>
        <v>Travaux de requalification de voirie Quartier Méhul </v>
      </c>
      <c r="L67" s="192" t="s">
        <v>818</v>
      </c>
      <c r="M67" s="191" t="s">
        <v>33</v>
      </c>
      <c r="N67" s="193" t="s">
        <v>21</v>
      </c>
      <c r="O67" s="189" t="s">
        <v>38</v>
      </c>
      <c r="P67" s="194" t="n">
        <f aca="false">S67+X67+AD67+AG67+AJ67+AP67+AM67</f>
        <v>6550713</v>
      </c>
      <c r="Q67" s="195" t="n">
        <f aca="false">T67+Y67+AE67+AH67+AK67+AQ67++AN67</f>
        <v>300000</v>
      </c>
      <c r="R67" s="196" t="n">
        <f aca="false">P67-Q67</f>
        <v>6250713</v>
      </c>
      <c r="S67" s="197" t="n">
        <v>0</v>
      </c>
      <c r="T67" s="198" t="n">
        <v>0</v>
      </c>
      <c r="U67" s="199" t="n">
        <v>0</v>
      </c>
      <c r="V67" s="197" t="n">
        <v>0</v>
      </c>
      <c r="W67" s="198" t="n">
        <v>0</v>
      </c>
      <c r="X67" s="197" t="n">
        <v>0</v>
      </c>
      <c r="Y67" s="198" t="n">
        <v>0</v>
      </c>
      <c r="Z67" s="199" t="n">
        <v>0</v>
      </c>
      <c r="AA67" s="200" t="n">
        <v>0</v>
      </c>
      <c r="AB67" s="201" t="n">
        <v>0</v>
      </c>
      <c r="AC67" s="202" t="n">
        <f aca="false">AA67-AB67</f>
        <v>0</v>
      </c>
      <c r="AD67" s="200" t="n">
        <v>0</v>
      </c>
      <c r="AE67" s="201" t="n">
        <v>0</v>
      </c>
      <c r="AF67" s="202" t="n">
        <f aca="false">AD67-AE67</f>
        <v>0</v>
      </c>
      <c r="AG67" s="200" t="n">
        <v>600000</v>
      </c>
      <c r="AH67" s="201" t="n">
        <v>0</v>
      </c>
      <c r="AI67" s="202" t="n">
        <f aca="false">AG67-AH67</f>
        <v>600000</v>
      </c>
      <c r="AJ67" s="200" t="n">
        <v>2100000</v>
      </c>
      <c r="AK67" s="201" t="n">
        <v>0</v>
      </c>
      <c r="AL67" s="202" t="n">
        <f aca="false">AJ67-AK67</f>
        <v>2100000</v>
      </c>
      <c r="AM67" s="200" t="n">
        <v>1900000</v>
      </c>
      <c r="AN67" s="201" t="n">
        <v>0</v>
      </c>
      <c r="AO67" s="202" t="n">
        <f aca="false">AM67-AN67</f>
        <v>1900000</v>
      </c>
      <c r="AP67" s="200" t="n">
        <v>1950713</v>
      </c>
      <c r="AQ67" s="201" t="n">
        <v>300000</v>
      </c>
      <c r="AR67" s="202" t="n">
        <f aca="false">AP67-AQ67</f>
        <v>1650713</v>
      </c>
      <c r="AS67" s="194" t="n">
        <f aca="false">+AM67+AJ67+AG67+AP67</f>
        <v>6550713</v>
      </c>
      <c r="AT67" s="195" t="n">
        <f aca="false">+AN67+AK67+AH67+AQ67</f>
        <v>300000</v>
      </c>
      <c r="AU67" s="196" t="n">
        <f aca="false">+AO67+AL67+AI67+AR67</f>
        <v>6250713</v>
      </c>
      <c r="AV67" s="189" t="n">
        <v>0</v>
      </c>
      <c r="AW67" s="189" t="n">
        <v>0</v>
      </c>
      <c r="AX67" s="189" t="n">
        <v>0</v>
      </c>
      <c r="AY67" s="189"/>
      <c r="AZ67" s="203" t="s">
        <v>932</v>
      </c>
      <c r="BA67" s="203" t="s">
        <v>933</v>
      </c>
    </row>
    <row r="68" customFormat="false" ht="34.3" hidden="false" customHeight="false" outlineLevel="0" collapsed="false">
      <c r="A68" s="185" t="n">
        <f aca="false">IF(AND(AO68=0,AI68=0,AL68=0,AR68=0),0,1)</f>
        <v>1</v>
      </c>
      <c r="B68" s="186" t="n">
        <f aca="false">IF(AND(AD68=0,AE68=0),0,1)</f>
        <v>0</v>
      </c>
      <c r="C68" s="187" t="n">
        <v>1</v>
      </c>
      <c r="D68" s="188" t="s">
        <v>50</v>
      </c>
      <c r="E68" s="189" t="s">
        <v>642</v>
      </c>
      <c r="F68" s="189" t="s">
        <v>660</v>
      </c>
      <c r="G68" s="189" t="n">
        <v>5</v>
      </c>
      <c r="H68" s="189" t="s">
        <v>671</v>
      </c>
      <c r="I68" s="208" t="s">
        <v>934</v>
      </c>
      <c r="J68" s="191" t="s">
        <v>678</v>
      </c>
      <c r="K68" s="189" t="str">
        <f aca="false">J68</f>
        <v>Réhabilitation rue Cécile Faguet</v>
      </c>
      <c r="L68" s="192" t="s">
        <v>818</v>
      </c>
      <c r="M68" s="191" t="s">
        <v>33</v>
      </c>
      <c r="N68" s="193" t="s">
        <v>21</v>
      </c>
      <c r="O68" s="189" t="s">
        <v>38</v>
      </c>
      <c r="P68" s="194" t="n">
        <f aca="false">S68+X68+AD68+AG68+AJ68+AP68+AM68</f>
        <v>1500000</v>
      </c>
      <c r="Q68" s="195" t="n">
        <f aca="false">T68+Y68+AE68+AH68+AK68+AQ68++AN68</f>
        <v>0</v>
      </c>
      <c r="R68" s="196" t="n">
        <f aca="false">P68-Q68</f>
        <v>1500000</v>
      </c>
      <c r="S68" s="197" t="n">
        <v>0</v>
      </c>
      <c r="T68" s="198" t="n">
        <v>0</v>
      </c>
      <c r="U68" s="199" t="n">
        <v>0</v>
      </c>
      <c r="V68" s="197" t="n">
        <v>0</v>
      </c>
      <c r="W68" s="198" t="n">
        <v>0</v>
      </c>
      <c r="X68" s="197" t="n">
        <v>0</v>
      </c>
      <c r="Y68" s="198" t="n">
        <v>0</v>
      </c>
      <c r="Z68" s="199" t="n">
        <v>0</v>
      </c>
      <c r="AA68" s="200" t="n">
        <v>0</v>
      </c>
      <c r="AB68" s="201" t="n">
        <v>0</v>
      </c>
      <c r="AC68" s="202" t="n">
        <f aca="false">AA68-AB68</f>
        <v>0</v>
      </c>
      <c r="AD68" s="200" t="n">
        <v>0</v>
      </c>
      <c r="AE68" s="201" t="n">
        <v>0</v>
      </c>
      <c r="AF68" s="202" t="n">
        <f aca="false">AD68-AE68</f>
        <v>0</v>
      </c>
      <c r="AG68" s="200" t="n">
        <v>0</v>
      </c>
      <c r="AH68" s="201" t="n">
        <v>0</v>
      </c>
      <c r="AI68" s="202" t="n">
        <f aca="false">AG68-AH68</f>
        <v>0</v>
      </c>
      <c r="AJ68" s="200" t="n">
        <v>1500000</v>
      </c>
      <c r="AK68" s="201" t="n">
        <v>0</v>
      </c>
      <c r="AL68" s="202" t="n">
        <f aca="false">AJ68-AK68</f>
        <v>1500000</v>
      </c>
      <c r="AM68" s="200" t="n">
        <v>0</v>
      </c>
      <c r="AN68" s="201" t="n">
        <v>0</v>
      </c>
      <c r="AO68" s="202" t="n">
        <f aca="false">AM68-AN68</f>
        <v>0</v>
      </c>
      <c r="AP68" s="200" t="n">
        <v>0</v>
      </c>
      <c r="AQ68" s="201" t="n">
        <v>0</v>
      </c>
      <c r="AR68" s="202" t="n">
        <f aca="false">AP68-AQ68</f>
        <v>0</v>
      </c>
      <c r="AS68" s="194" t="n">
        <f aca="false">+AM68+AJ68+AG68+AP68</f>
        <v>1500000</v>
      </c>
      <c r="AT68" s="195" t="n">
        <f aca="false">+AN68+AK68+AH68+AQ68</f>
        <v>0</v>
      </c>
      <c r="AU68" s="196" t="n">
        <f aca="false">+AO68+AL68+AI68+AR68</f>
        <v>1500000</v>
      </c>
      <c r="AV68" s="189" t="n">
        <v>0</v>
      </c>
      <c r="AW68" s="189" t="n">
        <v>0</v>
      </c>
      <c r="AX68" s="189" t="n">
        <v>0</v>
      </c>
      <c r="AY68" s="189"/>
      <c r="AZ68" s="203" t="s">
        <v>932</v>
      </c>
      <c r="BA68" s="203" t="s">
        <v>933</v>
      </c>
    </row>
    <row r="69" customFormat="false" ht="67.15" hidden="true" customHeight="false" outlineLevel="0" collapsed="false">
      <c r="A69" s="185" t="n">
        <f aca="false">IF(AND(AO69=0,AI69=0,AL69=0,AR69=0),0,1)</f>
        <v>0</v>
      </c>
      <c r="B69" s="186" t="n">
        <f aca="false">IF(AND(AD69=0,AE69=0),0,1)</f>
        <v>0</v>
      </c>
      <c r="C69" s="187" t="n">
        <v>0</v>
      </c>
      <c r="D69" s="188"/>
      <c r="E69" s="189" t="s">
        <v>642</v>
      </c>
      <c r="F69" s="189" t="s">
        <v>644</v>
      </c>
      <c r="G69" s="189" t="n">
        <v>4</v>
      </c>
      <c r="H69" s="189" t="s">
        <v>648</v>
      </c>
      <c r="I69" s="209"/>
      <c r="J69" s="191" t="s">
        <v>732</v>
      </c>
      <c r="K69" s="189" t="s">
        <v>935</v>
      </c>
      <c r="L69" s="192" t="s">
        <v>818</v>
      </c>
      <c r="M69" s="191" t="s">
        <v>33</v>
      </c>
      <c r="N69" s="191" t="s">
        <v>21</v>
      </c>
      <c r="O69" s="189" t="s">
        <v>39</v>
      </c>
      <c r="P69" s="194" t="n">
        <f aca="false">S69+X69+AD69+AG69+AJ69+AP69+AM69</f>
        <v>0</v>
      </c>
      <c r="Q69" s="195" t="n">
        <f aca="false">T69+Y69+AE69+AH69+AK69+AQ69++AN69</f>
        <v>0</v>
      </c>
      <c r="R69" s="196" t="n">
        <f aca="false">P69-Q69</f>
        <v>0</v>
      </c>
      <c r="S69" s="197" t="n">
        <v>0</v>
      </c>
      <c r="T69" s="198" t="n">
        <v>0</v>
      </c>
      <c r="U69" s="199" t="n">
        <v>0</v>
      </c>
      <c r="V69" s="197" t="n">
        <v>0</v>
      </c>
      <c r="W69" s="198" t="n">
        <v>0</v>
      </c>
      <c r="X69" s="197" t="n">
        <v>0</v>
      </c>
      <c r="Y69" s="198" t="n">
        <v>0</v>
      </c>
      <c r="Z69" s="199" t="n">
        <v>0</v>
      </c>
      <c r="AA69" s="200" t="n">
        <v>0</v>
      </c>
      <c r="AB69" s="201" t="n">
        <v>0</v>
      </c>
      <c r="AC69" s="202" t="n">
        <f aca="false">AA69-AB69</f>
        <v>0</v>
      </c>
      <c r="AD69" s="200" t="n">
        <v>0</v>
      </c>
      <c r="AE69" s="201" t="n">
        <v>0</v>
      </c>
      <c r="AF69" s="202" t="n">
        <f aca="false">AD69-AE69</f>
        <v>0</v>
      </c>
      <c r="AG69" s="200" t="n">
        <v>0</v>
      </c>
      <c r="AH69" s="201" t="n">
        <v>0</v>
      </c>
      <c r="AI69" s="202" t="n">
        <f aca="false">AG69-AH69</f>
        <v>0</v>
      </c>
      <c r="AJ69" s="200" t="n">
        <v>0</v>
      </c>
      <c r="AK69" s="201" t="n">
        <v>0</v>
      </c>
      <c r="AL69" s="202" t="n">
        <f aca="false">AJ69-AK69</f>
        <v>0</v>
      </c>
      <c r="AM69" s="200" t="n">
        <v>0</v>
      </c>
      <c r="AN69" s="201" t="n">
        <v>0</v>
      </c>
      <c r="AO69" s="202" t="n">
        <f aca="false">AM69-AN69</f>
        <v>0</v>
      </c>
      <c r="AP69" s="200" t="n">
        <v>0</v>
      </c>
      <c r="AQ69" s="201" t="n">
        <v>0</v>
      </c>
      <c r="AR69" s="202" t="n">
        <f aca="false">AP69-AQ69</f>
        <v>0</v>
      </c>
      <c r="AS69" s="194" t="n">
        <f aca="false">+AM69+AJ69+AG69+AP69</f>
        <v>0</v>
      </c>
      <c r="AT69" s="195" t="n">
        <f aca="false">+AN69+AK69+AH69+AQ69</f>
        <v>0</v>
      </c>
      <c r="AU69" s="196" t="n">
        <f aca="false">+AO69+AL69+AI69+AR69</f>
        <v>0</v>
      </c>
      <c r="AV69" s="189"/>
      <c r="AW69" s="189"/>
      <c r="AX69" s="189"/>
      <c r="AY69" s="189"/>
      <c r="AZ69" s="203" t="s">
        <v>936</v>
      </c>
      <c r="BA69" s="203" t="s">
        <v>937</v>
      </c>
    </row>
    <row r="70" customFormat="false" ht="26.1" hidden="true" customHeight="false" outlineLevel="0" collapsed="false">
      <c r="A70" s="185" t="n">
        <f aca="false">IF(AND(AO70=0,AI70=0,AL70=0,AR70=0),0,1)</f>
        <v>0</v>
      </c>
      <c r="B70" s="186" t="n">
        <f aca="false">IF(AND(AD70=0,AE70=0),0,1)</f>
        <v>0</v>
      </c>
      <c r="C70" s="187" t="n">
        <v>0</v>
      </c>
      <c r="D70" s="188" t="s">
        <v>46</v>
      </c>
      <c r="E70" s="189" t="s">
        <v>642</v>
      </c>
      <c r="F70" s="189" t="s">
        <v>644</v>
      </c>
      <c r="G70" s="189" t="n">
        <v>4</v>
      </c>
      <c r="H70" s="189" t="s">
        <v>652</v>
      </c>
      <c r="I70" s="218" t="s">
        <v>115</v>
      </c>
      <c r="J70" s="191" t="s">
        <v>734</v>
      </c>
      <c r="K70" s="189" t="s">
        <v>938</v>
      </c>
      <c r="L70" s="192" t="s">
        <v>818</v>
      </c>
      <c r="M70" s="193" t="s">
        <v>33</v>
      </c>
      <c r="N70" s="193" t="s">
        <v>21</v>
      </c>
      <c r="O70" s="192" t="s">
        <v>39</v>
      </c>
      <c r="P70" s="194" t="n">
        <f aca="false">S70+X70+AD70+AG70+AJ70+AP70+AM70</f>
        <v>74961</v>
      </c>
      <c r="Q70" s="195" t="n">
        <f aca="false">T70+Y70+AE70+AH70+AK70+AQ70++AN70</f>
        <v>46635</v>
      </c>
      <c r="R70" s="196" t="n">
        <f aca="false">P70-Q70</f>
        <v>28326</v>
      </c>
      <c r="S70" s="197" t="n">
        <v>0</v>
      </c>
      <c r="T70" s="198" t="n">
        <v>46635</v>
      </c>
      <c r="U70" s="199" t="n">
        <v>-46635</v>
      </c>
      <c r="V70" s="197" t="n">
        <v>59961</v>
      </c>
      <c r="W70" s="198" t="n">
        <v>0</v>
      </c>
      <c r="X70" s="197" t="n">
        <v>74961</v>
      </c>
      <c r="Y70" s="198" t="n">
        <v>0</v>
      </c>
      <c r="Z70" s="199" t="n">
        <v>74961</v>
      </c>
      <c r="AA70" s="200" t="n">
        <v>15000</v>
      </c>
      <c r="AB70" s="201" t="n">
        <v>0</v>
      </c>
      <c r="AC70" s="202" t="n">
        <f aca="false">AA70-AB70</f>
        <v>15000</v>
      </c>
      <c r="AD70" s="200" t="n">
        <v>0</v>
      </c>
      <c r="AE70" s="201" t="n">
        <v>0</v>
      </c>
      <c r="AF70" s="202" t="n">
        <f aca="false">AD70-AE70</f>
        <v>0</v>
      </c>
      <c r="AG70" s="200" t="n">
        <v>0</v>
      </c>
      <c r="AH70" s="201" t="n">
        <v>0</v>
      </c>
      <c r="AI70" s="202" t="n">
        <f aca="false">AG70-AH70</f>
        <v>0</v>
      </c>
      <c r="AJ70" s="200" t="n">
        <v>0</v>
      </c>
      <c r="AK70" s="201" t="n">
        <v>0</v>
      </c>
      <c r="AL70" s="202" t="n">
        <f aca="false">AJ70-AK70</f>
        <v>0</v>
      </c>
      <c r="AM70" s="200" t="n">
        <v>0</v>
      </c>
      <c r="AN70" s="201" t="n">
        <v>0</v>
      </c>
      <c r="AO70" s="202"/>
      <c r="AP70" s="200" t="n">
        <v>0</v>
      </c>
      <c r="AQ70" s="201" t="n">
        <v>0</v>
      </c>
      <c r="AR70" s="202" t="n">
        <f aca="false">AP70-AQ70</f>
        <v>0</v>
      </c>
      <c r="AS70" s="194" t="n">
        <f aca="false">+AM70+AJ70+AG70+AP70</f>
        <v>0</v>
      </c>
      <c r="AT70" s="195" t="n">
        <f aca="false">+AN70+AK70+AH70+AQ70</f>
        <v>0</v>
      </c>
      <c r="AU70" s="196" t="n">
        <f aca="false">+AO70+AL70+AI70+AR70</f>
        <v>0</v>
      </c>
      <c r="AV70" s="189"/>
      <c r="AW70" s="189"/>
      <c r="AX70" s="189"/>
      <c r="AY70" s="189"/>
      <c r="AZ70" s="203" t="s">
        <v>939</v>
      </c>
      <c r="BA70" s="203" t="s">
        <v>940</v>
      </c>
    </row>
    <row r="71" customFormat="false" ht="42.5" hidden="true" customHeight="false" outlineLevel="0" collapsed="false">
      <c r="A71" s="185" t="n">
        <f aca="false">IF(AND(AO71=0,AI71=0,AL71=0,AR71=0),0,1)</f>
        <v>0</v>
      </c>
      <c r="B71" s="186" t="n">
        <f aca="false">IF(AND(AD71=0,AE71=0),0,1)</f>
        <v>0</v>
      </c>
      <c r="C71" s="187" t="n">
        <v>1</v>
      </c>
      <c r="D71" s="188" t="s">
        <v>46</v>
      </c>
      <c r="E71" s="189" t="s">
        <v>642</v>
      </c>
      <c r="F71" s="189" t="s">
        <v>644</v>
      </c>
      <c r="G71" s="189" t="n">
        <v>4</v>
      </c>
      <c r="H71" s="189" t="s">
        <v>648</v>
      </c>
      <c r="I71" s="205" t="s">
        <v>941</v>
      </c>
      <c r="J71" s="191" t="s">
        <v>733</v>
      </c>
      <c r="K71" s="189" t="s">
        <v>825</v>
      </c>
      <c r="L71" s="192" t="s">
        <v>818</v>
      </c>
      <c r="M71" s="191" t="s">
        <v>33</v>
      </c>
      <c r="N71" s="193" t="s">
        <v>21</v>
      </c>
      <c r="O71" s="189" t="s">
        <v>38</v>
      </c>
      <c r="P71" s="194" t="n">
        <f aca="false">S71+X71+AD71+AG71+AJ71+AP71+AM71</f>
        <v>18370</v>
      </c>
      <c r="Q71" s="195" t="n">
        <f aca="false">T71+Y71+AE71+AH71+AK71+AQ71++AN71</f>
        <v>0</v>
      </c>
      <c r="R71" s="196" t="n">
        <f aca="false">P71-Q71</f>
        <v>18370</v>
      </c>
      <c r="S71" s="197" t="n">
        <v>0</v>
      </c>
      <c r="T71" s="198" t="n">
        <v>0</v>
      </c>
      <c r="U71" s="199" t="n">
        <v>0</v>
      </c>
      <c r="V71" s="197" t="n">
        <v>0</v>
      </c>
      <c r="W71" s="198" t="n">
        <v>0</v>
      </c>
      <c r="X71" s="197" t="n">
        <v>18370</v>
      </c>
      <c r="Y71" s="198" t="n">
        <v>0</v>
      </c>
      <c r="Z71" s="199" t="n">
        <v>18370</v>
      </c>
      <c r="AA71" s="200" t="n">
        <v>18370</v>
      </c>
      <c r="AB71" s="201" t="n">
        <v>0</v>
      </c>
      <c r="AC71" s="202" t="n">
        <f aca="false">AA71-AB71</f>
        <v>18370</v>
      </c>
      <c r="AD71" s="200" t="n">
        <v>0</v>
      </c>
      <c r="AE71" s="201" t="n">
        <v>0</v>
      </c>
      <c r="AF71" s="202" t="n">
        <f aca="false">AD71-AE71</f>
        <v>0</v>
      </c>
      <c r="AG71" s="200" t="n">
        <v>0</v>
      </c>
      <c r="AH71" s="201" t="n">
        <v>0</v>
      </c>
      <c r="AI71" s="202" t="n">
        <f aca="false">AG71-AH71</f>
        <v>0</v>
      </c>
      <c r="AJ71" s="200" t="n">
        <v>0</v>
      </c>
      <c r="AK71" s="201" t="n">
        <v>0</v>
      </c>
      <c r="AL71" s="202" t="n">
        <f aca="false">AJ71-AK71</f>
        <v>0</v>
      </c>
      <c r="AM71" s="200" t="n">
        <v>0</v>
      </c>
      <c r="AN71" s="201" t="n">
        <v>0</v>
      </c>
      <c r="AO71" s="202" t="n">
        <f aca="false">AM71-AN71</f>
        <v>0</v>
      </c>
      <c r="AP71" s="200" t="n">
        <v>0</v>
      </c>
      <c r="AQ71" s="201" t="n">
        <v>0</v>
      </c>
      <c r="AR71" s="202" t="n">
        <f aca="false">AP71-AQ71</f>
        <v>0</v>
      </c>
      <c r="AS71" s="194" t="n">
        <f aca="false">+AM71+AJ71+AG71+AP71</f>
        <v>0</v>
      </c>
      <c r="AT71" s="195" t="n">
        <f aca="false">+AN71+AK71+AH71+AQ71</f>
        <v>0</v>
      </c>
      <c r="AU71" s="196" t="n">
        <f aca="false">+AO71+AL71+AI71+AR71</f>
        <v>0</v>
      </c>
      <c r="AV71" s="189"/>
      <c r="AW71" s="189"/>
      <c r="AX71" s="189"/>
      <c r="AY71" s="189"/>
      <c r="AZ71" s="203" t="s">
        <v>942</v>
      </c>
      <c r="BA71" s="203"/>
    </row>
    <row r="72" customFormat="false" ht="15" hidden="false" customHeight="false" outlineLevel="0" collapsed="false">
      <c r="A72" s="185" t="n">
        <f aca="false">IF(AND(AO72=0,AI72=0,AL72=0,AR72=0),0,1)</f>
        <v>1</v>
      </c>
      <c r="B72" s="186" t="n">
        <f aca="false">IF(AND(AD72=0,AE72=0),0,1)</f>
        <v>0</v>
      </c>
      <c r="C72" s="187" t="n">
        <v>1</v>
      </c>
      <c r="D72" s="188" t="s">
        <v>50</v>
      </c>
      <c r="E72" s="189" t="s">
        <v>642</v>
      </c>
      <c r="F72" s="189" t="s">
        <v>660</v>
      </c>
      <c r="G72" s="189" t="n">
        <v>6</v>
      </c>
      <c r="H72" s="189" t="s">
        <v>671</v>
      </c>
      <c r="I72" s="208" t="s">
        <v>834</v>
      </c>
      <c r="J72" s="191" t="s">
        <v>677</v>
      </c>
      <c r="K72" s="189" t="str">
        <f aca="false">J72</f>
        <v>Réhabilitation rue Candale (haut)</v>
      </c>
      <c r="L72" s="192" t="s">
        <v>821</v>
      </c>
      <c r="M72" s="191" t="s">
        <v>33</v>
      </c>
      <c r="N72" s="193" t="s">
        <v>27</v>
      </c>
      <c r="O72" s="189" t="s">
        <v>38</v>
      </c>
      <c r="P72" s="194" t="n">
        <f aca="false">S72+X72+AD72+AG72+AJ72+AP72+AM72</f>
        <v>2000000</v>
      </c>
      <c r="Q72" s="195" t="n">
        <f aca="false">T72+Y72+AE72+AH72+AK72+AQ72++AN72</f>
        <v>0</v>
      </c>
      <c r="R72" s="196" t="n">
        <f aca="false">P72-Q72</f>
        <v>2000000</v>
      </c>
      <c r="S72" s="197" t="n">
        <v>0</v>
      </c>
      <c r="T72" s="198" t="n">
        <v>0</v>
      </c>
      <c r="U72" s="199" t="n">
        <v>0</v>
      </c>
      <c r="V72" s="197" t="n">
        <v>0</v>
      </c>
      <c r="W72" s="198" t="n">
        <v>0</v>
      </c>
      <c r="X72" s="197" t="n">
        <v>0</v>
      </c>
      <c r="Y72" s="198" t="n">
        <v>0</v>
      </c>
      <c r="Z72" s="199" t="n">
        <v>0</v>
      </c>
      <c r="AA72" s="200" t="n">
        <v>0</v>
      </c>
      <c r="AB72" s="201" t="n">
        <v>0</v>
      </c>
      <c r="AC72" s="202" t="n">
        <f aca="false">AA72-AB72</f>
        <v>0</v>
      </c>
      <c r="AD72" s="200" t="n">
        <v>0</v>
      </c>
      <c r="AE72" s="201" t="n">
        <v>0</v>
      </c>
      <c r="AF72" s="202" t="n">
        <f aca="false">AD72-AE72</f>
        <v>0</v>
      </c>
      <c r="AG72" s="200" t="n">
        <v>0</v>
      </c>
      <c r="AH72" s="201" t="n">
        <v>0</v>
      </c>
      <c r="AI72" s="202" t="n">
        <f aca="false">AG72-AH72</f>
        <v>0</v>
      </c>
      <c r="AJ72" s="200" t="n">
        <v>0</v>
      </c>
      <c r="AK72" s="201" t="n">
        <v>0</v>
      </c>
      <c r="AL72" s="202" t="n">
        <f aca="false">AJ72-AK72</f>
        <v>0</v>
      </c>
      <c r="AM72" s="200" t="n">
        <v>0</v>
      </c>
      <c r="AN72" s="201" t="n">
        <v>0</v>
      </c>
      <c r="AO72" s="202" t="n">
        <f aca="false">AM72-AN72</f>
        <v>0</v>
      </c>
      <c r="AP72" s="200" t="n">
        <v>2000000</v>
      </c>
      <c r="AQ72" s="201" t="n">
        <v>0</v>
      </c>
      <c r="AR72" s="202" t="n">
        <f aca="false">AP72-AQ72</f>
        <v>2000000</v>
      </c>
      <c r="AS72" s="194" t="n">
        <f aca="false">+AM72+AJ72+AG72+AP72</f>
        <v>2000000</v>
      </c>
      <c r="AT72" s="195" t="n">
        <f aca="false">+AN72+AK72+AH72+AQ72</f>
        <v>0</v>
      </c>
      <c r="AU72" s="196" t="n">
        <f aca="false">+AO72+AL72+AI72+AR72</f>
        <v>2000000</v>
      </c>
      <c r="AV72" s="189"/>
      <c r="AW72" s="189"/>
      <c r="AX72" s="189"/>
      <c r="AY72" s="189"/>
      <c r="AZ72" s="203"/>
      <c r="BA72" s="203"/>
    </row>
    <row r="73" customFormat="false" ht="15" hidden="false" customHeight="false" outlineLevel="0" collapsed="false">
      <c r="A73" s="185" t="n">
        <f aca="false">IF(AND(AO73=0,AI73=0,AL73=0,AR73=0),0,1)</f>
        <v>1</v>
      </c>
      <c r="B73" s="186" t="n">
        <f aca="false">IF(AND(AD73=0,AE73=0),0,1)</f>
        <v>0</v>
      </c>
      <c r="C73" s="187" t="n">
        <v>1</v>
      </c>
      <c r="D73" s="188" t="s">
        <v>50</v>
      </c>
      <c r="E73" s="189" t="s">
        <v>642</v>
      </c>
      <c r="F73" s="189" t="s">
        <v>660</v>
      </c>
      <c r="G73" s="189" t="n">
        <v>6</v>
      </c>
      <c r="H73" s="189" t="s">
        <v>671</v>
      </c>
      <c r="I73" s="208" t="s">
        <v>943</v>
      </c>
      <c r="J73" s="191" t="s">
        <v>681</v>
      </c>
      <c r="K73" s="189" t="str">
        <f aca="false">J73</f>
        <v>Réhabilitation rue Lepine</v>
      </c>
      <c r="L73" s="192" t="s">
        <v>821</v>
      </c>
      <c r="M73" s="191" t="s">
        <v>33</v>
      </c>
      <c r="N73" s="193" t="s">
        <v>27</v>
      </c>
      <c r="O73" s="189" t="s">
        <v>38</v>
      </c>
      <c r="P73" s="194" t="n">
        <f aca="false">S73+X73+AD73+AG73+AJ73+AP73+AM73</f>
        <v>1900000.0000001</v>
      </c>
      <c r="Q73" s="195" t="n">
        <f aca="false">T73+Y73+AE73+AH73+AK73+AQ73++AN73</f>
        <v>0</v>
      </c>
      <c r="R73" s="196" t="n">
        <f aca="false">P73-Q73</f>
        <v>1900000.0000001</v>
      </c>
      <c r="S73" s="197" t="n">
        <v>0</v>
      </c>
      <c r="T73" s="198" t="n">
        <v>0</v>
      </c>
      <c r="U73" s="199" t="n">
        <v>0</v>
      </c>
      <c r="V73" s="197" t="n">
        <v>0</v>
      </c>
      <c r="W73" s="198" t="n">
        <v>0</v>
      </c>
      <c r="X73" s="197" t="n">
        <v>0</v>
      </c>
      <c r="Y73" s="198" t="n">
        <v>0</v>
      </c>
      <c r="Z73" s="199" t="n">
        <v>0</v>
      </c>
      <c r="AA73" s="200" t="n">
        <v>0</v>
      </c>
      <c r="AB73" s="201" t="n">
        <v>0</v>
      </c>
      <c r="AC73" s="202" t="n">
        <f aca="false">AA73-AB73</f>
        <v>0</v>
      </c>
      <c r="AD73" s="200" t="n">
        <v>0</v>
      </c>
      <c r="AE73" s="201" t="n">
        <v>0</v>
      </c>
      <c r="AF73" s="202" t="n">
        <f aca="false">AD73-AE73</f>
        <v>0</v>
      </c>
      <c r="AG73" s="200" t="n">
        <v>1900000</v>
      </c>
      <c r="AH73" s="201" t="n">
        <v>0</v>
      </c>
      <c r="AI73" s="202" t="n">
        <f aca="false">AG73-AH73</f>
        <v>1900000</v>
      </c>
      <c r="AJ73" s="200" t="n">
        <v>0</v>
      </c>
      <c r="AK73" s="201" t="n">
        <v>0</v>
      </c>
      <c r="AL73" s="202" t="n">
        <f aca="false">AJ73-AK73</f>
        <v>0</v>
      </c>
      <c r="AM73" s="200" t="n">
        <v>0</v>
      </c>
      <c r="AN73" s="201" t="n">
        <v>0</v>
      </c>
      <c r="AO73" s="202" t="n">
        <f aca="false">AM73-AN73</f>
        <v>0</v>
      </c>
      <c r="AP73" s="200" t="n">
        <v>1E-007</v>
      </c>
      <c r="AQ73" s="201" t="n">
        <v>0</v>
      </c>
      <c r="AR73" s="202" t="n">
        <f aca="false">AP73-AQ73</f>
        <v>1E-007</v>
      </c>
      <c r="AS73" s="194" t="n">
        <f aca="false">+AM73+AJ73+AG73+AP73</f>
        <v>1900000.0000001</v>
      </c>
      <c r="AT73" s="195" t="n">
        <f aca="false">+AN73+AK73+AH73+AQ73</f>
        <v>0</v>
      </c>
      <c r="AU73" s="196" t="n">
        <f aca="false">+AO73+AL73+AI73+AR73</f>
        <v>1900000.0000001</v>
      </c>
      <c r="AV73" s="189"/>
      <c r="AW73" s="189"/>
      <c r="AX73" s="189"/>
      <c r="AY73" s="189"/>
      <c r="AZ73" s="203"/>
      <c r="BA73" s="203"/>
    </row>
    <row r="74" customFormat="false" ht="15" hidden="false" customHeight="false" outlineLevel="0" collapsed="false">
      <c r="A74" s="185" t="n">
        <f aca="false">IF(AND(AO74=0,AI74=0,AL74=0,AR74=0),0,1)</f>
        <v>1</v>
      </c>
      <c r="B74" s="186" t="n">
        <f aca="false">IF(AND(AD74=0,AE74=0),0,1)</f>
        <v>0</v>
      </c>
      <c r="C74" s="187" t="n">
        <v>1</v>
      </c>
      <c r="D74" s="188" t="s">
        <v>50</v>
      </c>
      <c r="E74" s="189" t="s">
        <v>642</v>
      </c>
      <c r="F74" s="189" t="s">
        <v>660</v>
      </c>
      <c r="G74" s="189" t="n">
        <v>6</v>
      </c>
      <c r="H74" s="189" t="s">
        <v>671</v>
      </c>
      <c r="I74" s="208" t="s">
        <v>944</v>
      </c>
      <c r="J74" s="191" t="s">
        <v>680</v>
      </c>
      <c r="K74" s="189" t="str">
        <f aca="false">J74</f>
        <v>Réhabilitation rue Jacquart</v>
      </c>
      <c r="L74" s="192" t="s">
        <v>821</v>
      </c>
      <c r="M74" s="191" t="s">
        <v>33</v>
      </c>
      <c r="N74" s="193" t="s">
        <v>27</v>
      </c>
      <c r="O74" s="189" t="s">
        <v>38</v>
      </c>
      <c r="P74" s="194" t="n">
        <f aca="false">S74+X74+AD74+AG74+AJ74+AP74+AM74</f>
        <v>1300000.00000001</v>
      </c>
      <c r="Q74" s="195" t="n">
        <f aca="false">T74+Y74+AE74+AH74+AK74+AQ74++AN74</f>
        <v>0</v>
      </c>
      <c r="R74" s="196" t="n">
        <f aca="false">P74-Q74</f>
        <v>1300000.00000001</v>
      </c>
      <c r="S74" s="197" t="n">
        <v>0</v>
      </c>
      <c r="T74" s="198" t="n">
        <v>0</v>
      </c>
      <c r="U74" s="199" t="n">
        <v>0</v>
      </c>
      <c r="V74" s="197" t="n">
        <v>0</v>
      </c>
      <c r="W74" s="198" t="n">
        <v>0</v>
      </c>
      <c r="X74" s="197" t="n">
        <v>0</v>
      </c>
      <c r="Y74" s="198" t="n">
        <v>0</v>
      </c>
      <c r="Z74" s="199" t="n">
        <v>0</v>
      </c>
      <c r="AA74" s="200" t="n">
        <v>0</v>
      </c>
      <c r="AB74" s="201" t="n">
        <v>0</v>
      </c>
      <c r="AC74" s="202" t="n">
        <f aca="false">AA74-AB74</f>
        <v>0</v>
      </c>
      <c r="AD74" s="200" t="n">
        <v>0</v>
      </c>
      <c r="AE74" s="201" t="n">
        <v>0</v>
      </c>
      <c r="AF74" s="202" t="n">
        <f aca="false">AD74-AE74</f>
        <v>0</v>
      </c>
      <c r="AG74" s="200" t="n">
        <v>1300000</v>
      </c>
      <c r="AH74" s="201" t="n">
        <v>0</v>
      </c>
      <c r="AI74" s="202" t="n">
        <f aca="false">AG74-AH74</f>
        <v>1300000</v>
      </c>
      <c r="AJ74" s="200" t="n">
        <v>0</v>
      </c>
      <c r="AK74" s="201" t="n">
        <v>0</v>
      </c>
      <c r="AL74" s="202" t="n">
        <f aca="false">AJ74-AK74</f>
        <v>0</v>
      </c>
      <c r="AM74" s="200" t="n">
        <v>0</v>
      </c>
      <c r="AN74" s="201" t="n">
        <v>0</v>
      </c>
      <c r="AO74" s="202" t="n">
        <f aca="false">AM74-AN74</f>
        <v>0</v>
      </c>
      <c r="AP74" s="200" t="n">
        <v>1E-008</v>
      </c>
      <c r="AQ74" s="201" t="n">
        <v>0</v>
      </c>
      <c r="AR74" s="202" t="n">
        <f aca="false">AP74-AQ74</f>
        <v>1E-008</v>
      </c>
      <c r="AS74" s="194" t="n">
        <f aca="false">+AM74+AJ74+AG74+AP74</f>
        <v>1300000.00000001</v>
      </c>
      <c r="AT74" s="195" t="n">
        <f aca="false">+AN74+AK74+AH74+AQ74</f>
        <v>0</v>
      </c>
      <c r="AU74" s="196" t="n">
        <f aca="false">+AO74+AL74+AI74+AR74</f>
        <v>1300000.00000001</v>
      </c>
      <c r="AV74" s="189"/>
      <c r="AW74" s="189"/>
      <c r="AX74" s="189"/>
      <c r="AY74" s="189"/>
      <c r="AZ74" s="203"/>
      <c r="BA74" s="203"/>
    </row>
    <row r="75" customFormat="false" ht="15" hidden="false" customHeight="false" outlineLevel="0" collapsed="false">
      <c r="A75" s="185" t="n">
        <f aca="false">IF(AND(AO75=0,AI75=0,AL75=0,AR75=0),0,1)</f>
        <v>1</v>
      </c>
      <c r="B75" s="186" t="n">
        <f aca="false">IF(AND(AD75=0,AE75=0),0,1)</f>
        <v>0</v>
      </c>
      <c r="C75" s="187" t="n">
        <v>0</v>
      </c>
      <c r="D75" s="188" t="s">
        <v>50</v>
      </c>
      <c r="E75" s="189" t="s">
        <v>642</v>
      </c>
      <c r="F75" s="189" t="s">
        <v>660</v>
      </c>
      <c r="G75" s="189" t="n">
        <v>6</v>
      </c>
      <c r="H75" s="189" t="s">
        <v>671</v>
      </c>
      <c r="I75" s="208" t="s">
        <v>945</v>
      </c>
      <c r="J75" s="191" t="s">
        <v>759</v>
      </c>
      <c r="K75" s="189" t="str">
        <f aca="false">J75</f>
        <v>Bornes de recharge /ex autolib</v>
      </c>
      <c r="L75" s="192" t="s">
        <v>821</v>
      </c>
      <c r="M75" s="191" t="s">
        <v>35</v>
      </c>
      <c r="N75" s="193" t="s">
        <v>27</v>
      </c>
      <c r="O75" s="189" t="s">
        <v>38</v>
      </c>
      <c r="P75" s="194" t="n">
        <f aca="false">S75+X75+AD75+AG75+AJ75+AP75+AM75</f>
        <v>20000.00000001</v>
      </c>
      <c r="Q75" s="195" t="n">
        <f aca="false">T75+Y75+AE75+AH75+AK75+AQ75++AN75</f>
        <v>0</v>
      </c>
      <c r="R75" s="196" t="n">
        <f aca="false">P75-Q75</f>
        <v>20000.00000001</v>
      </c>
      <c r="S75" s="197" t="n">
        <v>0</v>
      </c>
      <c r="T75" s="198" t="n">
        <v>0</v>
      </c>
      <c r="U75" s="199" t="n">
        <v>0</v>
      </c>
      <c r="V75" s="197" t="n">
        <v>0</v>
      </c>
      <c r="W75" s="198" t="n">
        <v>0</v>
      </c>
      <c r="X75" s="197" t="n">
        <v>0</v>
      </c>
      <c r="Y75" s="198" t="n">
        <v>0</v>
      </c>
      <c r="Z75" s="199" t="n">
        <v>0</v>
      </c>
      <c r="AA75" s="200" t="n">
        <v>0</v>
      </c>
      <c r="AB75" s="201" t="n">
        <v>0</v>
      </c>
      <c r="AC75" s="202" t="n">
        <f aca="false">AA75-AB75</f>
        <v>0</v>
      </c>
      <c r="AD75" s="200" t="n">
        <v>0</v>
      </c>
      <c r="AE75" s="201" t="n">
        <v>0</v>
      </c>
      <c r="AF75" s="202" t="n">
        <f aca="false">AD75-AE75</f>
        <v>0</v>
      </c>
      <c r="AG75" s="200" t="n">
        <v>20000</v>
      </c>
      <c r="AH75" s="201" t="n">
        <v>0</v>
      </c>
      <c r="AI75" s="202" t="n">
        <f aca="false">AG75-AH75</f>
        <v>20000</v>
      </c>
      <c r="AJ75" s="200" t="n">
        <v>0</v>
      </c>
      <c r="AK75" s="201" t="n">
        <v>0</v>
      </c>
      <c r="AL75" s="202" t="n">
        <f aca="false">AJ75-AK75</f>
        <v>0</v>
      </c>
      <c r="AM75" s="200" t="n">
        <v>0</v>
      </c>
      <c r="AN75" s="201" t="n">
        <v>0</v>
      </c>
      <c r="AO75" s="202" t="n">
        <f aca="false">AM75-AN75</f>
        <v>0</v>
      </c>
      <c r="AP75" s="200" t="n">
        <v>1E-008</v>
      </c>
      <c r="AQ75" s="201" t="n">
        <v>0</v>
      </c>
      <c r="AR75" s="202" t="n">
        <f aca="false">AP75-AQ75</f>
        <v>1E-008</v>
      </c>
      <c r="AS75" s="194" t="n">
        <f aca="false">+AM75+AJ75+AG75+AP75</f>
        <v>20000.00000001</v>
      </c>
      <c r="AT75" s="195" t="n">
        <f aca="false">+AN75+AK75+AH75+AQ75</f>
        <v>0</v>
      </c>
      <c r="AU75" s="196" t="n">
        <f aca="false">+AO75+AL75+AI75+AR75</f>
        <v>20000.00000001</v>
      </c>
      <c r="AV75" s="189"/>
      <c r="AW75" s="189"/>
      <c r="AX75" s="189"/>
      <c r="AY75" s="189"/>
      <c r="AZ75" s="203"/>
      <c r="BA75" s="203"/>
    </row>
    <row r="76" customFormat="false" ht="15" hidden="false" customHeight="false" outlineLevel="0" collapsed="false">
      <c r="A76" s="185" t="n">
        <f aca="false">IF(AND(AO76=0,AI76=0,AL76=0,AR76=0),0,1)</f>
        <v>1</v>
      </c>
      <c r="B76" s="213" t="n">
        <v>1</v>
      </c>
      <c r="C76" s="187" t="n">
        <v>1</v>
      </c>
      <c r="D76" s="188" t="s">
        <v>50</v>
      </c>
      <c r="E76" s="189" t="s">
        <v>578</v>
      </c>
      <c r="F76" s="189" t="s">
        <v>660</v>
      </c>
      <c r="G76" s="189" t="n">
        <v>6</v>
      </c>
      <c r="H76" s="189" t="s">
        <v>671</v>
      </c>
      <c r="I76" s="208" t="s">
        <v>946</v>
      </c>
      <c r="J76" s="191" t="s">
        <v>602</v>
      </c>
      <c r="K76" s="189" t="s">
        <v>31</v>
      </c>
      <c r="L76" s="192" t="s">
        <v>821</v>
      </c>
      <c r="M76" s="191" t="s">
        <v>32</v>
      </c>
      <c r="N76" s="193" t="s">
        <v>27</v>
      </c>
      <c r="O76" s="189" t="s">
        <v>38</v>
      </c>
      <c r="P76" s="194" t="n">
        <f aca="false">S76+X76+AD76+AG76+AJ76+AP76+AM76</f>
        <v>1000000.00000001</v>
      </c>
      <c r="Q76" s="195" t="n">
        <f aca="false">T76+Y76+AE76+AH76+AK76+AQ76++AN76</f>
        <v>0</v>
      </c>
      <c r="R76" s="196" t="n">
        <f aca="false">P76-Q76</f>
        <v>1000000.00000001</v>
      </c>
      <c r="S76" s="197" t="n">
        <v>0</v>
      </c>
      <c r="T76" s="198" t="n">
        <v>0</v>
      </c>
      <c r="U76" s="199" t="n">
        <v>0</v>
      </c>
      <c r="V76" s="197" t="n">
        <v>0</v>
      </c>
      <c r="W76" s="198" t="n">
        <v>0</v>
      </c>
      <c r="X76" s="197" t="n">
        <v>0</v>
      </c>
      <c r="Y76" s="198" t="n">
        <v>0</v>
      </c>
      <c r="Z76" s="199" t="n">
        <v>0</v>
      </c>
      <c r="AA76" s="200" t="n">
        <v>0</v>
      </c>
      <c r="AB76" s="201" t="n">
        <v>0</v>
      </c>
      <c r="AC76" s="202" t="n">
        <f aca="false">AA76-AB76</f>
        <v>0</v>
      </c>
      <c r="AD76" s="200" t="n">
        <v>0</v>
      </c>
      <c r="AE76" s="201" t="n">
        <v>0</v>
      </c>
      <c r="AF76" s="202" t="n">
        <f aca="false">AD76-AE76</f>
        <v>0</v>
      </c>
      <c r="AG76" s="200" t="n">
        <v>400000</v>
      </c>
      <c r="AH76" s="201" t="n">
        <v>0</v>
      </c>
      <c r="AI76" s="202" t="n">
        <f aca="false">AG76-AH76</f>
        <v>400000</v>
      </c>
      <c r="AJ76" s="200" t="n">
        <v>200000</v>
      </c>
      <c r="AK76" s="201" t="n">
        <v>0</v>
      </c>
      <c r="AL76" s="202" t="n">
        <f aca="false">AJ76-AK76</f>
        <v>200000</v>
      </c>
      <c r="AM76" s="200" t="n">
        <v>400000</v>
      </c>
      <c r="AN76" s="201" t="n">
        <v>0</v>
      </c>
      <c r="AO76" s="202" t="n">
        <f aca="false">AM76-AN76</f>
        <v>400000</v>
      </c>
      <c r="AP76" s="200" t="n">
        <v>1E-008</v>
      </c>
      <c r="AQ76" s="201" t="n">
        <v>0</v>
      </c>
      <c r="AR76" s="202" t="n">
        <f aca="false">AP76-AQ76</f>
        <v>1E-008</v>
      </c>
      <c r="AS76" s="194" t="n">
        <f aca="false">+AM76+AJ76+AG76+AP76</f>
        <v>1000000.00000001</v>
      </c>
      <c r="AT76" s="195" t="n">
        <f aca="false">+AN76+AK76+AH76+AQ76</f>
        <v>0</v>
      </c>
      <c r="AU76" s="196" t="n">
        <f aca="false">+AO76+AL76+AI76+AR76</f>
        <v>1000000.00000001</v>
      </c>
      <c r="AV76" s="189"/>
      <c r="AW76" s="189"/>
      <c r="AX76" s="189"/>
      <c r="AY76" s="189"/>
      <c r="AZ76" s="203"/>
      <c r="BA76" s="203"/>
    </row>
    <row r="77" customFormat="false" ht="58.95" hidden="true" customHeight="false" outlineLevel="0" collapsed="false">
      <c r="A77" s="185" t="n">
        <f aca="false">IF(AND(AO77=0,AI77=0,AL77=0,AR77=0),0,1)</f>
        <v>1</v>
      </c>
      <c r="B77" s="186" t="n">
        <f aca="false">IF(AND(AD77=0,AE77=0),0,1)</f>
        <v>1</v>
      </c>
      <c r="C77" s="187" t="n">
        <v>1</v>
      </c>
      <c r="D77" s="188" t="s">
        <v>46</v>
      </c>
      <c r="E77" s="189" t="s">
        <v>642</v>
      </c>
      <c r="F77" s="189" t="s">
        <v>644</v>
      </c>
      <c r="G77" s="189" t="n">
        <v>4</v>
      </c>
      <c r="H77" s="189" t="s">
        <v>652</v>
      </c>
      <c r="I77" s="205" t="s">
        <v>129</v>
      </c>
      <c r="J77" s="191" t="s">
        <v>656</v>
      </c>
      <c r="K77" s="189" t="s">
        <v>947</v>
      </c>
      <c r="L77" s="192" t="s">
        <v>821</v>
      </c>
      <c r="M77" s="191" t="s">
        <v>34</v>
      </c>
      <c r="N77" s="193" t="s">
        <v>21</v>
      </c>
      <c r="O77" s="189" t="s">
        <v>38</v>
      </c>
      <c r="P77" s="194" t="n">
        <f aca="false">S77+X77+AD77+AG77+AJ77+AP77+AM77</f>
        <v>109778</v>
      </c>
      <c r="Q77" s="195" t="n">
        <f aca="false">T77+Y77+AE77+AH77+AK77+AQ77++AN77</f>
        <v>1715998.32</v>
      </c>
      <c r="R77" s="196" t="n">
        <f aca="false">P77-Q77</f>
        <v>-1606220.32</v>
      </c>
      <c r="S77" s="197" t="n">
        <v>0</v>
      </c>
      <c r="T77" s="198" t="n">
        <v>1715998.32</v>
      </c>
      <c r="U77" s="199" t="n">
        <v>-1715998.32</v>
      </c>
      <c r="V77" s="197" t="n">
        <v>21778</v>
      </c>
      <c r="W77" s="198" t="n">
        <v>0</v>
      </c>
      <c r="X77" s="197" t="n">
        <v>43778</v>
      </c>
      <c r="Y77" s="198" t="n">
        <v>0</v>
      </c>
      <c r="Z77" s="199" t="n">
        <v>43778</v>
      </c>
      <c r="AA77" s="200" t="n">
        <v>22000</v>
      </c>
      <c r="AB77" s="201" t="n">
        <v>0</v>
      </c>
      <c r="AC77" s="202" t="n">
        <f aca="false">AA77-AB77</f>
        <v>22000</v>
      </c>
      <c r="AD77" s="200" t="n">
        <v>22000</v>
      </c>
      <c r="AE77" s="201" t="n">
        <v>0</v>
      </c>
      <c r="AF77" s="202" t="n">
        <f aca="false">AD77-AE77</f>
        <v>22000</v>
      </c>
      <c r="AG77" s="200" t="n">
        <v>22000</v>
      </c>
      <c r="AH77" s="201" t="n">
        <v>0</v>
      </c>
      <c r="AI77" s="202" t="n">
        <f aca="false">AG77-AH77</f>
        <v>22000</v>
      </c>
      <c r="AJ77" s="200" t="n">
        <v>22000</v>
      </c>
      <c r="AK77" s="201" t="n">
        <v>0</v>
      </c>
      <c r="AL77" s="202" t="n">
        <f aca="false">AJ77-AK77</f>
        <v>22000</v>
      </c>
      <c r="AM77" s="200" t="n">
        <v>0</v>
      </c>
      <c r="AN77" s="201" t="n">
        <v>0</v>
      </c>
      <c r="AO77" s="202" t="n">
        <f aca="false">AM77-AN77</f>
        <v>0</v>
      </c>
      <c r="AP77" s="200" t="n">
        <v>0</v>
      </c>
      <c r="AQ77" s="201" t="n">
        <v>0</v>
      </c>
      <c r="AR77" s="202" t="n">
        <f aca="false">AP77-AQ77</f>
        <v>0</v>
      </c>
      <c r="AS77" s="194" t="n">
        <f aca="false">+AM77+AJ77+AG77+AP77</f>
        <v>44000</v>
      </c>
      <c r="AT77" s="195" t="n">
        <f aca="false">+AN77+AK77+AH77+AQ77</f>
        <v>0</v>
      </c>
      <c r="AU77" s="196" t="n">
        <f aca="false">+AO77+AL77+AI77+AR77</f>
        <v>44000</v>
      </c>
      <c r="AV77" s="189" t="n">
        <v>0</v>
      </c>
      <c r="AW77" s="189" t="n">
        <v>0</v>
      </c>
      <c r="AX77" s="189" t="n">
        <v>0</v>
      </c>
      <c r="AY77" s="189"/>
      <c r="AZ77" s="203" t="s">
        <v>948</v>
      </c>
      <c r="BA77" s="203"/>
    </row>
    <row r="78" customFormat="false" ht="34.3" hidden="true" customHeight="false" outlineLevel="0" collapsed="false">
      <c r="A78" s="185" t="n">
        <f aca="false">IF(AND(AO78=0,AI78=0,AL78=0,AR78=0),0,1)</f>
        <v>1</v>
      </c>
      <c r="B78" s="186" t="n">
        <f aca="false">IF(AND(AD78=0,AE78=0),0,1)</f>
        <v>1</v>
      </c>
      <c r="C78" s="187" t="n">
        <v>1</v>
      </c>
      <c r="D78" s="188" t="s">
        <v>54</v>
      </c>
      <c r="E78" s="189" t="s">
        <v>611</v>
      </c>
      <c r="F78" s="189" t="s">
        <v>660</v>
      </c>
      <c r="G78" s="189" t="n">
        <v>5</v>
      </c>
      <c r="H78" s="189" t="s">
        <v>661</v>
      </c>
      <c r="I78" s="189" t="s">
        <v>367</v>
      </c>
      <c r="J78" s="191" t="s">
        <v>616</v>
      </c>
      <c r="K78" s="189" t="s">
        <v>614</v>
      </c>
      <c r="L78" s="192" t="s">
        <v>818</v>
      </c>
      <c r="M78" s="219" t="s">
        <v>34</v>
      </c>
      <c r="N78" s="193" t="s">
        <v>22</v>
      </c>
      <c r="O78" s="189" t="s">
        <v>38</v>
      </c>
      <c r="P78" s="194" t="n">
        <f aca="false">S78+X78+AD78+AG78+AJ78+AP78+AM78</f>
        <v>16950000</v>
      </c>
      <c r="Q78" s="195" t="n">
        <f aca="false">T78+Y78+AE78+AH78+AK78+AQ78++AN78</f>
        <v>1119039.71</v>
      </c>
      <c r="R78" s="196" t="n">
        <f aca="false">P78-Q78</f>
        <v>15830960.29</v>
      </c>
      <c r="S78" s="197" t="n">
        <v>0</v>
      </c>
      <c r="T78" s="198" t="n">
        <v>905039.71</v>
      </c>
      <c r="U78" s="199" t="n">
        <v>-905039.71</v>
      </c>
      <c r="V78" s="197" t="n">
        <v>97545.88</v>
      </c>
      <c r="W78" s="198" t="n">
        <v>0</v>
      </c>
      <c r="X78" s="197" t="n">
        <v>1500000</v>
      </c>
      <c r="Y78" s="198" t="n">
        <v>0</v>
      </c>
      <c r="Z78" s="199" t="n">
        <v>1500000</v>
      </c>
      <c r="AA78" s="200" t="n">
        <v>2500000</v>
      </c>
      <c r="AB78" s="201" t="n">
        <v>0</v>
      </c>
      <c r="AC78" s="202" t="n">
        <f aca="false">AA78-AB78</f>
        <v>2500000</v>
      </c>
      <c r="AD78" s="200" t="n">
        <v>5600000</v>
      </c>
      <c r="AE78" s="201" t="n">
        <v>0</v>
      </c>
      <c r="AF78" s="202" t="n">
        <f aca="false">AD78-AE78</f>
        <v>5600000</v>
      </c>
      <c r="AG78" s="200" t="n">
        <v>2900000</v>
      </c>
      <c r="AH78" s="201" t="n">
        <v>0</v>
      </c>
      <c r="AI78" s="202" t="n">
        <f aca="false">AG78-AH78</f>
        <v>2900000</v>
      </c>
      <c r="AJ78" s="200" t="n">
        <f aca="false">6100000+150000</f>
        <v>6250000</v>
      </c>
      <c r="AK78" s="201" t="n">
        <v>214000</v>
      </c>
      <c r="AL78" s="202" t="n">
        <f aca="false">AJ78-AK78</f>
        <v>6036000</v>
      </c>
      <c r="AM78" s="200" t="n">
        <v>700000</v>
      </c>
      <c r="AN78" s="201" t="n">
        <v>0</v>
      </c>
      <c r="AO78" s="202" t="n">
        <f aca="false">AM78-AN78</f>
        <v>700000</v>
      </c>
      <c r="AP78" s="200" t="n">
        <v>0</v>
      </c>
      <c r="AQ78" s="201" t="n">
        <v>0</v>
      </c>
      <c r="AR78" s="202" t="n">
        <f aca="false">AP78-AQ78</f>
        <v>0</v>
      </c>
      <c r="AS78" s="194" t="n">
        <f aca="false">+AM78+AJ78+AG78+AP78</f>
        <v>9850000</v>
      </c>
      <c r="AT78" s="195" t="n">
        <f aca="false">+AN78+AK78+AH78+AQ78</f>
        <v>214000</v>
      </c>
      <c r="AU78" s="196" t="n">
        <f aca="false">+AO78+AL78+AI78+AR78</f>
        <v>9636000</v>
      </c>
      <c r="AV78" s="189" t="n">
        <v>225027</v>
      </c>
      <c r="AW78" s="189" t="n">
        <v>848447</v>
      </c>
      <c r="AX78" s="189" t="n">
        <v>1073474</v>
      </c>
      <c r="AY78" s="189"/>
      <c r="AZ78" s="203" t="s">
        <v>949</v>
      </c>
      <c r="BA78" s="203" t="s">
        <v>950</v>
      </c>
    </row>
    <row r="79" customFormat="false" ht="58.95" hidden="true" customHeight="false" outlineLevel="0" collapsed="false">
      <c r="A79" s="185" t="n">
        <f aca="false">IF(AND(AO79=0,AI79=0,AL79=0,AR79=0),0,1)</f>
        <v>1</v>
      </c>
      <c r="B79" s="186" t="n">
        <f aca="false">IF(AND(AD79=0,AE79=0),0,1)</f>
        <v>0</v>
      </c>
      <c r="C79" s="187" t="n">
        <v>1</v>
      </c>
      <c r="D79" s="188" t="s">
        <v>46</v>
      </c>
      <c r="E79" s="189" t="s">
        <v>642</v>
      </c>
      <c r="F79" s="189" t="s">
        <v>644</v>
      </c>
      <c r="G79" s="189" t="n">
        <v>4</v>
      </c>
      <c r="H79" s="189" t="s">
        <v>652</v>
      </c>
      <c r="I79" s="208" t="s">
        <v>834</v>
      </c>
      <c r="J79" s="191" t="s">
        <v>708</v>
      </c>
      <c r="K79" s="191" t="s">
        <v>708</v>
      </c>
      <c r="L79" s="192" t="s">
        <v>821</v>
      </c>
      <c r="M79" s="191" t="s">
        <v>34</v>
      </c>
      <c r="N79" s="193" t="s">
        <v>21</v>
      </c>
      <c r="O79" s="189" t="s">
        <v>38</v>
      </c>
      <c r="P79" s="194" t="n">
        <f aca="false">S79+X79+AD79+AG79+AJ79+AP79+AM79</f>
        <v>4910130</v>
      </c>
      <c r="Q79" s="195" t="n">
        <f aca="false">T79+Y79+AE79+AH79+AK79+AQ79++AN79</f>
        <v>0</v>
      </c>
      <c r="R79" s="196" t="n">
        <f aca="false">P79-Q79</f>
        <v>4910130</v>
      </c>
      <c r="S79" s="197" t="n">
        <v>35130</v>
      </c>
      <c r="T79" s="198" t="n">
        <v>0</v>
      </c>
      <c r="U79" s="199" t="n">
        <v>35130</v>
      </c>
      <c r="V79" s="197" t="n">
        <v>0</v>
      </c>
      <c r="W79" s="198" t="n">
        <v>0</v>
      </c>
      <c r="X79" s="197" t="n">
        <v>0</v>
      </c>
      <c r="Y79" s="198" t="n">
        <v>0</v>
      </c>
      <c r="Z79" s="199" t="n">
        <v>0</v>
      </c>
      <c r="AA79" s="200" t="n">
        <v>15000</v>
      </c>
      <c r="AB79" s="201" t="n">
        <v>0</v>
      </c>
      <c r="AC79" s="202" t="n">
        <f aca="false">AA79-AB79</f>
        <v>15000</v>
      </c>
      <c r="AD79" s="200" t="n">
        <v>0</v>
      </c>
      <c r="AE79" s="201" t="n">
        <v>0</v>
      </c>
      <c r="AF79" s="202" t="n">
        <f aca="false">AD79-AE79</f>
        <v>0</v>
      </c>
      <c r="AG79" s="200" t="n">
        <v>0</v>
      </c>
      <c r="AH79" s="201" t="n">
        <v>0</v>
      </c>
      <c r="AI79" s="202" t="n">
        <f aca="false">AG79-AH79</f>
        <v>0</v>
      </c>
      <c r="AJ79" s="200" t="n">
        <v>75000</v>
      </c>
      <c r="AK79" s="201" t="n">
        <v>0</v>
      </c>
      <c r="AL79" s="202" t="n">
        <f aca="false">AJ79-AK79</f>
        <v>75000</v>
      </c>
      <c r="AM79" s="200" t="n">
        <v>600000</v>
      </c>
      <c r="AN79" s="201" t="n">
        <v>0</v>
      </c>
      <c r="AO79" s="202" t="n">
        <f aca="false">AM79-AN79</f>
        <v>600000</v>
      </c>
      <c r="AP79" s="200" t="n">
        <v>4200000</v>
      </c>
      <c r="AQ79" s="201" t="n">
        <v>0</v>
      </c>
      <c r="AR79" s="202" t="n">
        <f aca="false">AP79-AQ79</f>
        <v>4200000</v>
      </c>
      <c r="AS79" s="194" t="n">
        <f aca="false">+AM79+AJ79+AG79+AP79</f>
        <v>4875000</v>
      </c>
      <c r="AT79" s="195" t="n">
        <f aca="false">+AN79+AK79+AH79+AQ79</f>
        <v>0</v>
      </c>
      <c r="AU79" s="196" t="n">
        <f aca="false">+AO79+AL79+AI79+AR79</f>
        <v>4875000</v>
      </c>
      <c r="AV79" s="189" t="n">
        <v>0</v>
      </c>
      <c r="AW79" s="189" t="n">
        <v>0</v>
      </c>
      <c r="AX79" s="189" t="n">
        <v>0</v>
      </c>
      <c r="AY79" s="189"/>
      <c r="AZ79" s="203" t="s">
        <v>951</v>
      </c>
      <c r="BA79" s="203" t="s">
        <v>952</v>
      </c>
    </row>
    <row r="80" customFormat="false" ht="15" hidden="true" customHeight="false" outlineLevel="0" collapsed="false">
      <c r="A80" s="185" t="n">
        <f aca="false">IF(AND(AO80=0,AI80=0,AL80=0,AR80=0),0,1)</f>
        <v>0</v>
      </c>
      <c r="B80" s="186" t="n">
        <f aca="false">IF(AND(AD80=0,AE80=0),0,1)</f>
        <v>0</v>
      </c>
      <c r="C80" s="187" t="n">
        <v>0</v>
      </c>
      <c r="D80" s="188" t="s">
        <v>46</v>
      </c>
      <c r="E80" s="189" t="s">
        <v>642</v>
      </c>
      <c r="F80" s="189" t="s">
        <v>644</v>
      </c>
      <c r="G80" s="189" t="n">
        <v>4</v>
      </c>
      <c r="H80" s="189" t="s">
        <v>648</v>
      </c>
      <c r="I80" s="205" t="s">
        <v>953</v>
      </c>
      <c r="J80" s="191" t="s">
        <v>707</v>
      </c>
      <c r="K80" s="191" t="s">
        <v>708</v>
      </c>
      <c r="L80" s="192"/>
      <c r="M80" s="191" t="s">
        <v>34</v>
      </c>
      <c r="N80" s="193" t="s">
        <v>21</v>
      </c>
      <c r="O80" s="189" t="s">
        <v>38</v>
      </c>
      <c r="P80" s="194" t="n">
        <f aca="false">S80+X80+AD80+AG80+AJ80+AP80+AM80</f>
        <v>340000</v>
      </c>
      <c r="Q80" s="195" t="n">
        <f aca="false">T80+Y80+AE80+AH80+AK80+AQ80++AN80</f>
        <v>0</v>
      </c>
      <c r="R80" s="196" t="n">
        <f aca="false">P80-Q80</f>
        <v>340000</v>
      </c>
      <c r="S80" s="197" t="n">
        <v>0</v>
      </c>
      <c r="T80" s="198" t="n">
        <v>0</v>
      </c>
      <c r="U80" s="199" t="n">
        <v>0</v>
      </c>
      <c r="V80" s="197" t="n">
        <v>0</v>
      </c>
      <c r="W80" s="198" t="n">
        <v>0</v>
      </c>
      <c r="X80" s="197" t="n">
        <v>340000</v>
      </c>
      <c r="Y80" s="198" t="n">
        <v>0</v>
      </c>
      <c r="Z80" s="199" t="n">
        <v>0</v>
      </c>
      <c r="AA80" s="200" t="n">
        <v>0</v>
      </c>
      <c r="AB80" s="201" t="n">
        <v>0</v>
      </c>
      <c r="AC80" s="202" t="n">
        <f aca="false">AA80-AB80</f>
        <v>0</v>
      </c>
      <c r="AD80" s="200" t="n">
        <v>0</v>
      </c>
      <c r="AE80" s="201" t="n">
        <v>0</v>
      </c>
      <c r="AF80" s="202" t="n">
        <f aca="false">AD80-AE80</f>
        <v>0</v>
      </c>
      <c r="AG80" s="200" t="n">
        <v>0</v>
      </c>
      <c r="AH80" s="201" t="n">
        <v>0</v>
      </c>
      <c r="AI80" s="202" t="n">
        <f aca="false">AG80-AH80</f>
        <v>0</v>
      </c>
      <c r="AJ80" s="200" t="n">
        <v>0</v>
      </c>
      <c r="AK80" s="201" t="n">
        <v>0</v>
      </c>
      <c r="AL80" s="202" t="n">
        <f aca="false">AJ80-AK80</f>
        <v>0</v>
      </c>
      <c r="AM80" s="200" t="n">
        <v>0</v>
      </c>
      <c r="AN80" s="201" t="n">
        <v>0</v>
      </c>
      <c r="AO80" s="202" t="n">
        <f aca="false">AM80-AN80</f>
        <v>0</v>
      </c>
      <c r="AP80" s="200" t="n">
        <v>0</v>
      </c>
      <c r="AQ80" s="201" t="n">
        <v>0</v>
      </c>
      <c r="AR80" s="202" t="n">
        <f aca="false">AP80-AQ80</f>
        <v>0</v>
      </c>
      <c r="AS80" s="194" t="n">
        <f aca="false">+AM80+AJ80+AG80+AP80</f>
        <v>0</v>
      </c>
      <c r="AT80" s="195" t="n">
        <f aca="false">+AN80+AK80+AH80+AQ80</f>
        <v>0</v>
      </c>
      <c r="AU80" s="196" t="n">
        <f aca="false">+AO80+AL80+AI80+AR80</f>
        <v>0</v>
      </c>
      <c r="AV80" s="189"/>
      <c r="AW80" s="189"/>
      <c r="AX80" s="189"/>
      <c r="AY80" s="189"/>
      <c r="AZ80" s="203"/>
      <c r="BA80" s="203"/>
    </row>
    <row r="81" customFormat="false" ht="42.5" hidden="true" customHeight="false" outlineLevel="0" collapsed="false">
      <c r="A81" s="185" t="n">
        <f aca="false">IF(AND(AO81=0,AI81=0,AL81=0,AR81=0),0,1)</f>
        <v>1</v>
      </c>
      <c r="B81" s="186" t="n">
        <f aca="false">IF(AND(AD81=0,AE81=0),0,1)</f>
        <v>1</v>
      </c>
      <c r="C81" s="187" t="n">
        <v>1</v>
      </c>
      <c r="D81" s="188" t="s">
        <v>46</v>
      </c>
      <c r="E81" s="189" t="s">
        <v>642</v>
      </c>
      <c r="F81" s="189" t="s">
        <v>660</v>
      </c>
      <c r="G81" s="189" t="n">
        <v>5</v>
      </c>
      <c r="H81" s="189" t="s">
        <v>661</v>
      </c>
      <c r="I81" s="209" t="s">
        <v>337</v>
      </c>
      <c r="J81" s="191" t="s">
        <v>665</v>
      </c>
      <c r="K81" s="189" t="s">
        <v>954</v>
      </c>
      <c r="L81" s="192" t="s">
        <v>821</v>
      </c>
      <c r="M81" s="191" t="s">
        <v>34</v>
      </c>
      <c r="N81" s="193" t="s">
        <v>19</v>
      </c>
      <c r="O81" s="189" t="s">
        <v>38</v>
      </c>
      <c r="P81" s="194" t="n">
        <f aca="false">S81+X81+AD81+AG81+AJ81+AP81+AM81</f>
        <v>6862000</v>
      </c>
      <c r="Q81" s="195" t="n">
        <f aca="false">T81+Y81+AE81+AH81+AK81+AQ81++AN81</f>
        <v>2350841.47</v>
      </c>
      <c r="R81" s="196" t="n">
        <f aca="false">P81-Q81</f>
        <v>4511158.53</v>
      </c>
      <c r="S81" s="197" t="n">
        <v>0</v>
      </c>
      <c r="T81" s="198" t="n">
        <v>350841.47</v>
      </c>
      <c r="U81" s="199" t="n">
        <v>-350841.47</v>
      </c>
      <c r="V81" s="197" t="n">
        <v>87948.24</v>
      </c>
      <c r="W81" s="198" t="n">
        <v>0</v>
      </c>
      <c r="X81" s="197" t="n">
        <v>150000</v>
      </c>
      <c r="Y81" s="198" t="n">
        <v>0</v>
      </c>
      <c r="Z81" s="199" t="n">
        <v>150000</v>
      </c>
      <c r="AA81" s="200" t="n">
        <v>150000</v>
      </c>
      <c r="AB81" s="201" t="n">
        <v>0</v>
      </c>
      <c r="AC81" s="202" t="n">
        <f aca="false">AA81-AB81</f>
        <v>150000</v>
      </c>
      <c r="AD81" s="200" t="n">
        <v>1212000</v>
      </c>
      <c r="AE81" s="201" t="n">
        <v>0</v>
      </c>
      <c r="AF81" s="202" t="n">
        <f aca="false">AD81-AE81</f>
        <v>1212000</v>
      </c>
      <c r="AG81" s="200" t="n">
        <v>100000</v>
      </c>
      <c r="AH81" s="201" t="n">
        <v>200000</v>
      </c>
      <c r="AI81" s="202" t="n">
        <f aca="false">AG81-AH81</f>
        <v>-100000</v>
      </c>
      <c r="AJ81" s="200" t="n">
        <v>1400000</v>
      </c>
      <c r="AK81" s="201" t="n">
        <v>600000</v>
      </c>
      <c r="AL81" s="202" t="n">
        <f aca="false">AJ81-AK81</f>
        <v>800000</v>
      </c>
      <c r="AM81" s="200" t="n">
        <v>2500000</v>
      </c>
      <c r="AN81" s="201" t="n">
        <v>600000</v>
      </c>
      <c r="AO81" s="202" t="n">
        <f aca="false">AM81-AN81</f>
        <v>1900000</v>
      </c>
      <c r="AP81" s="200" t="n">
        <v>1500000</v>
      </c>
      <c r="AQ81" s="201" t="n">
        <v>600000</v>
      </c>
      <c r="AR81" s="202" t="n">
        <f aca="false">AP81-AQ81</f>
        <v>900000</v>
      </c>
      <c r="AS81" s="194" t="n">
        <f aca="false">+AM81+AJ81+AG81+AP81</f>
        <v>5500000</v>
      </c>
      <c r="AT81" s="195" t="n">
        <f aca="false">+AN81+AK81+AH81+AQ81</f>
        <v>2000000</v>
      </c>
      <c r="AU81" s="196" t="n">
        <f aca="false">+AO81+AL81+AI81+AR81</f>
        <v>3500000</v>
      </c>
      <c r="AV81" s="189" t="n">
        <v>0</v>
      </c>
      <c r="AW81" s="189" t="n">
        <v>0</v>
      </c>
      <c r="AX81" s="189" t="n">
        <v>0</v>
      </c>
      <c r="AY81" s="189"/>
      <c r="AZ81" s="203" t="s">
        <v>955</v>
      </c>
      <c r="BA81" s="203" t="s">
        <v>956</v>
      </c>
    </row>
    <row r="82" customFormat="false" ht="26.1" hidden="true" customHeight="false" outlineLevel="0" collapsed="false">
      <c r="A82" s="185" t="n">
        <f aca="false">IF(AND(AO82=0,AI82=0,AL82=0,AR82=0),0,1)</f>
        <v>0</v>
      </c>
      <c r="B82" s="213" t="n">
        <v>1</v>
      </c>
      <c r="C82" s="187" t="n">
        <v>1</v>
      </c>
      <c r="D82" s="188" t="s">
        <v>54</v>
      </c>
      <c r="E82" s="189" t="s">
        <v>611</v>
      </c>
      <c r="F82" s="220" t="s">
        <v>660</v>
      </c>
      <c r="G82" s="189" t="n">
        <v>5</v>
      </c>
      <c r="H82" s="189" t="s">
        <v>661</v>
      </c>
      <c r="I82" s="208" t="s">
        <v>834</v>
      </c>
      <c r="J82" s="191" t="s">
        <v>617</v>
      </c>
      <c r="K82" s="189" t="s">
        <v>614</v>
      </c>
      <c r="L82" s="192" t="s">
        <v>827</v>
      </c>
      <c r="M82" s="191" t="s">
        <v>34</v>
      </c>
      <c r="N82" s="193" t="s">
        <v>22</v>
      </c>
      <c r="O82" s="189" t="s">
        <v>38</v>
      </c>
      <c r="P82" s="194" t="n">
        <f aca="false">S82+X82+AD82+AG82+AJ82+AP82+AM82</f>
        <v>1187506</v>
      </c>
      <c r="Q82" s="195" t="n">
        <f aca="false">T82+Y82+AE82+AH82+AK82+AQ82++AN82</f>
        <v>0</v>
      </c>
      <c r="R82" s="196" t="n">
        <f aca="false">P82-Q82</f>
        <v>1187506</v>
      </c>
      <c r="S82" s="197" t="n">
        <v>1187506</v>
      </c>
      <c r="T82" s="198" t="n">
        <v>0</v>
      </c>
      <c r="U82" s="199" t="n">
        <v>1187506</v>
      </c>
      <c r="V82" s="197" t="n">
        <v>0</v>
      </c>
      <c r="W82" s="198" t="n">
        <v>0</v>
      </c>
      <c r="X82" s="197" t="n">
        <v>0</v>
      </c>
      <c r="Y82" s="198" t="n">
        <v>0</v>
      </c>
      <c r="Z82" s="199" t="n">
        <v>0</v>
      </c>
      <c r="AA82" s="200" t="n">
        <v>0</v>
      </c>
      <c r="AB82" s="201" t="n">
        <v>0</v>
      </c>
      <c r="AC82" s="202" t="n">
        <f aca="false">AA82-AB82</f>
        <v>0</v>
      </c>
      <c r="AD82" s="200" t="n">
        <v>0</v>
      </c>
      <c r="AE82" s="201" t="n">
        <v>0</v>
      </c>
      <c r="AF82" s="202" t="n">
        <f aca="false">AD82-AE82</f>
        <v>0</v>
      </c>
      <c r="AG82" s="200" t="n">
        <v>0</v>
      </c>
      <c r="AH82" s="201" t="n">
        <v>0</v>
      </c>
      <c r="AI82" s="202" t="n">
        <f aca="false">AG82-AH82</f>
        <v>0</v>
      </c>
      <c r="AJ82" s="200" t="n">
        <v>0</v>
      </c>
      <c r="AK82" s="201" t="n">
        <v>0</v>
      </c>
      <c r="AL82" s="202" t="n">
        <f aca="false">AJ82-AK82</f>
        <v>0</v>
      </c>
      <c r="AM82" s="200" t="n">
        <v>0</v>
      </c>
      <c r="AN82" s="201" t="n">
        <v>0</v>
      </c>
      <c r="AO82" s="202" t="n">
        <f aca="false">AM82-AN82</f>
        <v>0</v>
      </c>
      <c r="AP82" s="200" t="n">
        <v>0</v>
      </c>
      <c r="AQ82" s="201" t="n">
        <v>0</v>
      </c>
      <c r="AR82" s="202" t="n">
        <f aca="false">AP82-AQ82</f>
        <v>0</v>
      </c>
      <c r="AS82" s="194" t="n">
        <f aca="false">+AM82+AJ82+AG82+AP82</f>
        <v>0</v>
      </c>
      <c r="AT82" s="195" t="n">
        <f aca="false">+AN82+AK82+AH82+AQ82</f>
        <v>0</v>
      </c>
      <c r="AU82" s="196" t="n">
        <f aca="false">+AO82+AL82+AI82+AR82</f>
        <v>0</v>
      </c>
      <c r="AV82" s="189" t="n">
        <v>148924</v>
      </c>
      <c r="AW82" s="189" t="n">
        <v>254170</v>
      </c>
      <c r="AX82" s="189" t="n">
        <v>403094</v>
      </c>
      <c r="AY82" s="189"/>
      <c r="AZ82" s="203" t="s">
        <v>957</v>
      </c>
      <c r="BA82" s="203" t="s">
        <v>958</v>
      </c>
    </row>
    <row r="83" customFormat="false" ht="91.75" hidden="true" customHeight="false" outlineLevel="0" collapsed="false">
      <c r="A83" s="185" t="n">
        <f aca="false">IF(AND(AO83=0,AI83=0,AL83=0,AR83=0),0,1)</f>
        <v>1</v>
      </c>
      <c r="B83" s="186" t="n">
        <f aca="false">IF(AND(AD83=0,AE83=0),0,1)</f>
        <v>1</v>
      </c>
      <c r="C83" s="187" t="n">
        <v>1</v>
      </c>
      <c r="D83" s="188" t="s">
        <v>61</v>
      </c>
      <c r="E83" s="189" t="s">
        <v>623</v>
      </c>
      <c r="F83" s="189" t="s">
        <v>660</v>
      </c>
      <c r="G83" s="189" t="n">
        <v>5</v>
      </c>
      <c r="H83" s="189" t="s">
        <v>661</v>
      </c>
      <c r="I83" s="208" t="s">
        <v>959</v>
      </c>
      <c r="J83" s="191" t="s">
        <v>625</v>
      </c>
      <c r="K83" s="189" t="s">
        <v>624</v>
      </c>
      <c r="L83" s="192" t="s">
        <v>827</v>
      </c>
      <c r="M83" s="191" t="s">
        <v>34</v>
      </c>
      <c r="N83" s="193" t="s">
        <v>20</v>
      </c>
      <c r="O83" s="189" t="s">
        <v>38</v>
      </c>
      <c r="P83" s="194" t="n">
        <f aca="false">S83+X83+AD83+AG83+AJ83+AP83+AM83</f>
        <v>10170000</v>
      </c>
      <c r="Q83" s="195" t="n">
        <f aca="false">T83+Y83+AE83+AH83+AK83+AQ83++AN83</f>
        <v>1200000</v>
      </c>
      <c r="R83" s="196" t="n">
        <f aca="false">P83-Q83</f>
        <v>8970000</v>
      </c>
      <c r="S83" s="197" t="n">
        <v>0</v>
      </c>
      <c r="T83" s="198" t="n">
        <v>0</v>
      </c>
      <c r="U83" s="199" t="n">
        <v>0</v>
      </c>
      <c r="V83" s="197" t="n">
        <v>0</v>
      </c>
      <c r="W83" s="198" t="n">
        <v>0</v>
      </c>
      <c r="X83" s="197" t="n">
        <v>0</v>
      </c>
      <c r="Y83" s="198" t="n">
        <v>0</v>
      </c>
      <c r="Z83" s="199" t="n">
        <v>0</v>
      </c>
      <c r="AA83" s="200" t="n">
        <v>0</v>
      </c>
      <c r="AB83" s="201" t="n">
        <v>0</v>
      </c>
      <c r="AC83" s="202" t="n">
        <f aca="false">AA83-AB83</f>
        <v>0</v>
      </c>
      <c r="AD83" s="200" t="n">
        <v>70000</v>
      </c>
      <c r="AE83" s="201" t="n">
        <v>0</v>
      </c>
      <c r="AF83" s="202" t="n">
        <f aca="false">AD83-AE83</f>
        <v>70000</v>
      </c>
      <c r="AG83" s="200" t="n">
        <v>100000</v>
      </c>
      <c r="AH83" s="201" t="n">
        <v>0</v>
      </c>
      <c r="AI83" s="202" t="n">
        <f aca="false">AG83-AH83</f>
        <v>100000</v>
      </c>
      <c r="AJ83" s="200" t="n">
        <v>1000000</v>
      </c>
      <c r="AK83" s="201" t="n">
        <v>0</v>
      </c>
      <c r="AL83" s="202" t="n">
        <f aca="false">AJ83-AK83</f>
        <v>1000000</v>
      </c>
      <c r="AM83" s="200" t="n">
        <v>4000000</v>
      </c>
      <c r="AN83" s="201" t="n">
        <v>600000</v>
      </c>
      <c r="AO83" s="202" t="n">
        <f aca="false">AM83-AN83</f>
        <v>3400000</v>
      </c>
      <c r="AP83" s="200" t="n">
        <v>5000000</v>
      </c>
      <c r="AQ83" s="201" t="n">
        <v>600000</v>
      </c>
      <c r="AR83" s="202" t="n">
        <f aca="false">AP83-AQ83</f>
        <v>4400000</v>
      </c>
      <c r="AS83" s="194" t="n">
        <f aca="false">+AM83+AJ83+AG83+AP83</f>
        <v>10100000</v>
      </c>
      <c r="AT83" s="195" t="n">
        <f aca="false">+AN83+AK83+AH83+AQ83</f>
        <v>1200000</v>
      </c>
      <c r="AU83" s="196" t="n">
        <f aca="false">+AO83+AL83+AI83+AR83</f>
        <v>8900000</v>
      </c>
      <c r="AV83" s="189" t="n">
        <v>0</v>
      </c>
      <c r="AW83" s="189" t="n">
        <v>0</v>
      </c>
      <c r="AX83" s="189" t="n">
        <v>0</v>
      </c>
      <c r="AY83" s="189"/>
      <c r="AZ83" s="203" t="s">
        <v>960</v>
      </c>
      <c r="BA83" s="203" t="s">
        <v>961</v>
      </c>
    </row>
    <row r="84" customFormat="false" ht="15" hidden="true" customHeight="false" outlineLevel="0" collapsed="false">
      <c r="A84" s="185" t="n">
        <f aca="false">IF(AND(AO84=0,AI84=0,AL84=0,AR84=0),0,1)</f>
        <v>1</v>
      </c>
      <c r="B84" s="186" t="n">
        <f aca="false">IF(AND(AD84=0,AE84=0),0,1)</f>
        <v>1</v>
      </c>
      <c r="C84" s="187" t="n">
        <v>1</v>
      </c>
      <c r="D84" s="188" t="s">
        <v>61</v>
      </c>
      <c r="E84" s="189" t="s">
        <v>623</v>
      </c>
      <c r="F84" s="189" t="s">
        <v>660</v>
      </c>
      <c r="G84" s="189" t="n">
        <v>5</v>
      </c>
      <c r="H84" s="189" t="s">
        <v>661</v>
      </c>
      <c r="I84" s="189" t="s">
        <v>962</v>
      </c>
      <c r="J84" s="191" t="s">
        <v>626</v>
      </c>
      <c r="K84" s="189" t="s">
        <v>624</v>
      </c>
      <c r="L84" s="192" t="s">
        <v>827</v>
      </c>
      <c r="M84" s="191" t="s">
        <v>34</v>
      </c>
      <c r="N84" s="193" t="s">
        <v>20</v>
      </c>
      <c r="O84" s="189" t="s">
        <v>38</v>
      </c>
      <c r="P84" s="194" t="n">
        <f aca="false">S84+X84+AD84+AG84+AJ84+AP84+AM84</f>
        <v>1182000</v>
      </c>
      <c r="Q84" s="195" t="n">
        <f aca="false">T84+Y84+AE84+AH84+AK84+AQ84++AN84</f>
        <v>80000</v>
      </c>
      <c r="R84" s="196" t="n">
        <f aca="false">P84-Q84</f>
        <v>1102000</v>
      </c>
      <c r="S84" s="197" t="n">
        <v>0</v>
      </c>
      <c r="T84" s="198" t="n">
        <v>0</v>
      </c>
      <c r="U84" s="199" t="n">
        <v>0</v>
      </c>
      <c r="V84" s="197" t="n">
        <v>0</v>
      </c>
      <c r="W84" s="198" t="n">
        <v>0</v>
      </c>
      <c r="X84" s="197" t="n">
        <v>50000</v>
      </c>
      <c r="Y84" s="198" t="n">
        <v>0</v>
      </c>
      <c r="Z84" s="199" t="n">
        <v>50000</v>
      </c>
      <c r="AA84" s="200" t="n">
        <v>50000</v>
      </c>
      <c r="AB84" s="201" t="n">
        <v>0</v>
      </c>
      <c r="AC84" s="202" t="n">
        <f aca="false">AA84-AB84</f>
        <v>50000</v>
      </c>
      <c r="AD84" s="200" t="n">
        <v>882000</v>
      </c>
      <c r="AE84" s="201" t="n">
        <v>0</v>
      </c>
      <c r="AF84" s="202" t="n">
        <f aca="false">AD84-AE84</f>
        <v>882000</v>
      </c>
      <c r="AG84" s="200" t="n">
        <v>150000</v>
      </c>
      <c r="AH84" s="201" t="n">
        <v>0</v>
      </c>
      <c r="AI84" s="202" t="n">
        <f aca="false">AG84-AH84</f>
        <v>150000</v>
      </c>
      <c r="AJ84" s="200" t="n">
        <v>100000</v>
      </c>
      <c r="AK84" s="201" t="n">
        <v>80000</v>
      </c>
      <c r="AL84" s="202" t="n">
        <f aca="false">AJ84-AK84</f>
        <v>20000</v>
      </c>
      <c r="AM84" s="200" t="n">
        <v>0</v>
      </c>
      <c r="AN84" s="201" t="n">
        <v>0</v>
      </c>
      <c r="AO84" s="202" t="n">
        <f aca="false">AM84-AN84</f>
        <v>0</v>
      </c>
      <c r="AP84" s="200" t="n">
        <v>0</v>
      </c>
      <c r="AQ84" s="201" t="n">
        <v>0</v>
      </c>
      <c r="AR84" s="202" t="n">
        <f aca="false">AP84-AQ84</f>
        <v>0</v>
      </c>
      <c r="AS84" s="194" t="n">
        <f aca="false">+AM84+AJ84+AG84+AP84</f>
        <v>250000</v>
      </c>
      <c r="AT84" s="195" t="n">
        <f aca="false">+AN84+AK84+AH84+AQ84</f>
        <v>80000</v>
      </c>
      <c r="AU84" s="196" t="n">
        <f aca="false">+AO84+AL84+AI84+AR84</f>
        <v>170000</v>
      </c>
      <c r="AV84" s="189"/>
      <c r="AW84" s="189"/>
      <c r="AX84" s="189"/>
      <c r="AY84" s="189"/>
      <c r="AZ84" s="203"/>
      <c r="BA84" s="203" t="s">
        <v>963</v>
      </c>
    </row>
    <row r="85" customFormat="false" ht="15" hidden="true" customHeight="false" outlineLevel="0" collapsed="false">
      <c r="A85" s="185" t="n">
        <f aca="false">IF(AND(AO85=0,AI85=0,AL85=0,AR85=0),0,1)</f>
        <v>1</v>
      </c>
      <c r="B85" s="213" t="n">
        <v>1</v>
      </c>
      <c r="C85" s="187" t="n">
        <v>1</v>
      </c>
      <c r="D85" s="188" t="s">
        <v>61</v>
      </c>
      <c r="E85" s="189" t="s">
        <v>623</v>
      </c>
      <c r="F85" s="189" t="s">
        <v>660</v>
      </c>
      <c r="G85" s="189" t="n">
        <v>5</v>
      </c>
      <c r="H85" s="189" t="s">
        <v>661</v>
      </c>
      <c r="I85" s="206" t="s">
        <v>964</v>
      </c>
      <c r="J85" s="191" t="s">
        <v>631</v>
      </c>
      <c r="K85" s="191" t="s">
        <v>630</v>
      </c>
      <c r="L85" s="192" t="s">
        <v>827</v>
      </c>
      <c r="M85" s="191" t="s">
        <v>31</v>
      </c>
      <c r="N85" s="193" t="s">
        <v>20</v>
      </c>
      <c r="O85" s="189" t="s">
        <v>38</v>
      </c>
      <c r="P85" s="194"/>
      <c r="Q85" s="195"/>
      <c r="R85" s="196" t="n">
        <f aca="false">P85-Q85</f>
        <v>0</v>
      </c>
      <c r="S85" s="197"/>
      <c r="T85" s="198"/>
      <c r="U85" s="199" t="n">
        <v>0</v>
      </c>
      <c r="V85" s="197"/>
      <c r="W85" s="198" t="n">
        <v>0</v>
      </c>
      <c r="X85" s="197" t="n">
        <f aca="false">V85-W85</f>
        <v>0</v>
      </c>
      <c r="Y85" s="198"/>
      <c r="Z85" s="199"/>
      <c r="AA85" s="200"/>
      <c r="AB85" s="201"/>
      <c r="AC85" s="202" t="n">
        <f aca="false">AA85-AB85</f>
        <v>0</v>
      </c>
      <c r="AD85" s="200"/>
      <c r="AE85" s="201" t="n">
        <v>0</v>
      </c>
      <c r="AF85" s="202" t="n">
        <f aca="false">AD85-AE85</f>
        <v>0</v>
      </c>
      <c r="AG85" s="200" t="n">
        <v>300000</v>
      </c>
      <c r="AH85" s="201"/>
      <c r="AI85" s="202" t="n">
        <f aca="false">AG85-AH85</f>
        <v>300000</v>
      </c>
      <c r="AJ85" s="200" t="n">
        <v>500000</v>
      </c>
      <c r="AK85" s="201"/>
      <c r="AL85" s="202" t="n">
        <f aca="false">AJ85-AK85</f>
        <v>500000</v>
      </c>
      <c r="AM85" s="200" t="n">
        <v>30000</v>
      </c>
      <c r="AN85" s="201"/>
      <c r="AO85" s="202" t="n">
        <f aca="false">AM85-AN85</f>
        <v>30000</v>
      </c>
      <c r="AP85" s="200"/>
      <c r="AQ85" s="201"/>
      <c r="AR85" s="202" t="n">
        <f aca="false">AP85-AQ85</f>
        <v>0</v>
      </c>
      <c r="AS85" s="194" t="n">
        <f aca="false">+AM85+AJ85+AG85+AP85</f>
        <v>830000</v>
      </c>
      <c r="AT85" s="195" t="n">
        <f aca="false">+AN85+AK85+AH85+AQ85</f>
        <v>0</v>
      </c>
      <c r="AU85" s="196" t="n">
        <f aca="false">+AO85+AL85+AI85+AR85</f>
        <v>830000</v>
      </c>
      <c r="AV85" s="189"/>
      <c r="AW85" s="189"/>
      <c r="AX85" s="189"/>
      <c r="AY85" s="189"/>
      <c r="AZ85" s="203"/>
      <c r="BA85" s="203"/>
    </row>
    <row r="86" customFormat="false" ht="15" hidden="true" customHeight="false" outlineLevel="0" collapsed="false">
      <c r="A86" s="185" t="n">
        <f aca="false">IF(AND(AO86=0,AI86=0,AL86=0,AR86=0),0,1)</f>
        <v>1</v>
      </c>
      <c r="B86" s="213" t="n">
        <v>1</v>
      </c>
      <c r="C86" s="187" t="n">
        <v>1</v>
      </c>
      <c r="D86" s="188" t="s">
        <v>61</v>
      </c>
      <c r="E86" s="189" t="s">
        <v>623</v>
      </c>
      <c r="F86" s="189" t="s">
        <v>660</v>
      </c>
      <c r="G86" s="189" t="n">
        <v>5</v>
      </c>
      <c r="H86" s="189" t="s">
        <v>661</v>
      </c>
      <c r="I86" s="206" t="s">
        <v>965</v>
      </c>
      <c r="J86" s="191" t="s">
        <v>632</v>
      </c>
      <c r="K86" s="191" t="s">
        <v>630</v>
      </c>
      <c r="L86" s="192" t="s">
        <v>827</v>
      </c>
      <c r="M86" s="191" t="s">
        <v>31</v>
      </c>
      <c r="N86" s="193" t="s">
        <v>20</v>
      </c>
      <c r="O86" s="189" t="s">
        <v>38</v>
      </c>
      <c r="P86" s="194"/>
      <c r="Q86" s="195"/>
      <c r="R86" s="196" t="n">
        <f aca="false">P86-Q86</f>
        <v>0</v>
      </c>
      <c r="S86" s="197"/>
      <c r="T86" s="198"/>
      <c r="U86" s="199" t="n">
        <v>0</v>
      </c>
      <c r="V86" s="197"/>
      <c r="W86" s="198" t="n">
        <v>0</v>
      </c>
      <c r="X86" s="197"/>
      <c r="Y86" s="198"/>
      <c r="Z86" s="199"/>
      <c r="AA86" s="200"/>
      <c r="AB86" s="201"/>
      <c r="AC86" s="202" t="n">
        <f aca="false">AA86-AB86</f>
        <v>0</v>
      </c>
      <c r="AD86" s="200"/>
      <c r="AE86" s="201" t="n">
        <v>0</v>
      </c>
      <c r="AF86" s="202" t="n">
        <f aca="false">AD86-AE86</f>
        <v>0</v>
      </c>
      <c r="AG86" s="200" t="n">
        <v>150000</v>
      </c>
      <c r="AH86" s="201"/>
      <c r="AI86" s="202" t="n">
        <f aca="false">AG86-AH86</f>
        <v>150000</v>
      </c>
      <c r="AJ86" s="200" t="n">
        <v>131000</v>
      </c>
      <c r="AK86" s="201"/>
      <c r="AL86" s="202" t="n">
        <f aca="false">AJ86-AK86</f>
        <v>131000</v>
      </c>
      <c r="AM86" s="200" t="n">
        <v>6000</v>
      </c>
      <c r="AN86" s="201"/>
      <c r="AO86" s="202" t="n">
        <f aca="false">AM86-AN86</f>
        <v>6000</v>
      </c>
      <c r="AP86" s="200"/>
      <c r="AQ86" s="201"/>
      <c r="AR86" s="202" t="n">
        <f aca="false">AP86-AQ86</f>
        <v>0</v>
      </c>
      <c r="AS86" s="194" t="n">
        <f aca="false">+AM86+AJ86+AG86+AP86</f>
        <v>287000</v>
      </c>
      <c r="AT86" s="195" t="n">
        <f aca="false">+AN86+AK86+AH86+AQ86</f>
        <v>0</v>
      </c>
      <c r="AU86" s="196" t="n">
        <f aca="false">+AO86+AL86+AI86+AR86</f>
        <v>287000</v>
      </c>
      <c r="AV86" s="189"/>
      <c r="AW86" s="189"/>
      <c r="AX86" s="189"/>
      <c r="AY86" s="189"/>
      <c r="AZ86" s="203"/>
      <c r="BA86" s="203"/>
    </row>
    <row r="87" customFormat="false" ht="26.1" hidden="true" customHeight="false" outlineLevel="0" collapsed="false">
      <c r="A87" s="185" t="n">
        <f aca="false">IF(AND(AO87=0,AI87=0,AL87=0,AR87=0),0,1)</f>
        <v>1</v>
      </c>
      <c r="B87" s="186" t="n">
        <f aca="false">IF(AND(AD87=0,AE87=0),0,1)</f>
        <v>1</v>
      </c>
      <c r="C87" s="187" t="n">
        <v>1</v>
      </c>
      <c r="D87" s="188" t="s">
        <v>61</v>
      </c>
      <c r="E87" s="189" t="s">
        <v>623</v>
      </c>
      <c r="F87" s="189" t="s">
        <v>660</v>
      </c>
      <c r="G87" s="189" t="n">
        <v>5</v>
      </c>
      <c r="H87" s="189" t="s">
        <v>667</v>
      </c>
      <c r="I87" s="161" t="s">
        <v>966</v>
      </c>
      <c r="J87" s="191" t="s">
        <v>627</v>
      </c>
      <c r="K87" s="189" t="s">
        <v>624</v>
      </c>
      <c r="L87" s="192" t="s">
        <v>821</v>
      </c>
      <c r="M87" s="191" t="s">
        <v>34</v>
      </c>
      <c r="N87" s="193" t="s">
        <v>20</v>
      </c>
      <c r="O87" s="189" t="s">
        <v>38</v>
      </c>
      <c r="P87" s="194" t="n">
        <f aca="false">S87+X87+AD87+AG87+AJ87+AP87+AM87</f>
        <v>2900000.00000001</v>
      </c>
      <c r="Q87" s="195" t="n">
        <f aca="false">T87+Y87+AE87+AH87+AK87+AQ87++AN87</f>
        <v>250000</v>
      </c>
      <c r="R87" s="196" t="n">
        <f aca="false">P87-Q87</f>
        <v>2650000.00000001</v>
      </c>
      <c r="S87" s="197" t="n">
        <v>0</v>
      </c>
      <c r="T87" s="198" t="n">
        <v>0</v>
      </c>
      <c r="U87" s="199" t="n">
        <v>0</v>
      </c>
      <c r="V87" s="197" t="n">
        <v>0</v>
      </c>
      <c r="W87" s="198" t="n">
        <v>0</v>
      </c>
      <c r="X87" s="197" t="n">
        <v>0</v>
      </c>
      <c r="Y87" s="198" t="n">
        <v>0</v>
      </c>
      <c r="Z87" s="199" t="n">
        <v>0</v>
      </c>
      <c r="AA87" s="200" t="n">
        <v>0</v>
      </c>
      <c r="AB87" s="201" t="n">
        <v>0</v>
      </c>
      <c r="AC87" s="202" t="n">
        <f aca="false">AA87-AB87</f>
        <v>0</v>
      </c>
      <c r="AD87" s="200" t="n">
        <v>2900000</v>
      </c>
      <c r="AE87" s="201" t="n">
        <v>0</v>
      </c>
      <c r="AF87" s="202" t="n">
        <f aca="false">AD87-AE87</f>
        <v>2900000</v>
      </c>
      <c r="AG87" s="200"/>
      <c r="AH87" s="201" t="n">
        <v>250000</v>
      </c>
      <c r="AI87" s="202" t="n">
        <f aca="false">AG87-AH87</f>
        <v>-250000</v>
      </c>
      <c r="AJ87" s="200" t="n">
        <v>0</v>
      </c>
      <c r="AK87" s="201"/>
      <c r="AL87" s="202" t="n">
        <f aca="false">AJ87-AK87</f>
        <v>0</v>
      </c>
      <c r="AM87" s="200" t="n">
        <v>0</v>
      </c>
      <c r="AN87" s="201" t="n">
        <v>0</v>
      </c>
      <c r="AO87" s="202" t="n">
        <f aca="false">AM87-AN87</f>
        <v>0</v>
      </c>
      <c r="AP87" s="200" t="n">
        <v>1E-008</v>
      </c>
      <c r="AQ87" s="201" t="n">
        <v>0</v>
      </c>
      <c r="AR87" s="202" t="n">
        <f aca="false">AP87-AQ87</f>
        <v>1E-008</v>
      </c>
      <c r="AS87" s="194" t="n">
        <f aca="false">+AM87+AJ87+AG87+AP87</f>
        <v>1E-008</v>
      </c>
      <c r="AT87" s="195" t="n">
        <f aca="false">+AN87+AK87+AH87+AQ87</f>
        <v>250000</v>
      </c>
      <c r="AU87" s="196" t="n">
        <f aca="false">+AO87+AL87+AI87+AR87</f>
        <v>-249999.99999999</v>
      </c>
      <c r="AV87" s="189" t="n">
        <v>0</v>
      </c>
      <c r="AW87" s="189" t="n">
        <v>0</v>
      </c>
      <c r="AX87" s="189" t="n">
        <v>0</v>
      </c>
      <c r="AY87" s="189"/>
      <c r="AZ87" s="203" t="s">
        <v>967</v>
      </c>
      <c r="BA87" s="203" t="s">
        <v>968</v>
      </c>
    </row>
    <row r="88" customFormat="false" ht="26.1" hidden="false" customHeight="false" outlineLevel="0" collapsed="false">
      <c r="A88" s="185" t="n">
        <f aca="false">IF(AND(AO88=0,AI88=0,AL88=0,AR88=0),0,1)</f>
        <v>1</v>
      </c>
      <c r="B88" s="186" t="n">
        <f aca="false">IF(AND(AD88=0,AE88=0),0,1)</f>
        <v>1</v>
      </c>
      <c r="C88" s="187" t="n">
        <v>1</v>
      </c>
      <c r="D88" s="188" t="s">
        <v>61</v>
      </c>
      <c r="E88" s="189" t="s">
        <v>623</v>
      </c>
      <c r="F88" s="189" t="s">
        <v>660</v>
      </c>
      <c r="G88" s="189" t="n">
        <v>5</v>
      </c>
      <c r="H88" s="189" t="s">
        <v>671</v>
      </c>
      <c r="I88" s="208" t="s">
        <v>969</v>
      </c>
      <c r="J88" s="191" t="s">
        <v>628</v>
      </c>
      <c r="K88" s="189" t="s">
        <v>624</v>
      </c>
      <c r="L88" s="192" t="s">
        <v>821</v>
      </c>
      <c r="M88" s="191" t="s">
        <v>34</v>
      </c>
      <c r="N88" s="193" t="s">
        <v>20</v>
      </c>
      <c r="O88" s="189" t="s">
        <v>38</v>
      </c>
      <c r="P88" s="194" t="n">
        <f aca="false">S88+X88+AD88+AG88+AJ88+AP88+AM88</f>
        <v>1215000.00000001</v>
      </c>
      <c r="Q88" s="195" t="n">
        <f aca="false">T88+Y88+AE88+AH88+AK88+AQ88++AN88</f>
        <v>305000</v>
      </c>
      <c r="R88" s="196" t="n">
        <f aca="false">P88-Q88</f>
        <v>910000.00000001</v>
      </c>
      <c r="S88" s="197" t="n">
        <v>0</v>
      </c>
      <c r="T88" s="198" t="n">
        <v>0</v>
      </c>
      <c r="U88" s="199" t="n">
        <v>0</v>
      </c>
      <c r="V88" s="197" t="n">
        <v>0</v>
      </c>
      <c r="W88" s="198" t="n">
        <v>0</v>
      </c>
      <c r="X88" s="197" t="n">
        <v>0</v>
      </c>
      <c r="Y88" s="198" t="n">
        <v>0</v>
      </c>
      <c r="Z88" s="199" t="n">
        <v>0</v>
      </c>
      <c r="AA88" s="200" t="n">
        <v>0</v>
      </c>
      <c r="AB88" s="201" t="n">
        <v>0</v>
      </c>
      <c r="AC88" s="202" t="n">
        <v>0</v>
      </c>
      <c r="AD88" s="200" t="n">
        <v>15000</v>
      </c>
      <c r="AE88" s="201" t="n">
        <v>0</v>
      </c>
      <c r="AF88" s="202" t="n">
        <f aca="false">AD88-AE88</f>
        <v>15000</v>
      </c>
      <c r="AG88" s="200" t="n">
        <v>1200000</v>
      </c>
      <c r="AH88" s="201" t="n">
        <v>0</v>
      </c>
      <c r="AI88" s="202" t="n">
        <f aca="false">AG88-AH88</f>
        <v>1200000</v>
      </c>
      <c r="AJ88" s="200" t="n">
        <v>0</v>
      </c>
      <c r="AK88" s="201" t="n">
        <v>0</v>
      </c>
      <c r="AL88" s="202" t="n">
        <f aca="false">AJ88-AK88</f>
        <v>0</v>
      </c>
      <c r="AM88" s="200" t="n">
        <v>0</v>
      </c>
      <c r="AN88" s="201" t="n">
        <v>305000</v>
      </c>
      <c r="AO88" s="202" t="n">
        <f aca="false">AM88-AN88</f>
        <v>-305000</v>
      </c>
      <c r="AP88" s="200" t="n">
        <v>1E-008</v>
      </c>
      <c r="AQ88" s="201" t="n">
        <v>0</v>
      </c>
      <c r="AR88" s="202" t="n">
        <f aca="false">AP88-AQ88</f>
        <v>1E-008</v>
      </c>
      <c r="AS88" s="194" t="n">
        <f aca="false">+AM88+AJ88+AG88+AP88</f>
        <v>1200000.00000001</v>
      </c>
      <c r="AT88" s="195" t="n">
        <f aca="false">+AN88+AK88+AH88+AQ88</f>
        <v>305000</v>
      </c>
      <c r="AU88" s="196" t="n">
        <f aca="false">+AO88+AL88+AI88+AR88</f>
        <v>895000.00000001</v>
      </c>
      <c r="AV88" s="189" t="n">
        <v>0</v>
      </c>
      <c r="AW88" s="189" t="n">
        <v>0</v>
      </c>
      <c r="AX88" s="189" t="n">
        <v>0</v>
      </c>
      <c r="AY88" s="189"/>
      <c r="AZ88" s="203" t="s">
        <v>967</v>
      </c>
      <c r="BA88" s="203" t="s">
        <v>968</v>
      </c>
    </row>
    <row r="89" customFormat="false" ht="15" hidden="false" customHeight="false" outlineLevel="0" collapsed="false">
      <c r="A89" s="185" t="n">
        <f aca="false">IF(AND(AO89=0,AI89=0,AL89=0,AR89=0),0,1)</f>
        <v>1</v>
      </c>
      <c r="B89" s="186" t="n">
        <f aca="false">IF(AND(AD89=0,AE89=0),0,1)</f>
        <v>0</v>
      </c>
      <c r="C89" s="187" t="n">
        <v>1</v>
      </c>
      <c r="D89" s="188" t="s">
        <v>46</v>
      </c>
      <c r="E89" s="189" t="s">
        <v>642</v>
      </c>
      <c r="F89" s="189" t="s">
        <v>660</v>
      </c>
      <c r="G89" s="189" t="n">
        <v>5</v>
      </c>
      <c r="H89" s="189" t="s">
        <v>671</v>
      </c>
      <c r="I89" s="208" t="s">
        <v>970</v>
      </c>
      <c r="J89" s="191" t="s">
        <v>675</v>
      </c>
      <c r="K89" s="189" t="str">
        <f aca="false">J89</f>
        <v>Réhabilitation de la rue Charles Auray et Candale bas</v>
      </c>
      <c r="L89" s="192" t="s">
        <v>821</v>
      </c>
      <c r="M89" s="191" t="s">
        <v>34</v>
      </c>
      <c r="N89" s="193" t="s">
        <v>20</v>
      </c>
      <c r="O89" s="189" t="s">
        <v>38</v>
      </c>
      <c r="P89" s="194" t="n">
        <f aca="false">S89+X89+AD89+AG89+AJ89+AP89+AM89</f>
        <v>1560000.00000001</v>
      </c>
      <c r="Q89" s="195" t="n">
        <f aca="false">T89+Y89+AE89+AH89+AK89+AQ89++AN89</f>
        <v>0</v>
      </c>
      <c r="R89" s="196" t="n">
        <f aca="false">P89-Q89</f>
        <v>1560000.00000001</v>
      </c>
      <c r="S89" s="197" t="n">
        <v>0</v>
      </c>
      <c r="T89" s="198" t="n">
        <v>0</v>
      </c>
      <c r="U89" s="199" t="n">
        <v>0</v>
      </c>
      <c r="V89" s="197" t="n">
        <v>0</v>
      </c>
      <c r="W89" s="198" t="n">
        <v>0</v>
      </c>
      <c r="X89" s="197" t="n">
        <v>0</v>
      </c>
      <c r="Y89" s="198" t="n">
        <v>0</v>
      </c>
      <c r="Z89" s="199" t="n">
        <v>0</v>
      </c>
      <c r="AA89" s="200" t="n">
        <v>0</v>
      </c>
      <c r="AB89" s="201" t="n">
        <v>0</v>
      </c>
      <c r="AC89" s="202" t="n">
        <f aca="false">AA89-AB89</f>
        <v>0</v>
      </c>
      <c r="AD89" s="200" t="n">
        <v>0</v>
      </c>
      <c r="AE89" s="201" t="n">
        <v>0</v>
      </c>
      <c r="AF89" s="202" t="n">
        <f aca="false">AD89-AE89</f>
        <v>0</v>
      </c>
      <c r="AG89" s="200" t="n">
        <v>1560000</v>
      </c>
      <c r="AH89" s="201"/>
      <c r="AI89" s="202" t="n">
        <f aca="false">AG89-AH89</f>
        <v>1560000</v>
      </c>
      <c r="AJ89" s="200" t="n">
        <v>0</v>
      </c>
      <c r="AK89" s="201"/>
      <c r="AL89" s="202" t="n">
        <f aca="false">AJ89-AK89</f>
        <v>0</v>
      </c>
      <c r="AM89" s="200" t="n">
        <v>0</v>
      </c>
      <c r="AN89" s="201" t="n">
        <v>0</v>
      </c>
      <c r="AO89" s="202" t="n">
        <f aca="false">AM89-AN89</f>
        <v>0</v>
      </c>
      <c r="AP89" s="200" t="n">
        <v>1E-008</v>
      </c>
      <c r="AQ89" s="201" t="n">
        <v>0</v>
      </c>
      <c r="AR89" s="202" t="n">
        <f aca="false">AP89-AQ89</f>
        <v>1E-008</v>
      </c>
      <c r="AS89" s="194" t="n">
        <f aca="false">+AM89+AJ89+AG89+AP89</f>
        <v>1560000.00000001</v>
      </c>
      <c r="AT89" s="195" t="n">
        <f aca="false">+AN89+AK89+AH89+AQ89</f>
        <v>0</v>
      </c>
      <c r="AU89" s="196" t="n">
        <f aca="false">+AO89+AL89+AI89+AR89</f>
        <v>1560000.00000001</v>
      </c>
      <c r="AV89" s="189" t="n">
        <v>0</v>
      </c>
      <c r="AW89" s="189" t="n">
        <v>0</v>
      </c>
      <c r="AX89" s="189" t="n">
        <v>0</v>
      </c>
      <c r="AY89" s="189"/>
      <c r="AZ89" s="203"/>
      <c r="BA89" s="203"/>
    </row>
    <row r="90" customFormat="false" ht="15" hidden="true" customHeight="false" outlineLevel="0" collapsed="false">
      <c r="A90" s="185" t="n">
        <f aca="false">IF(AND(AO90=0,AI90=0,AL90=0,AR90=0),0,1)</f>
        <v>1</v>
      </c>
      <c r="B90" s="213" t="n">
        <v>1</v>
      </c>
      <c r="C90" s="187" t="n">
        <v>1</v>
      </c>
      <c r="D90" s="188" t="s">
        <v>61</v>
      </c>
      <c r="E90" s="189" t="s">
        <v>611</v>
      </c>
      <c r="F90" s="189" t="s">
        <v>660</v>
      </c>
      <c r="G90" s="189" t="n">
        <v>5</v>
      </c>
      <c r="H90" s="189" t="s">
        <v>661</v>
      </c>
      <c r="I90" s="208" t="s">
        <v>971</v>
      </c>
      <c r="J90" s="191" t="s">
        <v>612</v>
      </c>
      <c r="K90" s="189" t="str">
        <f aca="false">J90</f>
        <v>Création d'une Maison des Assistantes Maternelles (MAM)</v>
      </c>
      <c r="L90" s="192" t="s">
        <v>827</v>
      </c>
      <c r="M90" s="191" t="s">
        <v>34</v>
      </c>
      <c r="N90" s="193" t="s">
        <v>20</v>
      </c>
      <c r="O90" s="189" t="s">
        <v>38</v>
      </c>
      <c r="P90" s="194" t="n">
        <f aca="false">S90+X90+AD90+AG90+AJ90+AP90+AM90</f>
        <v>170000.000001</v>
      </c>
      <c r="Q90" s="195" t="n">
        <f aca="false">T90+Y90+AE90+AH90+AK90+AQ90++AN90</f>
        <v>0</v>
      </c>
      <c r="R90" s="196" t="n">
        <f aca="false">P90-Q90</f>
        <v>170000.000001</v>
      </c>
      <c r="S90" s="197" t="n">
        <v>0</v>
      </c>
      <c r="T90" s="198" t="n">
        <v>0</v>
      </c>
      <c r="U90" s="199" t="n">
        <v>0</v>
      </c>
      <c r="V90" s="197" t="n">
        <v>0</v>
      </c>
      <c r="W90" s="198" t="n">
        <v>0</v>
      </c>
      <c r="X90" s="197" t="n">
        <v>0</v>
      </c>
      <c r="Y90" s="198" t="n">
        <v>0</v>
      </c>
      <c r="Z90" s="199" t="n">
        <v>0</v>
      </c>
      <c r="AA90" s="200" t="n">
        <v>0</v>
      </c>
      <c r="AB90" s="201" t="n">
        <v>0</v>
      </c>
      <c r="AC90" s="202" t="n">
        <f aca="false">AA90-AB90</f>
        <v>0</v>
      </c>
      <c r="AD90" s="200" t="n">
        <v>0</v>
      </c>
      <c r="AE90" s="201" t="n">
        <v>0</v>
      </c>
      <c r="AF90" s="202" t="n">
        <f aca="false">AD90-AE90</f>
        <v>0</v>
      </c>
      <c r="AG90" s="200" t="n">
        <v>150000</v>
      </c>
      <c r="AH90" s="201" t="n">
        <v>0</v>
      </c>
      <c r="AI90" s="202" t="n">
        <f aca="false">AG90-AH90</f>
        <v>150000</v>
      </c>
      <c r="AJ90" s="200" t="n">
        <v>20000</v>
      </c>
      <c r="AK90" s="201" t="n">
        <v>0</v>
      </c>
      <c r="AL90" s="202" t="n">
        <f aca="false">AJ90-AK90</f>
        <v>20000</v>
      </c>
      <c r="AM90" s="200" t="n">
        <v>0</v>
      </c>
      <c r="AN90" s="201" t="n">
        <v>0</v>
      </c>
      <c r="AO90" s="202" t="n">
        <f aca="false">AM90-AN90</f>
        <v>0</v>
      </c>
      <c r="AP90" s="200" t="n">
        <v>1E-006</v>
      </c>
      <c r="AQ90" s="201" t="n">
        <v>0</v>
      </c>
      <c r="AR90" s="202" t="n">
        <f aca="false">AP90-AQ90</f>
        <v>1E-006</v>
      </c>
      <c r="AS90" s="194" t="n">
        <f aca="false">+AM90+AJ90+AG90+AP90</f>
        <v>170000.000001</v>
      </c>
      <c r="AT90" s="195" t="n">
        <f aca="false">+AN90+AK90+AH90+AQ90</f>
        <v>0</v>
      </c>
      <c r="AU90" s="196" t="n">
        <f aca="false">+AO90+AL90+AI90+AR90</f>
        <v>170000.000001</v>
      </c>
      <c r="AV90" s="189" t="n">
        <v>0</v>
      </c>
      <c r="AW90" s="189" t="n">
        <v>0</v>
      </c>
      <c r="AX90" s="189"/>
      <c r="AY90" s="189"/>
      <c r="AZ90" s="203"/>
      <c r="BA90" s="203"/>
    </row>
    <row r="91" customFormat="false" ht="17.9" hidden="true" customHeight="false" outlineLevel="0" collapsed="false">
      <c r="A91" s="185" t="n">
        <f aca="false">IF(AND(AO91=0,AI91=0,AL91=0,AR91=0),0,1)</f>
        <v>1</v>
      </c>
      <c r="B91" s="186" t="n">
        <f aca="false">IF(AND(AD91=0,AE91=0),0,1)</f>
        <v>1</v>
      </c>
      <c r="C91" s="187" t="n">
        <v>0</v>
      </c>
      <c r="D91" s="188"/>
      <c r="E91" s="189" t="s">
        <v>642</v>
      </c>
      <c r="F91" s="189" t="s">
        <v>660</v>
      </c>
      <c r="G91" s="189" t="n">
        <v>5</v>
      </c>
      <c r="H91" s="189" t="s">
        <v>661</v>
      </c>
      <c r="I91" s="189" t="s">
        <v>275</v>
      </c>
      <c r="J91" s="191" t="s">
        <v>761</v>
      </c>
      <c r="K91" s="189" t="str">
        <f aca="false">J91</f>
        <v>Acquisitions véhicules</v>
      </c>
      <c r="L91" s="192" t="s">
        <v>827</v>
      </c>
      <c r="M91" s="191" t="s">
        <v>35</v>
      </c>
      <c r="N91" s="193" t="s">
        <v>17</v>
      </c>
      <c r="O91" s="189" t="s">
        <v>38</v>
      </c>
      <c r="P91" s="194" t="n">
        <f aca="false">S91+X91+AD91+AG91+AJ91+AP91+AM91</f>
        <v>2700000</v>
      </c>
      <c r="Q91" s="195" t="n">
        <f aca="false">T91+Y91+AE91+AH91+AK91+AQ91++AN91</f>
        <v>1398169.22</v>
      </c>
      <c r="R91" s="196" t="n">
        <f aca="false">P91-Q91</f>
        <v>1301830.78</v>
      </c>
      <c r="S91" s="197" t="n">
        <v>0</v>
      </c>
      <c r="T91" s="198" t="n">
        <v>1398169.22</v>
      </c>
      <c r="U91" s="199" t="n">
        <v>-1398169.22</v>
      </c>
      <c r="V91" s="197" t="n">
        <v>0</v>
      </c>
      <c r="W91" s="198" t="n">
        <v>0</v>
      </c>
      <c r="X91" s="197" t="n">
        <v>115000</v>
      </c>
      <c r="Y91" s="198" t="n">
        <v>0</v>
      </c>
      <c r="Z91" s="199" t="n">
        <v>115000</v>
      </c>
      <c r="AA91" s="200" t="n">
        <v>115000</v>
      </c>
      <c r="AB91" s="201" t="n">
        <v>0</v>
      </c>
      <c r="AC91" s="202" t="n">
        <f aca="false">AA91-AB91</f>
        <v>115000</v>
      </c>
      <c r="AD91" s="200" t="n">
        <v>200000</v>
      </c>
      <c r="AE91" s="201" t="n">
        <v>0</v>
      </c>
      <c r="AF91" s="202" t="n">
        <f aca="false">AD91-AE91</f>
        <v>200000</v>
      </c>
      <c r="AG91" s="200" t="n">
        <v>200000</v>
      </c>
      <c r="AH91" s="201" t="n">
        <v>0</v>
      </c>
      <c r="AI91" s="202" t="n">
        <f aca="false">AG91-AH91</f>
        <v>200000</v>
      </c>
      <c r="AJ91" s="200" t="n">
        <v>335000</v>
      </c>
      <c r="AK91" s="201" t="n">
        <v>0</v>
      </c>
      <c r="AL91" s="202" t="n">
        <f aca="false">AJ91-AK91</f>
        <v>335000</v>
      </c>
      <c r="AM91" s="200" t="n">
        <v>450000</v>
      </c>
      <c r="AN91" s="201" t="n">
        <v>0</v>
      </c>
      <c r="AO91" s="202" t="n">
        <f aca="false">AM91-AN91</f>
        <v>450000</v>
      </c>
      <c r="AP91" s="200" t="n">
        <v>1400000</v>
      </c>
      <c r="AQ91" s="201" t="n">
        <v>0</v>
      </c>
      <c r="AR91" s="202" t="n">
        <f aca="false">AP91-AQ91</f>
        <v>1400000</v>
      </c>
      <c r="AS91" s="194" t="n">
        <f aca="false">+AM91+AJ91+AG91+AP91</f>
        <v>2385000</v>
      </c>
      <c r="AT91" s="195" t="n">
        <f aca="false">+AN91+AK91+AH91+AQ91</f>
        <v>0</v>
      </c>
      <c r="AU91" s="196" t="n">
        <f aca="false">+AO91+AL91+AI91+AR91</f>
        <v>2385000</v>
      </c>
      <c r="AV91" s="189" t="n">
        <v>0</v>
      </c>
      <c r="AW91" s="189" t="n">
        <v>0</v>
      </c>
      <c r="AX91" s="189" t="n">
        <v>0</v>
      </c>
      <c r="AY91" s="189"/>
      <c r="AZ91" s="203" t="s">
        <v>972</v>
      </c>
      <c r="BA91" s="203"/>
    </row>
    <row r="92" customFormat="false" ht="67.15" hidden="true" customHeight="false" outlineLevel="0" collapsed="false">
      <c r="A92" s="185" t="n">
        <f aca="false">IF(AND(AO92=0,AI92=0,AL92=0,AR92=0),0,1)</f>
        <v>0</v>
      </c>
      <c r="B92" s="186" t="n">
        <f aca="false">IF(AND(AD92=0,AE92=0),0,1)</f>
        <v>1</v>
      </c>
      <c r="C92" s="187" t="n">
        <v>0</v>
      </c>
      <c r="D92" s="188" t="s">
        <v>45</v>
      </c>
      <c r="E92" s="189" t="s">
        <v>642</v>
      </c>
      <c r="F92" s="189" t="s">
        <v>644</v>
      </c>
      <c r="G92" s="189" t="n">
        <v>4</v>
      </c>
      <c r="H92" s="189" t="s">
        <v>645</v>
      </c>
      <c r="I92" s="204" t="s">
        <v>533</v>
      </c>
      <c r="J92" s="191" t="s">
        <v>768</v>
      </c>
      <c r="K92" s="189" t="s">
        <v>35</v>
      </c>
      <c r="L92" s="192" t="s">
        <v>827</v>
      </c>
      <c r="M92" s="191" t="s">
        <v>35</v>
      </c>
      <c r="N92" s="193" t="s">
        <v>17</v>
      </c>
      <c r="O92" s="189" t="s">
        <v>38</v>
      </c>
      <c r="P92" s="194" t="n">
        <f aca="false">S92+X92+AD92+AG92+AJ92+AP92+AM92</f>
        <v>1433000</v>
      </c>
      <c r="Q92" s="195" t="n">
        <f aca="false">T92+Y92+AE92+AH92+AK92+AQ92++AN92</f>
        <v>1433000</v>
      </c>
      <c r="R92" s="196" t="n">
        <f aca="false">P92-Q92</f>
        <v>0</v>
      </c>
      <c r="S92" s="197" t="n">
        <v>233000</v>
      </c>
      <c r="T92" s="198" t="n">
        <v>233000</v>
      </c>
      <c r="U92" s="199" t="n">
        <v>0</v>
      </c>
      <c r="V92" s="197" t="n">
        <v>0</v>
      </c>
      <c r="W92" s="198" t="n">
        <v>0</v>
      </c>
      <c r="X92" s="197" t="n">
        <v>200000</v>
      </c>
      <c r="Y92" s="198" t="n">
        <v>200000</v>
      </c>
      <c r="Z92" s="199" t="n">
        <v>0</v>
      </c>
      <c r="AA92" s="200" t="n">
        <v>200000</v>
      </c>
      <c r="AB92" s="201" t="n">
        <v>200000</v>
      </c>
      <c r="AC92" s="202" t="n">
        <f aca="false">AA92-AB92</f>
        <v>0</v>
      </c>
      <c r="AD92" s="200" t="n">
        <v>200000</v>
      </c>
      <c r="AE92" s="201" t="n">
        <v>200000</v>
      </c>
      <c r="AF92" s="202" t="n">
        <f aca="false">AD92-AE92</f>
        <v>0</v>
      </c>
      <c r="AG92" s="200" t="n">
        <v>200000</v>
      </c>
      <c r="AH92" s="201" t="n">
        <v>200000</v>
      </c>
      <c r="AI92" s="202" t="n">
        <f aca="false">AG92-AH92</f>
        <v>0</v>
      </c>
      <c r="AJ92" s="200" t="n">
        <v>200000</v>
      </c>
      <c r="AK92" s="201" t="n">
        <v>200000</v>
      </c>
      <c r="AL92" s="202" t="n">
        <f aca="false">AJ92-AK92</f>
        <v>0</v>
      </c>
      <c r="AM92" s="200" t="n">
        <v>200000</v>
      </c>
      <c r="AN92" s="201" t="n">
        <v>200000</v>
      </c>
      <c r="AO92" s="202" t="n">
        <f aca="false">AM92-AN92</f>
        <v>0</v>
      </c>
      <c r="AP92" s="200" t="n">
        <v>200000</v>
      </c>
      <c r="AQ92" s="201" t="n">
        <v>200000</v>
      </c>
      <c r="AR92" s="202" t="n">
        <f aca="false">AP92-AQ92</f>
        <v>0</v>
      </c>
      <c r="AS92" s="194" t="n">
        <f aca="false">+AM92+AJ92+AG92+AP92</f>
        <v>800000</v>
      </c>
      <c r="AT92" s="195" t="n">
        <f aca="false">+AN92+AK92+AH92+AQ92</f>
        <v>800000</v>
      </c>
      <c r="AU92" s="196" t="n">
        <f aca="false">+AO92+AL92+AI92+AR92</f>
        <v>0</v>
      </c>
      <c r="AV92" s="189"/>
      <c r="AW92" s="189"/>
      <c r="AX92" s="189"/>
      <c r="AY92" s="189"/>
      <c r="AZ92" s="203" t="s">
        <v>973</v>
      </c>
      <c r="BA92" s="203" t="s">
        <v>974</v>
      </c>
    </row>
    <row r="93" customFormat="false" ht="58.95" hidden="true" customHeight="false" outlineLevel="0" collapsed="false">
      <c r="A93" s="185" t="n">
        <f aca="false">IF(AND(AO93=0,AI93=0,AL93=0,AR93=0),0,1)</f>
        <v>1</v>
      </c>
      <c r="B93" s="186" t="n">
        <f aca="false">IF(AND(AD93=0,AE93=0),0,1)</f>
        <v>1</v>
      </c>
      <c r="C93" s="187" t="n">
        <v>1</v>
      </c>
      <c r="D93" s="188" t="s">
        <v>57</v>
      </c>
      <c r="E93" s="189" t="s">
        <v>642</v>
      </c>
      <c r="F93" s="189" t="s">
        <v>644</v>
      </c>
      <c r="G93" s="189" t="n">
        <v>4</v>
      </c>
      <c r="H93" s="189" t="s">
        <v>652</v>
      </c>
      <c r="I93" s="204" t="s">
        <v>105</v>
      </c>
      <c r="J93" s="191" t="s">
        <v>653</v>
      </c>
      <c r="K93" s="189" t="s">
        <v>35</v>
      </c>
      <c r="L93" s="192" t="s">
        <v>818</v>
      </c>
      <c r="M93" s="191" t="s">
        <v>35</v>
      </c>
      <c r="N93" s="193" t="s">
        <v>26</v>
      </c>
      <c r="O93" s="189" t="s">
        <v>38</v>
      </c>
      <c r="P93" s="194" t="n">
        <f aca="false">S93+X93+AD93+AG93+AJ93+AP93+AM93</f>
        <v>800000</v>
      </c>
      <c r="Q93" s="195" t="n">
        <f aca="false">T93+Y93+AE93+AH93+AK93+AQ93++AN93</f>
        <v>750000</v>
      </c>
      <c r="R93" s="196" t="n">
        <f aca="false">P93-Q93</f>
        <v>50000</v>
      </c>
      <c r="S93" s="197" t="n">
        <v>0</v>
      </c>
      <c r="T93" s="198" t="n">
        <v>0</v>
      </c>
      <c r="U93" s="199" t="n">
        <v>0</v>
      </c>
      <c r="V93" s="197" t="n">
        <v>200000</v>
      </c>
      <c r="W93" s="198" t="n">
        <v>0</v>
      </c>
      <c r="X93" s="197" t="n">
        <v>200000</v>
      </c>
      <c r="Y93" s="198" t="n">
        <v>0</v>
      </c>
      <c r="Z93" s="199" t="n">
        <v>200000</v>
      </c>
      <c r="AA93" s="200" t="n">
        <v>0</v>
      </c>
      <c r="AB93" s="201" t="n">
        <v>0</v>
      </c>
      <c r="AC93" s="202" t="n">
        <f aca="false">AA93-AB93</f>
        <v>0</v>
      </c>
      <c r="AD93" s="200" t="n">
        <v>150000</v>
      </c>
      <c r="AE93" s="201" t="n">
        <v>0</v>
      </c>
      <c r="AF93" s="202" t="n">
        <f aca="false">AD93-AE93</f>
        <v>150000</v>
      </c>
      <c r="AG93" s="200" t="n">
        <v>0</v>
      </c>
      <c r="AH93" s="201" t="n">
        <v>0</v>
      </c>
      <c r="AI93" s="202" t="n">
        <f aca="false">AG93-AH93</f>
        <v>0</v>
      </c>
      <c r="AJ93" s="200" t="n">
        <v>150000</v>
      </c>
      <c r="AK93" s="201" t="n">
        <v>0</v>
      </c>
      <c r="AL93" s="202" t="n">
        <f aca="false">AJ93-AK93</f>
        <v>150000</v>
      </c>
      <c r="AM93" s="200" t="n">
        <v>150000</v>
      </c>
      <c r="AN93" s="201" t="n">
        <v>150000</v>
      </c>
      <c r="AO93" s="202" t="n">
        <f aca="false">AM93-AN93</f>
        <v>0</v>
      </c>
      <c r="AP93" s="200" t="n">
        <v>150000</v>
      </c>
      <c r="AQ93" s="201" t="n">
        <v>600000</v>
      </c>
      <c r="AR93" s="202" t="n">
        <f aca="false">AP93-AQ93</f>
        <v>-450000</v>
      </c>
      <c r="AS93" s="194" t="n">
        <f aca="false">+AM93+AJ93+AG93+AP93</f>
        <v>450000</v>
      </c>
      <c r="AT93" s="195" t="n">
        <f aca="false">+AN93+AK93+AH93+AQ93</f>
        <v>750000</v>
      </c>
      <c r="AU93" s="196" t="n">
        <f aca="false">+AO93+AL93+AI93+AR93</f>
        <v>-300000</v>
      </c>
      <c r="AV93" s="189" t="n">
        <v>0</v>
      </c>
      <c r="AW93" s="189" t="n">
        <v>0</v>
      </c>
      <c r="AX93" s="189" t="n">
        <v>0</v>
      </c>
      <c r="AY93" s="189"/>
      <c r="AZ93" s="203" t="s">
        <v>975</v>
      </c>
      <c r="BA93" s="203" t="s">
        <v>976</v>
      </c>
    </row>
    <row r="94" customFormat="false" ht="50.7" hidden="true" customHeight="false" outlineLevel="0" collapsed="false">
      <c r="A94" s="185" t="n">
        <f aca="false">IF(AND(AO94=0,AI94=0,AL94=0,AR94=0),0,1)</f>
        <v>1</v>
      </c>
      <c r="B94" s="186" t="n">
        <f aca="false">IF(AND(AD94=0,AE94=0),0,1)</f>
        <v>1</v>
      </c>
      <c r="C94" s="187" t="n">
        <v>0</v>
      </c>
      <c r="D94" s="188" t="s">
        <v>50</v>
      </c>
      <c r="E94" s="189" t="s">
        <v>642</v>
      </c>
      <c r="F94" s="189" t="s">
        <v>660</v>
      </c>
      <c r="G94" s="189" t="n">
        <v>5</v>
      </c>
      <c r="H94" s="189" t="s">
        <v>667</v>
      </c>
      <c r="I94" s="221" t="s">
        <v>977</v>
      </c>
      <c r="J94" s="191" t="s">
        <v>762</v>
      </c>
      <c r="K94" s="189" t="str">
        <f aca="false">J94</f>
        <v>Divers récurrents - Espaces publics</v>
      </c>
      <c r="L94" s="192" t="s">
        <v>818</v>
      </c>
      <c r="M94" s="191" t="s">
        <v>35</v>
      </c>
      <c r="N94" s="193" t="s">
        <v>17</v>
      </c>
      <c r="O94" s="189" t="s">
        <v>38</v>
      </c>
      <c r="P94" s="194" t="n">
        <f aca="false">S94+X94+AD94+AG94+AJ94+AP94+AM94</f>
        <v>23870000</v>
      </c>
      <c r="Q94" s="195" t="n">
        <f aca="false">T94+Y94+AE94+AH94+AK94+AQ94++AN94</f>
        <v>0</v>
      </c>
      <c r="R94" s="196" t="n">
        <f aca="false">P94-Q94</f>
        <v>23870000</v>
      </c>
      <c r="S94" s="197" t="n">
        <v>0</v>
      </c>
      <c r="T94" s="198" t="n">
        <v>0</v>
      </c>
      <c r="U94" s="199" t="n">
        <v>0</v>
      </c>
      <c r="V94" s="197" t="n">
        <v>0</v>
      </c>
      <c r="W94" s="198" t="n">
        <v>0</v>
      </c>
      <c r="X94" s="197" t="n">
        <v>3900000</v>
      </c>
      <c r="Y94" s="198" t="n">
        <v>0</v>
      </c>
      <c r="Z94" s="199" t="n">
        <v>3900000</v>
      </c>
      <c r="AA94" s="200" t="n">
        <v>3900000</v>
      </c>
      <c r="AB94" s="201" t="n">
        <v>0</v>
      </c>
      <c r="AC94" s="202" t="n">
        <f aca="false">AA94-AB94</f>
        <v>3900000</v>
      </c>
      <c r="AD94" s="200" t="n">
        <v>4000000</v>
      </c>
      <c r="AE94" s="201" t="n">
        <v>0</v>
      </c>
      <c r="AF94" s="202" t="n">
        <f aca="false">AD94-AE94</f>
        <v>4000000</v>
      </c>
      <c r="AG94" s="200" t="n">
        <v>3970000</v>
      </c>
      <c r="AH94" s="201" t="n">
        <v>0</v>
      </c>
      <c r="AI94" s="202" t="n">
        <f aca="false">AG94-AH94</f>
        <v>3970000</v>
      </c>
      <c r="AJ94" s="200" t="n">
        <v>4000000</v>
      </c>
      <c r="AK94" s="201" t="n">
        <v>0</v>
      </c>
      <c r="AL94" s="202" t="n">
        <f aca="false">AJ94-AK94</f>
        <v>4000000</v>
      </c>
      <c r="AM94" s="200" t="n">
        <v>4000000</v>
      </c>
      <c r="AN94" s="201" t="n">
        <v>0</v>
      </c>
      <c r="AO94" s="202" t="n">
        <f aca="false">AM94-AN94</f>
        <v>4000000</v>
      </c>
      <c r="AP94" s="200" t="n">
        <v>4000000</v>
      </c>
      <c r="AQ94" s="201" t="n">
        <v>0</v>
      </c>
      <c r="AR94" s="202" t="n">
        <f aca="false">AP94-AQ94</f>
        <v>4000000</v>
      </c>
      <c r="AS94" s="194" t="n">
        <f aca="false">+AM94+AJ94+AG94+AP94</f>
        <v>15970000</v>
      </c>
      <c r="AT94" s="195" t="n">
        <f aca="false">+AN94+AK94+AH94+AQ94</f>
        <v>0</v>
      </c>
      <c r="AU94" s="196" t="n">
        <f aca="false">+AO94+AL94+AI94+AR94</f>
        <v>15970000</v>
      </c>
      <c r="AV94" s="189" t="n">
        <v>0</v>
      </c>
      <c r="AW94" s="189" t="n">
        <v>0</v>
      </c>
      <c r="AX94" s="189" t="n">
        <v>0</v>
      </c>
      <c r="AY94" s="189"/>
      <c r="AZ94" s="203" t="s">
        <v>978</v>
      </c>
      <c r="BA94" s="203" t="s">
        <v>979</v>
      </c>
    </row>
    <row r="95" customFormat="false" ht="15" hidden="true" customHeight="false" outlineLevel="0" collapsed="false">
      <c r="A95" s="185" t="n">
        <f aca="false">IF(AND(AO95=0,AI95=0,AL95=0,AR95=0),0,1)</f>
        <v>1</v>
      </c>
      <c r="B95" s="186" t="n">
        <f aca="false">IF(AND(AD95=0,AE95=0),0,1)</f>
        <v>1</v>
      </c>
      <c r="C95" s="187" t="n">
        <v>1</v>
      </c>
      <c r="D95" s="188"/>
      <c r="E95" s="189" t="s">
        <v>642</v>
      </c>
      <c r="F95" s="189" t="s">
        <v>660</v>
      </c>
      <c r="G95" s="189" t="n">
        <v>5</v>
      </c>
      <c r="H95" s="189" t="s">
        <v>667</v>
      </c>
      <c r="I95" s="189" t="s">
        <v>980</v>
      </c>
      <c r="J95" s="191" t="s">
        <v>754</v>
      </c>
      <c r="K95" s="189" t="s">
        <v>754</v>
      </c>
      <c r="L95" s="192" t="s">
        <v>818</v>
      </c>
      <c r="M95" s="191" t="s">
        <v>35</v>
      </c>
      <c r="N95" s="193" t="s">
        <v>21</v>
      </c>
      <c r="O95" s="189" t="s">
        <v>38</v>
      </c>
      <c r="P95" s="194" t="n">
        <f aca="false">S95+X95+AD95+AG95+AJ95+AP95+AM95</f>
        <v>150000</v>
      </c>
      <c r="Q95" s="195" t="n">
        <f aca="false">T95+Y95+AE95+AH95+AK95+AQ95++AN95</f>
        <v>0</v>
      </c>
      <c r="R95" s="196" t="n">
        <f aca="false">P95-Q95</f>
        <v>150000</v>
      </c>
      <c r="S95" s="197" t="n">
        <v>0</v>
      </c>
      <c r="T95" s="198" t="n">
        <v>0</v>
      </c>
      <c r="U95" s="199" t="n">
        <v>0</v>
      </c>
      <c r="V95" s="197" t="n">
        <v>0</v>
      </c>
      <c r="W95" s="198" t="n">
        <v>0</v>
      </c>
      <c r="X95" s="197" t="n">
        <v>25000</v>
      </c>
      <c r="Y95" s="198" t="n">
        <v>0</v>
      </c>
      <c r="Z95" s="199" t="n">
        <v>25000</v>
      </c>
      <c r="AA95" s="200" t="n">
        <v>25000</v>
      </c>
      <c r="AB95" s="201" t="n">
        <v>0</v>
      </c>
      <c r="AC95" s="202" t="n">
        <f aca="false">AA95-AB95</f>
        <v>25000</v>
      </c>
      <c r="AD95" s="200" t="n">
        <v>25000</v>
      </c>
      <c r="AE95" s="201" t="n">
        <v>0</v>
      </c>
      <c r="AF95" s="202" t="n">
        <f aca="false">AD95-AE95</f>
        <v>25000</v>
      </c>
      <c r="AG95" s="200" t="n">
        <v>25000</v>
      </c>
      <c r="AH95" s="201" t="n">
        <v>0</v>
      </c>
      <c r="AI95" s="202" t="n">
        <f aca="false">AG95-AH95</f>
        <v>25000</v>
      </c>
      <c r="AJ95" s="200" t="n">
        <v>25000</v>
      </c>
      <c r="AK95" s="201" t="n">
        <v>0</v>
      </c>
      <c r="AL95" s="202" t="n">
        <f aca="false">AJ95-AK95</f>
        <v>25000</v>
      </c>
      <c r="AM95" s="200" t="n">
        <v>25000</v>
      </c>
      <c r="AN95" s="201" t="n">
        <v>0</v>
      </c>
      <c r="AO95" s="202" t="n">
        <f aca="false">AM95-AN95</f>
        <v>25000</v>
      </c>
      <c r="AP95" s="200" t="n">
        <v>25000</v>
      </c>
      <c r="AQ95" s="201" t="n">
        <v>0</v>
      </c>
      <c r="AR95" s="202" t="n">
        <f aca="false">AP95-AQ95</f>
        <v>25000</v>
      </c>
      <c r="AS95" s="194" t="n">
        <f aca="false">+AM95+AJ95+AG95+AP95</f>
        <v>100000</v>
      </c>
      <c r="AT95" s="195" t="n">
        <f aca="false">+AN95+AK95+AH95+AQ95</f>
        <v>0</v>
      </c>
      <c r="AU95" s="196" t="n">
        <f aca="false">+AO95+AL95+AI95+AR95</f>
        <v>100000</v>
      </c>
      <c r="AV95" s="189" t="n">
        <v>0</v>
      </c>
      <c r="AW95" s="189" t="n">
        <v>0</v>
      </c>
      <c r="AX95" s="189" t="n">
        <v>0</v>
      </c>
      <c r="AY95" s="189"/>
      <c r="AZ95" s="203"/>
      <c r="BA95" s="203"/>
    </row>
    <row r="96" customFormat="false" ht="15" hidden="true" customHeight="false" outlineLevel="0" collapsed="false">
      <c r="A96" s="185" t="n">
        <f aca="false">IF(AND(AO96=0,AI96=0,AL96=0,AR96=0),0,1)</f>
        <v>1</v>
      </c>
      <c r="B96" s="186" t="n">
        <f aca="false">IF(AND(AD96=0,AE96=0),0,1)</f>
        <v>0</v>
      </c>
      <c r="C96" s="187" t="n">
        <v>1</v>
      </c>
      <c r="D96" s="188"/>
      <c r="E96" s="189" t="s">
        <v>642</v>
      </c>
      <c r="F96" s="189" t="s">
        <v>660</v>
      </c>
      <c r="G96" s="189" t="n">
        <v>5</v>
      </c>
      <c r="H96" s="189" t="s">
        <v>667</v>
      </c>
      <c r="I96" s="189" t="s">
        <v>981</v>
      </c>
      <c r="J96" s="191" t="s">
        <v>755</v>
      </c>
      <c r="K96" s="189" t="s">
        <v>754</v>
      </c>
      <c r="L96" s="192" t="s">
        <v>818</v>
      </c>
      <c r="M96" s="191" t="s">
        <v>35</v>
      </c>
      <c r="N96" s="193" t="s">
        <v>21</v>
      </c>
      <c r="O96" s="189" t="s">
        <v>38</v>
      </c>
      <c r="P96" s="194"/>
      <c r="Q96" s="195" t="n">
        <f aca="false">T96+Y96+AE96+AH96+AK96+AQ96++AN96</f>
        <v>0</v>
      </c>
      <c r="R96" s="196" t="n">
        <f aca="false">P96-Q96</f>
        <v>0</v>
      </c>
      <c r="S96" s="197" t="n">
        <v>0</v>
      </c>
      <c r="T96" s="198" t="n">
        <v>0</v>
      </c>
      <c r="U96" s="199" t="n">
        <v>0</v>
      </c>
      <c r="V96" s="197" t="n">
        <v>0</v>
      </c>
      <c r="W96" s="198" t="n">
        <v>0</v>
      </c>
      <c r="X96" s="197" t="n">
        <v>0</v>
      </c>
      <c r="Y96" s="198" t="n">
        <v>0</v>
      </c>
      <c r="Z96" s="199" t="n">
        <v>0</v>
      </c>
      <c r="AA96" s="200" t="n">
        <v>0</v>
      </c>
      <c r="AB96" s="201" t="n">
        <v>0</v>
      </c>
      <c r="AC96" s="202" t="n">
        <f aca="false">AA96-AB96</f>
        <v>0</v>
      </c>
      <c r="AD96" s="200" t="n">
        <v>0</v>
      </c>
      <c r="AE96" s="201" t="n">
        <v>0</v>
      </c>
      <c r="AF96" s="202" t="n">
        <f aca="false">AD96-AE96</f>
        <v>0</v>
      </c>
      <c r="AG96" s="200" t="n">
        <v>300000</v>
      </c>
      <c r="AH96" s="201" t="n">
        <v>0</v>
      </c>
      <c r="AI96" s="202" t="n">
        <f aca="false">AG96-AH96</f>
        <v>300000</v>
      </c>
      <c r="AJ96" s="200" t="n">
        <v>0</v>
      </c>
      <c r="AK96" s="201" t="n">
        <v>0</v>
      </c>
      <c r="AL96" s="202" t="n">
        <f aca="false">AJ96-AK96</f>
        <v>0</v>
      </c>
      <c r="AM96" s="200" t="n">
        <v>0</v>
      </c>
      <c r="AN96" s="201" t="n">
        <v>0</v>
      </c>
      <c r="AO96" s="202" t="n">
        <f aca="false">AM96-AN96</f>
        <v>0</v>
      </c>
      <c r="AP96" s="200" t="n">
        <v>0</v>
      </c>
      <c r="AQ96" s="201" t="n">
        <v>0</v>
      </c>
      <c r="AR96" s="202" t="n">
        <f aca="false">AP96-AQ96</f>
        <v>0</v>
      </c>
      <c r="AS96" s="194" t="n">
        <f aca="false">+AM96+AJ96+AG96+AP96</f>
        <v>300000</v>
      </c>
      <c r="AT96" s="195" t="n">
        <f aca="false">+AN96+AK96+AH96+AQ96</f>
        <v>0</v>
      </c>
      <c r="AU96" s="196" t="n">
        <f aca="false">+AO96+AL96+AI96+AR96</f>
        <v>300000</v>
      </c>
      <c r="AV96" s="189" t="n">
        <v>0</v>
      </c>
      <c r="AW96" s="189" t="n">
        <v>0</v>
      </c>
      <c r="AX96" s="189" t="n">
        <v>0</v>
      </c>
      <c r="AY96" s="189"/>
      <c r="AZ96" s="203"/>
      <c r="BA96" s="203"/>
    </row>
    <row r="97" customFormat="false" ht="15" hidden="true" customHeight="false" outlineLevel="0" collapsed="false">
      <c r="A97" s="185" t="n">
        <f aca="false">IF(AND(AO97=0,AI97=0,AL97=0,AR97=0),0,1)</f>
        <v>1</v>
      </c>
      <c r="B97" s="186" t="n">
        <f aca="false">IF(AND(AD97=0,AE97=0),0,1)</f>
        <v>1</v>
      </c>
      <c r="C97" s="187" t="n">
        <v>1</v>
      </c>
      <c r="D97" s="188" t="s">
        <v>50</v>
      </c>
      <c r="E97" s="189" t="s">
        <v>642</v>
      </c>
      <c r="F97" s="189" t="s">
        <v>660</v>
      </c>
      <c r="G97" s="189" t="n">
        <v>5</v>
      </c>
      <c r="H97" s="189" t="s">
        <v>667</v>
      </c>
      <c r="I97" s="209" t="s">
        <v>982</v>
      </c>
      <c r="J97" s="191" t="s">
        <v>668</v>
      </c>
      <c r="K97" s="189" t="str">
        <f aca="false">J97</f>
        <v>Budget participatif</v>
      </c>
      <c r="L97" s="192" t="s">
        <v>818</v>
      </c>
      <c r="M97" s="191" t="s">
        <v>35</v>
      </c>
      <c r="N97" s="193" t="s">
        <v>17</v>
      </c>
      <c r="O97" s="189" t="s">
        <v>38</v>
      </c>
      <c r="P97" s="194" t="n">
        <f aca="false">S97+X97+AD97+AF97+AI97+AO97+AL97</f>
        <v>2000000</v>
      </c>
      <c r="Q97" s="195" t="n">
        <f aca="false">T97+Y97+AE97+AH97+AK97+AQ97++AN97</f>
        <v>0</v>
      </c>
      <c r="R97" s="196" t="n">
        <f aca="false">P97-Q97</f>
        <v>2000000</v>
      </c>
      <c r="S97" s="197" t="n">
        <v>0</v>
      </c>
      <c r="T97" s="198" t="n">
        <v>0</v>
      </c>
      <c r="U97" s="199" t="n">
        <v>0</v>
      </c>
      <c r="V97" s="197" t="n">
        <v>0</v>
      </c>
      <c r="W97" s="198" t="n">
        <v>0</v>
      </c>
      <c r="X97" s="197" t="n">
        <v>0</v>
      </c>
      <c r="Y97" s="198" t="n">
        <v>0</v>
      </c>
      <c r="Z97" s="199" t="n">
        <v>0</v>
      </c>
      <c r="AA97" s="200" t="n">
        <v>0</v>
      </c>
      <c r="AB97" s="201" t="n">
        <v>0</v>
      </c>
      <c r="AC97" s="202" t="n">
        <f aca="false">AA97-AB97</f>
        <v>0</v>
      </c>
      <c r="AD97" s="200" t="n">
        <v>250000</v>
      </c>
      <c r="AE97" s="201" t="n">
        <v>0</v>
      </c>
      <c r="AF97" s="202" t="n">
        <f aca="false">AD97-AE97</f>
        <v>250000</v>
      </c>
      <c r="AG97" s="200" t="n">
        <v>500000</v>
      </c>
      <c r="AH97" s="201" t="n">
        <v>0</v>
      </c>
      <c r="AI97" s="202" t="n">
        <f aca="false">AG97-AH97</f>
        <v>500000</v>
      </c>
      <c r="AJ97" s="200" t="n">
        <v>500000</v>
      </c>
      <c r="AK97" s="201" t="n">
        <v>0</v>
      </c>
      <c r="AL97" s="202" t="n">
        <f aca="false">AJ97-AK97</f>
        <v>500000</v>
      </c>
      <c r="AM97" s="200" t="n">
        <v>500000</v>
      </c>
      <c r="AN97" s="201" t="n">
        <v>0</v>
      </c>
      <c r="AO97" s="202" t="n">
        <f aca="false">AM97-AN97</f>
        <v>500000</v>
      </c>
      <c r="AP97" s="200" t="n">
        <v>500000</v>
      </c>
      <c r="AQ97" s="201" t="n">
        <v>0</v>
      </c>
      <c r="AR97" s="202" t="n">
        <f aca="false">AP97-AQ97</f>
        <v>500000</v>
      </c>
      <c r="AS97" s="194" t="n">
        <f aca="false">+AM97+AJ97+AG97+AP97</f>
        <v>2000000</v>
      </c>
      <c r="AT97" s="195" t="n">
        <f aca="false">+AN97+AK97+AH97+AQ97</f>
        <v>0</v>
      </c>
      <c r="AU97" s="196" t="n">
        <f aca="false">+AO97+AL97+AI97+AR97</f>
        <v>2000000</v>
      </c>
      <c r="AV97" s="189"/>
      <c r="AW97" s="189"/>
      <c r="AX97" s="189"/>
      <c r="AY97" s="189"/>
      <c r="AZ97" s="203" t="s">
        <v>983</v>
      </c>
      <c r="BA97" s="203"/>
    </row>
    <row r="98" customFormat="false" ht="34.3" hidden="false" customHeight="false" outlineLevel="0" collapsed="false">
      <c r="A98" s="185" t="n">
        <f aca="false">IF(AND(AO98=0,AI98=0,AL98=0,AR98=0),0,1)</f>
        <v>1</v>
      </c>
      <c r="B98" s="213" t="n">
        <v>1</v>
      </c>
      <c r="C98" s="187" t="n">
        <v>1</v>
      </c>
      <c r="D98" s="188" t="s">
        <v>50</v>
      </c>
      <c r="E98" s="189" t="s">
        <v>637</v>
      </c>
      <c r="F98" s="189" t="s">
        <v>660</v>
      </c>
      <c r="G98" s="189" t="n">
        <v>5</v>
      </c>
      <c r="H98" s="189" t="s">
        <v>671</v>
      </c>
      <c r="I98" s="209" t="s">
        <v>984</v>
      </c>
      <c r="J98" s="191" t="s">
        <v>639</v>
      </c>
      <c r="K98" s="189" t="str">
        <f aca="false">J98</f>
        <v>Zone 30 - plan vélos - plan piétons</v>
      </c>
      <c r="L98" s="192" t="s">
        <v>818</v>
      </c>
      <c r="M98" s="191" t="s">
        <v>35</v>
      </c>
      <c r="N98" s="193" t="s">
        <v>21</v>
      </c>
      <c r="O98" s="189" t="s">
        <v>38</v>
      </c>
      <c r="P98" s="194" t="n">
        <f aca="false">S98+X98+AD98+AF98+AI98+AO98+AL98</f>
        <v>302000</v>
      </c>
      <c r="Q98" s="195" t="n">
        <f aca="false">T98+Y98+AE98+AH98+AK98+AQ98++AN98</f>
        <v>23000</v>
      </c>
      <c r="R98" s="196" t="n">
        <f aca="false">P98-Q98</f>
        <v>279000</v>
      </c>
      <c r="S98" s="197" t="n">
        <v>0</v>
      </c>
      <c r="T98" s="198" t="n">
        <v>0</v>
      </c>
      <c r="U98" s="199" t="n">
        <v>0</v>
      </c>
      <c r="V98" s="197" t="n">
        <v>0</v>
      </c>
      <c r="W98" s="198" t="n">
        <v>0</v>
      </c>
      <c r="X98" s="197" t="n">
        <v>0</v>
      </c>
      <c r="Y98" s="198" t="n">
        <v>0</v>
      </c>
      <c r="Z98" s="199" t="n">
        <v>0</v>
      </c>
      <c r="AA98" s="200" t="n">
        <v>0</v>
      </c>
      <c r="AB98" s="201" t="n">
        <v>0</v>
      </c>
      <c r="AC98" s="202" t="n">
        <f aca="false">AA98-AB98</f>
        <v>0</v>
      </c>
      <c r="AD98" s="200" t="n">
        <v>45000</v>
      </c>
      <c r="AE98" s="201" t="n">
        <v>0</v>
      </c>
      <c r="AF98" s="202" t="n">
        <f aca="false">AD98-AE98</f>
        <v>45000</v>
      </c>
      <c r="AG98" s="200" t="n">
        <v>75000</v>
      </c>
      <c r="AH98" s="201" t="n">
        <v>23000</v>
      </c>
      <c r="AI98" s="202" t="n">
        <f aca="false">AG98-AH98</f>
        <v>52000</v>
      </c>
      <c r="AJ98" s="200" t="n">
        <v>80000</v>
      </c>
      <c r="AK98" s="201" t="n">
        <v>0</v>
      </c>
      <c r="AL98" s="202" t="n">
        <f aca="false">AJ98-AK98</f>
        <v>80000</v>
      </c>
      <c r="AM98" s="200" t="n">
        <v>80000</v>
      </c>
      <c r="AN98" s="201" t="n">
        <v>0</v>
      </c>
      <c r="AO98" s="202" t="n">
        <f aca="false">AM98-AN98</f>
        <v>80000</v>
      </c>
      <c r="AP98" s="200" t="n">
        <v>80000</v>
      </c>
      <c r="AQ98" s="201" t="n">
        <v>0</v>
      </c>
      <c r="AR98" s="202" t="n">
        <f aca="false">AP98-AQ98</f>
        <v>80000</v>
      </c>
      <c r="AS98" s="194" t="n">
        <f aca="false">+AM98+AJ98+AG98+AP98</f>
        <v>315000</v>
      </c>
      <c r="AT98" s="195" t="n">
        <f aca="false">+AN98+AK98+AH98+AQ98</f>
        <v>23000</v>
      </c>
      <c r="AU98" s="196" t="n">
        <f aca="false">+AO98+AL98+AI98+AR98</f>
        <v>292000</v>
      </c>
      <c r="AV98" s="189"/>
      <c r="AW98" s="189"/>
      <c r="AX98" s="189"/>
      <c r="AY98" s="189"/>
      <c r="AZ98" s="203" t="s">
        <v>985</v>
      </c>
      <c r="BA98" s="203" t="s">
        <v>986</v>
      </c>
    </row>
    <row r="99" customFormat="false" ht="17.9" hidden="true" customHeight="false" outlineLevel="0" collapsed="false">
      <c r="A99" s="185" t="n">
        <f aca="false">IF(AND(AO99=0,AI99=0,AL99=0,AR99=0),0,1)</f>
        <v>1</v>
      </c>
      <c r="B99" s="186" t="n">
        <f aca="false">IF(AND(AD99=0,AE99=0),0,1)</f>
        <v>1</v>
      </c>
      <c r="C99" s="187" t="n">
        <v>0</v>
      </c>
      <c r="D99" s="188" t="s">
        <v>46</v>
      </c>
      <c r="E99" s="189" t="s">
        <v>642</v>
      </c>
      <c r="F99" s="189" t="s">
        <v>660</v>
      </c>
      <c r="G99" s="189" t="n">
        <v>5</v>
      </c>
      <c r="H99" s="189" t="s">
        <v>661</v>
      </c>
      <c r="I99" s="189" t="s">
        <v>175</v>
      </c>
      <c r="J99" s="191" t="s">
        <v>763</v>
      </c>
      <c r="K99" s="189" t="str">
        <f aca="false">J99</f>
        <v>Divers récurrents, gros entretien bâtiments</v>
      </c>
      <c r="L99" s="192" t="s">
        <v>818</v>
      </c>
      <c r="M99" s="191" t="s">
        <v>35</v>
      </c>
      <c r="N99" s="193" t="s">
        <v>17</v>
      </c>
      <c r="O99" s="189" t="s">
        <v>38</v>
      </c>
      <c r="P99" s="194" t="n">
        <f aca="false">S99+X99+AD99+AF99+AI99+AO99+AL99</f>
        <v>12000000</v>
      </c>
      <c r="Q99" s="195" t="n">
        <f aca="false">T99+Y99+AE99+AH99+AK99+AQ99++AN99</f>
        <v>23400</v>
      </c>
      <c r="R99" s="196" t="n">
        <f aca="false">P99-Q99</f>
        <v>11976600</v>
      </c>
      <c r="S99" s="197" t="n">
        <v>0</v>
      </c>
      <c r="T99" s="198" t="n">
        <v>23400</v>
      </c>
      <c r="U99" s="199" t="n">
        <v>-23400</v>
      </c>
      <c r="V99" s="197" t="n">
        <v>0</v>
      </c>
      <c r="W99" s="198" t="n">
        <v>0</v>
      </c>
      <c r="X99" s="197" t="n">
        <v>2000000</v>
      </c>
      <c r="Y99" s="198" t="n">
        <v>0</v>
      </c>
      <c r="Z99" s="199" t="n">
        <v>2000000</v>
      </c>
      <c r="AA99" s="200" t="n">
        <v>2000000</v>
      </c>
      <c r="AB99" s="201" t="n">
        <v>0</v>
      </c>
      <c r="AC99" s="202" t="n">
        <f aca="false">AA99-AB99</f>
        <v>2000000</v>
      </c>
      <c r="AD99" s="200" t="n">
        <v>2000000</v>
      </c>
      <c r="AE99" s="201" t="n">
        <v>0</v>
      </c>
      <c r="AF99" s="202" t="n">
        <f aca="false">AD99-AE99</f>
        <v>2000000</v>
      </c>
      <c r="AG99" s="200" t="n">
        <v>2000000</v>
      </c>
      <c r="AH99" s="201" t="n">
        <v>0</v>
      </c>
      <c r="AI99" s="202" t="n">
        <f aca="false">AG99-AH99</f>
        <v>2000000</v>
      </c>
      <c r="AJ99" s="200" t="n">
        <v>2000000</v>
      </c>
      <c r="AK99" s="201" t="n">
        <v>0</v>
      </c>
      <c r="AL99" s="202" t="n">
        <f aca="false">AJ99-AK99</f>
        <v>2000000</v>
      </c>
      <c r="AM99" s="200" t="n">
        <v>2000000</v>
      </c>
      <c r="AN99" s="201" t="n">
        <v>0</v>
      </c>
      <c r="AO99" s="202" t="n">
        <f aca="false">AM99-AN99</f>
        <v>2000000</v>
      </c>
      <c r="AP99" s="200" t="n">
        <v>2000000</v>
      </c>
      <c r="AQ99" s="201" t="n">
        <v>0</v>
      </c>
      <c r="AR99" s="202" t="n">
        <f aca="false">AP99-AQ99</f>
        <v>2000000</v>
      </c>
      <c r="AS99" s="194" t="n">
        <f aca="false">+AM99+AJ99+AG99+AP99</f>
        <v>8000000</v>
      </c>
      <c r="AT99" s="195" t="n">
        <f aca="false">+AN99+AK99+AH99+AQ99</f>
        <v>0</v>
      </c>
      <c r="AU99" s="196" t="n">
        <f aca="false">+AO99+AL99+AI99+AR99</f>
        <v>8000000</v>
      </c>
      <c r="AV99" s="189" t="n">
        <v>0</v>
      </c>
      <c r="AW99" s="189" t="n">
        <v>0</v>
      </c>
      <c r="AX99" s="189" t="n">
        <v>0</v>
      </c>
      <c r="AY99" s="189"/>
      <c r="AZ99" s="203" t="s">
        <v>987</v>
      </c>
      <c r="BA99" s="203"/>
    </row>
    <row r="100" customFormat="false" ht="17.9" hidden="true" customHeight="false" outlineLevel="0" collapsed="false">
      <c r="A100" s="185" t="n">
        <f aca="false">IF(AND(AO100=0,AI100=0,AL100=0,AR100=0),0,1)</f>
        <v>1</v>
      </c>
      <c r="B100" s="186" t="n">
        <f aca="false">IF(AND(AD100=0,AE100=0),0,1)</f>
        <v>1</v>
      </c>
      <c r="C100" s="187" t="n">
        <v>1</v>
      </c>
      <c r="D100" s="188"/>
      <c r="E100" s="189" t="s">
        <v>642</v>
      </c>
      <c r="F100" s="189" t="s">
        <v>660</v>
      </c>
      <c r="G100" s="189" t="n">
        <v>5</v>
      </c>
      <c r="H100" s="189" t="s">
        <v>661</v>
      </c>
      <c r="I100" s="209" t="s">
        <v>379</v>
      </c>
      <c r="J100" s="191" t="s">
        <v>662</v>
      </c>
      <c r="K100" s="189" t="str">
        <f aca="false">J100</f>
        <v>Accessibilité</v>
      </c>
      <c r="L100" s="192" t="s">
        <v>818</v>
      </c>
      <c r="M100" s="191" t="s">
        <v>35</v>
      </c>
      <c r="N100" s="193" t="s">
        <v>17</v>
      </c>
      <c r="O100" s="189" t="s">
        <v>38</v>
      </c>
      <c r="P100" s="194" t="n">
        <f aca="false">S100+X100+AD100+AF100+AI100+AO100+AL100</f>
        <v>1820000</v>
      </c>
      <c r="Q100" s="195" t="n">
        <f aca="false">T100+Y100+AE100+AH100+AK100+AQ100++AN100</f>
        <v>454840.45</v>
      </c>
      <c r="R100" s="196" t="n">
        <f aca="false">P100-Q100</f>
        <v>1365159.55</v>
      </c>
      <c r="S100" s="197" t="n">
        <v>0</v>
      </c>
      <c r="T100" s="198" t="n">
        <v>4840.45</v>
      </c>
      <c r="U100" s="199" t="n">
        <v>-4840.45</v>
      </c>
      <c r="V100" s="197" t="n">
        <v>0</v>
      </c>
      <c r="W100" s="198" t="n">
        <v>0</v>
      </c>
      <c r="X100" s="197" t="n">
        <v>70000</v>
      </c>
      <c r="Y100" s="198" t="n">
        <v>0</v>
      </c>
      <c r="Z100" s="199" t="n">
        <v>70000</v>
      </c>
      <c r="AA100" s="200" t="n">
        <v>70000</v>
      </c>
      <c r="AB100" s="201" t="n">
        <v>0</v>
      </c>
      <c r="AC100" s="202" t="n">
        <f aca="false">AA100-AB100</f>
        <v>70000</v>
      </c>
      <c r="AD100" s="200" t="n">
        <v>500000</v>
      </c>
      <c r="AE100" s="201" t="n">
        <v>0</v>
      </c>
      <c r="AF100" s="202" t="n">
        <f aca="false">AD100-AE100</f>
        <v>500000</v>
      </c>
      <c r="AG100" s="200" t="n">
        <v>200000</v>
      </c>
      <c r="AH100" s="201" t="n">
        <v>200000</v>
      </c>
      <c r="AI100" s="202" t="n">
        <f aca="false">AG100-AH100</f>
        <v>0</v>
      </c>
      <c r="AJ100" s="200" t="n">
        <v>500000</v>
      </c>
      <c r="AK100" s="201" t="n">
        <v>250000</v>
      </c>
      <c r="AL100" s="202" t="n">
        <f aca="false">AJ100-AK100</f>
        <v>250000</v>
      </c>
      <c r="AM100" s="200" t="n">
        <v>500000</v>
      </c>
      <c r="AN100" s="201" t="n">
        <v>0</v>
      </c>
      <c r="AO100" s="202" t="n">
        <f aca="false">AM100-AN100</f>
        <v>500000</v>
      </c>
      <c r="AP100" s="200" t="n">
        <v>0</v>
      </c>
      <c r="AQ100" s="201" t="n">
        <v>0</v>
      </c>
      <c r="AR100" s="202" t="n">
        <f aca="false">AP100-AQ100</f>
        <v>0</v>
      </c>
      <c r="AS100" s="194" t="n">
        <f aca="false">+AM100+AJ100+AG100+AP100</f>
        <v>1200000</v>
      </c>
      <c r="AT100" s="195" t="n">
        <f aca="false">+AN100+AK100+AH100+AQ100</f>
        <v>450000</v>
      </c>
      <c r="AU100" s="196" t="n">
        <f aca="false">+AO100+AL100+AI100+AR100</f>
        <v>750000</v>
      </c>
      <c r="AV100" s="189"/>
      <c r="AW100" s="189"/>
      <c r="AX100" s="189"/>
      <c r="AY100" s="189"/>
      <c r="AZ100" s="203" t="s">
        <v>988</v>
      </c>
      <c r="BA100" s="203" t="s">
        <v>989</v>
      </c>
    </row>
    <row r="101" customFormat="false" ht="15" hidden="true" customHeight="false" outlineLevel="0" collapsed="false">
      <c r="A101" s="185" t="n">
        <f aca="false">IF(AND(AO101=0,AI101=0,AL101=0,AR101=0),0,1)</f>
        <v>1</v>
      </c>
      <c r="B101" s="213" t="n">
        <v>1</v>
      </c>
      <c r="C101" s="187" t="n">
        <v>1</v>
      </c>
      <c r="D101" s="188" t="s">
        <v>57</v>
      </c>
      <c r="E101" s="189" t="s">
        <v>637</v>
      </c>
      <c r="F101" s="189" t="s">
        <v>990</v>
      </c>
      <c r="G101" s="189" t="n">
        <v>5</v>
      </c>
      <c r="H101" s="189" t="str">
        <f aca="false">F101</f>
        <v>Mission Environnement et développement durable</v>
      </c>
      <c r="I101" s="209" t="s">
        <v>991</v>
      </c>
      <c r="J101" s="191" t="s">
        <v>638</v>
      </c>
      <c r="K101" s="189" t="str">
        <f aca="false">J101</f>
        <v>Plan Climat-Energie Territorial (PCAET)</v>
      </c>
      <c r="L101" s="192" t="s">
        <v>818</v>
      </c>
      <c r="M101" s="191" t="s">
        <v>35</v>
      </c>
      <c r="N101" s="193" t="s">
        <v>28</v>
      </c>
      <c r="O101" s="189" t="s">
        <v>38</v>
      </c>
      <c r="P101" s="194" t="n">
        <f aca="false">S101+X101+AD101+AF101+AI101+AO101+AL101</f>
        <v>3000000</v>
      </c>
      <c r="Q101" s="195" t="n">
        <f aca="false">T101+Y101+AE101+AH101+AK101+AQ101++AN101</f>
        <v>0</v>
      </c>
      <c r="R101" s="196" t="n">
        <f aca="false">P101-Q101</f>
        <v>3000000</v>
      </c>
      <c r="S101" s="197" t="n">
        <v>0</v>
      </c>
      <c r="T101" s="198" t="n">
        <v>0</v>
      </c>
      <c r="U101" s="199" t="n">
        <v>0</v>
      </c>
      <c r="V101" s="197" t="n">
        <v>0</v>
      </c>
      <c r="W101" s="198" t="n">
        <v>0</v>
      </c>
      <c r="X101" s="197" t="n">
        <v>0</v>
      </c>
      <c r="Y101" s="198" t="n">
        <v>0</v>
      </c>
      <c r="Z101" s="199" t="n">
        <v>0</v>
      </c>
      <c r="AA101" s="200" t="n">
        <v>0</v>
      </c>
      <c r="AB101" s="201" t="n">
        <v>0</v>
      </c>
      <c r="AC101" s="202" t="n">
        <f aca="false">AA101-AB101</f>
        <v>0</v>
      </c>
      <c r="AD101" s="200" t="n">
        <v>0</v>
      </c>
      <c r="AE101" s="201" t="n">
        <v>0</v>
      </c>
      <c r="AF101" s="202" t="n">
        <f aca="false">AD101-AE101</f>
        <v>0</v>
      </c>
      <c r="AG101" s="200" t="n">
        <v>1000000</v>
      </c>
      <c r="AH101" s="201" t="n">
        <v>0</v>
      </c>
      <c r="AI101" s="202" t="n">
        <f aca="false">AG101-AH101</f>
        <v>1000000</v>
      </c>
      <c r="AJ101" s="200" t="n">
        <v>1000000</v>
      </c>
      <c r="AK101" s="201" t="n">
        <v>0</v>
      </c>
      <c r="AL101" s="202" t="n">
        <f aca="false">AJ101-AK101</f>
        <v>1000000</v>
      </c>
      <c r="AM101" s="200" t="n">
        <v>1000000</v>
      </c>
      <c r="AN101" s="201" t="n">
        <v>0</v>
      </c>
      <c r="AO101" s="202" t="n">
        <f aca="false">AM101-AN101</f>
        <v>1000000</v>
      </c>
      <c r="AP101" s="200" t="n">
        <v>0.01</v>
      </c>
      <c r="AQ101" s="201" t="n">
        <v>0</v>
      </c>
      <c r="AR101" s="202" t="n">
        <f aca="false">AP101-AQ101</f>
        <v>0.01</v>
      </c>
      <c r="AS101" s="194" t="n">
        <f aca="false">+AM101+AJ101+AG101+AP101</f>
        <v>3000000.01</v>
      </c>
      <c r="AT101" s="195" t="n">
        <f aca="false">+AN101+AK101+AH101+AQ101</f>
        <v>0</v>
      </c>
      <c r="AU101" s="196" t="n">
        <f aca="false">+AO101+AL101+AI101+AR101</f>
        <v>3000000.01</v>
      </c>
      <c r="AV101" s="189"/>
      <c r="AW101" s="189"/>
      <c r="AX101" s="189"/>
      <c r="AY101" s="189"/>
      <c r="AZ101" s="203"/>
      <c r="BA101" s="203"/>
    </row>
    <row r="102" customFormat="false" ht="17.9" hidden="true" customHeight="false" outlineLevel="0" collapsed="false">
      <c r="A102" s="185" t="n">
        <f aca="false">IF(AND(AO102=0,AI102=0,AL102=0,AR102=0),0,1)</f>
        <v>1</v>
      </c>
      <c r="B102" s="186" t="n">
        <f aca="false">IF(AND(AD102=0,AE102=0),0,1)</f>
        <v>1</v>
      </c>
      <c r="C102" s="187" t="n">
        <v>0</v>
      </c>
      <c r="D102" s="188" t="s">
        <v>55</v>
      </c>
      <c r="E102" s="189" t="s">
        <v>642</v>
      </c>
      <c r="F102" s="189" t="s">
        <v>992</v>
      </c>
      <c r="G102" s="189" t="n">
        <v>6</v>
      </c>
      <c r="H102" s="189" t="s">
        <v>993</v>
      </c>
      <c r="I102" s="209" t="s">
        <v>83</v>
      </c>
      <c r="J102" s="191" t="s">
        <v>770</v>
      </c>
      <c r="K102" s="189" t="s">
        <v>35</v>
      </c>
      <c r="L102" s="192" t="s">
        <v>818</v>
      </c>
      <c r="M102" s="191" t="s">
        <v>35</v>
      </c>
      <c r="N102" s="193" t="s">
        <v>24</v>
      </c>
      <c r="O102" s="189" t="s">
        <v>38</v>
      </c>
      <c r="P102" s="194" t="n">
        <f aca="false">S102+X102+AD102+AF102+AI102+AO102+AL102</f>
        <v>1097256.77</v>
      </c>
      <c r="Q102" s="195" t="n">
        <f aca="false">T102+Y102+AE102+AH102+AK102+AQ102++AN102</f>
        <v>1218482.08</v>
      </c>
      <c r="R102" s="196" t="n">
        <f aca="false">P102-Q102</f>
        <v>-121225.31</v>
      </c>
      <c r="S102" s="197" t="n">
        <v>0</v>
      </c>
      <c r="T102" s="198" t="n">
        <v>954482.08</v>
      </c>
      <c r="U102" s="199" t="n">
        <v>-954482.08</v>
      </c>
      <c r="V102" s="197" t="n">
        <v>37256.77</v>
      </c>
      <c r="W102" s="198" t="n">
        <v>0</v>
      </c>
      <c r="X102" s="197" t="n">
        <v>337256.77</v>
      </c>
      <c r="Y102" s="198" t="n">
        <v>54000</v>
      </c>
      <c r="Z102" s="199" t="n">
        <v>283256.77</v>
      </c>
      <c r="AA102" s="200" t="n">
        <v>300000</v>
      </c>
      <c r="AB102" s="201" t="n">
        <v>54000</v>
      </c>
      <c r="AC102" s="202" t="n">
        <f aca="false">AA102-AB102</f>
        <v>246000</v>
      </c>
      <c r="AD102" s="200" t="n">
        <v>300000</v>
      </c>
      <c r="AE102" s="201" t="n">
        <v>210000</v>
      </c>
      <c r="AF102" s="202" t="n">
        <f aca="false">AD102-AE102</f>
        <v>90000</v>
      </c>
      <c r="AG102" s="200" t="n">
        <v>70000</v>
      </c>
      <c r="AH102" s="201" t="n">
        <v>0</v>
      </c>
      <c r="AI102" s="202" t="n">
        <f aca="false">AG102-AH102</f>
        <v>70000</v>
      </c>
      <c r="AJ102" s="200" t="n">
        <v>150000</v>
      </c>
      <c r="AK102" s="201" t="n">
        <v>0</v>
      </c>
      <c r="AL102" s="202" t="n">
        <f aca="false">AJ102-AK102</f>
        <v>150000</v>
      </c>
      <c r="AM102" s="200" t="n">
        <v>150000</v>
      </c>
      <c r="AN102" s="201" t="n">
        <v>0</v>
      </c>
      <c r="AO102" s="202" t="n">
        <f aca="false">AM102-AN102</f>
        <v>150000</v>
      </c>
      <c r="AP102" s="200" t="n">
        <v>150000</v>
      </c>
      <c r="AQ102" s="201" t="n">
        <v>0</v>
      </c>
      <c r="AR102" s="202" t="n">
        <f aca="false">AP102-AQ102</f>
        <v>150000</v>
      </c>
      <c r="AS102" s="194" t="n">
        <f aca="false">+AM102+AJ102+AG102+AP102</f>
        <v>520000</v>
      </c>
      <c r="AT102" s="195" t="n">
        <f aca="false">+AN102+AK102+AH102+AQ102</f>
        <v>0</v>
      </c>
      <c r="AU102" s="196" t="n">
        <f aca="false">+AO102+AL102+AI102+AR102</f>
        <v>520000</v>
      </c>
      <c r="AV102" s="189" t="n">
        <v>0</v>
      </c>
      <c r="AW102" s="189" t="n">
        <v>0</v>
      </c>
      <c r="AX102" s="189" t="n">
        <v>0</v>
      </c>
      <c r="AY102" s="189"/>
      <c r="AZ102" s="203" t="s">
        <v>994</v>
      </c>
      <c r="BA102" s="203" t="s">
        <v>995</v>
      </c>
    </row>
    <row r="103" customFormat="false" ht="108.2" hidden="true" customHeight="false" outlineLevel="0" collapsed="false">
      <c r="A103" s="185" t="n">
        <f aca="false">IF(AND(AO103=0,AI103=0,AL103=0,AR103=0),0,1)</f>
        <v>1</v>
      </c>
      <c r="B103" s="186" t="n">
        <f aca="false">IF(AND(AD103=0,AE103=0),0,1)</f>
        <v>1</v>
      </c>
      <c r="C103" s="187" t="n">
        <v>0</v>
      </c>
      <c r="D103" s="188"/>
      <c r="E103" s="189" t="s">
        <v>642</v>
      </c>
      <c r="F103" s="189" t="s">
        <v>992</v>
      </c>
      <c r="G103" s="189" t="n">
        <v>6</v>
      </c>
      <c r="H103" s="189" t="s">
        <v>993</v>
      </c>
      <c r="I103" s="189" t="s">
        <v>505</v>
      </c>
      <c r="J103" s="191" t="s">
        <v>765</v>
      </c>
      <c r="K103" s="189" t="s">
        <v>35</v>
      </c>
      <c r="L103" s="192" t="s">
        <v>827</v>
      </c>
      <c r="M103" s="191" t="s">
        <v>35</v>
      </c>
      <c r="N103" s="193" t="s">
        <v>17</v>
      </c>
      <c r="O103" s="189" t="s">
        <v>38</v>
      </c>
      <c r="P103" s="194" t="n">
        <f aca="false">S103+X103+AD103+AF103+AI103+AO103+AL103</f>
        <v>5950816.42</v>
      </c>
      <c r="Q103" s="195" t="n">
        <f aca="false">T103+Y103+AE103+AH103+AK103+AQ103++AN103</f>
        <v>2470817.85</v>
      </c>
      <c r="R103" s="196" t="n">
        <f aca="false">P103-Q103</f>
        <v>3479998.57</v>
      </c>
      <c r="S103" s="197" t="n">
        <v>0</v>
      </c>
      <c r="T103" s="198" t="n">
        <v>2470817.85</v>
      </c>
      <c r="U103" s="199" t="n">
        <v>-2470817.85</v>
      </c>
      <c r="V103" s="197" t="n">
        <v>50816.42</v>
      </c>
      <c r="W103" s="198" t="n">
        <v>0</v>
      </c>
      <c r="X103" s="197" t="n">
        <v>1150816.42</v>
      </c>
      <c r="Y103" s="198" t="n">
        <v>0</v>
      </c>
      <c r="Z103" s="199" t="n">
        <v>1150816.42</v>
      </c>
      <c r="AA103" s="200" t="n">
        <v>1100000</v>
      </c>
      <c r="AB103" s="201" t="n">
        <v>0</v>
      </c>
      <c r="AC103" s="202" t="n">
        <f aca="false">AA103-AB103</f>
        <v>1100000</v>
      </c>
      <c r="AD103" s="200" t="n">
        <v>1000000</v>
      </c>
      <c r="AE103" s="201" t="n">
        <v>0</v>
      </c>
      <c r="AF103" s="202" t="n">
        <f aca="false">AD103-AE103</f>
        <v>1000000</v>
      </c>
      <c r="AG103" s="200" t="n">
        <v>800000</v>
      </c>
      <c r="AH103" s="201" t="n">
        <v>0</v>
      </c>
      <c r="AI103" s="202" t="n">
        <f aca="false">AG103-AH103</f>
        <v>800000</v>
      </c>
      <c r="AJ103" s="200" t="n">
        <v>1000000</v>
      </c>
      <c r="AK103" s="201" t="n">
        <v>0</v>
      </c>
      <c r="AL103" s="202" t="n">
        <f aca="false">AJ103-AK103</f>
        <v>1000000</v>
      </c>
      <c r="AM103" s="200" t="n">
        <v>1000000</v>
      </c>
      <c r="AN103" s="201" t="n">
        <v>0</v>
      </c>
      <c r="AO103" s="202" t="n">
        <f aca="false">AM103-AN103</f>
        <v>1000000</v>
      </c>
      <c r="AP103" s="200" t="n">
        <v>1000000</v>
      </c>
      <c r="AQ103" s="201" t="n">
        <v>0</v>
      </c>
      <c r="AR103" s="202" t="n">
        <f aca="false">AP103-AQ103</f>
        <v>1000000</v>
      </c>
      <c r="AS103" s="194" t="n">
        <f aca="false">+AM103+AJ103+AG103+AP103</f>
        <v>3800000</v>
      </c>
      <c r="AT103" s="195" t="n">
        <f aca="false">+AN103+AK103+AH103+AQ103</f>
        <v>0</v>
      </c>
      <c r="AU103" s="196" t="n">
        <f aca="false">+AO103+AL103+AI103+AR103</f>
        <v>3800000</v>
      </c>
      <c r="AV103" s="189" t="n">
        <v>0</v>
      </c>
      <c r="AW103" s="189" t="n">
        <v>0</v>
      </c>
      <c r="AX103" s="189" t="n">
        <v>0</v>
      </c>
      <c r="AY103" s="189"/>
      <c r="AZ103" s="203" t="s">
        <v>996</v>
      </c>
      <c r="BA103" s="203"/>
    </row>
    <row r="104" customFormat="false" ht="354.45" hidden="true" customHeight="false" outlineLevel="0" collapsed="false">
      <c r="A104" s="185" t="n">
        <f aca="false">IF(AND(AO104=0,AI104=0,AL104=0,AR104=0),0,1)</f>
        <v>1</v>
      </c>
      <c r="B104" s="186" t="n">
        <f aca="false">IF(AND(AD104=0,AE104=0),0,1)</f>
        <v>0</v>
      </c>
      <c r="C104" s="187" t="n">
        <v>0</v>
      </c>
      <c r="D104" s="188"/>
      <c r="E104" s="189" t="s">
        <v>642</v>
      </c>
      <c r="F104" s="189" t="s">
        <v>992</v>
      </c>
      <c r="G104" s="189" t="n">
        <v>6</v>
      </c>
      <c r="H104" s="189" t="s">
        <v>997</v>
      </c>
      <c r="I104" s="209" t="s">
        <v>998</v>
      </c>
      <c r="J104" s="191" t="s">
        <v>766</v>
      </c>
      <c r="K104" s="189" t="s">
        <v>35</v>
      </c>
      <c r="L104" s="192" t="s">
        <v>827</v>
      </c>
      <c r="M104" s="191" t="s">
        <v>35</v>
      </c>
      <c r="N104" s="193" t="s">
        <v>17</v>
      </c>
      <c r="O104" s="189" t="s">
        <v>38</v>
      </c>
      <c r="P104" s="194" t="n">
        <f aca="false">S104+X104+AD104+AF104+AI104+AO104+AL104</f>
        <v>400000</v>
      </c>
      <c r="Q104" s="195" t="n">
        <f aca="false">T104+Y104+AE104+AH104+AK104+AQ104++AN104</f>
        <v>0</v>
      </c>
      <c r="R104" s="196" t="n">
        <f aca="false">P104-Q104</f>
        <v>400000</v>
      </c>
      <c r="S104" s="197" t="n">
        <v>0</v>
      </c>
      <c r="T104" s="198" t="n">
        <v>0</v>
      </c>
      <c r="U104" s="199" t="n">
        <v>0</v>
      </c>
      <c r="V104" s="197" t="n">
        <v>0</v>
      </c>
      <c r="W104" s="198" t="n">
        <v>0</v>
      </c>
      <c r="X104" s="197" t="n">
        <v>0</v>
      </c>
      <c r="Y104" s="198" t="n">
        <v>0</v>
      </c>
      <c r="Z104" s="199" t="n">
        <v>0</v>
      </c>
      <c r="AA104" s="200" t="n">
        <v>0</v>
      </c>
      <c r="AB104" s="201" t="n">
        <v>0</v>
      </c>
      <c r="AC104" s="202" t="n">
        <f aca="false">AA104-AB104</f>
        <v>0</v>
      </c>
      <c r="AD104" s="200" t="n">
        <v>0</v>
      </c>
      <c r="AE104" s="201" t="n">
        <v>0</v>
      </c>
      <c r="AF104" s="202" t="n">
        <f aca="false">AD104-AE104</f>
        <v>0</v>
      </c>
      <c r="AG104" s="200" t="n">
        <v>100000</v>
      </c>
      <c r="AH104" s="201" t="n">
        <v>0</v>
      </c>
      <c r="AI104" s="202" t="n">
        <f aca="false">AG104-AH104</f>
        <v>100000</v>
      </c>
      <c r="AJ104" s="200" t="n">
        <v>150000</v>
      </c>
      <c r="AK104" s="201" t="n">
        <v>0</v>
      </c>
      <c r="AL104" s="202" t="n">
        <f aca="false">AJ104-AK104</f>
        <v>150000</v>
      </c>
      <c r="AM104" s="200" t="n">
        <v>150000</v>
      </c>
      <c r="AN104" s="201" t="n">
        <v>0</v>
      </c>
      <c r="AO104" s="202" t="n">
        <f aca="false">AM104-AN104</f>
        <v>150000</v>
      </c>
      <c r="AP104" s="200" t="n">
        <v>150000</v>
      </c>
      <c r="AQ104" s="201" t="n">
        <v>0</v>
      </c>
      <c r="AR104" s="202" t="n">
        <f aca="false">AP104-AQ104</f>
        <v>150000</v>
      </c>
      <c r="AS104" s="194" t="n">
        <f aca="false">+AM104+AJ104+AG104+AP104</f>
        <v>550000</v>
      </c>
      <c r="AT104" s="195" t="n">
        <f aca="false">+AN104+AK104+AH104+AQ104</f>
        <v>0</v>
      </c>
      <c r="AU104" s="196" t="n">
        <f aca="false">+AO104+AL104+AI104+AR104</f>
        <v>550000</v>
      </c>
      <c r="AV104" s="189" t="n">
        <v>0</v>
      </c>
      <c r="AW104" s="189" t="n">
        <v>0</v>
      </c>
      <c r="AX104" s="189" t="n">
        <v>0</v>
      </c>
      <c r="AY104" s="189"/>
      <c r="AZ104" s="203" t="s">
        <v>999</v>
      </c>
      <c r="BA104" s="203"/>
    </row>
    <row r="105" customFormat="false" ht="42.5" hidden="true" customHeight="false" outlineLevel="0" collapsed="false">
      <c r="A105" s="185" t="n">
        <f aca="false">IF(AND(AO105=0,AI105=0,AL105=0,AR105=0),0,1)</f>
        <v>0</v>
      </c>
      <c r="B105" s="186" t="n">
        <f aca="false">IF(AND(AD105=0,AE105=0),0,1)</f>
        <v>1</v>
      </c>
      <c r="C105" s="187" t="n">
        <v>0</v>
      </c>
      <c r="D105" s="188" t="s">
        <v>55</v>
      </c>
      <c r="E105" s="189" t="s">
        <v>642</v>
      </c>
      <c r="F105" s="189" t="s">
        <v>1000</v>
      </c>
      <c r="G105" s="189" t="n">
        <v>0</v>
      </c>
      <c r="H105" s="189" t="s">
        <v>1001</v>
      </c>
      <c r="I105" s="209"/>
      <c r="J105" s="222" t="s">
        <v>764</v>
      </c>
      <c r="K105" s="189" t="str">
        <f aca="false">J105</f>
        <v>Ecosystème numérique d'information et de communication
(refonte du site internet et applications)</v>
      </c>
      <c r="L105" s="192"/>
      <c r="M105" s="191" t="s">
        <v>35</v>
      </c>
      <c r="N105" s="193" t="s">
        <v>17</v>
      </c>
      <c r="O105" s="189" t="s">
        <v>38</v>
      </c>
      <c r="P105" s="194" t="n">
        <f aca="false">S105+X105+AD105+AF105+AI105+AO105+AL105</f>
        <v>400000</v>
      </c>
      <c r="Q105" s="195" t="n">
        <f aca="false">T105+Y105+AE105+AH105+AK105+AQ105++AN105</f>
        <v>0</v>
      </c>
      <c r="R105" s="196" t="n">
        <f aca="false">P105-Q105</f>
        <v>400000</v>
      </c>
      <c r="S105" s="197" t="n">
        <v>0</v>
      </c>
      <c r="T105" s="198" t="n">
        <v>0</v>
      </c>
      <c r="U105" s="199" t="n">
        <v>0</v>
      </c>
      <c r="V105" s="197" t="n">
        <v>0</v>
      </c>
      <c r="W105" s="198" t="n">
        <v>0</v>
      </c>
      <c r="X105" s="197" t="n">
        <v>0</v>
      </c>
      <c r="Y105" s="198" t="n">
        <v>0</v>
      </c>
      <c r="Z105" s="199" t="n">
        <v>0</v>
      </c>
      <c r="AA105" s="200" t="n">
        <v>0</v>
      </c>
      <c r="AB105" s="201" t="n">
        <v>0</v>
      </c>
      <c r="AC105" s="202" t="n">
        <f aca="false">AA105-AB105</f>
        <v>0</v>
      </c>
      <c r="AD105" s="200" t="n">
        <v>200000</v>
      </c>
      <c r="AE105" s="201" t="n">
        <v>0</v>
      </c>
      <c r="AF105" s="202" t="n">
        <f aca="false">AD105-AE105</f>
        <v>200000</v>
      </c>
      <c r="AG105" s="200" t="n">
        <v>0</v>
      </c>
      <c r="AH105" s="201" t="n">
        <v>0</v>
      </c>
      <c r="AI105" s="202" t="n">
        <f aca="false">AG105-AH105</f>
        <v>0</v>
      </c>
      <c r="AJ105" s="200" t="n">
        <v>0</v>
      </c>
      <c r="AK105" s="201" t="n">
        <v>0</v>
      </c>
      <c r="AL105" s="202" t="n">
        <f aca="false">AJ105-AK105</f>
        <v>0</v>
      </c>
      <c r="AM105" s="200" t="n">
        <v>0</v>
      </c>
      <c r="AN105" s="201" t="n">
        <v>0</v>
      </c>
      <c r="AO105" s="202" t="n">
        <f aca="false">AM105-AN105</f>
        <v>0</v>
      </c>
      <c r="AP105" s="200" t="n">
        <v>0</v>
      </c>
      <c r="AQ105" s="201" t="n">
        <v>0</v>
      </c>
      <c r="AR105" s="202" t="n">
        <f aca="false">AP105-AQ105</f>
        <v>0</v>
      </c>
      <c r="AS105" s="194" t="n">
        <f aca="false">+AM105+AJ105+AG105+AP105</f>
        <v>0</v>
      </c>
      <c r="AT105" s="195" t="n">
        <f aca="false">+AN105+AK105+AH105+AQ105</f>
        <v>0</v>
      </c>
      <c r="AU105" s="196" t="n">
        <f aca="false">+AO105+AL105+AI105+AR105</f>
        <v>0</v>
      </c>
      <c r="AV105" s="189" t="n">
        <v>0</v>
      </c>
      <c r="AW105" s="189" t="n">
        <v>0</v>
      </c>
      <c r="AX105" s="189" t="n">
        <v>0</v>
      </c>
      <c r="AY105" s="189"/>
      <c r="AZ105" s="203" t="s">
        <v>1002</v>
      </c>
      <c r="BA105" s="203"/>
    </row>
    <row r="106" customFormat="false" ht="34.3" hidden="true" customHeight="false" outlineLevel="0" collapsed="false">
      <c r="A106" s="185" t="n">
        <f aca="false">IF(AND(AO106=0,AI106=0,AL106=0,AR106=0),0,1)</f>
        <v>1</v>
      </c>
      <c r="B106" s="186" t="n">
        <f aca="false">IF(AND(AD106=0,AE106=0),0,1)</f>
        <v>1</v>
      </c>
      <c r="C106" s="187" t="n">
        <v>0</v>
      </c>
      <c r="D106" s="188"/>
      <c r="E106" s="189" t="s">
        <v>642</v>
      </c>
      <c r="F106" s="189" t="s">
        <v>992</v>
      </c>
      <c r="G106" s="189" t="n">
        <v>6</v>
      </c>
      <c r="H106" s="189" t="s">
        <v>1003</v>
      </c>
      <c r="I106" s="189" t="s">
        <v>531</v>
      </c>
      <c r="J106" s="191" t="s">
        <v>760</v>
      </c>
      <c r="K106" s="189" t="s">
        <v>35</v>
      </c>
      <c r="L106" s="192" t="s">
        <v>818</v>
      </c>
      <c r="M106" s="191" t="s">
        <v>35</v>
      </c>
      <c r="N106" s="193" t="s">
        <v>17</v>
      </c>
      <c r="O106" s="189" t="s">
        <v>38</v>
      </c>
      <c r="P106" s="194" t="n">
        <f aca="false">S106+X106+AD106+AF106+AI106+AO106+AL106</f>
        <v>1452009.08</v>
      </c>
      <c r="Q106" s="195" t="n">
        <f aca="false">T106+Y106+AE106+AH106+AK106+AQ106++AN106</f>
        <v>832377.43</v>
      </c>
      <c r="R106" s="196" t="n">
        <f aca="false">P106-Q106</f>
        <v>619631.65</v>
      </c>
      <c r="S106" s="197" t="n">
        <v>0</v>
      </c>
      <c r="T106" s="198" t="n">
        <v>832377.43</v>
      </c>
      <c r="U106" s="199" t="n">
        <v>-832377.43</v>
      </c>
      <c r="V106" s="197" t="n">
        <v>2009.08</v>
      </c>
      <c r="W106" s="198" t="n">
        <v>0</v>
      </c>
      <c r="X106" s="197" t="n">
        <v>252009.08</v>
      </c>
      <c r="Y106" s="198" t="n">
        <v>0</v>
      </c>
      <c r="Z106" s="199" t="n">
        <v>252009.08</v>
      </c>
      <c r="AA106" s="200" t="n">
        <v>250000</v>
      </c>
      <c r="AB106" s="201" t="n">
        <v>0</v>
      </c>
      <c r="AC106" s="202" t="n">
        <f aca="false">AA106-AB106</f>
        <v>250000</v>
      </c>
      <c r="AD106" s="200" t="n">
        <v>250000</v>
      </c>
      <c r="AE106" s="201" t="n">
        <v>0</v>
      </c>
      <c r="AF106" s="202" t="n">
        <f aca="false">AD106-AE106</f>
        <v>250000</v>
      </c>
      <c r="AG106" s="200" t="n">
        <v>200000</v>
      </c>
      <c r="AH106" s="201" t="n">
        <v>0</v>
      </c>
      <c r="AI106" s="202" t="n">
        <f aca="false">AG106-AH106</f>
        <v>200000</v>
      </c>
      <c r="AJ106" s="200" t="n">
        <v>250000</v>
      </c>
      <c r="AK106" s="201" t="n">
        <v>0</v>
      </c>
      <c r="AL106" s="202" t="n">
        <f aca="false">AJ106-AK106</f>
        <v>250000</v>
      </c>
      <c r="AM106" s="200" t="n">
        <v>250000</v>
      </c>
      <c r="AN106" s="201" t="n">
        <v>0</v>
      </c>
      <c r="AO106" s="202" t="n">
        <f aca="false">AM106-AN106</f>
        <v>250000</v>
      </c>
      <c r="AP106" s="200" t="n">
        <v>250000</v>
      </c>
      <c r="AQ106" s="201" t="n">
        <v>0</v>
      </c>
      <c r="AR106" s="202" t="n">
        <f aca="false">AP106-AQ106</f>
        <v>250000</v>
      </c>
      <c r="AS106" s="194" t="n">
        <f aca="false">+AM106+AJ106+AG106+AP106</f>
        <v>950000</v>
      </c>
      <c r="AT106" s="195" t="n">
        <f aca="false">+AN106+AK106+AH106+AQ106</f>
        <v>0</v>
      </c>
      <c r="AU106" s="196" t="n">
        <f aca="false">+AO106+AL106+AI106+AR106</f>
        <v>950000</v>
      </c>
      <c r="AV106" s="189" t="n">
        <v>0</v>
      </c>
      <c r="AW106" s="189" t="n">
        <v>0</v>
      </c>
      <c r="AX106" s="189" t="n">
        <v>0</v>
      </c>
      <c r="AY106" s="189"/>
      <c r="AZ106" s="203" t="s">
        <v>1004</v>
      </c>
      <c r="BA106" s="203"/>
    </row>
    <row r="107" customFormat="false" ht="26.1" hidden="true" customHeight="false" outlineLevel="0" collapsed="false">
      <c r="A107" s="185" t="n">
        <f aca="false">IF(AND(AO107=0,AI107=0,AL107=0,AR107=0),0,1)</f>
        <v>1</v>
      </c>
      <c r="B107" s="186" t="n">
        <f aca="false">IF(AND(AD107=0,AE107=0),0,1)</f>
        <v>1</v>
      </c>
      <c r="C107" s="187" t="n">
        <v>0</v>
      </c>
      <c r="D107" s="188"/>
      <c r="E107" s="189" t="s">
        <v>642</v>
      </c>
      <c r="F107" s="189" t="s">
        <v>644</v>
      </c>
      <c r="G107" s="189" t="n">
        <v>4</v>
      </c>
      <c r="H107" s="189" t="s">
        <v>648</v>
      </c>
      <c r="I107" s="218" t="s">
        <v>537</v>
      </c>
      <c r="J107" s="191" t="s">
        <v>767</v>
      </c>
      <c r="K107" s="189" t="s">
        <v>1005</v>
      </c>
      <c r="L107" s="192" t="s">
        <v>818</v>
      </c>
      <c r="M107" s="191" t="s">
        <v>35</v>
      </c>
      <c r="N107" s="193" t="s">
        <v>17</v>
      </c>
      <c r="O107" s="189" t="s">
        <v>38</v>
      </c>
      <c r="P107" s="194" t="n">
        <f aca="false">S107+X107+AD107+AF107+AI107+AO107+AL107</f>
        <v>1302535</v>
      </c>
      <c r="Q107" s="195" t="n">
        <f aca="false">T107+Y107+AE107+AH107+AK107+AQ107++AN107</f>
        <v>579119.72</v>
      </c>
      <c r="R107" s="196" t="n">
        <f aca="false">P107-Q107</f>
        <v>723415.28</v>
      </c>
      <c r="S107" s="197" t="n">
        <v>652535</v>
      </c>
      <c r="T107" s="198" t="n">
        <v>579119.72</v>
      </c>
      <c r="U107" s="199" t="n">
        <v>73415.28</v>
      </c>
      <c r="V107" s="197" t="n">
        <v>124766.47</v>
      </c>
      <c r="W107" s="198" t="n">
        <v>0</v>
      </c>
      <c r="X107" s="197" t="n">
        <v>100000</v>
      </c>
      <c r="Y107" s="198" t="n">
        <v>0</v>
      </c>
      <c r="Z107" s="199" t="n">
        <v>100000</v>
      </c>
      <c r="AA107" s="200" t="n">
        <v>100000</v>
      </c>
      <c r="AB107" s="201" t="n">
        <v>0</v>
      </c>
      <c r="AC107" s="202" t="n">
        <f aca="false">AA107-AB107</f>
        <v>100000</v>
      </c>
      <c r="AD107" s="200" t="n">
        <v>150000</v>
      </c>
      <c r="AE107" s="201" t="n">
        <v>0</v>
      </c>
      <c r="AF107" s="202" t="n">
        <f aca="false">AD107-AE107</f>
        <v>150000</v>
      </c>
      <c r="AG107" s="200" t="n">
        <v>50000</v>
      </c>
      <c r="AH107" s="201" t="n">
        <v>0</v>
      </c>
      <c r="AI107" s="202" t="n">
        <f aca="false">AG107-AH107</f>
        <v>50000</v>
      </c>
      <c r="AJ107" s="200" t="n">
        <v>100000</v>
      </c>
      <c r="AK107" s="201" t="n">
        <v>0</v>
      </c>
      <c r="AL107" s="202" t="n">
        <f aca="false">AJ107-AK107</f>
        <v>100000</v>
      </c>
      <c r="AM107" s="200" t="n">
        <v>100000</v>
      </c>
      <c r="AN107" s="201" t="n">
        <v>0</v>
      </c>
      <c r="AO107" s="202" t="n">
        <f aca="false">AM107-AN107</f>
        <v>100000</v>
      </c>
      <c r="AP107" s="200" t="n">
        <v>100000</v>
      </c>
      <c r="AQ107" s="201" t="n">
        <v>0</v>
      </c>
      <c r="AR107" s="202" t="n">
        <f aca="false">AP107-AQ107</f>
        <v>100000</v>
      </c>
      <c r="AS107" s="194" t="n">
        <f aca="false">+AM107+AJ107+AG107+AP107</f>
        <v>350000</v>
      </c>
      <c r="AT107" s="195" t="n">
        <f aca="false">+AN107+AK107+AH107+AQ107</f>
        <v>0</v>
      </c>
      <c r="AU107" s="196" t="n">
        <f aca="false">+AO107+AL107+AI107+AR107</f>
        <v>350000</v>
      </c>
      <c r="AV107" s="189" t="n">
        <v>0</v>
      </c>
      <c r="AW107" s="189" t="n">
        <v>0</v>
      </c>
      <c r="AX107" s="189" t="n">
        <v>0</v>
      </c>
      <c r="AY107" s="189"/>
      <c r="AZ107" s="203" t="s">
        <v>1006</v>
      </c>
      <c r="BA107" s="203"/>
    </row>
    <row r="108" customFormat="false" ht="17.9" hidden="true" customHeight="false" outlineLevel="0" collapsed="false">
      <c r="A108" s="185" t="n">
        <f aca="false">IF(AND(AO108=0,AI108=0,AL108=0,AR108=0),0,1)</f>
        <v>1</v>
      </c>
      <c r="B108" s="186" t="n">
        <f aca="false">IF(AND(AD108=0,AE108=0),0,1)</f>
        <v>1</v>
      </c>
      <c r="C108" s="187" t="n">
        <v>1</v>
      </c>
      <c r="D108" s="188"/>
      <c r="E108" s="189" t="s">
        <v>642</v>
      </c>
      <c r="F108" s="189" t="s">
        <v>644</v>
      </c>
      <c r="G108" s="189" t="n">
        <v>4</v>
      </c>
      <c r="H108" s="189" t="s">
        <v>648</v>
      </c>
      <c r="I108" s="204" t="s">
        <v>539</v>
      </c>
      <c r="J108" s="191" t="s">
        <v>649</v>
      </c>
      <c r="K108" s="189" t="s">
        <v>649</v>
      </c>
      <c r="L108" s="192" t="s">
        <v>827</v>
      </c>
      <c r="M108" s="191" t="s">
        <v>35</v>
      </c>
      <c r="N108" s="193" t="s">
        <v>21</v>
      </c>
      <c r="O108" s="189" t="s">
        <v>38</v>
      </c>
      <c r="P108" s="194" t="n">
        <f aca="false">S108+X108+AD108+AF108+AI108+AO108+AL108</f>
        <v>-1500000</v>
      </c>
      <c r="Q108" s="195" t="n">
        <f aca="false">T108+Y108+AE108+AH108+AK108+AQ108++AN108</f>
        <v>2474034</v>
      </c>
      <c r="R108" s="196" t="n">
        <f aca="false">P108-Q108</f>
        <v>-3974034</v>
      </c>
      <c r="S108" s="197" t="n">
        <v>0</v>
      </c>
      <c r="T108" s="198" t="n">
        <v>474034</v>
      </c>
      <c r="U108" s="199" t="n">
        <v>-474034</v>
      </c>
      <c r="V108" s="197" t="n">
        <v>0</v>
      </c>
      <c r="W108" s="198" t="n">
        <v>0</v>
      </c>
      <c r="X108" s="197" t="n">
        <v>0</v>
      </c>
      <c r="Y108" s="198" t="n">
        <v>250000</v>
      </c>
      <c r="Z108" s="199" t="n">
        <v>-250000</v>
      </c>
      <c r="AA108" s="200" t="n">
        <v>0</v>
      </c>
      <c r="AB108" s="201" t="n">
        <v>250000</v>
      </c>
      <c r="AC108" s="202" t="n">
        <f aca="false">AA108-AB108</f>
        <v>-250000</v>
      </c>
      <c r="AD108" s="200" t="n">
        <v>0</v>
      </c>
      <c r="AE108" s="201" t="n">
        <v>500000</v>
      </c>
      <c r="AF108" s="202" t="n">
        <f aca="false">AD108-AE108</f>
        <v>-500000</v>
      </c>
      <c r="AG108" s="200" t="n">
        <v>0</v>
      </c>
      <c r="AH108" s="201" t="n">
        <v>500000</v>
      </c>
      <c r="AI108" s="202" t="n">
        <f aca="false">AG108-AH108</f>
        <v>-500000</v>
      </c>
      <c r="AJ108" s="200" t="n">
        <v>0</v>
      </c>
      <c r="AK108" s="201" t="n">
        <v>250000</v>
      </c>
      <c r="AL108" s="202" t="n">
        <f aca="false">AJ108-AK108</f>
        <v>-250000</v>
      </c>
      <c r="AM108" s="200" t="n">
        <v>0</v>
      </c>
      <c r="AN108" s="201" t="n">
        <v>250000</v>
      </c>
      <c r="AO108" s="202" t="n">
        <f aca="false">AM108-AN108</f>
        <v>-250000</v>
      </c>
      <c r="AP108" s="200" t="n">
        <v>0</v>
      </c>
      <c r="AQ108" s="201" t="n">
        <v>250000</v>
      </c>
      <c r="AR108" s="202" t="n">
        <f aca="false">AP108-AQ108</f>
        <v>-250000</v>
      </c>
      <c r="AS108" s="194" t="n">
        <f aca="false">+AM108+AJ108+AG108+AP108</f>
        <v>0</v>
      </c>
      <c r="AT108" s="195" t="n">
        <f aca="false">+AN108+AK108+AH108+AQ108</f>
        <v>1250000</v>
      </c>
      <c r="AU108" s="196" t="n">
        <f aca="false">+AO108+AL108+AI108+AR108</f>
        <v>-1250000</v>
      </c>
      <c r="AV108" s="189" t="n">
        <v>0</v>
      </c>
      <c r="AW108" s="189" t="n">
        <v>0</v>
      </c>
      <c r="AX108" s="189" t="n">
        <v>0</v>
      </c>
      <c r="AY108" s="189"/>
      <c r="AZ108" s="203" t="s">
        <v>1007</v>
      </c>
      <c r="BA108" s="203"/>
    </row>
    <row r="109" customFormat="false" ht="15" hidden="true" customHeight="false" outlineLevel="0" collapsed="false">
      <c r="A109" s="185" t="n">
        <f aca="false">IF(AND(AO109=0,AI109=0,AL109=0,AR109=0),0,1)</f>
        <v>0</v>
      </c>
      <c r="B109" s="186" t="n">
        <f aca="false">IF(AND(AD109=0,AE109=0),0,1)</f>
        <v>1</v>
      </c>
      <c r="C109" s="187" t="n">
        <v>1</v>
      </c>
      <c r="D109" s="188" t="s">
        <v>46</v>
      </c>
      <c r="E109" s="189" t="s">
        <v>642</v>
      </c>
      <c r="F109" s="189" t="s">
        <v>644</v>
      </c>
      <c r="G109" s="189" t="n">
        <v>4</v>
      </c>
      <c r="H109" s="189" t="s">
        <v>648</v>
      </c>
      <c r="I109" s="205" t="s">
        <v>851</v>
      </c>
      <c r="J109" s="191" t="s">
        <v>709</v>
      </c>
      <c r="K109" s="189" t="s">
        <v>825</v>
      </c>
      <c r="L109" s="192" t="s">
        <v>818</v>
      </c>
      <c r="M109" s="191" t="s">
        <v>34</v>
      </c>
      <c r="N109" s="193" t="s">
        <v>21</v>
      </c>
      <c r="O109" s="189" t="s">
        <v>38</v>
      </c>
      <c r="P109" s="194" t="n">
        <f aca="false">S109+X109+AD109+AF109+AI109+AO109+AL109</f>
        <v>-337500</v>
      </c>
      <c r="Q109" s="195" t="n">
        <f aca="false">T109+Y109+AE109+AH109+AK109+AQ109++AN109</f>
        <v>337500</v>
      </c>
      <c r="R109" s="196" t="n">
        <f aca="false">P109-Q109</f>
        <v>-675000</v>
      </c>
      <c r="S109" s="197" t="n">
        <v>0</v>
      </c>
      <c r="T109" s="198" t="n">
        <v>0</v>
      </c>
      <c r="U109" s="199" t="n">
        <v>0</v>
      </c>
      <c r="V109" s="197" t="n">
        <v>0</v>
      </c>
      <c r="W109" s="198" t="n">
        <v>0</v>
      </c>
      <c r="X109" s="197" t="n">
        <v>0</v>
      </c>
      <c r="Y109" s="198" t="n">
        <v>0</v>
      </c>
      <c r="Z109" s="199" t="n">
        <v>0</v>
      </c>
      <c r="AA109" s="200" t="n">
        <v>0</v>
      </c>
      <c r="AB109" s="201" t="n">
        <v>0</v>
      </c>
      <c r="AC109" s="202" t="n">
        <f aca="false">AA109-AB109</f>
        <v>0</v>
      </c>
      <c r="AD109" s="200" t="n">
        <v>0</v>
      </c>
      <c r="AE109" s="201" t="n">
        <v>337500</v>
      </c>
      <c r="AF109" s="202" t="n">
        <f aca="false">AD109-AE109</f>
        <v>-337500</v>
      </c>
      <c r="AG109" s="200" t="n">
        <v>0</v>
      </c>
      <c r="AH109" s="201" t="n">
        <v>0</v>
      </c>
      <c r="AI109" s="202" t="n">
        <f aca="false">AG109-AH109</f>
        <v>0</v>
      </c>
      <c r="AJ109" s="200" t="n">
        <v>0</v>
      </c>
      <c r="AK109" s="201" t="n">
        <v>0</v>
      </c>
      <c r="AL109" s="202" t="n">
        <f aca="false">AJ109-AK109</f>
        <v>0</v>
      </c>
      <c r="AM109" s="200" t="n">
        <v>0</v>
      </c>
      <c r="AN109" s="201" t="n">
        <v>0</v>
      </c>
      <c r="AO109" s="202" t="n">
        <f aca="false">AM109-AN109</f>
        <v>0</v>
      </c>
      <c r="AP109" s="200" t="n">
        <v>0</v>
      </c>
      <c r="AQ109" s="201" t="n">
        <v>0</v>
      </c>
      <c r="AR109" s="202" t="n">
        <f aca="false">AP109-AQ109</f>
        <v>0</v>
      </c>
      <c r="AS109" s="194" t="n">
        <f aca="false">+AM109+AJ109+AG109+AP109</f>
        <v>0</v>
      </c>
      <c r="AT109" s="195" t="n">
        <f aca="false">+AN109+AK109+AH109+AQ109</f>
        <v>0</v>
      </c>
      <c r="AU109" s="196" t="n">
        <f aca="false">+AO109+AL109+AI109+AR109</f>
        <v>0</v>
      </c>
      <c r="AV109" s="189" t="n">
        <v>0</v>
      </c>
      <c r="AW109" s="189" t="n">
        <v>0</v>
      </c>
      <c r="AX109" s="189" t="n">
        <v>0</v>
      </c>
      <c r="AY109" s="189"/>
      <c r="AZ109" s="203"/>
      <c r="BA109" s="203"/>
    </row>
    <row r="110" customFormat="false" ht="15" hidden="true" customHeight="false" outlineLevel="0" collapsed="false">
      <c r="A110" s="185" t="n">
        <f aca="false">IF(AND(AO110=0,AI110=0,AL110=0,AR110=0),0,1)</f>
        <v>0</v>
      </c>
      <c r="B110" s="186" t="n">
        <f aca="false">IF(AND(AD110=0,AE110=0),0,1)</f>
        <v>1</v>
      </c>
      <c r="C110" s="187" t="n">
        <v>1</v>
      </c>
      <c r="D110" s="188" t="s">
        <v>46</v>
      </c>
      <c r="E110" s="189" t="s">
        <v>642</v>
      </c>
      <c r="F110" s="189" t="s">
        <v>644</v>
      </c>
      <c r="G110" s="189" t="n">
        <v>4</v>
      </c>
      <c r="H110" s="189" t="s">
        <v>648</v>
      </c>
      <c r="I110" s="205" t="s">
        <v>851</v>
      </c>
      <c r="J110" s="191" t="s">
        <v>742</v>
      </c>
      <c r="K110" s="189" t="s">
        <v>825</v>
      </c>
      <c r="L110" s="192" t="s">
        <v>818</v>
      </c>
      <c r="M110" s="191" t="s">
        <v>31</v>
      </c>
      <c r="N110" s="193" t="s">
        <v>21</v>
      </c>
      <c r="O110" s="189" t="s">
        <v>38</v>
      </c>
      <c r="P110" s="194" t="n">
        <f aca="false">S110+X110+AD110+AF110+AI110+AO110+AL110</f>
        <v>-800000</v>
      </c>
      <c r="Q110" s="195" t="n">
        <f aca="false">T110+Y110+AE110+AH110+AK110+AQ110++AN110</f>
        <v>800000</v>
      </c>
      <c r="R110" s="196" t="n">
        <f aca="false">P110-Q110</f>
        <v>-1600000</v>
      </c>
      <c r="S110" s="197" t="n">
        <v>0</v>
      </c>
      <c r="T110" s="198" t="n">
        <v>0</v>
      </c>
      <c r="U110" s="199" t="n">
        <v>0</v>
      </c>
      <c r="V110" s="197" t="n">
        <v>0</v>
      </c>
      <c r="W110" s="198" t="n">
        <v>0</v>
      </c>
      <c r="X110" s="197" t="n">
        <v>0</v>
      </c>
      <c r="Y110" s="198" t="n">
        <v>0</v>
      </c>
      <c r="Z110" s="199" t="n">
        <v>0</v>
      </c>
      <c r="AA110" s="200" t="n">
        <v>0</v>
      </c>
      <c r="AB110" s="201" t="n">
        <v>0</v>
      </c>
      <c r="AC110" s="202" t="n">
        <f aca="false">AA110-AB110</f>
        <v>0</v>
      </c>
      <c r="AD110" s="200" t="n">
        <v>0</v>
      </c>
      <c r="AE110" s="201" t="n">
        <v>800000</v>
      </c>
      <c r="AF110" s="202" t="n">
        <f aca="false">AD110-AE110</f>
        <v>-800000</v>
      </c>
      <c r="AG110" s="200" t="n">
        <v>0</v>
      </c>
      <c r="AH110" s="201" t="n">
        <v>0</v>
      </c>
      <c r="AI110" s="202" t="n">
        <f aca="false">AG110-AH110</f>
        <v>0</v>
      </c>
      <c r="AJ110" s="200" t="n">
        <v>0</v>
      </c>
      <c r="AK110" s="201" t="n">
        <v>0</v>
      </c>
      <c r="AL110" s="202" t="n">
        <f aca="false">AJ110-AK110</f>
        <v>0</v>
      </c>
      <c r="AM110" s="200" t="n">
        <v>0</v>
      </c>
      <c r="AN110" s="201" t="n">
        <v>0</v>
      </c>
      <c r="AO110" s="202" t="n">
        <f aca="false">AM110-AN110</f>
        <v>0</v>
      </c>
      <c r="AP110" s="200" t="n">
        <v>0</v>
      </c>
      <c r="AQ110" s="201" t="n">
        <v>0</v>
      </c>
      <c r="AR110" s="202" t="n">
        <f aca="false">AP110-AQ110</f>
        <v>0</v>
      </c>
      <c r="AS110" s="194" t="n">
        <f aca="false">+AM110+AJ110+AG110+AP110</f>
        <v>0</v>
      </c>
      <c r="AT110" s="195" t="n">
        <f aca="false">+AN110+AK110+AH110+AQ110</f>
        <v>0</v>
      </c>
      <c r="AU110" s="196" t="n">
        <f aca="false">+AO110+AL110+AI110+AR110</f>
        <v>0</v>
      </c>
      <c r="AV110" s="189" t="n">
        <v>0</v>
      </c>
      <c r="AW110" s="189" t="n">
        <v>0</v>
      </c>
      <c r="AX110" s="189" t="n">
        <v>0</v>
      </c>
      <c r="AY110" s="189"/>
      <c r="AZ110" s="203"/>
      <c r="BA110" s="203"/>
    </row>
    <row r="111" customFormat="false" ht="15" hidden="true" customHeight="false" outlineLevel="0" collapsed="false">
      <c r="A111" s="185" t="n">
        <f aca="false">IF(AND(AO111=0,AI111=0,AL111=0,AR111=0),0,1)</f>
        <v>1</v>
      </c>
      <c r="B111" s="186" t="n">
        <f aca="false">IF(AND(AD111=0,AE111=0),0,1)</f>
        <v>0</v>
      </c>
      <c r="C111" s="187" t="n">
        <v>1</v>
      </c>
      <c r="D111" s="188"/>
      <c r="E111" s="189" t="s">
        <v>642</v>
      </c>
      <c r="F111" s="189" t="s">
        <v>644</v>
      </c>
      <c r="G111" s="189" t="n">
        <v>4</v>
      </c>
      <c r="H111" s="189" t="s">
        <v>648</v>
      </c>
      <c r="I111" s="205" t="s">
        <v>1008</v>
      </c>
      <c r="J111" s="191" t="s">
        <v>738</v>
      </c>
      <c r="K111" s="189" t="s">
        <v>825</v>
      </c>
      <c r="L111" s="192" t="s">
        <v>818</v>
      </c>
      <c r="M111" s="191" t="s">
        <v>31</v>
      </c>
      <c r="N111" s="193" t="s">
        <v>21</v>
      </c>
      <c r="O111" s="189" t="s">
        <v>38</v>
      </c>
      <c r="P111" s="194" t="n">
        <f aca="false">S111+X111+AD111+AF111+AI111+AO111+AL111</f>
        <v>-300000</v>
      </c>
      <c r="Q111" s="195" t="n">
        <f aca="false">T111+Y111+AE111+AH111+AK111+AQ111++AN111</f>
        <v>300000</v>
      </c>
      <c r="R111" s="196" t="n">
        <f aca="false">P111-Q111</f>
        <v>-600000</v>
      </c>
      <c r="S111" s="197"/>
      <c r="T111" s="198"/>
      <c r="U111" s="199"/>
      <c r="V111" s="197"/>
      <c r="W111" s="198"/>
      <c r="X111" s="197"/>
      <c r="Y111" s="198"/>
      <c r="Z111" s="199"/>
      <c r="AA111" s="200"/>
      <c r="AB111" s="201"/>
      <c r="AC111" s="202" t="n">
        <f aca="false">AA111-AB111</f>
        <v>0</v>
      </c>
      <c r="AD111" s="200"/>
      <c r="AE111" s="201"/>
      <c r="AF111" s="202" t="n">
        <f aca="false">AD111-AE111</f>
        <v>0</v>
      </c>
      <c r="AG111" s="200"/>
      <c r="AH111" s="201" t="n">
        <v>300000</v>
      </c>
      <c r="AI111" s="202" t="n">
        <f aca="false">AG111-AH111</f>
        <v>-300000</v>
      </c>
      <c r="AJ111" s="200"/>
      <c r="AK111" s="201"/>
      <c r="AL111" s="202" t="n">
        <f aca="false">AJ111-AK111</f>
        <v>0</v>
      </c>
      <c r="AM111" s="200"/>
      <c r="AN111" s="201"/>
      <c r="AO111" s="202" t="n">
        <f aca="false">AM111-AN111</f>
        <v>0</v>
      </c>
      <c r="AP111" s="200" t="n">
        <v>0</v>
      </c>
      <c r="AQ111" s="201" t="n">
        <v>0</v>
      </c>
      <c r="AR111" s="202" t="n">
        <f aca="false">AP111-AQ111</f>
        <v>0</v>
      </c>
      <c r="AS111" s="194" t="n">
        <f aca="false">+AM111+AJ111+AG111+AP111</f>
        <v>0</v>
      </c>
      <c r="AT111" s="195" t="n">
        <f aca="false">+AN111+AK111+AH111+AQ111</f>
        <v>300000</v>
      </c>
      <c r="AU111" s="196" t="n">
        <f aca="false">+AO111+AL111+AI111+AR111</f>
        <v>-300000</v>
      </c>
      <c r="AV111" s="189"/>
      <c r="AW111" s="189"/>
      <c r="AX111" s="189"/>
      <c r="AY111" s="189"/>
      <c r="AZ111" s="203"/>
      <c r="BA111" s="203"/>
    </row>
    <row r="112" customFormat="false" ht="15" hidden="true" customHeight="false" outlineLevel="0" collapsed="false">
      <c r="A112" s="185" t="n">
        <f aca="false">IF(AND(AO112=0,AI112=0,AL112=0,AR112=0),0,1)</f>
        <v>1</v>
      </c>
      <c r="B112" s="186" t="n">
        <f aca="false">IF(AND(AD112=0,AE112=0),0,1)</f>
        <v>0</v>
      </c>
      <c r="C112" s="187" t="n">
        <v>1</v>
      </c>
      <c r="D112" s="188"/>
      <c r="E112" s="189" t="s">
        <v>642</v>
      </c>
      <c r="F112" s="189" t="s">
        <v>644</v>
      </c>
      <c r="G112" s="189" t="n">
        <v>4</v>
      </c>
      <c r="H112" s="189" t="s">
        <v>648</v>
      </c>
      <c r="I112" s="205" t="s">
        <v>1009</v>
      </c>
      <c r="J112" s="191" t="s">
        <v>739</v>
      </c>
      <c r="K112" s="189" t="s">
        <v>825</v>
      </c>
      <c r="L112" s="192" t="s">
        <v>818</v>
      </c>
      <c r="M112" s="191" t="s">
        <v>31</v>
      </c>
      <c r="N112" s="193" t="s">
        <v>21</v>
      </c>
      <c r="O112" s="189" t="s">
        <v>38</v>
      </c>
      <c r="P112" s="194" t="n">
        <f aca="false">S112+X112+AD112+AF112+AI112+AO112+AL112</f>
        <v>-200000</v>
      </c>
      <c r="Q112" s="195" t="n">
        <f aca="false">T112+Y112+AE112+AH112+AK112+AQ112++AN112</f>
        <v>200000</v>
      </c>
      <c r="R112" s="196" t="n">
        <f aca="false">P112-Q112</f>
        <v>-400000</v>
      </c>
      <c r="S112" s="197"/>
      <c r="T112" s="198"/>
      <c r="U112" s="199"/>
      <c r="V112" s="197"/>
      <c r="W112" s="198"/>
      <c r="X112" s="197"/>
      <c r="Y112" s="198"/>
      <c r="Z112" s="199"/>
      <c r="AA112" s="200"/>
      <c r="AB112" s="201"/>
      <c r="AC112" s="202" t="n">
        <f aca="false">AA112-AB112</f>
        <v>0</v>
      </c>
      <c r="AD112" s="200"/>
      <c r="AE112" s="201"/>
      <c r="AF112" s="202" t="n">
        <f aca="false">AD112-AE112</f>
        <v>0</v>
      </c>
      <c r="AG112" s="200"/>
      <c r="AH112" s="201" t="n">
        <v>200000</v>
      </c>
      <c r="AI112" s="202" t="n">
        <f aca="false">AG112-AH112</f>
        <v>-200000</v>
      </c>
      <c r="AJ112" s="200"/>
      <c r="AK112" s="201"/>
      <c r="AL112" s="202" t="n">
        <f aca="false">AJ112-AK112</f>
        <v>0</v>
      </c>
      <c r="AM112" s="200"/>
      <c r="AN112" s="201"/>
      <c r="AO112" s="202" t="n">
        <f aca="false">AM112-AN112</f>
        <v>0</v>
      </c>
      <c r="AP112" s="200" t="n">
        <v>0</v>
      </c>
      <c r="AQ112" s="201" t="n">
        <v>0</v>
      </c>
      <c r="AR112" s="202" t="n">
        <f aca="false">AP112-AQ112</f>
        <v>0</v>
      </c>
      <c r="AS112" s="194" t="n">
        <f aca="false">+AM112+AJ112+AG112+AP112</f>
        <v>0</v>
      </c>
      <c r="AT112" s="195" t="n">
        <f aca="false">+AN112+AK112+AH112+AQ112</f>
        <v>200000</v>
      </c>
      <c r="AU112" s="196" t="n">
        <f aca="false">+AO112+AL112+AI112+AR112</f>
        <v>-200000</v>
      </c>
      <c r="AV112" s="189"/>
      <c r="AW112" s="189"/>
      <c r="AX112" s="189"/>
      <c r="AY112" s="189"/>
      <c r="AZ112" s="203"/>
      <c r="BA112" s="203"/>
    </row>
    <row r="113" customFormat="false" ht="15" hidden="true" customHeight="false" outlineLevel="0" collapsed="false">
      <c r="A113" s="185" t="n">
        <f aca="false">IF(AND(AO113=0,AI113=0,AL113=0,AR113=0),0,1)</f>
        <v>1</v>
      </c>
      <c r="B113" s="186" t="n">
        <f aca="false">IF(AND(AD113=0,AE113=0),0,1)</f>
        <v>0</v>
      </c>
      <c r="C113" s="187" t="n">
        <v>1</v>
      </c>
      <c r="D113" s="188"/>
      <c r="E113" s="189" t="s">
        <v>642</v>
      </c>
      <c r="F113" s="189" t="s">
        <v>644</v>
      </c>
      <c r="G113" s="189" t="n">
        <v>4</v>
      </c>
      <c r="H113" s="189" t="s">
        <v>648</v>
      </c>
      <c r="I113" s="205" t="s">
        <v>1010</v>
      </c>
      <c r="J113" s="191" t="s">
        <v>743</v>
      </c>
      <c r="K113" s="189" t="s">
        <v>825</v>
      </c>
      <c r="L113" s="192" t="s">
        <v>818</v>
      </c>
      <c r="M113" s="191" t="s">
        <v>31</v>
      </c>
      <c r="N113" s="193" t="s">
        <v>21</v>
      </c>
      <c r="O113" s="189" t="s">
        <v>38</v>
      </c>
      <c r="P113" s="194" t="n">
        <f aca="false">S113+X113+AD113+AF113+AI113+AO113+AL113</f>
        <v>-310000.00001</v>
      </c>
      <c r="Q113" s="195" t="n">
        <f aca="false">T113+Y113+AE113+AH113+AK113+AQ113++AN113</f>
        <v>310000.00001</v>
      </c>
      <c r="R113" s="196" t="n">
        <f aca="false">P113-Q113</f>
        <v>-620000.00002</v>
      </c>
      <c r="S113" s="197"/>
      <c r="T113" s="198"/>
      <c r="U113" s="199"/>
      <c r="V113" s="197"/>
      <c r="W113" s="198"/>
      <c r="X113" s="197"/>
      <c r="Y113" s="198"/>
      <c r="Z113" s="199"/>
      <c r="AA113" s="200"/>
      <c r="AB113" s="201"/>
      <c r="AC113" s="202" t="n">
        <f aca="false">AA113-AB113</f>
        <v>0</v>
      </c>
      <c r="AD113" s="200"/>
      <c r="AE113" s="201"/>
      <c r="AF113" s="202" t="n">
        <f aca="false">AD113-AE113</f>
        <v>0</v>
      </c>
      <c r="AG113" s="200"/>
      <c r="AH113" s="201" t="n">
        <v>310000</v>
      </c>
      <c r="AI113" s="202" t="n">
        <f aca="false">AG113-AH113</f>
        <v>-310000</v>
      </c>
      <c r="AJ113" s="200"/>
      <c r="AK113" s="201" t="n">
        <v>1E-005</v>
      </c>
      <c r="AL113" s="202" t="n">
        <f aca="false">AJ113-AK113</f>
        <v>-1E-005</v>
      </c>
      <c r="AM113" s="200"/>
      <c r="AN113" s="201"/>
      <c r="AO113" s="202" t="n">
        <f aca="false">AM113-AN113</f>
        <v>0</v>
      </c>
      <c r="AP113" s="200" t="n">
        <v>0</v>
      </c>
      <c r="AQ113" s="201" t="n">
        <v>0</v>
      </c>
      <c r="AR113" s="202" t="n">
        <f aca="false">AP113-AQ113</f>
        <v>0</v>
      </c>
      <c r="AS113" s="194" t="n">
        <f aca="false">+AM113+AJ113+AG113+AP113</f>
        <v>0</v>
      </c>
      <c r="AT113" s="195" t="n">
        <f aca="false">+AN113+AK113+AH113+AQ113</f>
        <v>310000.00001</v>
      </c>
      <c r="AU113" s="196" t="n">
        <f aca="false">+AO113+AL113+AI113+AR113</f>
        <v>-310000.00001</v>
      </c>
      <c r="AV113" s="189"/>
      <c r="AW113" s="189"/>
      <c r="AX113" s="189"/>
      <c r="AY113" s="189"/>
      <c r="AZ113" s="203"/>
      <c r="BA113" s="203"/>
    </row>
    <row r="114" customFormat="false" ht="15" hidden="true" customHeight="false" outlineLevel="0" collapsed="false">
      <c r="A114" s="185" t="n">
        <f aca="false">IF(AND(AO114=0,AI114=0,AL114=0,AR114=0),0,1)</f>
        <v>1</v>
      </c>
      <c r="B114" s="186" t="n">
        <f aca="false">IF(AND(AD114=0,AE114=0),0,1)</f>
        <v>0</v>
      </c>
      <c r="C114" s="187" t="n">
        <v>1</v>
      </c>
      <c r="D114" s="188"/>
      <c r="E114" s="189" t="s">
        <v>642</v>
      </c>
      <c r="F114" s="189" t="s">
        <v>644</v>
      </c>
      <c r="G114" s="189" t="n">
        <v>4</v>
      </c>
      <c r="H114" s="189" t="s">
        <v>648</v>
      </c>
      <c r="I114" s="205" t="s">
        <v>868</v>
      </c>
      <c r="J114" s="191" t="s">
        <v>710</v>
      </c>
      <c r="K114" s="189" t="s">
        <v>825</v>
      </c>
      <c r="L114" s="192" t="s">
        <v>818</v>
      </c>
      <c r="M114" s="191" t="s">
        <v>34</v>
      </c>
      <c r="N114" s="193" t="s">
        <v>21</v>
      </c>
      <c r="O114" s="189" t="s">
        <v>38</v>
      </c>
      <c r="P114" s="194" t="n">
        <f aca="false">S114+X114+AD114+AF114+AI114+AO114+AL114</f>
        <v>-350000.00001</v>
      </c>
      <c r="Q114" s="195" t="n">
        <f aca="false">T114+Y114+AE114+AH114+AK114+AQ114++AN114</f>
        <v>350000.00001</v>
      </c>
      <c r="R114" s="196" t="n">
        <f aca="false">P114-Q114</f>
        <v>-700000.00002</v>
      </c>
      <c r="S114" s="197"/>
      <c r="T114" s="198"/>
      <c r="U114" s="199"/>
      <c r="V114" s="197"/>
      <c r="W114" s="198"/>
      <c r="X114" s="197"/>
      <c r="Y114" s="198"/>
      <c r="Z114" s="199"/>
      <c r="AA114" s="200"/>
      <c r="AB114" s="201"/>
      <c r="AC114" s="202" t="n">
        <f aca="false">AA114-AB114</f>
        <v>0</v>
      </c>
      <c r="AD114" s="200"/>
      <c r="AE114" s="201"/>
      <c r="AF114" s="202" t="n">
        <f aca="false">AD114-AE114</f>
        <v>0</v>
      </c>
      <c r="AG114" s="200"/>
      <c r="AH114" s="201" t="n">
        <v>350000</v>
      </c>
      <c r="AI114" s="202" t="n">
        <f aca="false">AG114-AH114</f>
        <v>-350000</v>
      </c>
      <c r="AJ114" s="200"/>
      <c r="AK114" s="201" t="n">
        <v>1E-005</v>
      </c>
      <c r="AL114" s="202" t="n">
        <f aca="false">AJ114-AK114</f>
        <v>-1E-005</v>
      </c>
      <c r="AM114" s="200"/>
      <c r="AN114" s="201"/>
      <c r="AO114" s="202" t="n">
        <f aca="false">AM114-AN114</f>
        <v>0</v>
      </c>
      <c r="AP114" s="200" t="n">
        <v>0</v>
      </c>
      <c r="AQ114" s="201" t="n">
        <v>0</v>
      </c>
      <c r="AR114" s="202" t="n">
        <f aca="false">AP114-AQ114</f>
        <v>0</v>
      </c>
      <c r="AS114" s="194" t="n">
        <f aca="false">+AM114+AJ114+AG114+AP114</f>
        <v>0</v>
      </c>
      <c r="AT114" s="195" t="n">
        <f aca="false">+AN114+AK114+AH114+AQ114</f>
        <v>350000.00001</v>
      </c>
      <c r="AU114" s="196" t="n">
        <f aca="false">+AO114+AL114+AI114+AR114</f>
        <v>-350000.00001</v>
      </c>
      <c r="AV114" s="189"/>
      <c r="AW114" s="189"/>
      <c r="AX114" s="189"/>
      <c r="AY114" s="189"/>
      <c r="AZ114" s="203"/>
      <c r="BA114" s="203"/>
    </row>
    <row r="115" customFormat="false" ht="15" hidden="true" customHeight="false" outlineLevel="0" collapsed="false">
      <c r="A115" s="185" t="n">
        <f aca="false">IF(AND(AO115=0,AI115=0,AL115=0,AR115=0),0,1)</f>
        <v>1</v>
      </c>
      <c r="B115" s="186" t="n">
        <f aca="false">IF(AND(AD115=0,AE115=0),0,1)</f>
        <v>0</v>
      </c>
      <c r="C115" s="187" t="n">
        <v>0</v>
      </c>
      <c r="D115" s="188" t="s">
        <v>46</v>
      </c>
      <c r="E115" s="189" t="s">
        <v>642</v>
      </c>
      <c r="F115" s="189" t="s">
        <v>644</v>
      </c>
      <c r="G115" s="189" t="n">
        <v>4</v>
      </c>
      <c r="H115" s="189" t="s">
        <v>648</v>
      </c>
      <c r="I115" s="223" t="s">
        <v>1011</v>
      </c>
      <c r="J115" s="191" t="s">
        <v>727</v>
      </c>
      <c r="K115" s="191" t="s">
        <v>1012</v>
      </c>
      <c r="L115" s="192" t="s">
        <v>818</v>
      </c>
      <c r="M115" s="191" t="s">
        <v>30</v>
      </c>
      <c r="N115" s="193" t="s">
        <v>21</v>
      </c>
      <c r="O115" s="189" t="s">
        <v>38</v>
      </c>
      <c r="P115" s="194" t="n">
        <f aca="false">S115+X115+AD115+AF115+AI115+AO115+AL115</f>
        <v>1200000</v>
      </c>
      <c r="Q115" s="195" t="n">
        <f aca="false">T115+Y115+AE115+AH115+AK115+AQ115++AN115</f>
        <v>0</v>
      </c>
      <c r="R115" s="196" t="n">
        <f aca="false">P115-Q115</f>
        <v>1200000</v>
      </c>
      <c r="S115" s="197" t="n">
        <v>0</v>
      </c>
      <c r="T115" s="198" t="n">
        <v>0</v>
      </c>
      <c r="U115" s="199" t="n">
        <v>0</v>
      </c>
      <c r="V115" s="197" t="n">
        <v>0</v>
      </c>
      <c r="W115" s="198" t="n">
        <v>0</v>
      </c>
      <c r="X115" s="197"/>
      <c r="Y115" s="198" t="n">
        <v>0</v>
      </c>
      <c r="Z115" s="199" t="n">
        <v>0</v>
      </c>
      <c r="AA115" s="200" t="n">
        <v>0</v>
      </c>
      <c r="AB115" s="201" t="n">
        <v>0</v>
      </c>
      <c r="AC115" s="202" t="n">
        <f aca="false">AA115-AB115</f>
        <v>0</v>
      </c>
      <c r="AD115" s="200" t="n">
        <v>0</v>
      </c>
      <c r="AE115" s="201" t="n">
        <v>0</v>
      </c>
      <c r="AF115" s="202" t="n">
        <f aca="false">AD115-AE115</f>
        <v>0</v>
      </c>
      <c r="AG115" s="224" t="n">
        <v>1200000</v>
      </c>
      <c r="AH115" s="201" t="n">
        <v>0</v>
      </c>
      <c r="AI115" s="202" t="n">
        <f aca="false">AG115-AH115</f>
        <v>1200000</v>
      </c>
      <c r="AJ115" s="200" t="n">
        <v>0</v>
      </c>
      <c r="AK115" s="201" t="n">
        <v>0</v>
      </c>
      <c r="AL115" s="202" t="n">
        <f aca="false">AJ115-AK115</f>
        <v>0</v>
      </c>
      <c r="AM115" s="200" t="n">
        <v>0</v>
      </c>
      <c r="AN115" s="201" t="n">
        <v>0</v>
      </c>
      <c r="AO115" s="202" t="n">
        <f aca="false">AM115-AN115</f>
        <v>0</v>
      </c>
      <c r="AP115" s="200" t="n">
        <v>0</v>
      </c>
      <c r="AQ115" s="201" t="n">
        <v>0</v>
      </c>
      <c r="AR115" s="202" t="n">
        <f aca="false">AP115-AQ115</f>
        <v>0</v>
      </c>
      <c r="AS115" s="194" t="n">
        <f aca="false">+AM115+AJ115+AG115+AP115</f>
        <v>1200000</v>
      </c>
      <c r="AT115" s="195" t="n">
        <f aca="false">+AN115+AK115+AH115+AQ115</f>
        <v>0</v>
      </c>
      <c r="AU115" s="196" t="n">
        <f aca="false">+AO115+AL115+AI115+AR115</f>
        <v>1200000</v>
      </c>
      <c r="AV115" s="189"/>
      <c r="AW115" s="189"/>
      <c r="AX115" s="189"/>
      <c r="AY115" s="189"/>
      <c r="AZ115" s="203"/>
      <c r="BA115" s="203"/>
    </row>
    <row r="116" customFormat="false" ht="15" hidden="true" customHeight="false" outlineLevel="0" collapsed="false">
      <c r="A116" s="185" t="n">
        <f aca="false">IF(AND(AO116=0,AI116=0,AL116=0,AR116=0),0,1)</f>
        <v>1</v>
      </c>
      <c r="B116" s="186" t="n">
        <f aca="false">IF(AND(AD116=0,AE116=0),0,1)</f>
        <v>0</v>
      </c>
      <c r="C116" s="187" t="n">
        <v>0</v>
      </c>
      <c r="D116" s="188" t="s">
        <v>46</v>
      </c>
      <c r="E116" s="189" t="s">
        <v>642</v>
      </c>
      <c r="F116" s="189" t="s">
        <v>644</v>
      </c>
      <c r="G116" s="189" t="n">
        <v>4</v>
      </c>
      <c r="H116" s="189" t="s">
        <v>648</v>
      </c>
      <c r="I116" s="223" t="s">
        <v>1011</v>
      </c>
      <c r="J116" s="191" t="s">
        <v>712</v>
      </c>
      <c r="K116" s="191" t="s">
        <v>1012</v>
      </c>
      <c r="L116" s="192" t="s">
        <v>818</v>
      </c>
      <c r="M116" s="191" t="s">
        <v>34</v>
      </c>
      <c r="N116" s="193" t="s">
        <v>21</v>
      </c>
      <c r="O116" s="189" t="s">
        <v>38</v>
      </c>
      <c r="P116" s="194" t="n">
        <f aca="false">S116+X116+AD116+AF116+AI116+AO116+AL116</f>
        <v>2800000</v>
      </c>
      <c r="Q116" s="195" t="n">
        <f aca="false">T116+Y116+AE116+AH116+AK116+AQ116++AN116</f>
        <v>0</v>
      </c>
      <c r="R116" s="196" t="n">
        <f aca="false">P116-Q116</f>
        <v>2800000</v>
      </c>
      <c r="S116" s="197" t="n">
        <v>0</v>
      </c>
      <c r="T116" s="198" t="n">
        <v>0</v>
      </c>
      <c r="U116" s="199" t="n">
        <v>0</v>
      </c>
      <c r="V116" s="197" t="n">
        <v>0</v>
      </c>
      <c r="W116" s="198" t="n">
        <v>0</v>
      </c>
      <c r="X116" s="197"/>
      <c r="Y116" s="198" t="n">
        <v>0</v>
      </c>
      <c r="Z116" s="199" t="n">
        <v>0</v>
      </c>
      <c r="AA116" s="200" t="n">
        <v>0</v>
      </c>
      <c r="AB116" s="201" t="n">
        <v>0</v>
      </c>
      <c r="AC116" s="202" t="n">
        <f aca="false">AA116-AB116</f>
        <v>0</v>
      </c>
      <c r="AD116" s="200" t="n">
        <v>0</v>
      </c>
      <c r="AE116" s="201" t="n">
        <v>0</v>
      </c>
      <c r="AF116" s="202" t="n">
        <f aca="false">AD116-AE116</f>
        <v>0</v>
      </c>
      <c r="AG116" s="224" t="n">
        <v>2800000</v>
      </c>
      <c r="AH116" s="201" t="n">
        <v>0</v>
      </c>
      <c r="AI116" s="202" t="n">
        <f aca="false">AG116-AH116</f>
        <v>2800000</v>
      </c>
      <c r="AJ116" s="200" t="n">
        <v>0</v>
      </c>
      <c r="AK116" s="201" t="n">
        <v>0</v>
      </c>
      <c r="AL116" s="202" t="n">
        <f aca="false">AJ116-AK116</f>
        <v>0</v>
      </c>
      <c r="AM116" s="200" t="n">
        <v>0</v>
      </c>
      <c r="AN116" s="201" t="n">
        <v>0</v>
      </c>
      <c r="AO116" s="202" t="n">
        <f aca="false">AM116-AN116</f>
        <v>0</v>
      </c>
      <c r="AP116" s="200" t="n">
        <v>0</v>
      </c>
      <c r="AQ116" s="201" t="n">
        <v>0</v>
      </c>
      <c r="AR116" s="202" t="n">
        <f aca="false">AP116-AQ116</f>
        <v>0</v>
      </c>
      <c r="AS116" s="194" t="n">
        <f aca="false">+AM116+AJ116+AG116+AP116</f>
        <v>2800000</v>
      </c>
      <c r="AT116" s="195" t="n">
        <f aca="false">+AN116+AK116+AH116+AQ116</f>
        <v>0</v>
      </c>
      <c r="AU116" s="196" t="n">
        <f aca="false">+AO116+AL116+AI116+AR116</f>
        <v>2800000</v>
      </c>
      <c r="AV116" s="189"/>
      <c r="AW116" s="189"/>
      <c r="AX116" s="189"/>
      <c r="AY116" s="189"/>
      <c r="AZ116" s="203"/>
      <c r="BA116" s="203"/>
    </row>
    <row r="117" customFormat="false" ht="15" hidden="false" customHeight="false" outlineLevel="0" collapsed="false">
      <c r="A117" s="185" t="n">
        <f aca="false">IF(AND(AO117=0,AI117=0,AL117=0,AR117=0),0,1)</f>
        <v>0</v>
      </c>
      <c r="B117" s="186" t="n">
        <f aca="false">IF(AND(AD117=0,AE117=0),0,1)</f>
        <v>0</v>
      </c>
      <c r="C117" s="187" t="n">
        <v>0</v>
      </c>
      <c r="D117" s="188" t="s">
        <v>50</v>
      </c>
      <c r="E117" s="189" t="s">
        <v>642</v>
      </c>
      <c r="F117" s="189" t="s">
        <v>660</v>
      </c>
      <c r="G117" s="189" t="n">
        <v>5</v>
      </c>
      <c r="H117" s="189" t="s">
        <v>671</v>
      </c>
      <c r="J117" s="191" t="s">
        <v>711</v>
      </c>
      <c r="K117" s="191" t="s">
        <v>711</v>
      </c>
      <c r="L117" s="192" t="s">
        <v>818</v>
      </c>
      <c r="M117" s="191" t="s">
        <v>34</v>
      </c>
      <c r="N117" s="193" t="s">
        <v>21</v>
      </c>
      <c r="O117" s="189" t="s">
        <v>38</v>
      </c>
      <c r="P117" s="194" t="n">
        <f aca="false">S117+X117+AD117+AF117+AI117+AO117+AL117</f>
        <v>0</v>
      </c>
      <c r="Q117" s="195" t="n">
        <f aca="false">T117+Y117+AE117+AH117+AK117+AQ117++AN117</f>
        <v>0</v>
      </c>
      <c r="R117" s="196" t="n">
        <f aca="false">P117-Q117</f>
        <v>0</v>
      </c>
      <c r="S117" s="197"/>
      <c r="T117" s="198"/>
      <c r="U117" s="199"/>
      <c r="V117" s="197"/>
      <c r="W117" s="198"/>
      <c r="X117" s="197"/>
      <c r="Y117" s="198"/>
      <c r="Z117" s="199"/>
      <c r="AA117" s="200"/>
      <c r="AB117" s="201"/>
      <c r="AC117" s="202" t="n">
        <f aca="false">AA117-AB117</f>
        <v>0</v>
      </c>
      <c r="AD117" s="200"/>
      <c r="AE117" s="201"/>
      <c r="AF117" s="202" t="n">
        <f aca="false">AD117-AE117</f>
        <v>0</v>
      </c>
      <c r="AG117" s="200"/>
      <c r="AH117" s="201"/>
      <c r="AI117" s="202" t="n">
        <f aca="false">AG117-AH117</f>
        <v>0</v>
      </c>
      <c r="AJ117" s="200"/>
      <c r="AK117" s="201"/>
      <c r="AL117" s="202" t="n">
        <f aca="false">AJ117-AK117</f>
        <v>0</v>
      </c>
      <c r="AM117" s="200"/>
      <c r="AN117" s="201"/>
      <c r="AO117" s="202" t="n">
        <f aca="false">AM117-AN117</f>
        <v>0</v>
      </c>
      <c r="AP117" s="200" t="n">
        <v>0</v>
      </c>
      <c r="AQ117" s="201" t="n">
        <v>0</v>
      </c>
      <c r="AR117" s="202" t="n">
        <f aca="false">AP117-AQ117</f>
        <v>0</v>
      </c>
      <c r="AS117" s="194" t="n">
        <f aca="false">+AM117+AJ117+AG117+AP117</f>
        <v>0</v>
      </c>
      <c r="AT117" s="195" t="n">
        <f aca="false">+AN117+AK117+AH117+AQ117</f>
        <v>0</v>
      </c>
      <c r="AU117" s="196" t="n">
        <f aca="false">+AO117+AL117+AI117+AR117</f>
        <v>0</v>
      </c>
      <c r="AV117" s="189"/>
      <c r="AW117" s="189"/>
      <c r="AX117" s="189"/>
      <c r="AY117" s="189"/>
      <c r="AZ117" s="203"/>
      <c r="BA117" s="203"/>
    </row>
    <row r="118" customFormat="false" ht="15" hidden="false" customHeight="false" outlineLevel="0" collapsed="false">
      <c r="A118" s="185" t="n">
        <f aca="false">IF(AND(AO118=0,AI118=0,AL118=0,AR118=0),0,1)</f>
        <v>1</v>
      </c>
      <c r="B118" s="186" t="n">
        <f aca="false">IF(AND(AD118=0,AE118=0),0,1)</f>
        <v>0</v>
      </c>
      <c r="C118" s="187" t="n">
        <v>1</v>
      </c>
      <c r="D118" s="188" t="s">
        <v>50</v>
      </c>
      <c r="E118" s="189" t="s">
        <v>642</v>
      </c>
      <c r="F118" s="189" t="s">
        <v>660</v>
      </c>
      <c r="G118" s="189" t="n">
        <v>5</v>
      </c>
      <c r="H118" s="189" t="s">
        <v>671</v>
      </c>
      <c r="I118" s="209" t="s">
        <v>1013</v>
      </c>
      <c r="J118" s="191" t="s">
        <v>684</v>
      </c>
      <c r="K118" s="191" t="s">
        <v>684</v>
      </c>
      <c r="L118" s="192" t="s">
        <v>818</v>
      </c>
      <c r="M118" s="191" t="s">
        <v>34</v>
      </c>
      <c r="N118" s="193" t="s">
        <v>21</v>
      </c>
      <c r="O118" s="189" t="s">
        <v>38</v>
      </c>
      <c r="P118" s="194" t="n">
        <f aca="false">S118+X118+AD118+AF118+AI118+AO118+AL118</f>
        <v>2400000</v>
      </c>
      <c r="Q118" s="195" t="n">
        <f aca="false">T118+Y118+AE118+AH118+AK118+AQ118++AN118</f>
        <v>0</v>
      </c>
      <c r="R118" s="196" t="n">
        <f aca="false">P118-Q118</f>
        <v>2400000</v>
      </c>
      <c r="S118" s="197"/>
      <c r="T118" s="198"/>
      <c r="U118" s="199"/>
      <c r="V118" s="197"/>
      <c r="W118" s="198"/>
      <c r="X118" s="197"/>
      <c r="Y118" s="198"/>
      <c r="Z118" s="199"/>
      <c r="AA118" s="200"/>
      <c r="AB118" s="201"/>
      <c r="AC118" s="202" t="n">
        <f aca="false">AA118-AB118</f>
        <v>0</v>
      </c>
      <c r="AD118" s="200"/>
      <c r="AE118" s="201"/>
      <c r="AF118" s="202" t="n">
        <f aca="false">AD118-AE118</f>
        <v>0</v>
      </c>
      <c r="AG118" s="200" t="n">
        <v>400000</v>
      </c>
      <c r="AH118" s="201"/>
      <c r="AI118" s="202" t="n">
        <f aca="false">AG118-AH118</f>
        <v>400000</v>
      </c>
      <c r="AJ118" s="200" t="n">
        <v>1000000</v>
      </c>
      <c r="AK118" s="201"/>
      <c r="AL118" s="202" t="n">
        <f aca="false">AJ118-AK118</f>
        <v>1000000</v>
      </c>
      <c r="AM118" s="200" t="n">
        <v>1000000</v>
      </c>
      <c r="AN118" s="201"/>
      <c r="AO118" s="202" t="n">
        <f aca="false">AM118-AN118</f>
        <v>1000000</v>
      </c>
      <c r="AP118" s="200" t="n">
        <v>1300000</v>
      </c>
      <c r="AQ118" s="201"/>
      <c r="AR118" s="202" t="n">
        <f aca="false">AP118-AQ118</f>
        <v>1300000</v>
      </c>
      <c r="AS118" s="194" t="n">
        <f aca="false">+AM118+AJ118+AG118+AP118</f>
        <v>3700000</v>
      </c>
      <c r="AT118" s="195" t="n">
        <f aca="false">+AN118+AK118+AH118+AQ118</f>
        <v>0</v>
      </c>
      <c r="AU118" s="196" t="n">
        <f aca="false">+AO118+AL118+AI118+AR118</f>
        <v>3700000</v>
      </c>
      <c r="AV118" s="189"/>
      <c r="AW118" s="189"/>
      <c r="AX118" s="189"/>
      <c r="AY118" s="189"/>
      <c r="AZ118" s="203"/>
      <c r="BA118" s="203"/>
    </row>
    <row r="119" customFormat="false" ht="15" hidden="false" customHeight="false" outlineLevel="0" collapsed="false">
      <c r="A119" s="185" t="n">
        <f aca="false">IF(AND(AO119=0,AI119=0,AL119=0,AR119=0),0,1)</f>
        <v>1</v>
      </c>
      <c r="B119" s="186" t="n">
        <f aca="false">IF(AND(AD119=0,AE119=0),0,1)</f>
        <v>0</v>
      </c>
      <c r="C119" s="187" t="n">
        <v>1</v>
      </c>
      <c r="D119" s="188" t="s">
        <v>50</v>
      </c>
      <c r="E119" s="189" t="s">
        <v>642</v>
      </c>
      <c r="F119" s="189" t="s">
        <v>660</v>
      </c>
      <c r="G119" s="189" t="n">
        <v>5</v>
      </c>
      <c r="H119" s="189" t="s">
        <v>671</v>
      </c>
      <c r="I119" s="223" t="s">
        <v>1011</v>
      </c>
      <c r="J119" s="191" t="s">
        <v>687</v>
      </c>
      <c r="K119" s="191" t="s">
        <v>687</v>
      </c>
      <c r="L119" s="192" t="s">
        <v>818</v>
      </c>
      <c r="M119" s="191" t="s">
        <v>33</v>
      </c>
      <c r="N119" s="193" t="s">
        <v>21</v>
      </c>
      <c r="O119" s="189" t="s">
        <v>38</v>
      </c>
      <c r="P119" s="194" t="n">
        <f aca="false">S119+X119+AD119+AF119+AI119+AO119+AL119</f>
        <v>600000</v>
      </c>
      <c r="Q119" s="195" t="n">
        <f aca="false">T119+Y119+AE119+AH119+AK119+AQ119++AN119</f>
        <v>0</v>
      </c>
      <c r="R119" s="196" t="n">
        <f aca="false">P119-Q119</f>
        <v>600000</v>
      </c>
      <c r="S119" s="197"/>
      <c r="T119" s="198"/>
      <c r="U119" s="199"/>
      <c r="V119" s="197"/>
      <c r="W119" s="198"/>
      <c r="X119" s="197"/>
      <c r="Y119" s="198"/>
      <c r="Z119" s="199"/>
      <c r="AA119" s="200"/>
      <c r="AB119" s="201"/>
      <c r="AC119" s="202" t="n">
        <f aca="false">AA119-AB119</f>
        <v>0</v>
      </c>
      <c r="AD119" s="200"/>
      <c r="AE119" s="201"/>
      <c r="AF119" s="202" t="n">
        <f aca="false">AD119-AE119</f>
        <v>0</v>
      </c>
      <c r="AG119" s="200"/>
      <c r="AH119" s="201"/>
      <c r="AI119" s="202" t="n">
        <f aca="false">AG119-AH119</f>
        <v>0</v>
      </c>
      <c r="AJ119" s="200" t="n">
        <v>600000</v>
      </c>
      <c r="AK119" s="201"/>
      <c r="AL119" s="202" t="n">
        <f aca="false">AJ119-AK119</f>
        <v>600000</v>
      </c>
      <c r="AM119" s="200" t="n">
        <v>0</v>
      </c>
      <c r="AN119" s="201"/>
      <c r="AO119" s="202" t="n">
        <f aca="false">AM119-AN119</f>
        <v>0</v>
      </c>
      <c r="AP119" s="200" t="n">
        <v>0</v>
      </c>
      <c r="AQ119" s="201"/>
      <c r="AR119" s="202" t="n">
        <f aca="false">AP119-AQ119</f>
        <v>0</v>
      </c>
      <c r="AS119" s="194" t="n">
        <f aca="false">+AM119+AJ119+AG119+AP119</f>
        <v>600000</v>
      </c>
      <c r="AT119" s="195" t="n">
        <f aca="false">+AN119+AK119+AH119+AQ119</f>
        <v>0</v>
      </c>
      <c r="AU119" s="196" t="n">
        <f aca="false">+AO119+AL119+AI119+AR119</f>
        <v>600000</v>
      </c>
      <c r="AV119" s="189"/>
      <c r="AW119" s="189"/>
      <c r="AX119" s="189"/>
      <c r="AY119" s="189"/>
      <c r="AZ119" s="203"/>
      <c r="BA119" s="203"/>
    </row>
    <row r="120" customFormat="false" ht="15" hidden="true" customHeight="false" outlineLevel="0" collapsed="false">
      <c r="A120" s="185" t="n">
        <f aca="false">IF(AND(AO120=0,AI120=0,AL120=0,AR120=0),0,1)</f>
        <v>1</v>
      </c>
      <c r="B120" s="186" t="n">
        <f aca="false">IF(AND(AD120=0,AE120=0),0,1)</f>
        <v>0</v>
      </c>
      <c r="C120" s="187" t="n">
        <v>0</v>
      </c>
      <c r="D120" s="188" t="s">
        <v>50</v>
      </c>
      <c r="E120" s="189" t="s">
        <v>642</v>
      </c>
      <c r="F120" s="189" t="s">
        <v>660</v>
      </c>
      <c r="G120" s="189" t="n">
        <v>6</v>
      </c>
      <c r="H120" s="189" t="s">
        <v>661</v>
      </c>
      <c r="I120" s="209" t="s">
        <v>1014</v>
      </c>
      <c r="J120" s="191" t="s">
        <v>735</v>
      </c>
      <c r="K120" s="191" t="s">
        <v>735</v>
      </c>
      <c r="L120" s="192" t="s">
        <v>827</v>
      </c>
      <c r="M120" s="191" t="s">
        <v>33</v>
      </c>
      <c r="N120" s="193" t="s">
        <v>25</v>
      </c>
      <c r="O120" s="189" t="s">
        <v>38</v>
      </c>
      <c r="P120" s="194" t="n">
        <f aca="false">S120+X120+AD120+AF120+AI120+AO120+AL120</f>
        <v>300000</v>
      </c>
      <c r="Q120" s="195" t="n">
        <f aca="false">T120+Y120+AE120+AH120+AK120+AQ120++AN120</f>
        <v>0</v>
      </c>
      <c r="R120" s="196" t="n">
        <f aca="false">P120-Q120</f>
        <v>300000</v>
      </c>
      <c r="S120" s="197"/>
      <c r="T120" s="198"/>
      <c r="U120" s="199"/>
      <c r="V120" s="197"/>
      <c r="W120" s="198"/>
      <c r="X120" s="197"/>
      <c r="Y120" s="198"/>
      <c r="Z120" s="199"/>
      <c r="AA120" s="200"/>
      <c r="AB120" s="201"/>
      <c r="AC120" s="202"/>
      <c r="AD120" s="200"/>
      <c r="AE120" s="201"/>
      <c r="AF120" s="202" t="n">
        <f aca="false">AD120-AE120</f>
        <v>0</v>
      </c>
      <c r="AG120" s="200" t="n">
        <v>200000</v>
      </c>
      <c r="AH120" s="201"/>
      <c r="AI120" s="202" t="n">
        <f aca="false">AG120-AH120</f>
        <v>200000</v>
      </c>
      <c r="AJ120" s="200" t="n">
        <v>100000</v>
      </c>
      <c r="AK120" s="201"/>
      <c r="AL120" s="202" t="n">
        <f aca="false">AJ120-AK120</f>
        <v>100000</v>
      </c>
      <c r="AM120" s="200"/>
      <c r="AN120" s="201"/>
      <c r="AO120" s="202" t="n">
        <f aca="false">AM120-AN120</f>
        <v>0</v>
      </c>
      <c r="AP120" s="200"/>
      <c r="AQ120" s="201"/>
      <c r="AR120" s="202" t="n">
        <f aca="false">AP120-AQ120</f>
        <v>0</v>
      </c>
      <c r="AS120" s="194" t="n">
        <f aca="false">+AM120+AJ120+AG120+AP120</f>
        <v>300000</v>
      </c>
      <c r="AT120" s="195" t="n">
        <f aca="false">+AN120+AK120+AH120+AQ120</f>
        <v>0</v>
      </c>
      <c r="AU120" s="196" t="n">
        <f aca="false">+AO120+AL120+AI120+AR120</f>
        <v>300000</v>
      </c>
      <c r="AV120" s="189"/>
      <c r="AW120" s="189"/>
      <c r="AX120" s="189"/>
      <c r="AY120" s="189"/>
      <c r="AZ120" s="203"/>
      <c r="BA120" s="203"/>
    </row>
    <row r="121" customFormat="false" ht="15" hidden="true" customHeight="false" outlineLevel="0" collapsed="false">
      <c r="A121" s="185" t="n">
        <f aca="false">IF(AND(AO121=0,AI121=0,AL121=0,AR121=0),0,1)</f>
        <v>1</v>
      </c>
      <c r="B121" s="186" t="n">
        <f aca="false">IF(AND(AD121=0,AE121=0),0,1)</f>
        <v>0</v>
      </c>
      <c r="C121" s="187" t="n">
        <v>0</v>
      </c>
      <c r="D121" s="188" t="s">
        <v>50</v>
      </c>
      <c r="E121" s="189" t="s">
        <v>642</v>
      </c>
      <c r="F121" s="189" t="s">
        <v>660</v>
      </c>
      <c r="G121" s="189" t="n">
        <v>6</v>
      </c>
      <c r="H121" s="189" t="s">
        <v>661</v>
      </c>
      <c r="I121" s="223" t="s">
        <v>1011</v>
      </c>
      <c r="J121" s="191" t="s">
        <v>756</v>
      </c>
      <c r="K121" s="191" t="s">
        <v>756</v>
      </c>
      <c r="L121" s="192" t="s">
        <v>827</v>
      </c>
      <c r="M121" s="191" t="s">
        <v>35</v>
      </c>
      <c r="N121" s="193" t="s">
        <v>21</v>
      </c>
      <c r="O121" s="189" t="s">
        <v>38</v>
      </c>
      <c r="P121" s="194" t="n">
        <f aca="false">S121+X121+AD121+AF121+AI121+AO121+AL121</f>
        <v>1000000</v>
      </c>
      <c r="Q121" s="195" t="n">
        <f aca="false">T121+Y121+AE121+AH121+AK121+AQ121++AN121</f>
        <v>0</v>
      </c>
      <c r="R121" s="196" t="n">
        <f aca="false">P121-Q121</f>
        <v>1000000</v>
      </c>
      <c r="S121" s="197"/>
      <c r="T121" s="198"/>
      <c r="U121" s="199"/>
      <c r="V121" s="197"/>
      <c r="W121" s="198"/>
      <c r="X121" s="197"/>
      <c r="Y121" s="198"/>
      <c r="Z121" s="199"/>
      <c r="AA121" s="200"/>
      <c r="AB121" s="201"/>
      <c r="AC121" s="202"/>
      <c r="AD121" s="200"/>
      <c r="AE121" s="201"/>
      <c r="AF121" s="202" t="n">
        <f aca="false">AD121-AE121</f>
        <v>0</v>
      </c>
      <c r="AG121" s="200"/>
      <c r="AH121" s="201"/>
      <c r="AI121" s="202" t="n">
        <f aca="false">AG121-AH121</f>
        <v>0</v>
      </c>
      <c r="AJ121" s="200" t="n">
        <v>500000</v>
      </c>
      <c r="AK121" s="201"/>
      <c r="AL121" s="202" t="n">
        <f aca="false">AJ121-AK121</f>
        <v>500000</v>
      </c>
      <c r="AM121" s="200" t="n">
        <v>500000</v>
      </c>
      <c r="AN121" s="201"/>
      <c r="AO121" s="202" t="n">
        <f aca="false">AM121-AN121</f>
        <v>500000</v>
      </c>
      <c r="AP121" s="200" t="n">
        <v>500000</v>
      </c>
      <c r="AQ121" s="201"/>
      <c r="AR121" s="202" t="n">
        <f aca="false">AP121-AQ121</f>
        <v>500000</v>
      </c>
      <c r="AS121" s="194" t="n">
        <f aca="false">+AM121+AJ121+AG121+AP121</f>
        <v>1500000</v>
      </c>
      <c r="AT121" s="195" t="n">
        <f aca="false">+AN121+AK121+AH121+AQ121</f>
        <v>0</v>
      </c>
      <c r="AU121" s="196" t="n">
        <f aca="false">+AO121+AL121+AI121+AR121</f>
        <v>1500000</v>
      </c>
      <c r="AV121" s="189"/>
      <c r="AW121" s="189"/>
      <c r="AX121" s="189"/>
      <c r="AY121" s="189"/>
      <c r="AZ121" s="203"/>
      <c r="BA121" s="203"/>
    </row>
    <row r="122" customFormat="false" ht="15" hidden="true" customHeight="false" outlineLevel="0" collapsed="false">
      <c r="A122" s="185" t="n">
        <f aca="false">IF(AND(AO122=0,AI122=0,AL122=0,AR122=0),0,1)</f>
        <v>1</v>
      </c>
      <c r="B122" s="186" t="n">
        <f aca="false">IF(AND(AD122=0,AE122=0),0,1)</f>
        <v>1</v>
      </c>
      <c r="C122" s="187" t="n">
        <v>0</v>
      </c>
      <c r="D122" s="188"/>
      <c r="E122" s="189" t="s">
        <v>642</v>
      </c>
      <c r="F122" s="189" t="s">
        <v>1015</v>
      </c>
      <c r="G122" s="189" t="n">
        <v>3</v>
      </c>
      <c r="H122" s="189" t="s">
        <v>1016</v>
      </c>
      <c r="I122" s="189" t="s">
        <v>505</v>
      </c>
      <c r="J122" s="191" t="s">
        <v>757</v>
      </c>
      <c r="K122" s="189" t="str">
        <f aca="false">J122</f>
        <v>Œuvre d'art</v>
      </c>
      <c r="L122" s="192"/>
      <c r="M122" s="193" t="s">
        <v>35</v>
      </c>
      <c r="N122" s="193" t="s">
        <v>19</v>
      </c>
      <c r="O122" s="192" t="s">
        <v>39</v>
      </c>
      <c r="P122" s="194" t="n">
        <f aca="false">S122+X122+AD122+AF122+AI122+AO122+AL122</f>
        <v>30000</v>
      </c>
      <c r="Q122" s="195" t="n">
        <f aca="false">T122+Y122+AE122+AH122+AK122+AQ122++AN122</f>
        <v>0</v>
      </c>
      <c r="R122" s="196" t="n">
        <f aca="false">P122-Q122</f>
        <v>30000</v>
      </c>
      <c r="S122" s="197" t="n">
        <v>0</v>
      </c>
      <c r="T122" s="198" t="n">
        <v>0</v>
      </c>
      <c r="U122" s="199" t="n">
        <v>0</v>
      </c>
      <c r="V122" s="197" t="n">
        <v>0</v>
      </c>
      <c r="W122" s="198" t="n">
        <v>0</v>
      </c>
      <c r="X122" s="197" t="n">
        <v>6000</v>
      </c>
      <c r="Y122" s="198" t="n">
        <v>0</v>
      </c>
      <c r="Z122" s="199" t="n">
        <v>6000</v>
      </c>
      <c r="AA122" s="200" t="n">
        <v>6000</v>
      </c>
      <c r="AB122" s="201" t="n">
        <v>0</v>
      </c>
      <c r="AC122" s="202" t="n">
        <f aca="false">AA122-AB122</f>
        <v>6000</v>
      </c>
      <c r="AD122" s="200" t="n">
        <v>6000</v>
      </c>
      <c r="AE122" s="201" t="n">
        <v>0</v>
      </c>
      <c r="AF122" s="202" t="n">
        <f aca="false">AD122-AE122</f>
        <v>6000</v>
      </c>
      <c r="AG122" s="200" t="n">
        <v>6000</v>
      </c>
      <c r="AH122" s="201" t="n">
        <v>0</v>
      </c>
      <c r="AI122" s="202" t="n">
        <f aca="false">AG122-AH122</f>
        <v>6000</v>
      </c>
      <c r="AJ122" s="200" t="n">
        <v>6000</v>
      </c>
      <c r="AK122" s="201" t="n">
        <v>0</v>
      </c>
      <c r="AL122" s="202" t="n">
        <f aca="false">AJ122-AK122</f>
        <v>6000</v>
      </c>
      <c r="AM122" s="200" t="n">
        <v>0</v>
      </c>
      <c r="AN122" s="201" t="n">
        <v>0</v>
      </c>
      <c r="AO122" s="202" t="n">
        <f aca="false">AM122-AN122</f>
        <v>0</v>
      </c>
      <c r="AP122" s="200" t="n">
        <v>6000</v>
      </c>
      <c r="AQ122" s="201" t="n">
        <v>0</v>
      </c>
      <c r="AR122" s="202" t="n">
        <f aca="false">AP122-AQ122</f>
        <v>6000</v>
      </c>
      <c r="AS122" s="194" t="n">
        <f aca="false">+AM122+AJ122+AG122+AP122</f>
        <v>18000</v>
      </c>
      <c r="AT122" s="195" t="n">
        <f aca="false">+AN122+AK122+AH122+AQ122</f>
        <v>0</v>
      </c>
      <c r="AU122" s="196" t="n">
        <f aca="false">+AO122+AL122+AI122+AR122</f>
        <v>18000</v>
      </c>
      <c r="AV122" s="189"/>
      <c r="AW122" s="189"/>
      <c r="AX122" s="189"/>
      <c r="AY122" s="189"/>
      <c r="AZ122" s="203"/>
      <c r="BA122" s="203"/>
    </row>
    <row r="125" s="228" customFormat="true" ht="15" hidden="false" customHeight="false" outlineLevel="0" collapsed="false">
      <c r="A125" s="225"/>
      <c r="B125" s="225"/>
      <c r="C125" s="226"/>
      <c r="D125" s="227"/>
      <c r="I125" s="208" t="s">
        <v>834</v>
      </c>
      <c r="J125" s="161"/>
      <c r="M125" s="227"/>
      <c r="N125" s="227"/>
      <c r="O125" s="228" t="s">
        <v>1017</v>
      </c>
      <c r="P125" s="229" t="n">
        <f aca="false">SUM(P2:P122)</f>
        <v>358752061.701005</v>
      </c>
      <c r="Q125" s="229" t="n">
        <f aca="false">SUM(Q2:Q122)</f>
        <v>106721209.93012</v>
      </c>
      <c r="R125" s="229" t="n">
        <f aca="false">SUM(R2:R122)</f>
        <v>252030851.770885</v>
      </c>
      <c r="S125" s="229" t="n">
        <v>38743377</v>
      </c>
      <c r="T125" s="229" t="n">
        <v>43332534.93</v>
      </c>
      <c r="U125" s="229" t="n">
        <v>-4589157.93</v>
      </c>
      <c r="V125" s="229" t="n">
        <v>4550843.85</v>
      </c>
      <c r="W125" s="229" t="n">
        <v>0</v>
      </c>
      <c r="X125" s="229" t="n">
        <v>25407219.6</v>
      </c>
      <c r="Y125" s="229" t="n">
        <v>4716699</v>
      </c>
      <c r="Z125" s="229" t="n">
        <v>20350520.6</v>
      </c>
      <c r="AA125" s="229" t="n">
        <f aca="false">SUM(#REF!)</f>
        <v>19926220</v>
      </c>
      <c r="AB125" s="229" t="n">
        <f aca="false">SUM(#REF!)</f>
        <v>3886000</v>
      </c>
      <c r="AC125" s="229" t="n">
        <f aca="false">SUM(#REF!)</f>
        <v>16040220</v>
      </c>
      <c r="AD125" s="229" t="n">
        <f aca="false">SUM(#REF!)</f>
        <v>42511915</v>
      </c>
      <c r="AE125" s="229" t="n">
        <f aca="false">SUM(#REF!)</f>
        <v>8452495.0001</v>
      </c>
      <c r="AF125" s="229" t="n">
        <f aca="false">SUM(AF2:AF122)</f>
        <v>34059419.9999</v>
      </c>
      <c r="AG125" s="229" t="n">
        <f aca="false">SUM(#REF!)</f>
        <v>52500920.100012</v>
      </c>
      <c r="AH125" s="229" t="n">
        <f aca="false">SUM(#REF!)</f>
        <v>15651653</v>
      </c>
      <c r="AI125" s="229" t="n">
        <f aca="false">SUM(AI2:AI122)</f>
        <v>36849267.100012</v>
      </c>
      <c r="AJ125" s="229" t="n">
        <f aca="false">SUM(#REF!)</f>
        <v>64868500</v>
      </c>
      <c r="AK125" s="229" t="n">
        <f aca="false">SUM(#REF!)</f>
        <v>7199400.00002</v>
      </c>
      <c r="AL125" s="229" t="e">
        <f aca="false">SUM(#REF!)</f>
        <v>#REF!</v>
      </c>
      <c r="AM125" s="229" t="n">
        <f aca="false">SUM(#REF!)</f>
        <v>58493917.0000101</v>
      </c>
      <c r="AN125" s="229" t="n">
        <f aca="false">SUM(#REF!)</f>
        <v>10200500.0000001</v>
      </c>
      <c r="AO125" s="229" t="e">
        <f aca="false">SUM(#REF!)</f>
        <v>#REF!</v>
      </c>
      <c r="AP125" s="229" t="n">
        <f aca="false">SUM(#REF!)</f>
        <v>87748713.0110034</v>
      </c>
      <c r="AQ125" s="229" t="n">
        <f aca="false">SUM(#REF!)</f>
        <v>17162000</v>
      </c>
      <c r="AR125" s="229" t="e">
        <f aca="false">SUM(#REF!)</f>
        <v>#REF!</v>
      </c>
      <c r="AS125" s="229" t="e">
        <f aca="false">SUM(#REF!)</f>
        <v>#REF!</v>
      </c>
      <c r="AT125" s="229" t="e">
        <f aca="false">SUM(#REF!)</f>
        <v>#REF!</v>
      </c>
      <c r="AU125" s="229" t="e">
        <f aca="false">SUM(#REF!)</f>
        <v>#REF!</v>
      </c>
      <c r="AZ125" s="230"/>
      <c r="BA125" s="230"/>
    </row>
    <row r="126" customFormat="false" ht="15" hidden="false" customHeight="false" outlineLevel="0" collapsed="false">
      <c r="I126" s="231" t="s">
        <v>1018</v>
      </c>
    </row>
    <row r="127" s="229" customFormat="true" ht="15" hidden="false" customHeight="false" outlineLevel="0" collapsed="false">
      <c r="A127" s="225"/>
      <c r="B127" s="225"/>
      <c r="C127" s="232"/>
      <c r="D127" s="233"/>
      <c r="I127" s="234" t="s">
        <v>1019</v>
      </c>
      <c r="J127" s="235"/>
      <c r="M127" s="233"/>
      <c r="N127" s="233"/>
      <c r="O127" s="229" t="s">
        <v>1020</v>
      </c>
      <c r="P127" s="236" t="n">
        <f aca="false">SUBTOTAL(9,P2:P122)</f>
        <v>358752061.701005</v>
      </c>
      <c r="Q127" s="236" t="n">
        <f aca="false">SUBTOTAL(9,Q2:Q122)</f>
        <v>106721209.93012</v>
      </c>
      <c r="R127" s="236" t="n">
        <f aca="false">SUBTOTAL(9,R2:R122)</f>
        <v>252030851.770885</v>
      </c>
      <c r="S127" s="236" t="n">
        <v>38743377</v>
      </c>
      <c r="T127" s="236" t="n">
        <v>43332534.93</v>
      </c>
      <c r="U127" s="236" t="n">
        <v>-4589157.93</v>
      </c>
      <c r="V127" s="236" t="n">
        <v>4550843.85</v>
      </c>
      <c r="W127" s="236" t="n">
        <v>0</v>
      </c>
      <c r="X127" s="236" t="n">
        <v>25407219.6</v>
      </c>
      <c r="Y127" s="236" t="n">
        <v>4716699</v>
      </c>
      <c r="Z127" s="236" t="n">
        <v>20350520.6</v>
      </c>
      <c r="AA127" s="236" t="n">
        <f aca="false">SUBTOTAL(9,#REF!)</f>
        <v>19926220</v>
      </c>
      <c r="AB127" s="236" t="n">
        <f aca="false">SUBTOTAL(9,#REF!)</f>
        <v>3886000</v>
      </c>
      <c r="AC127" s="236" t="n">
        <f aca="false">SUBTOTAL(9,#REF!)</f>
        <v>16040220</v>
      </c>
      <c r="AD127" s="236" t="n">
        <f aca="false">SUBTOTAL(9,#REF!)</f>
        <v>42511915</v>
      </c>
      <c r="AE127" s="236" t="n">
        <f aca="false">SUBTOTAL(9,#REF!)</f>
        <v>8452495.0001</v>
      </c>
      <c r="AF127" s="236" t="n">
        <f aca="false">SUBTOTAL(9,AF2:AF122)</f>
        <v>34059419.9999</v>
      </c>
      <c r="AG127" s="236" t="n">
        <f aca="false">SUBTOTAL(9,#REF!)</f>
        <v>52500920.100012</v>
      </c>
      <c r="AH127" s="236" t="n">
        <f aca="false">SUBTOTAL(9,#REF!)</f>
        <v>15651653</v>
      </c>
      <c r="AI127" s="236" t="n">
        <f aca="false">SUBTOTAL(9,AI2:AI122)</f>
        <v>36849267.100012</v>
      </c>
      <c r="AJ127" s="236" t="n">
        <f aca="false">SUBTOTAL(9,#REF!)</f>
        <v>64868500</v>
      </c>
      <c r="AK127" s="236" t="n">
        <f aca="false">SUBTOTAL(9,#REF!)</f>
        <v>7199400.00002</v>
      </c>
      <c r="AL127" s="236" t="e">
        <f aca="false">SUBTOTAL(9,#REF!)</f>
        <v>#REF!</v>
      </c>
      <c r="AM127" s="236" t="n">
        <f aca="false">SUBTOTAL(9,#REF!)</f>
        <v>58493917.0000101</v>
      </c>
      <c r="AN127" s="236" t="n">
        <f aca="false">SUBTOTAL(9,#REF!)</f>
        <v>10200500.0000001</v>
      </c>
      <c r="AO127" s="236" t="e">
        <f aca="false">SUBTOTAL(9,#REF!)</f>
        <v>#REF!</v>
      </c>
      <c r="AP127" s="236" t="n">
        <f aca="false">SUBTOTAL(9,#REF!)</f>
        <v>87748713.0110034</v>
      </c>
      <c r="AQ127" s="236" t="n">
        <f aca="false">SUBTOTAL(9,#REF!)</f>
        <v>17162000</v>
      </c>
      <c r="AR127" s="236" t="e">
        <f aca="false">SUBTOTAL(9,#REF!)</f>
        <v>#REF!</v>
      </c>
      <c r="AS127" s="236" t="e">
        <f aca="false">SUBTOTAL(9,#REF!)</f>
        <v>#REF!</v>
      </c>
      <c r="AT127" s="236" t="e">
        <f aca="false">SUBTOTAL(9,#REF!)</f>
        <v>#REF!</v>
      </c>
      <c r="AU127" s="236" t="e">
        <f aca="false">SUBTOTAL(9,#REF!)</f>
        <v>#REF!</v>
      </c>
      <c r="AV127" s="236" t="n">
        <f aca="false">SUBTOTAL(9,#REF!)</f>
        <v>3643951</v>
      </c>
      <c r="AW127" s="236" t="n">
        <f aca="false">SUBTOTAL(9,#REF!)</f>
        <v>1197617</v>
      </c>
      <c r="AX127" s="236" t="n">
        <f aca="false">SUBTOTAL(9,#REF!)</f>
        <v>4841568</v>
      </c>
      <c r="AY127" s="236"/>
      <c r="AZ127" s="237"/>
      <c r="BA127" s="237"/>
    </row>
    <row r="129" customFormat="false" ht="15" hidden="false" customHeight="false" outlineLevel="0" collapsed="false">
      <c r="P129" s="238" t="e">
        <f aca="false">+AR127+AL127+AI127+AF127</f>
        <v>#REF!</v>
      </c>
      <c r="AD129" s="162" t="e">
        <f aca="false">+GETPIVOTDATA(" Dép. 2018 ",'Dépt Dir Opé total'!$A$5)</f>
        <v>#REF!</v>
      </c>
      <c r="AE129" s="162" t="e">
        <f aca="false">+GETPIVOTDATA(" Rec. 2018",'Dépt Dir Opé total'!$A$5)</f>
        <v>#REF!</v>
      </c>
      <c r="AF129" s="162" t="e">
        <f aca="false">+GETPIVOTDATA(" CN 2018 ",'Dépt Dir Opé total'!$A$5)</f>
        <v>#REF!</v>
      </c>
      <c r="AS129" s="238"/>
    </row>
    <row r="130" customFormat="false" ht="15" hidden="false" customHeight="false" outlineLevel="0" collapsed="false">
      <c r="AD130" s="238" t="e">
        <f aca="false">+AD129-AD127</f>
        <v>#REF!</v>
      </c>
      <c r="AE130" s="238" t="e">
        <f aca="false">+AE129-AE127</f>
        <v>#REF!</v>
      </c>
      <c r="AF130" s="238" t="e">
        <f aca="false">+AF129-AF127</f>
        <v>#REF!</v>
      </c>
      <c r="AJ130" s="239"/>
    </row>
    <row r="131" customFormat="false" ht="15" hidden="false" customHeight="false" outlineLevel="0" collapsed="false">
      <c r="AJ131" s="239"/>
    </row>
    <row r="133" customFormat="false" ht="15" hidden="false" customHeight="false" outlineLevel="0" collapsed="false">
      <c r="AE133" s="162" t="n">
        <f aca="false">457000+43000+400000+110000</f>
        <v>1010000</v>
      </c>
    </row>
  </sheetData>
  <autoFilter ref="A1:BA122">
    <filterColumn colId="7">
      <customFilters and="true">
        <customFilter operator="equal" val="Dir. Voirie et Déplacements"/>
      </customFilters>
    </filterColumn>
  </autoFilter>
  <dataValidations count="3">
    <dataValidation allowBlank="true" operator="between" showDropDown="false" showErrorMessage="true" showInputMessage="true" sqref="D52 D54 D57:D68 D70:D122" type="list">
      <formula1>#ref!</formula1>
      <formula2>0</formula2>
    </dataValidation>
    <dataValidation allowBlank="true" operator="between" showDropDown="false" showErrorMessage="true" showInputMessage="true" sqref="O2:O122" type="list">
      <formula1>maire</formula1>
      <formula2>0</formula2>
    </dataValidation>
    <dataValidation allowBlank="true" operator="between" showDropDown="false" showErrorMessage="true" showInputMessage="true" sqref="D2:D51 D53 D55:D56 D69" type="list">
      <formula1>code!$B$43:$B$60</formula1>
      <formula2>0</formula2>
    </dataValidation>
  </dataValidations>
  <printOptions headings="false" gridLines="false" gridLinesSet="true" horizontalCentered="false" verticalCentered="false"/>
  <pageMargins left="0.25" right="0.25" top="0.75" bottom="0.75" header="0.511805555555555" footer="0.511805555555555"/>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tabColor rgb="FF4BACC6"/>
    <pageSetUpPr fitToPage="true"/>
  </sheetPr>
  <dimension ref="A1:AMD1254"/>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pane xSplit="7" ySplit="6" topLeftCell="H106" activePane="bottomRight" state="frozen"/>
      <selection pane="topLeft" activeCell="A1" activeCellId="0" sqref="A1"/>
      <selection pane="topRight" activeCell="H1" activeCellId="0" sqref="H1"/>
      <selection pane="bottomLeft" activeCell="A106" activeCellId="0" sqref="A106"/>
      <selection pane="bottomRight" activeCell="G169" activeCellId="1" sqref="AF:AF G169"/>
    </sheetView>
  </sheetViews>
  <sheetFormatPr defaultRowHeight="58.5" zeroHeight="false" outlineLevelRow="2" outlineLevelCol="0"/>
  <cols>
    <col collapsed="false" customWidth="true" hidden="false" outlineLevel="0" max="1" min="1" style="240" width="41.62"/>
    <col collapsed="false" customWidth="true" hidden="false" outlineLevel="0" max="3" min="2" style="241" width="12.63"/>
    <col collapsed="false" customWidth="true" hidden="false" outlineLevel="0" max="4" min="4" style="242" width="12.63"/>
    <col collapsed="false" customWidth="true" hidden="false" outlineLevel="0" max="6" min="5" style="241" width="12.63"/>
    <col collapsed="false" customWidth="true" hidden="false" outlineLevel="0" max="7" min="7" style="242" width="12.63"/>
    <col collapsed="false" customWidth="true" hidden="false" outlineLevel="0" max="9" min="8" style="241" width="12.63"/>
    <col collapsed="false" customWidth="true" hidden="false" outlineLevel="0" max="10" min="10" style="242" width="12.63"/>
    <col collapsed="false" customWidth="true" hidden="false" outlineLevel="0" max="12" min="11" style="241" width="12.63"/>
    <col collapsed="false" customWidth="true" hidden="false" outlineLevel="0" max="13" min="13" style="242" width="12.63"/>
    <col collapsed="false" customWidth="true" hidden="false" outlineLevel="0" max="14" min="14" style="241" width="12.63"/>
    <col collapsed="false" customWidth="true" hidden="false" outlineLevel="0" max="16" min="15" style="243" width="12.63"/>
    <col collapsed="false" customWidth="true" hidden="false" outlineLevel="0" max="17" min="17" style="243" width="32.37"/>
    <col collapsed="false" customWidth="true" hidden="false" outlineLevel="0" max="18" min="18" style="243" width="12.63"/>
    <col collapsed="false" customWidth="true" hidden="false" outlineLevel="0" max="19" min="19" style="243" width="52.13"/>
    <col collapsed="false" customWidth="true" hidden="false" outlineLevel="0" max="20" min="20" style="243" width="12.63"/>
    <col collapsed="false" customWidth="true" hidden="false" outlineLevel="0" max="1025" min="21" style="243" width="11"/>
  </cols>
  <sheetData>
    <row r="1" customFormat="false" ht="15.75" hidden="false" customHeight="false" outlineLevel="1" collapsed="false">
      <c r="A1" s="42"/>
      <c r="B1" s="6"/>
      <c r="C1" s="244"/>
      <c r="D1" s="245"/>
      <c r="E1" s="244"/>
      <c r="F1" s="244"/>
      <c r="G1" s="245"/>
      <c r="H1" s="244"/>
      <c r="I1" s="244"/>
      <c r="J1" s="245"/>
      <c r="K1" s="244"/>
      <c r="L1" s="244"/>
      <c r="M1" s="245"/>
    </row>
    <row r="2" customFormat="false" ht="18" hidden="false" customHeight="false" outlineLevel="1" collapsed="false">
      <c r="A2" s="88" t="s">
        <v>561</v>
      </c>
      <c r="B2" s="89" t="s">
        <v>562</v>
      </c>
      <c r="C2" s="0"/>
      <c r="D2" s="0"/>
      <c r="E2" s="0"/>
      <c r="F2" s="0"/>
      <c r="G2" s="0"/>
      <c r="H2" s="0"/>
      <c r="I2" s="0"/>
      <c r="J2" s="0"/>
      <c r="K2" s="0"/>
      <c r="L2" s="0"/>
      <c r="M2" s="0"/>
      <c r="N2" s="0"/>
      <c r="O2" s="0"/>
      <c r="P2" s="0"/>
      <c r="Q2" s="0"/>
      <c r="R2" s="0"/>
    </row>
    <row r="3" customFormat="false" ht="18" hidden="false" customHeight="false" outlineLevel="1" collapsed="false">
      <c r="A3" s="88" t="s">
        <v>773</v>
      </c>
      <c r="B3" s="90" t="s">
        <v>564</v>
      </c>
      <c r="C3" s="0"/>
      <c r="D3" s="0"/>
      <c r="E3" s="0"/>
      <c r="F3" s="0"/>
      <c r="G3" s="0"/>
      <c r="H3" s="0"/>
      <c r="I3" s="0"/>
      <c r="J3" s="0"/>
      <c r="K3" s="0"/>
      <c r="L3" s="0"/>
      <c r="M3" s="0"/>
      <c r="N3" s="0"/>
      <c r="O3" s="0"/>
      <c r="P3" s="0"/>
      <c r="Q3" s="0"/>
      <c r="R3" s="0"/>
    </row>
    <row r="4" customFormat="false" ht="15.75" hidden="false" customHeight="false" outlineLevel="0" collapsed="false">
      <c r="A4" s="0"/>
      <c r="B4" s="0"/>
      <c r="C4" s="0"/>
      <c r="D4" s="0"/>
      <c r="E4" s="0"/>
      <c r="F4" s="0"/>
      <c r="G4" s="0"/>
      <c r="H4" s="0"/>
      <c r="I4" s="0"/>
      <c r="J4" s="0"/>
      <c r="K4" s="0"/>
      <c r="L4" s="0"/>
      <c r="M4" s="0"/>
      <c r="N4" s="0"/>
      <c r="O4" s="0"/>
      <c r="P4" s="0"/>
      <c r="Q4" s="0"/>
      <c r="R4" s="0"/>
    </row>
    <row r="5" s="248" customFormat="true" ht="45" hidden="false" customHeight="false" outlineLevel="0" collapsed="false">
      <c r="A5" s="92"/>
      <c r="B5" s="93"/>
      <c r="C5" s="94"/>
      <c r="D5" s="95" t="s">
        <v>566</v>
      </c>
      <c r="E5" s="96"/>
      <c r="F5" s="96"/>
      <c r="G5" s="96"/>
      <c r="H5" s="96"/>
      <c r="I5" s="96"/>
      <c r="J5" s="96"/>
      <c r="K5" s="96"/>
      <c r="L5" s="96"/>
      <c r="M5" s="96"/>
      <c r="N5" s="96"/>
      <c r="O5" s="96"/>
      <c r="P5" s="96"/>
      <c r="Q5" s="96"/>
      <c r="R5" s="97"/>
      <c r="S5" s="246" t="s">
        <v>1021</v>
      </c>
      <c r="T5" s="247"/>
    </row>
    <row r="6" customFormat="false" ht="30" hidden="false" customHeight="true" outlineLevel="0" collapsed="false">
      <c r="A6" s="98" t="s">
        <v>643</v>
      </c>
      <c r="B6" s="99" t="s">
        <v>642</v>
      </c>
      <c r="C6" s="99" t="s">
        <v>569</v>
      </c>
      <c r="D6" s="100" t="s">
        <v>609</v>
      </c>
      <c r="E6" s="101" t="s">
        <v>610</v>
      </c>
      <c r="F6" s="101" t="s">
        <v>571</v>
      </c>
      <c r="G6" s="101" t="s">
        <v>572</v>
      </c>
      <c r="H6" s="101" t="s">
        <v>573</v>
      </c>
      <c r="I6" s="101" t="s">
        <v>574</v>
      </c>
      <c r="J6" s="101" t="s">
        <v>693</v>
      </c>
      <c r="K6" s="101" t="s">
        <v>694</v>
      </c>
      <c r="L6" s="101" t="s">
        <v>575</v>
      </c>
      <c r="M6" s="101" t="s">
        <v>1022</v>
      </c>
      <c r="N6" s="101" t="s">
        <v>1023</v>
      </c>
      <c r="O6" s="101" t="s">
        <v>576</v>
      </c>
      <c r="P6" s="101" t="s">
        <v>577</v>
      </c>
      <c r="Q6" s="101" t="s">
        <v>1024</v>
      </c>
      <c r="R6" s="102" t="s">
        <v>1025</v>
      </c>
      <c r="S6" s="249"/>
      <c r="T6" s="6"/>
    </row>
    <row r="7" customFormat="false" ht="31.5" hidden="false" customHeight="true" outlineLevel="0" collapsed="false">
      <c r="A7" s="103" t="s">
        <v>644</v>
      </c>
      <c r="B7" s="250"/>
      <c r="C7" s="251"/>
      <c r="D7" s="155"/>
      <c r="E7" s="156"/>
      <c r="F7" s="156"/>
      <c r="G7" s="156"/>
      <c r="H7" s="156"/>
      <c r="I7" s="156"/>
      <c r="J7" s="156"/>
      <c r="K7" s="156"/>
      <c r="L7" s="156"/>
      <c r="M7" s="156"/>
      <c r="N7" s="156"/>
      <c r="O7" s="156"/>
      <c r="P7" s="156"/>
      <c r="Q7" s="156"/>
      <c r="R7" s="252"/>
      <c r="S7" s="253"/>
      <c r="T7" s="6"/>
    </row>
    <row r="8" customFormat="false" ht="40.5" hidden="false" customHeight="true" outlineLevel="0" collapsed="false">
      <c r="A8" s="108"/>
      <c r="B8" s="104" t="s">
        <v>869</v>
      </c>
      <c r="C8" s="104"/>
      <c r="D8" s="254"/>
      <c r="E8" s="143"/>
      <c r="F8" s="143"/>
      <c r="G8" s="143"/>
      <c r="H8" s="143"/>
      <c r="I8" s="143"/>
      <c r="J8" s="143"/>
      <c r="K8" s="143"/>
      <c r="L8" s="143"/>
      <c r="M8" s="143"/>
      <c r="N8" s="143"/>
      <c r="O8" s="143"/>
      <c r="P8" s="143"/>
      <c r="Q8" s="143"/>
      <c r="R8" s="255"/>
      <c r="S8" s="256"/>
      <c r="T8" s="6"/>
    </row>
    <row r="9" customFormat="false" ht="40.5" hidden="false" customHeight="true" outlineLevel="0" collapsed="false">
      <c r="A9" s="108"/>
      <c r="B9" s="109"/>
      <c r="C9" s="109" t="s">
        <v>592</v>
      </c>
      <c r="D9" s="110" t="n">
        <v>100000</v>
      </c>
      <c r="E9" s="111" t="n">
        <v>0</v>
      </c>
      <c r="F9" s="111" t="n">
        <v>100000</v>
      </c>
      <c r="G9" s="111" t="n">
        <v>100000</v>
      </c>
      <c r="H9" s="111" t="n">
        <v>0</v>
      </c>
      <c r="I9" s="111" t="n">
        <v>100000</v>
      </c>
      <c r="J9" s="111" t="n">
        <v>900000</v>
      </c>
      <c r="K9" s="111" t="n">
        <v>0</v>
      </c>
      <c r="L9" s="111" t="n">
        <v>900000</v>
      </c>
      <c r="M9" s="111" t="n">
        <v>2600000</v>
      </c>
      <c r="N9" s="111" t="n">
        <v>462000</v>
      </c>
      <c r="O9" s="111" t="n">
        <v>2138000</v>
      </c>
      <c r="P9" s="111" t="n">
        <v>3700000</v>
      </c>
      <c r="Q9" s="111" t="n">
        <v>462000</v>
      </c>
      <c r="R9" s="112" t="n">
        <v>3238000</v>
      </c>
      <c r="S9" s="256"/>
      <c r="T9" s="6"/>
    </row>
    <row r="10" customFormat="false" ht="40.5" hidden="false" customHeight="true" outlineLevel="0" collapsed="false">
      <c r="A10" s="108"/>
      <c r="B10" s="109"/>
      <c r="C10" s="109" t="s">
        <v>594</v>
      </c>
      <c r="D10" s="110" t="n">
        <v>100000</v>
      </c>
      <c r="E10" s="111" t="n">
        <v>0</v>
      </c>
      <c r="F10" s="111" t="n">
        <v>100000</v>
      </c>
      <c r="G10" s="111" t="n">
        <v>100000</v>
      </c>
      <c r="H10" s="111" t="n">
        <v>0</v>
      </c>
      <c r="I10" s="111" t="n">
        <v>100000</v>
      </c>
      <c r="J10" s="111" t="n">
        <v>7102000</v>
      </c>
      <c r="K10" s="111" t="n">
        <v>4500000</v>
      </c>
      <c r="L10" s="111" t="n">
        <v>2602000</v>
      </c>
      <c r="M10" s="111" t="n">
        <v>0</v>
      </c>
      <c r="N10" s="111" t="n">
        <v>0</v>
      </c>
      <c r="O10" s="111" t="n">
        <v>0</v>
      </c>
      <c r="P10" s="111" t="n">
        <v>7302000</v>
      </c>
      <c r="Q10" s="111" t="n">
        <v>4500000</v>
      </c>
      <c r="R10" s="112" t="n">
        <v>2802000</v>
      </c>
      <c r="S10" s="256"/>
      <c r="T10" s="6"/>
    </row>
    <row r="11" customFormat="false" ht="58.5" hidden="false" customHeight="true" outlineLevel="0" collapsed="false">
      <c r="A11" s="108"/>
      <c r="B11" s="109"/>
      <c r="C11" s="109" t="s">
        <v>598</v>
      </c>
      <c r="D11" s="110" t="n">
        <v>242000</v>
      </c>
      <c r="E11" s="111" t="n">
        <v>0</v>
      </c>
      <c r="F11" s="111" t="n">
        <v>242000</v>
      </c>
      <c r="G11" s="111" t="n">
        <v>2100000</v>
      </c>
      <c r="H11" s="122"/>
      <c r="I11" s="111" t="n">
        <v>2100000</v>
      </c>
      <c r="J11" s="111" t="n">
        <v>100000</v>
      </c>
      <c r="K11" s="111" t="n">
        <v>0</v>
      </c>
      <c r="L11" s="111" t="n">
        <v>100000</v>
      </c>
      <c r="M11" s="111" t="n">
        <v>0</v>
      </c>
      <c r="N11" s="111" t="n">
        <v>0</v>
      </c>
      <c r="O11" s="111" t="n">
        <v>0</v>
      </c>
      <c r="P11" s="111" t="n">
        <v>2442000</v>
      </c>
      <c r="Q11" s="111" t="n">
        <v>0</v>
      </c>
      <c r="R11" s="112" t="n">
        <v>2442000</v>
      </c>
      <c r="S11" s="256"/>
      <c r="T11" s="6"/>
    </row>
    <row r="12" customFormat="false" ht="58.5" hidden="false" customHeight="true" outlineLevel="0" collapsed="false">
      <c r="A12" s="108"/>
      <c r="B12" s="109"/>
      <c r="C12" s="109" t="s">
        <v>744</v>
      </c>
      <c r="D12" s="110" t="n">
        <v>0</v>
      </c>
      <c r="E12" s="111" t="n">
        <v>0</v>
      </c>
      <c r="F12" s="111" t="n">
        <v>0</v>
      </c>
      <c r="G12" s="111" t="n">
        <v>0</v>
      </c>
      <c r="H12" s="111" t="n">
        <v>0</v>
      </c>
      <c r="I12" s="111" t="n">
        <v>0</v>
      </c>
      <c r="J12" s="111" t="n">
        <v>0</v>
      </c>
      <c r="K12" s="111" t="n">
        <v>0</v>
      </c>
      <c r="L12" s="111" t="n">
        <v>0</v>
      </c>
      <c r="M12" s="111" t="n">
        <v>3100000</v>
      </c>
      <c r="N12" s="111" t="n">
        <v>1500000</v>
      </c>
      <c r="O12" s="111" t="n">
        <v>1600000</v>
      </c>
      <c r="P12" s="111" t="n">
        <v>3100000</v>
      </c>
      <c r="Q12" s="111" t="n">
        <v>1500000</v>
      </c>
      <c r="R12" s="112" t="n">
        <v>1600000</v>
      </c>
      <c r="S12" s="256"/>
      <c r="T12" s="6"/>
    </row>
    <row r="13" customFormat="false" ht="68.25" hidden="false" customHeight="true" outlineLevel="0" collapsed="false">
      <c r="A13" s="108"/>
      <c r="B13" s="109"/>
      <c r="C13" s="109" t="s">
        <v>580</v>
      </c>
      <c r="D13" s="110" t="n">
        <v>2561500</v>
      </c>
      <c r="E13" s="111" t="n">
        <v>1284000</v>
      </c>
      <c r="F13" s="111" t="n">
        <v>1277500</v>
      </c>
      <c r="G13" s="111" t="n">
        <v>0</v>
      </c>
      <c r="H13" s="111" t="n">
        <v>0</v>
      </c>
      <c r="I13" s="111" t="n">
        <v>0</v>
      </c>
      <c r="J13" s="111" t="n">
        <v>2167917</v>
      </c>
      <c r="K13" s="111" t="n">
        <v>450000</v>
      </c>
      <c r="L13" s="111" t="n">
        <v>1717917</v>
      </c>
      <c r="M13" s="111" t="n">
        <v>0</v>
      </c>
      <c r="N13" s="111" t="n">
        <v>0</v>
      </c>
      <c r="O13" s="111" t="n">
        <v>0</v>
      </c>
      <c r="P13" s="111" t="n">
        <v>4729417</v>
      </c>
      <c r="Q13" s="111" t="n">
        <v>1734000</v>
      </c>
      <c r="R13" s="112" t="n">
        <v>2995417</v>
      </c>
      <c r="T13" s="6"/>
    </row>
    <row r="14" customFormat="false" ht="106.5" hidden="false" customHeight="true" outlineLevel="0" collapsed="false">
      <c r="A14" s="108"/>
      <c r="B14" s="109"/>
      <c r="C14" s="109" t="s">
        <v>745</v>
      </c>
      <c r="D14" s="110" t="n">
        <v>0</v>
      </c>
      <c r="E14" s="111" t="n">
        <v>0</v>
      </c>
      <c r="F14" s="111" t="n">
        <v>0</v>
      </c>
      <c r="G14" s="111" t="n">
        <v>0</v>
      </c>
      <c r="H14" s="111" t="n">
        <v>0</v>
      </c>
      <c r="I14" s="111" t="n">
        <v>0</v>
      </c>
      <c r="J14" s="111" t="n">
        <v>0</v>
      </c>
      <c r="K14" s="111" t="n">
        <v>1E-007</v>
      </c>
      <c r="L14" s="111" t="n">
        <v>-1E-007</v>
      </c>
      <c r="M14" s="111" t="n">
        <v>0</v>
      </c>
      <c r="N14" s="111" t="n">
        <v>0</v>
      </c>
      <c r="O14" s="111" t="n">
        <v>0</v>
      </c>
      <c r="P14" s="111" t="n">
        <v>0</v>
      </c>
      <c r="Q14" s="111" t="n">
        <v>1E-007</v>
      </c>
      <c r="R14" s="112" t="n">
        <v>-1E-007</v>
      </c>
      <c r="T14" s="6"/>
    </row>
    <row r="15" customFormat="false" ht="30" hidden="false" customHeight="true" outlineLevel="0" collapsed="false">
      <c r="A15" s="108"/>
      <c r="B15" s="109"/>
      <c r="C15" s="109" t="s">
        <v>582</v>
      </c>
      <c r="D15" s="110" t="n">
        <v>300000</v>
      </c>
      <c r="E15" s="111" t="n">
        <v>0</v>
      </c>
      <c r="F15" s="111" t="n">
        <v>300000</v>
      </c>
      <c r="G15" s="111" t="n">
        <v>200000</v>
      </c>
      <c r="H15" s="111" t="n">
        <v>0</v>
      </c>
      <c r="I15" s="111" t="n">
        <v>200000</v>
      </c>
      <c r="J15" s="111" t="n">
        <v>0</v>
      </c>
      <c r="K15" s="111" t="n">
        <v>0</v>
      </c>
      <c r="L15" s="111" t="n">
        <v>0</v>
      </c>
      <c r="M15" s="111" t="n">
        <v>0</v>
      </c>
      <c r="N15" s="111" t="n">
        <v>0</v>
      </c>
      <c r="O15" s="111" t="n">
        <v>0</v>
      </c>
      <c r="P15" s="111" t="n">
        <v>500000</v>
      </c>
      <c r="Q15" s="111" t="n">
        <v>0</v>
      </c>
      <c r="R15" s="112" t="n">
        <v>500000</v>
      </c>
      <c r="S15" s="256"/>
      <c r="T15" s="6"/>
    </row>
    <row r="16" customFormat="false" ht="69.75" hidden="false" customHeight="true" outlineLevel="0" collapsed="false">
      <c r="A16" s="108"/>
      <c r="B16" s="109"/>
      <c r="C16" s="109" t="s">
        <v>746</v>
      </c>
      <c r="D16" s="110" t="n">
        <v>0</v>
      </c>
      <c r="E16" s="111" t="n">
        <v>0</v>
      </c>
      <c r="F16" s="111" t="n">
        <v>0</v>
      </c>
      <c r="G16" s="111" t="n">
        <v>0</v>
      </c>
      <c r="H16" s="111" t="n">
        <v>0</v>
      </c>
      <c r="I16" s="111" t="n">
        <v>0</v>
      </c>
      <c r="J16" s="111" t="n">
        <v>1E-005</v>
      </c>
      <c r="K16" s="111" t="n">
        <v>0</v>
      </c>
      <c r="L16" s="111" t="n">
        <v>1E-005</v>
      </c>
      <c r="M16" s="111" t="n">
        <v>2900000</v>
      </c>
      <c r="N16" s="111" t="n">
        <v>1500000</v>
      </c>
      <c r="O16" s="111" t="n">
        <v>1400000</v>
      </c>
      <c r="P16" s="111" t="n">
        <v>2900000.00001</v>
      </c>
      <c r="Q16" s="111" t="n">
        <v>1500000</v>
      </c>
      <c r="R16" s="112" t="n">
        <v>1400000.00001</v>
      </c>
      <c r="S16" s="256" t="s">
        <v>74</v>
      </c>
      <c r="T16" s="6"/>
    </row>
    <row r="17" customFormat="false" ht="26.25" hidden="false" customHeight="true" outlineLevel="0" collapsed="false">
      <c r="A17" s="108"/>
      <c r="B17" s="109"/>
      <c r="C17" s="109" t="s">
        <v>595</v>
      </c>
      <c r="D17" s="110" t="n">
        <v>1E-005</v>
      </c>
      <c r="E17" s="111" t="n">
        <v>0</v>
      </c>
      <c r="F17" s="111" t="n">
        <v>1E-005</v>
      </c>
      <c r="G17" s="122"/>
      <c r="H17" s="111" t="n">
        <v>0</v>
      </c>
      <c r="I17" s="111" t="n">
        <v>0</v>
      </c>
      <c r="J17" s="122"/>
      <c r="K17" s="111" t="n">
        <v>0</v>
      </c>
      <c r="L17" s="111" t="n">
        <v>0</v>
      </c>
      <c r="M17" s="111" t="n">
        <v>0</v>
      </c>
      <c r="N17" s="111" t="n">
        <v>0</v>
      </c>
      <c r="O17" s="111" t="n">
        <v>0</v>
      </c>
      <c r="P17" s="111" t="n">
        <v>1E-005</v>
      </c>
      <c r="Q17" s="111" t="n">
        <v>0</v>
      </c>
      <c r="R17" s="112" t="n">
        <v>1E-005</v>
      </c>
      <c r="T17" s="6"/>
    </row>
    <row r="18" customFormat="false" ht="15.75" hidden="false" customHeight="false" outlineLevel="0" collapsed="false">
      <c r="A18" s="108"/>
      <c r="B18" s="109"/>
      <c r="C18" s="109" t="s">
        <v>596</v>
      </c>
      <c r="D18" s="110" t="n">
        <v>763000</v>
      </c>
      <c r="E18" s="111" t="n">
        <v>0</v>
      </c>
      <c r="F18" s="111" t="n">
        <v>763000</v>
      </c>
      <c r="G18" s="111" t="n">
        <v>764000</v>
      </c>
      <c r="H18" s="111" t="n">
        <v>0</v>
      </c>
      <c r="I18" s="111" t="n">
        <v>764000</v>
      </c>
      <c r="J18" s="111" t="n">
        <v>1525000</v>
      </c>
      <c r="K18" s="111" t="n">
        <v>0</v>
      </c>
      <c r="L18" s="111" t="n">
        <v>1525000</v>
      </c>
      <c r="M18" s="111" t="n">
        <v>1525000</v>
      </c>
      <c r="N18" s="111" t="n">
        <v>0</v>
      </c>
      <c r="O18" s="111" t="n">
        <v>1525000</v>
      </c>
      <c r="P18" s="111" t="n">
        <v>4577000</v>
      </c>
      <c r="Q18" s="111" t="n">
        <v>0</v>
      </c>
      <c r="R18" s="112" t="n">
        <v>4577000</v>
      </c>
      <c r="S18" s="256"/>
      <c r="T18" s="6"/>
    </row>
    <row r="19" customFormat="false" ht="15.75" hidden="false" customHeight="false" outlineLevel="0" collapsed="false">
      <c r="A19" s="108"/>
      <c r="B19" s="109"/>
      <c r="C19" s="109" t="s">
        <v>597</v>
      </c>
      <c r="D19" s="110" t="n">
        <v>1E-006</v>
      </c>
      <c r="E19" s="111" t="n">
        <v>0</v>
      </c>
      <c r="F19" s="111" t="n">
        <v>1E-006</v>
      </c>
      <c r="G19" s="122"/>
      <c r="H19" s="111" t="n">
        <v>0</v>
      </c>
      <c r="I19" s="111" t="n">
        <v>0</v>
      </c>
      <c r="J19" s="122"/>
      <c r="K19" s="111" t="n">
        <v>0</v>
      </c>
      <c r="L19" s="111" t="n">
        <v>0</v>
      </c>
      <c r="M19" s="111" t="n">
        <v>0</v>
      </c>
      <c r="N19" s="111" t="n">
        <v>0</v>
      </c>
      <c r="O19" s="111" t="n">
        <v>0</v>
      </c>
      <c r="P19" s="111" t="n">
        <v>1E-006</v>
      </c>
      <c r="Q19" s="111" t="n">
        <v>0</v>
      </c>
      <c r="R19" s="112" t="n">
        <v>1E-006</v>
      </c>
      <c r="S19" s="256"/>
      <c r="T19" s="6"/>
    </row>
    <row r="20" customFormat="false" ht="24.75" hidden="false" customHeight="true" outlineLevel="0" collapsed="false">
      <c r="A20" s="108"/>
      <c r="B20" s="113"/>
      <c r="C20" s="113" t="s">
        <v>599</v>
      </c>
      <c r="D20" s="114" t="n">
        <v>1E-006</v>
      </c>
      <c r="E20" s="115" t="n">
        <v>0</v>
      </c>
      <c r="F20" s="115" t="n">
        <v>1E-006</v>
      </c>
      <c r="G20" s="123"/>
      <c r="H20" s="115" t="n">
        <v>0</v>
      </c>
      <c r="I20" s="115" t="n">
        <v>0</v>
      </c>
      <c r="J20" s="123"/>
      <c r="K20" s="115" t="n">
        <v>0</v>
      </c>
      <c r="L20" s="115" t="n">
        <v>0</v>
      </c>
      <c r="M20" s="115" t="n">
        <v>0</v>
      </c>
      <c r="N20" s="115" t="n">
        <v>0</v>
      </c>
      <c r="O20" s="115" t="n">
        <v>0</v>
      </c>
      <c r="P20" s="115" t="n">
        <v>1E-006</v>
      </c>
      <c r="Q20" s="115" t="n">
        <v>0</v>
      </c>
      <c r="R20" s="116" t="n">
        <v>1E-006</v>
      </c>
      <c r="T20" s="6"/>
    </row>
    <row r="21" customFormat="false" ht="47.25" hidden="false" customHeight="true" outlineLevel="0" collapsed="false">
      <c r="A21" s="108"/>
      <c r="B21" s="117" t="s">
        <v>1026</v>
      </c>
      <c r="C21" s="118"/>
      <c r="D21" s="119" t="n">
        <v>4066500.000012</v>
      </c>
      <c r="E21" s="120" t="n">
        <v>1284000</v>
      </c>
      <c r="F21" s="120" t="n">
        <v>2782500.000012</v>
      </c>
      <c r="G21" s="120" t="n">
        <v>3264000</v>
      </c>
      <c r="H21" s="120" t="n">
        <v>0</v>
      </c>
      <c r="I21" s="120" t="n">
        <v>3264000</v>
      </c>
      <c r="J21" s="120" t="n">
        <v>11794917.00001</v>
      </c>
      <c r="K21" s="120" t="n">
        <v>4950000.0000001</v>
      </c>
      <c r="L21" s="120" t="n">
        <v>6844917.0000099</v>
      </c>
      <c r="M21" s="120" t="n">
        <v>10125000</v>
      </c>
      <c r="N21" s="120" t="n">
        <v>3462000</v>
      </c>
      <c r="O21" s="120" t="n">
        <v>6663000</v>
      </c>
      <c r="P21" s="120" t="n">
        <v>29250417.000022</v>
      </c>
      <c r="Q21" s="120" t="n">
        <v>9696000.0000001</v>
      </c>
      <c r="R21" s="121" t="n">
        <v>19554417.0000219</v>
      </c>
      <c r="S21" s="256"/>
      <c r="T21" s="6"/>
    </row>
    <row r="22" customFormat="false" ht="60" hidden="false" customHeight="false" outlineLevel="0" collapsed="false">
      <c r="A22" s="108"/>
      <c r="B22" s="104" t="s">
        <v>645</v>
      </c>
      <c r="C22" s="104"/>
      <c r="D22" s="254"/>
      <c r="E22" s="143"/>
      <c r="F22" s="143"/>
      <c r="G22" s="143"/>
      <c r="H22" s="143"/>
      <c r="I22" s="143"/>
      <c r="J22" s="143"/>
      <c r="K22" s="143"/>
      <c r="L22" s="143"/>
      <c r="M22" s="143"/>
      <c r="N22" s="143"/>
      <c r="O22" s="143"/>
      <c r="P22" s="143"/>
      <c r="Q22" s="143"/>
      <c r="R22" s="255"/>
      <c r="S22" s="256"/>
      <c r="T22" s="6"/>
    </row>
    <row r="23" customFormat="false" ht="47.25" hidden="false" customHeight="false" outlineLevel="0" collapsed="false">
      <c r="A23" s="108"/>
      <c r="B23" s="109"/>
      <c r="C23" s="109" t="s">
        <v>646</v>
      </c>
      <c r="D23" s="110" t="n">
        <v>317000</v>
      </c>
      <c r="E23" s="111" t="n">
        <v>0</v>
      </c>
      <c r="F23" s="111" t="n">
        <v>317000</v>
      </c>
      <c r="G23" s="111" t="n">
        <v>317000</v>
      </c>
      <c r="H23" s="111" t="n">
        <v>0</v>
      </c>
      <c r="I23" s="111" t="n">
        <v>317000</v>
      </c>
      <c r="J23" s="111" t="n">
        <v>317000</v>
      </c>
      <c r="K23" s="111" t="n">
        <v>0</v>
      </c>
      <c r="L23" s="111" t="n">
        <v>317000</v>
      </c>
      <c r="M23" s="111" t="n">
        <v>317000</v>
      </c>
      <c r="N23" s="111" t="n">
        <v>0</v>
      </c>
      <c r="O23" s="111" t="n">
        <v>317000</v>
      </c>
      <c r="P23" s="111" t="n">
        <v>1268000</v>
      </c>
      <c r="Q23" s="111" t="n">
        <v>0</v>
      </c>
      <c r="R23" s="112" t="n">
        <v>1268000</v>
      </c>
      <c r="S23" s="256"/>
      <c r="T23" s="6"/>
    </row>
    <row r="24" s="258" customFormat="true" ht="26.25" hidden="false" customHeight="true" outlineLevel="0" collapsed="false">
      <c r="A24" s="108"/>
      <c r="B24" s="113"/>
      <c r="C24" s="113" t="s">
        <v>721</v>
      </c>
      <c r="D24" s="114" t="n">
        <v>0</v>
      </c>
      <c r="E24" s="115" t="n">
        <v>705000</v>
      </c>
      <c r="F24" s="115" t="n">
        <v>-705000</v>
      </c>
      <c r="G24" s="115" t="n">
        <v>0</v>
      </c>
      <c r="H24" s="115" t="n">
        <v>310000</v>
      </c>
      <c r="I24" s="115" t="n">
        <v>-310000</v>
      </c>
      <c r="J24" s="115" t="n">
        <v>4000000</v>
      </c>
      <c r="K24" s="115" t="n">
        <v>0</v>
      </c>
      <c r="L24" s="115" t="n">
        <v>4000000</v>
      </c>
      <c r="M24" s="115" t="n">
        <v>2000000</v>
      </c>
      <c r="N24" s="115" t="n">
        <v>3000000</v>
      </c>
      <c r="O24" s="115" t="n">
        <v>-1000000</v>
      </c>
      <c r="P24" s="115" t="n">
        <v>6000000</v>
      </c>
      <c r="Q24" s="115" t="n">
        <v>4015000</v>
      </c>
      <c r="R24" s="116" t="n">
        <v>1985000</v>
      </c>
      <c r="S24" s="256"/>
      <c r="T24" s="257"/>
      <c r="W24" s="257"/>
      <c r="Z24" s="257"/>
      <c r="AG24" s="256"/>
      <c r="AJ24" s="257"/>
      <c r="AM24" s="257"/>
      <c r="AP24" s="257"/>
      <c r="AW24" s="256"/>
      <c r="AZ24" s="257"/>
      <c r="BC24" s="257"/>
      <c r="BF24" s="257"/>
      <c r="BM24" s="256"/>
      <c r="BP24" s="257"/>
      <c r="BS24" s="257"/>
      <c r="BV24" s="257"/>
      <c r="CC24" s="256"/>
      <c r="CF24" s="257"/>
      <c r="CI24" s="257"/>
      <c r="CL24" s="257"/>
      <c r="CS24" s="256"/>
      <c r="CV24" s="257"/>
      <c r="CY24" s="257"/>
      <c r="DB24" s="257"/>
      <c r="DI24" s="256"/>
      <c r="DL24" s="257"/>
      <c r="DO24" s="257"/>
      <c r="DR24" s="257"/>
      <c r="DY24" s="256"/>
      <c r="EB24" s="257"/>
      <c r="EE24" s="257"/>
      <c r="EH24" s="257"/>
      <c r="EO24" s="256"/>
      <c r="ER24" s="257"/>
      <c r="EU24" s="257"/>
      <c r="EX24" s="257"/>
      <c r="FE24" s="256"/>
      <c r="FH24" s="257"/>
      <c r="FK24" s="257"/>
      <c r="FN24" s="257"/>
      <c r="FU24" s="256"/>
      <c r="FX24" s="257"/>
      <c r="GA24" s="257"/>
      <c r="GD24" s="257"/>
      <c r="GK24" s="256"/>
      <c r="GN24" s="257"/>
      <c r="GQ24" s="257"/>
      <c r="GT24" s="257"/>
      <c r="HA24" s="256"/>
      <c r="HD24" s="257"/>
      <c r="HG24" s="257"/>
      <c r="HJ24" s="257"/>
      <c r="HQ24" s="256"/>
      <c r="HT24" s="257"/>
      <c r="HW24" s="257"/>
      <c r="HZ24" s="257"/>
      <c r="IG24" s="256"/>
      <c r="IJ24" s="257"/>
      <c r="IM24" s="257"/>
      <c r="IP24" s="257"/>
      <c r="IW24" s="256"/>
      <c r="IZ24" s="257"/>
      <c r="JC24" s="257"/>
      <c r="JF24" s="257"/>
      <c r="JM24" s="256"/>
      <c r="JP24" s="257"/>
      <c r="JS24" s="257"/>
      <c r="JV24" s="257"/>
      <c r="KC24" s="256"/>
      <c r="KF24" s="257"/>
      <c r="KI24" s="257"/>
      <c r="KL24" s="257"/>
      <c r="KS24" s="256"/>
      <c r="KV24" s="257"/>
      <c r="KY24" s="257"/>
      <c r="LB24" s="257"/>
      <c r="LI24" s="256"/>
      <c r="LL24" s="257"/>
      <c r="LO24" s="257"/>
      <c r="LR24" s="257"/>
      <c r="LY24" s="256"/>
      <c r="MB24" s="257"/>
      <c r="ME24" s="257"/>
      <c r="MH24" s="257"/>
      <c r="MO24" s="256"/>
      <c r="MR24" s="257"/>
      <c r="MU24" s="257"/>
      <c r="MX24" s="257"/>
      <c r="NE24" s="256"/>
      <c r="NH24" s="257"/>
      <c r="NK24" s="257"/>
      <c r="NN24" s="257"/>
      <c r="NU24" s="256"/>
      <c r="NX24" s="257"/>
      <c r="OA24" s="257"/>
      <c r="OD24" s="257"/>
      <c r="OK24" s="256"/>
      <c r="ON24" s="257"/>
      <c r="OQ24" s="257"/>
      <c r="OT24" s="257"/>
      <c r="PA24" s="256"/>
      <c r="PD24" s="257"/>
      <c r="PG24" s="257"/>
      <c r="PJ24" s="257"/>
      <c r="PQ24" s="256"/>
      <c r="PT24" s="257"/>
      <c r="PW24" s="257"/>
      <c r="PZ24" s="257"/>
      <c r="QG24" s="256"/>
      <c r="QJ24" s="257"/>
      <c r="QM24" s="257"/>
      <c r="QP24" s="257"/>
      <c r="QW24" s="256"/>
      <c r="QZ24" s="257"/>
      <c r="RC24" s="257"/>
      <c r="RF24" s="257"/>
      <c r="RM24" s="256"/>
      <c r="RP24" s="257"/>
      <c r="RS24" s="257"/>
      <c r="RV24" s="257"/>
      <c r="SC24" s="256"/>
      <c r="SF24" s="257"/>
      <c r="SI24" s="257"/>
      <c r="SL24" s="257"/>
      <c r="SS24" s="256"/>
      <c r="SV24" s="257"/>
      <c r="SY24" s="257"/>
      <c r="TB24" s="257"/>
      <c r="TI24" s="256"/>
      <c r="TL24" s="257"/>
      <c r="TO24" s="257"/>
      <c r="TR24" s="257"/>
      <c r="TY24" s="256"/>
      <c r="UB24" s="257"/>
      <c r="UE24" s="257"/>
      <c r="UH24" s="257"/>
      <c r="UO24" s="256"/>
      <c r="UR24" s="257"/>
      <c r="UU24" s="257"/>
      <c r="UX24" s="257"/>
      <c r="VE24" s="256"/>
      <c r="VH24" s="257"/>
      <c r="VK24" s="257"/>
      <c r="VN24" s="257"/>
      <c r="VU24" s="256"/>
      <c r="VX24" s="257"/>
      <c r="WA24" s="257"/>
      <c r="WD24" s="257"/>
      <c r="WK24" s="256"/>
      <c r="WN24" s="257"/>
      <c r="WQ24" s="257"/>
      <c r="WT24" s="257"/>
      <c r="XA24" s="256"/>
      <c r="XD24" s="257"/>
      <c r="XG24" s="257"/>
      <c r="XJ24" s="257"/>
      <c r="XQ24" s="256"/>
      <c r="XT24" s="257"/>
      <c r="XW24" s="257"/>
      <c r="XZ24" s="257"/>
      <c r="YG24" s="256"/>
      <c r="YJ24" s="257"/>
      <c r="YM24" s="257"/>
      <c r="YP24" s="257"/>
      <c r="YW24" s="256"/>
      <c r="YZ24" s="257"/>
      <c r="ZC24" s="257"/>
      <c r="ZF24" s="257"/>
      <c r="ZM24" s="256"/>
      <c r="ZP24" s="257"/>
      <c r="ZS24" s="257"/>
      <c r="ZV24" s="257"/>
      <c r="AAC24" s="256"/>
      <c r="AAF24" s="257"/>
      <c r="AAI24" s="257"/>
      <c r="AAL24" s="257"/>
      <c r="AAS24" s="256"/>
      <c r="AAV24" s="257"/>
      <c r="AAY24" s="257"/>
      <c r="ABB24" s="257"/>
      <c r="ABI24" s="256"/>
      <c r="ABL24" s="257"/>
      <c r="ABO24" s="257"/>
      <c r="ABR24" s="257"/>
      <c r="ABY24" s="256"/>
      <c r="ACB24" s="257"/>
      <c r="ACE24" s="257"/>
      <c r="ACH24" s="257"/>
      <c r="ACO24" s="256"/>
      <c r="ACR24" s="257"/>
      <c r="ACU24" s="257"/>
      <c r="ACX24" s="257"/>
      <c r="ADE24" s="256"/>
      <c r="ADH24" s="257"/>
      <c r="ADK24" s="257"/>
      <c r="ADN24" s="257"/>
      <c r="ADU24" s="256"/>
      <c r="ADX24" s="257"/>
      <c r="AEA24" s="257"/>
      <c r="AED24" s="257"/>
      <c r="AEK24" s="256"/>
      <c r="AEN24" s="257"/>
      <c r="AEQ24" s="257"/>
      <c r="AET24" s="257"/>
      <c r="AFA24" s="256"/>
      <c r="AFD24" s="257"/>
      <c r="AFG24" s="257"/>
      <c r="AFJ24" s="257"/>
      <c r="AFQ24" s="256"/>
      <c r="AFT24" s="257"/>
      <c r="AFW24" s="257"/>
      <c r="AFZ24" s="257"/>
      <c r="AGG24" s="256"/>
      <c r="AGJ24" s="257"/>
      <c r="AGM24" s="257"/>
      <c r="AGP24" s="257"/>
      <c r="AGW24" s="256"/>
      <c r="AGZ24" s="257"/>
      <c r="AHC24" s="257"/>
      <c r="AHF24" s="257"/>
      <c r="AHM24" s="256"/>
      <c r="AHP24" s="257"/>
      <c r="AHS24" s="257"/>
      <c r="AHV24" s="257"/>
      <c r="AIC24" s="256"/>
      <c r="AIF24" s="257"/>
      <c r="AII24" s="257"/>
      <c r="AIL24" s="257"/>
      <c r="AIS24" s="256"/>
      <c r="AIV24" s="257"/>
      <c r="AIY24" s="257"/>
      <c r="AJB24" s="257"/>
      <c r="AJI24" s="256"/>
      <c r="AJL24" s="257"/>
      <c r="AJO24" s="257"/>
      <c r="AJR24" s="257"/>
      <c r="AJY24" s="256"/>
      <c r="AKB24" s="257"/>
      <c r="AKE24" s="257"/>
      <c r="AKH24" s="257"/>
      <c r="AKO24" s="256"/>
      <c r="AKR24" s="257"/>
      <c r="AKU24" s="257"/>
      <c r="AKX24" s="257"/>
      <c r="ALE24" s="256"/>
      <c r="ALH24" s="257"/>
      <c r="ALK24" s="257"/>
      <c r="ALN24" s="257"/>
      <c r="ALU24" s="256"/>
      <c r="ALX24" s="257"/>
      <c r="AMA24" s="257"/>
      <c r="AMD24" s="257"/>
    </row>
    <row r="25" s="258" customFormat="true" ht="15.75" hidden="false" customHeight="false" outlineLevel="0" collapsed="false">
      <c r="A25" s="108"/>
      <c r="B25" s="117" t="s">
        <v>647</v>
      </c>
      <c r="C25" s="118"/>
      <c r="D25" s="119" t="n">
        <v>317000</v>
      </c>
      <c r="E25" s="120" t="n">
        <v>705000</v>
      </c>
      <c r="F25" s="120" t="n">
        <v>-388000</v>
      </c>
      <c r="G25" s="120" t="n">
        <v>317000</v>
      </c>
      <c r="H25" s="120" t="n">
        <v>310000</v>
      </c>
      <c r="I25" s="120" t="n">
        <v>7000</v>
      </c>
      <c r="J25" s="120" t="n">
        <v>4317000</v>
      </c>
      <c r="K25" s="120" t="n">
        <v>0</v>
      </c>
      <c r="L25" s="120" t="n">
        <v>4317000</v>
      </c>
      <c r="M25" s="120" t="n">
        <v>2317000</v>
      </c>
      <c r="N25" s="120" t="n">
        <v>3000000</v>
      </c>
      <c r="O25" s="120" t="n">
        <v>-683000</v>
      </c>
      <c r="P25" s="120" t="n">
        <v>7268000</v>
      </c>
      <c r="Q25" s="120" t="n">
        <v>4015000</v>
      </c>
      <c r="R25" s="121" t="n">
        <v>3253000</v>
      </c>
      <c r="S25" s="256"/>
      <c r="T25" s="257"/>
      <c r="W25" s="257"/>
      <c r="Z25" s="257"/>
      <c r="AG25" s="256"/>
      <c r="AJ25" s="257"/>
      <c r="AM25" s="257"/>
      <c r="AP25" s="257"/>
      <c r="AW25" s="256"/>
      <c r="AZ25" s="257"/>
      <c r="BC25" s="257"/>
      <c r="BF25" s="257"/>
      <c r="BM25" s="256"/>
      <c r="BP25" s="257"/>
      <c r="BS25" s="257"/>
      <c r="BV25" s="257"/>
      <c r="CC25" s="256"/>
      <c r="CF25" s="257"/>
      <c r="CI25" s="257"/>
      <c r="CL25" s="257"/>
      <c r="CS25" s="256"/>
      <c r="CV25" s="257"/>
      <c r="CY25" s="257"/>
      <c r="DB25" s="257"/>
      <c r="DI25" s="256"/>
      <c r="DL25" s="257"/>
      <c r="DO25" s="257"/>
      <c r="DR25" s="257"/>
      <c r="DY25" s="256"/>
      <c r="EB25" s="257"/>
      <c r="EE25" s="257"/>
      <c r="EH25" s="257"/>
      <c r="EO25" s="256"/>
      <c r="ER25" s="257"/>
      <c r="EU25" s="257"/>
      <c r="EX25" s="257"/>
      <c r="FE25" s="256"/>
      <c r="FH25" s="257"/>
      <c r="FK25" s="257"/>
      <c r="FN25" s="257"/>
      <c r="FU25" s="256"/>
      <c r="FX25" s="257"/>
      <c r="GA25" s="257"/>
      <c r="GD25" s="257"/>
      <c r="GK25" s="256"/>
      <c r="GN25" s="257"/>
      <c r="GQ25" s="257"/>
      <c r="GT25" s="257"/>
      <c r="HA25" s="256"/>
      <c r="HD25" s="257"/>
      <c r="HG25" s="257"/>
      <c r="HJ25" s="257"/>
      <c r="HQ25" s="256"/>
      <c r="HT25" s="257"/>
      <c r="HW25" s="257"/>
      <c r="HZ25" s="257"/>
      <c r="IG25" s="256"/>
      <c r="IJ25" s="257"/>
      <c r="IM25" s="257"/>
      <c r="IP25" s="257"/>
      <c r="IW25" s="256"/>
      <c r="IZ25" s="257"/>
      <c r="JC25" s="257"/>
      <c r="JF25" s="257"/>
      <c r="JM25" s="256"/>
      <c r="JP25" s="257"/>
      <c r="JS25" s="257"/>
      <c r="JV25" s="257"/>
      <c r="KC25" s="256"/>
      <c r="KF25" s="257"/>
      <c r="KI25" s="257"/>
      <c r="KL25" s="257"/>
      <c r="KS25" s="256"/>
      <c r="KV25" s="257"/>
      <c r="KY25" s="257"/>
      <c r="LB25" s="257"/>
      <c r="LI25" s="256"/>
      <c r="LL25" s="257"/>
      <c r="LO25" s="257"/>
      <c r="LR25" s="257"/>
      <c r="LY25" s="256"/>
      <c r="MB25" s="257"/>
      <c r="ME25" s="257"/>
      <c r="MH25" s="257"/>
      <c r="MO25" s="256"/>
      <c r="MR25" s="257"/>
      <c r="MU25" s="257"/>
      <c r="MX25" s="257"/>
      <c r="NE25" s="256"/>
      <c r="NH25" s="257"/>
      <c r="NK25" s="257"/>
      <c r="NN25" s="257"/>
      <c r="NU25" s="256"/>
      <c r="NX25" s="257"/>
      <c r="OA25" s="257"/>
      <c r="OD25" s="257"/>
      <c r="OK25" s="256"/>
      <c r="ON25" s="257"/>
      <c r="OQ25" s="257"/>
      <c r="OT25" s="257"/>
      <c r="PA25" s="256"/>
      <c r="PD25" s="257"/>
      <c r="PG25" s="257"/>
      <c r="PJ25" s="257"/>
      <c r="PQ25" s="256"/>
      <c r="PT25" s="257"/>
      <c r="PW25" s="257"/>
      <c r="PZ25" s="257"/>
      <c r="QG25" s="256"/>
      <c r="QJ25" s="257"/>
      <c r="QM25" s="257"/>
      <c r="QP25" s="257"/>
      <c r="QW25" s="256"/>
      <c r="QZ25" s="257"/>
      <c r="RC25" s="257"/>
      <c r="RF25" s="257"/>
      <c r="RM25" s="256"/>
      <c r="RP25" s="257"/>
      <c r="RS25" s="257"/>
      <c r="RV25" s="257"/>
      <c r="SC25" s="256"/>
      <c r="SF25" s="257"/>
      <c r="SI25" s="257"/>
      <c r="SL25" s="257"/>
      <c r="SS25" s="256"/>
      <c r="SV25" s="257"/>
      <c r="SY25" s="257"/>
      <c r="TB25" s="257"/>
      <c r="TI25" s="256"/>
      <c r="TL25" s="257"/>
      <c r="TO25" s="257"/>
      <c r="TR25" s="257"/>
      <c r="TY25" s="256"/>
      <c r="UB25" s="257"/>
      <c r="UE25" s="257"/>
      <c r="UH25" s="257"/>
      <c r="UO25" s="256"/>
      <c r="UR25" s="257"/>
      <c r="UU25" s="257"/>
      <c r="UX25" s="257"/>
      <c r="VE25" s="256"/>
      <c r="VH25" s="257"/>
      <c r="VK25" s="257"/>
      <c r="VN25" s="257"/>
      <c r="VU25" s="256"/>
      <c r="VX25" s="257"/>
      <c r="WA25" s="257"/>
      <c r="WD25" s="257"/>
      <c r="WK25" s="256"/>
      <c r="WN25" s="257"/>
      <c r="WQ25" s="257"/>
      <c r="WT25" s="257"/>
      <c r="XA25" s="256"/>
      <c r="XD25" s="257"/>
      <c r="XG25" s="257"/>
      <c r="XJ25" s="257"/>
      <c r="XQ25" s="256"/>
      <c r="XT25" s="257"/>
      <c r="XW25" s="257"/>
      <c r="XZ25" s="257"/>
      <c r="YG25" s="256"/>
      <c r="YJ25" s="257"/>
      <c r="YM25" s="257"/>
      <c r="YP25" s="257"/>
      <c r="YW25" s="256"/>
      <c r="YZ25" s="257"/>
      <c r="ZC25" s="257"/>
      <c r="ZF25" s="257"/>
      <c r="ZM25" s="256"/>
      <c r="ZP25" s="257"/>
      <c r="ZS25" s="257"/>
      <c r="ZV25" s="257"/>
      <c r="AAC25" s="256"/>
      <c r="AAF25" s="257"/>
      <c r="AAI25" s="257"/>
      <c r="AAL25" s="257"/>
      <c r="AAS25" s="256"/>
      <c r="AAV25" s="257"/>
      <c r="AAY25" s="257"/>
      <c r="ABB25" s="257"/>
      <c r="ABI25" s="256"/>
      <c r="ABL25" s="257"/>
      <c r="ABO25" s="257"/>
      <c r="ABR25" s="257"/>
      <c r="ABY25" s="256"/>
      <c r="ACB25" s="257"/>
      <c r="ACE25" s="257"/>
      <c r="ACH25" s="257"/>
      <c r="ACO25" s="256"/>
      <c r="ACR25" s="257"/>
      <c r="ACU25" s="257"/>
      <c r="ACX25" s="257"/>
      <c r="ADE25" s="256"/>
      <c r="ADH25" s="257"/>
      <c r="ADK25" s="257"/>
      <c r="ADN25" s="257"/>
      <c r="ADU25" s="256"/>
      <c r="ADX25" s="257"/>
      <c r="AEA25" s="257"/>
      <c r="AED25" s="257"/>
      <c r="AEK25" s="256"/>
      <c r="AEN25" s="257"/>
      <c r="AEQ25" s="257"/>
      <c r="AET25" s="257"/>
      <c r="AFA25" s="256"/>
      <c r="AFD25" s="257"/>
      <c r="AFG25" s="257"/>
      <c r="AFJ25" s="257"/>
      <c r="AFQ25" s="256"/>
      <c r="AFT25" s="257"/>
      <c r="AFW25" s="257"/>
      <c r="AFZ25" s="257"/>
      <c r="AGG25" s="256"/>
      <c r="AGJ25" s="257"/>
      <c r="AGM25" s="257"/>
      <c r="AGP25" s="257"/>
      <c r="AGW25" s="256"/>
      <c r="AGZ25" s="257"/>
      <c r="AHC25" s="257"/>
      <c r="AHF25" s="257"/>
      <c r="AHM25" s="256"/>
      <c r="AHP25" s="257"/>
      <c r="AHS25" s="257"/>
      <c r="AHV25" s="257"/>
      <c r="AIC25" s="256"/>
      <c r="AIF25" s="257"/>
      <c r="AII25" s="257"/>
      <c r="AIL25" s="257"/>
      <c r="AIS25" s="256"/>
      <c r="AIV25" s="257"/>
      <c r="AIY25" s="257"/>
      <c r="AJB25" s="257"/>
      <c r="AJI25" s="256"/>
      <c r="AJL25" s="257"/>
      <c r="AJO25" s="257"/>
      <c r="AJR25" s="257"/>
      <c r="AJY25" s="256"/>
      <c r="AKB25" s="257"/>
      <c r="AKE25" s="257"/>
      <c r="AKH25" s="257"/>
      <c r="AKO25" s="256"/>
      <c r="AKR25" s="257"/>
      <c r="AKU25" s="257"/>
      <c r="AKX25" s="257"/>
      <c r="ALE25" s="256"/>
      <c r="ALH25" s="257"/>
      <c r="ALK25" s="257"/>
      <c r="ALN25" s="257"/>
      <c r="ALU25" s="256"/>
      <c r="ALX25" s="257"/>
      <c r="AMA25" s="257"/>
      <c r="AMD25" s="257"/>
    </row>
    <row r="26" s="258" customFormat="true" ht="15.75" hidden="false" customHeight="false" outlineLevel="0" collapsed="false">
      <c r="A26" s="108"/>
      <c r="B26" s="104" t="s">
        <v>648</v>
      </c>
      <c r="C26" s="104"/>
      <c r="D26" s="254"/>
      <c r="E26" s="143"/>
      <c r="F26" s="143"/>
      <c r="G26" s="143"/>
      <c r="H26" s="143"/>
      <c r="I26" s="143"/>
      <c r="J26" s="143"/>
      <c r="K26" s="143"/>
      <c r="L26" s="143"/>
      <c r="M26" s="143"/>
      <c r="N26" s="143"/>
      <c r="O26" s="143"/>
      <c r="P26" s="143"/>
      <c r="Q26" s="143"/>
      <c r="R26" s="255"/>
      <c r="S26" s="256"/>
      <c r="T26" s="257"/>
      <c r="W26" s="257"/>
      <c r="Z26" s="257"/>
      <c r="AG26" s="256"/>
      <c r="AJ26" s="257"/>
      <c r="AM26" s="257"/>
      <c r="AP26" s="257"/>
      <c r="AW26" s="256"/>
      <c r="AZ26" s="257"/>
      <c r="BC26" s="257"/>
      <c r="BF26" s="257"/>
      <c r="BM26" s="256"/>
      <c r="BP26" s="257"/>
      <c r="BS26" s="257"/>
      <c r="BV26" s="257"/>
      <c r="CC26" s="256"/>
      <c r="CF26" s="257"/>
      <c r="CI26" s="257"/>
      <c r="CL26" s="257"/>
      <c r="CS26" s="256"/>
      <c r="CV26" s="257"/>
      <c r="CY26" s="257"/>
      <c r="DB26" s="257"/>
      <c r="DI26" s="256"/>
      <c r="DL26" s="257"/>
      <c r="DO26" s="257"/>
      <c r="DR26" s="257"/>
      <c r="DY26" s="256"/>
      <c r="EB26" s="257"/>
      <c r="EE26" s="257"/>
      <c r="EH26" s="257"/>
      <c r="EO26" s="256"/>
      <c r="ER26" s="257"/>
      <c r="EU26" s="257"/>
      <c r="EX26" s="257"/>
      <c r="FE26" s="256"/>
      <c r="FH26" s="257"/>
      <c r="FK26" s="257"/>
      <c r="FN26" s="257"/>
      <c r="FU26" s="256"/>
      <c r="FX26" s="257"/>
      <c r="GA26" s="257"/>
      <c r="GD26" s="257"/>
      <c r="GK26" s="256"/>
      <c r="GN26" s="257"/>
      <c r="GQ26" s="257"/>
      <c r="GT26" s="257"/>
      <c r="HA26" s="256"/>
      <c r="HD26" s="257"/>
      <c r="HG26" s="257"/>
      <c r="HJ26" s="257"/>
      <c r="HQ26" s="256"/>
      <c r="HT26" s="257"/>
      <c r="HW26" s="257"/>
      <c r="HZ26" s="257"/>
      <c r="IG26" s="256"/>
      <c r="IJ26" s="257"/>
      <c r="IM26" s="257"/>
      <c r="IP26" s="257"/>
      <c r="IW26" s="256"/>
      <c r="IZ26" s="257"/>
      <c r="JC26" s="257"/>
      <c r="JF26" s="257"/>
      <c r="JM26" s="256"/>
      <c r="JP26" s="257"/>
      <c r="JS26" s="257"/>
      <c r="JV26" s="257"/>
      <c r="KC26" s="256"/>
      <c r="KF26" s="257"/>
      <c r="KI26" s="257"/>
      <c r="KL26" s="257"/>
      <c r="KS26" s="256"/>
      <c r="KV26" s="257"/>
      <c r="KY26" s="257"/>
      <c r="LB26" s="257"/>
      <c r="LI26" s="256"/>
      <c r="LL26" s="257"/>
      <c r="LO26" s="257"/>
      <c r="LR26" s="257"/>
      <c r="LY26" s="256"/>
      <c r="MB26" s="257"/>
      <c r="ME26" s="257"/>
      <c r="MH26" s="257"/>
      <c r="MO26" s="256"/>
      <c r="MR26" s="257"/>
      <c r="MU26" s="257"/>
      <c r="MX26" s="257"/>
      <c r="NE26" s="256"/>
      <c r="NH26" s="257"/>
      <c r="NK26" s="257"/>
      <c r="NN26" s="257"/>
      <c r="NU26" s="256"/>
      <c r="NX26" s="257"/>
      <c r="OA26" s="257"/>
      <c r="OD26" s="257"/>
      <c r="OK26" s="256"/>
      <c r="ON26" s="257"/>
      <c r="OQ26" s="257"/>
      <c r="OT26" s="257"/>
      <c r="PA26" s="256"/>
      <c r="PD26" s="257"/>
      <c r="PG26" s="257"/>
      <c r="PJ26" s="257"/>
      <c r="PQ26" s="256"/>
      <c r="PT26" s="257"/>
      <c r="PW26" s="257"/>
      <c r="PZ26" s="257"/>
      <c r="QG26" s="256"/>
      <c r="QJ26" s="257"/>
      <c r="QM26" s="257"/>
      <c r="QP26" s="257"/>
      <c r="QW26" s="256"/>
      <c r="QZ26" s="257"/>
      <c r="RC26" s="257"/>
      <c r="RF26" s="257"/>
      <c r="RM26" s="256"/>
      <c r="RP26" s="257"/>
      <c r="RS26" s="257"/>
      <c r="RV26" s="257"/>
      <c r="SC26" s="256"/>
      <c r="SF26" s="257"/>
      <c r="SI26" s="257"/>
      <c r="SL26" s="257"/>
      <c r="SS26" s="256"/>
      <c r="SV26" s="257"/>
      <c r="SY26" s="257"/>
      <c r="TB26" s="257"/>
      <c r="TI26" s="256"/>
      <c r="TL26" s="257"/>
      <c r="TO26" s="257"/>
      <c r="TR26" s="257"/>
      <c r="TY26" s="256"/>
      <c r="UB26" s="257"/>
      <c r="UE26" s="257"/>
      <c r="UH26" s="257"/>
      <c r="UO26" s="256"/>
      <c r="UR26" s="257"/>
      <c r="UU26" s="257"/>
      <c r="UX26" s="257"/>
      <c r="VE26" s="256"/>
      <c r="VH26" s="257"/>
      <c r="VK26" s="257"/>
      <c r="VN26" s="257"/>
      <c r="VU26" s="256"/>
      <c r="VX26" s="257"/>
      <c r="WA26" s="257"/>
      <c r="WD26" s="257"/>
      <c r="WK26" s="256"/>
      <c r="WN26" s="257"/>
      <c r="WQ26" s="257"/>
      <c r="WT26" s="257"/>
      <c r="XA26" s="256"/>
      <c r="XD26" s="257"/>
      <c r="XG26" s="257"/>
      <c r="XJ26" s="257"/>
      <c r="XQ26" s="256"/>
      <c r="XT26" s="257"/>
      <c r="XW26" s="257"/>
      <c r="XZ26" s="257"/>
      <c r="YG26" s="256"/>
      <c r="YJ26" s="257"/>
      <c r="YM26" s="257"/>
      <c r="YP26" s="257"/>
      <c r="YW26" s="256"/>
      <c r="YZ26" s="257"/>
      <c r="ZC26" s="257"/>
      <c r="ZF26" s="257"/>
      <c r="ZM26" s="256"/>
      <c r="ZP26" s="257"/>
      <c r="ZS26" s="257"/>
      <c r="ZV26" s="257"/>
      <c r="AAC26" s="256"/>
      <c r="AAF26" s="257"/>
      <c r="AAI26" s="257"/>
      <c r="AAL26" s="257"/>
      <c r="AAS26" s="256"/>
      <c r="AAV26" s="257"/>
      <c r="AAY26" s="257"/>
      <c r="ABB26" s="257"/>
      <c r="ABI26" s="256"/>
      <c r="ABL26" s="257"/>
      <c r="ABO26" s="257"/>
      <c r="ABR26" s="257"/>
      <c r="ABY26" s="256"/>
      <c r="ACB26" s="257"/>
      <c r="ACE26" s="257"/>
      <c r="ACH26" s="257"/>
      <c r="ACO26" s="256"/>
      <c r="ACR26" s="257"/>
      <c r="ACU26" s="257"/>
      <c r="ACX26" s="257"/>
      <c r="ADE26" s="256"/>
      <c r="ADH26" s="257"/>
      <c r="ADK26" s="257"/>
      <c r="ADN26" s="257"/>
      <c r="ADU26" s="256"/>
      <c r="ADX26" s="257"/>
      <c r="AEA26" s="257"/>
      <c r="AED26" s="257"/>
      <c r="AEK26" s="256"/>
      <c r="AEN26" s="257"/>
      <c r="AEQ26" s="257"/>
      <c r="AET26" s="257"/>
      <c r="AFA26" s="256"/>
      <c r="AFD26" s="257"/>
      <c r="AFG26" s="257"/>
      <c r="AFJ26" s="257"/>
      <c r="AFQ26" s="256"/>
      <c r="AFT26" s="257"/>
      <c r="AFW26" s="257"/>
      <c r="AFZ26" s="257"/>
      <c r="AGG26" s="256"/>
      <c r="AGJ26" s="257"/>
      <c r="AGM26" s="257"/>
      <c r="AGP26" s="257"/>
      <c r="AGW26" s="256"/>
      <c r="AGZ26" s="257"/>
      <c r="AHC26" s="257"/>
      <c r="AHF26" s="257"/>
      <c r="AHM26" s="256"/>
      <c r="AHP26" s="257"/>
      <c r="AHS26" s="257"/>
      <c r="AHV26" s="257"/>
      <c r="AIC26" s="256"/>
      <c r="AIF26" s="257"/>
      <c r="AII26" s="257"/>
      <c r="AIL26" s="257"/>
      <c r="AIS26" s="256"/>
      <c r="AIV26" s="257"/>
      <c r="AIY26" s="257"/>
      <c r="AJB26" s="257"/>
      <c r="AJI26" s="256"/>
      <c r="AJL26" s="257"/>
      <c r="AJO26" s="257"/>
      <c r="AJR26" s="257"/>
      <c r="AJY26" s="256"/>
      <c r="AKB26" s="257"/>
      <c r="AKE26" s="257"/>
      <c r="AKH26" s="257"/>
      <c r="AKO26" s="256"/>
      <c r="AKR26" s="257"/>
      <c r="AKU26" s="257"/>
      <c r="AKX26" s="257"/>
      <c r="ALE26" s="256"/>
      <c r="ALH26" s="257"/>
      <c r="ALK26" s="257"/>
      <c r="ALN26" s="257"/>
      <c r="ALU26" s="256"/>
      <c r="ALX26" s="257"/>
      <c r="AMA26" s="257"/>
      <c r="AMD26" s="257"/>
    </row>
    <row r="27" customFormat="false" ht="15.75" hidden="false" customHeight="false" outlineLevel="0" collapsed="false">
      <c r="A27" s="108"/>
      <c r="B27" s="109"/>
      <c r="C27" s="109" t="s">
        <v>737</v>
      </c>
      <c r="D27" s="110" t="n">
        <v>0</v>
      </c>
      <c r="E27" s="111" t="n">
        <v>80000</v>
      </c>
      <c r="F27" s="111" t="n">
        <v>-80000</v>
      </c>
      <c r="G27" s="111" t="n">
        <v>0</v>
      </c>
      <c r="H27" s="111" t="n">
        <v>0</v>
      </c>
      <c r="I27" s="111" t="n">
        <v>0</v>
      </c>
      <c r="J27" s="111" t="n">
        <v>0</v>
      </c>
      <c r="K27" s="111" t="n">
        <v>0</v>
      </c>
      <c r="L27" s="111" t="n">
        <v>0</v>
      </c>
      <c r="M27" s="111" t="n">
        <v>0</v>
      </c>
      <c r="N27" s="111" t="n">
        <v>0</v>
      </c>
      <c r="O27" s="111" t="n">
        <v>0</v>
      </c>
      <c r="P27" s="111" t="n">
        <v>0</v>
      </c>
      <c r="Q27" s="111" t="n">
        <v>80000</v>
      </c>
      <c r="R27" s="112" t="n">
        <v>-80000</v>
      </c>
      <c r="S27" s="256"/>
      <c r="T27" s="6"/>
    </row>
    <row r="28" customFormat="false" ht="15.75" hidden="false" customHeight="false" outlineLevel="0" collapsed="false">
      <c r="A28" s="108"/>
      <c r="B28" s="109"/>
      <c r="C28" s="109" t="s">
        <v>738</v>
      </c>
      <c r="D28" s="152"/>
      <c r="E28" s="111" t="n">
        <v>300000</v>
      </c>
      <c r="F28" s="111" t="n">
        <v>-300000</v>
      </c>
      <c r="G28" s="122"/>
      <c r="H28" s="122"/>
      <c r="I28" s="111" t="n">
        <v>0</v>
      </c>
      <c r="J28" s="122"/>
      <c r="K28" s="122"/>
      <c r="L28" s="111" t="n">
        <v>0</v>
      </c>
      <c r="M28" s="111" t="n">
        <v>0</v>
      </c>
      <c r="N28" s="111" t="n">
        <v>0</v>
      </c>
      <c r="O28" s="111" t="n">
        <v>0</v>
      </c>
      <c r="P28" s="111" t="n">
        <v>0</v>
      </c>
      <c r="Q28" s="111" t="n">
        <v>300000</v>
      </c>
      <c r="R28" s="112" t="n">
        <v>-300000</v>
      </c>
      <c r="S28" s="256"/>
      <c r="T28" s="6"/>
    </row>
    <row r="29" customFormat="false" ht="30" hidden="false" customHeight="false" outlineLevel="0" collapsed="false">
      <c r="A29" s="108"/>
      <c r="B29" s="109"/>
      <c r="C29" s="109" t="s">
        <v>739</v>
      </c>
      <c r="D29" s="152"/>
      <c r="E29" s="111" t="n">
        <v>200000</v>
      </c>
      <c r="F29" s="111" t="n">
        <v>-200000</v>
      </c>
      <c r="G29" s="122"/>
      <c r="H29" s="122"/>
      <c r="I29" s="111" t="n">
        <v>0</v>
      </c>
      <c r="J29" s="122"/>
      <c r="K29" s="122"/>
      <c r="L29" s="111" t="n">
        <v>0</v>
      </c>
      <c r="M29" s="111" t="n">
        <v>0</v>
      </c>
      <c r="N29" s="111" t="n">
        <v>0</v>
      </c>
      <c r="O29" s="111" t="n">
        <v>0</v>
      </c>
      <c r="P29" s="111" t="n">
        <v>0</v>
      </c>
      <c r="Q29" s="111" t="n">
        <v>200000</v>
      </c>
      <c r="R29" s="112" t="n">
        <v>-200000</v>
      </c>
      <c r="S29" s="259" t="s">
        <v>1027</v>
      </c>
      <c r="T29" s="6"/>
    </row>
    <row r="30" customFormat="false" ht="30" hidden="false" customHeight="false" outlineLevel="0" collapsed="false">
      <c r="A30" s="108"/>
      <c r="B30" s="109"/>
      <c r="C30" s="109" t="s">
        <v>741</v>
      </c>
      <c r="D30" s="110" t="n">
        <v>0</v>
      </c>
      <c r="E30" s="111" t="n">
        <v>0</v>
      </c>
      <c r="F30" s="111" t="n">
        <v>0</v>
      </c>
      <c r="G30" s="111" t="n">
        <v>0</v>
      </c>
      <c r="H30" s="111" t="n">
        <v>0</v>
      </c>
      <c r="I30" s="111" t="n">
        <v>0</v>
      </c>
      <c r="J30" s="111" t="n">
        <v>1E-007</v>
      </c>
      <c r="K30" s="111" t="n">
        <v>0</v>
      </c>
      <c r="L30" s="111" t="n">
        <v>1E-007</v>
      </c>
      <c r="M30" s="111" t="n">
        <v>0</v>
      </c>
      <c r="N30" s="111" t="n">
        <v>0</v>
      </c>
      <c r="O30" s="111" t="n">
        <v>0</v>
      </c>
      <c r="P30" s="111" t="n">
        <v>1E-007</v>
      </c>
      <c r="Q30" s="111" t="n">
        <v>0</v>
      </c>
      <c r="R30" s="112" t="n">
        <v>1E-007</v>
      </c>
      <c r="S30" s="256"/>
      <c r="T30" s="6"/>
    </row>
    <row r="31" customFormat="false" ht="45" hidden="false" customHeight="false" outlineLevel="0" collapsed="false">
      <c r="A31" s="108"/>
      <c r="B31" s="109"/>
      <c r="C31" s="109" t="s">
        <v>716</v>
      </c>
      <c r="D31" s="110" t="n">
        <v>0</v>
      </c>
      <c r="E31" s="111" t="n">
        <v>700000</v>
      </c>
      <c r="F31" s="111" t="n">
        <v>-700000</v>
      </c>
      <c r="G31" s="111" t="n">
        <v>0</v>
      </c>
      <c r="H31" s="111" t="n">
        <v>0</v>
      </c>
      <c r="I31" s="111" t="n">
        <v>0</v>
      </c>
      <c r="J31" s="111" t="n">
        <v>0</v>
      </c>
      <c r="K31" s="111" t="n">
        <v>0</v>
      </c>
      <c r="L31" s="111" t="n">
        <v>0</v>
      </c>
      <c r="M31" s="111" t="n">
        <v>0</v>
      </c>
      <c r="N31" s="111" t="n">
        <v>0</v>
      </c>
      <c r="O31" s="111" t="n">
        <v>0</v>
      </c>
      <c r="P31" s="111" t="n">
        <v>0</v>
      </c>
      <c r="Q31" s="111" t="n">
        <v>700000</v>
      </c>
      <c r="R31" s="112" t="n">
        <v>-700000</v>
      </c>
      <c r="S31" s="256" t="s">
        <v>1028</v>
      </c>
      <c r="T31" s="6"/>
    </row>
    <row r="32" s="258" customFormat="true" ht="45" hidden="false" customHeight="false" outlineLevel="0" collapsed="false">
      <c r="A32" s="108"/>
      <c r="B32" s="109"/>
      <c r="C32" s="109" t="s">
        <v>743</v>
      </c>
      <c r="D32" s="152"/>
      <c r="E32" s="111" t="n">
        <v>310000</v>
      </c>
      <c r="F32" s="111" t="n">
        <v>-310000</v>
      </c>
      <c r="G32" s="122"/>
      <c r="H32" s="111" t="n">
        <v>1E-005</v>
      </c>
      <c r="I32" s="111" t="n">
        <v>-1E-005</v>
      </c>
      <c r="J32" s="122"/>
      <c r="K32" s="122"/>
      <c r="L32" s="111" t="n">
        <v>0</v>
      </c>
      <c r="M32" s="111" t="n">
        <v>0</v>
      </c>
      <c r="N32" s="111" t="n">
        <v>0</v>
      </c>
      <c r="O32" s="111" t="n">
        <v>0</v>
      </c>
      <c r="P32" s="111" t="n">
        <v>0</v>
      </c>
      <c r="Q32" s="111" t="n">
        <v>310000.00001</v>
      </c>
      <c r="R32" s="112" t="n">
        <v>-310000.00001</v>
      </c>
      <c r="S32" s="256" t="s">
        <v>1028</v>
      </c>
      <c r="T32" s="257"/>
      <c r="W32" s="257"/>
      <c r="Z32" s="257"/>
      <c r="AG32" s="256"/>
      <c r="AJ32" s="257"/>
      <c r="AM32" s="257"/>
      <c r="AP32" s="257"/>
      <c r="AW32" s="256"/>
      <c r="AZ32" s="257"/>
      <c r="BC32" s="257"/>
      <c r="BF32" s="257"/>
      <c r="BM32" s="256"/>
      <c r="BP32" s="257"/>
      <c r="BS32" s="257"/>
      <c r="BV32" s="257"/>
      <c r="CC32" s="256"/>
      <c r="CF32" s="257"/>
      <c r="CI32" s="257"/>
      <c r="CL32" s="257"/>
      <c r="CS32" s="256"/>
      <c r="CV32" s="257"/>
      <c r="CY32" s="257"/>
      <c r="DB32" s="257"/>
      <c r="DI32" s="256"/>
      <c r="DL32" s="257"/>
      <c r="DO32" s="257"/>
      <c r="DR32" s="257"/>
      <c r="DY32" s="256"/>
      <c r="EB32" s="257"/>
      <c r="EE32" s="257"/>
      <c r="EH32" s="257"/>
      <c r="EO32" s="256"/>
      <c r="ER32" s="257"/>
      <c r="EU32" s="257"/>
      <c r="EX32" s="257"/>
      <c r="FE32" s="256"/>
      <c r="FH32" s="257"/>
      <c r="FK32" s="257"/>
      <c r="FN32" s="257"/>
      <c r="FU32" s="256"/>
      <c r="FX32" s="257"/>
      <c r="GA32" s="257"/>
      <c r="GD32" s="257"/>
      <c r="GK32" s="256"/>
      <c r="GN32" s="257"/>
      <c r="GQ32" s="257"/>
      <c r="GT32" s="257"/>
      <c r="HA32" s="256"/>
      <c r="HD32" s="257"/>
      <c r="HG32" s="257"/>
      <c r="HJ32" s="257"/>
      <c r="HQ32" s="256"/>
      <c r="HT32" s="257"/>
      <c r="HW32" s="257"/>
      <c r="HZ32" s="257"/>
      <c r="IG32" s="256"/>
      <c r="IJ32" s="257"/>
      <c r="IM32" s="257"/>
      <c r="IP32" s="257"/>
      <c r="IW32" s="256"/>
      <c r="IZ32" s="257"/>
      <c r="JC32" s="257"/>
      <c r="JF32" s="257"/>
      <c r="JM32" s="256"/>
      <c r="JP32" s="257"/>
      <c r="JS32" s="257"/>
      <c r="JV32" s="257"/>
      <c r="KC32" s="256"/>
      <c r="KF32" s="257"/>
      <c r="KI32" s="257"/>
      <c r="KL32" s="257"/>
      <c r="KS32" s="256"/>
      <c r="KV32" s="257"/>
      <c r="KY32" s="257"/>
      <c r="LB32" s="257"/>
      <c r="LI32" s="256"/>
      <c r="LL32" s="257"/>
      <c r="LO32" s="257"/>
      <c r="LR32" s="257"/>
      <c r="LY32" s="256"/>
      <c r="MB32" s="257"/>
      <c r="ME32" s="257"/>
      <c r="MH32" s="257"/>
      <c r="MO32" s="256"/>
      <c r="MR32" s="257"/>
      <c r="MU32" s="257"/>
      <c r="MX32" s="257"/>
      <c r="NE32" s="256"/>
      <c r="NH32" s="257"/>
      <c r="NK32" s="257"/>
      <c r="NN32" s="257"/>
      <c r="NU32" s="256"/>
      <c r="NX32" s="257"/>
      <c r="OA32" s="257"/>
      <c r="OD32" s="257"/>
      <c r="OK32" s="256"/>
      <c r="ON32" s="257"/>
      <c r="OQ32" s="257"/>
      <c r="OT32" s="257"/>
      <c r="PA32" s="256"/>
      <c r="PD32" s="257"/>
      <c r="PG32" s="257"/>
      <c r="PJ32" s="257"/>
      <c r="PQ32" s="256"/>
      <c r="PT32" s="257"/>
      <c r="PW32" s="257"/>
      <c r="PZ32" s="257"/>
      <c r="QG32" s="256"/>
      <c r="QJ32" s="257"/>
      <c r="QM32" s="257"/>
      <c r="QP32" s="257"/>
      <c r="QW32" s="256"/>
      <c r="QZ32" s="257"/>
      <c r="RC32" s="257"/>
      <c r="RF32" s="257"/>
      <c r="RM32" s="256"/>
      <c r="RP32" s="257"/>
      <c r="RS32" s="257"/>
      <c r="RV32" s="257"/>
      <c r="SC32" s="256"/>
      <c r="SF32" s="257"/>
      <c r="SI32" s="257"/>
      <c r="SL32" s="257"/>
      <c r="SS32" s="256"/>
      <c r="SV32" s="257"/>
      <c r="SY32" s="257"/>
      <c r="TB32" s="257"/>
      <c r="TI32" s="256"/>
      <c r="TL32" s="257"/>
      <c r="TO32" s="257"/>
      <c r="TR32" s="257"/>
      <c r="TY32" s="256"/>
      <c r="UB32" s="257"/>
      <c r="UE32" s="257"/>
      <c r="UH32" s="257"/>
      <c r="UO32" s="256"/>
      <c r="UR32" s="257"/>
      <c r="UU32" s="257"/>
      <c r="UX32" s="257"/>
      <c r="VE32" s="256"/>
      <c r="VH32" s="257"/>
      <c r="VK32" s="257"/>
      <c r="VN32" s="257"/>
      <c r="VU32" s="256"/>
      <c r="VX32" s="257"/>
      <c r="WA32" s="257"/>
      <c r="WD32" s="257"/>
      <c r="WK32" s="256"/>
      <c r="WN32" s="257"/>
      <c r="WQ32" s="257"/>
      <c r="WT32" s="257"/>
      <c r="XA32" s="256"/>
      <c r="XD32" s="257"/>
      <c r="XG32" s="257"/>
      <c r="XJ32" s="257"/>
      <c r="XQ32" s="256"/>
      <c r="XT32" s="257"/>
      <c r="XW32" s="257"/>
      <c r="XZ32" s="257"/>
      <c r="YG32" s="256"/>
      <c r="YJ32" s="257"/>
      <c r="YM32" s="257"/>
      <c r="YP32" s="257"/>
      <c r="YW32" s="256"/>
      <c r="YZ32" s="257"/>
      <c r="ZC32" s="257"/>
      <c r="ZF32" s="257"/>
      <c r="ZM32" s="256"/>
      <c r="ZP32" s="257"/>
      <c r="ZS32" s="257"/>
      <c r="ZV32" s="257"/>
      <c r="AAC32" s="256"/>
      <c r="AAF32" s="257"/>
      <c r="AAI32" s="257"/>
      <c r="AAL32" s="257"/>
      <c r="AAS32" s="256"/>
      <c r="AAV32" s="257"/>
      <c r="AAY32" s="257"/>
      <c r="ABB32" s="257"/>
      <c r="ABI32" s="256"/>
      <c r="ABL32" s="257"/>
      <c r="ABO32" s="257"/>
      <c r="ABR32" s="257"/>
      <c r="ABY32" s="256"/>
      <c r="ACB32" s="257"/>
      <c r="ACE32" s="257"/>
      <c r="ACH32" s="257"/>
      <c r="ACO32" s="256"/>
      <c r="ACR32" s="257"/>
      <c r="ACU32" s="257"/>
      <c r="ACX32" s="257"/>
      <c r="ADE32" s="256"/>
      <c r="ADH32" s="257"/>
      <c r="ADK32" s="257"/>
      <c r="ADN32" s="257"/>
      <c r="ADU32" s="256"/>
      <c r="ADX32" s="257"/>
      <c r="AEA32" s="257"/>
      <c r="AED32" s="257"/>
      <c r="AEK32" s="256"/>
      <c r="AEN32" s="257"/>
      <c r="AEQ32" s="257"/>
      <c r="AET32" s="257"/>
      <c r="AFA32" s="256"/>
      <c r="AFD32" s="257"/>
      <c r="AFG32" s="257"/>
      <c r="AFJ32" s="257"/>
      <c r="AFQ32" s="256"/>
      <c r="AFT32" s="257"/>
      <c r="AFW32" s="257"/>
      <c r="AFZ32" s="257"/>
      <c r="AGG32" s="256"/>
      <c r="AGJ32" s="257"/>
      <c r="AGM32" s="257"/>
      <c r="AGP32" s="257"/>
      <c r="AGW32" s="256"/>
      <c r="AGZ32" s="257"/>
      <c r="AHC32" s="257"/>
      <c r="AHF32" s="257"/>
      <c r="AHM32" s="256"/>
      <c r="AHP32" s="257"/>
      <c r="AHS32" s="257"/>
      <c r="AHV32" s="257"/>
      <c r="AIC32" s="256"/>
      <c r="AIF32" s="257"/>
      <c r="AII32" s="257"/>
      <c r="AIL32" s="257"/>
      <c r="AIS32" s="256"/>
      <c r="AIV32" s="257"/>
      <c r="AIY32" s="257"/>
      <c r="AJB32" s="257"/>
      <c r="AJI32" s="256"/>
      <c r="AJL32" s="257"/>
      <c r="AJO32" s="257"/>
      <c r="AJR32" s="257"/>
      <c r="AJY32" s="256"/>
      <c r="AKB32" s="257"/>
      <c r="AKE32" s="257"/>
      <c r="AKH32" s="257"/>
      <c r="AKO32" s="256"/>
      <c r="AKR32" s="257"/>
      <c r="AKU32" s="257"/>
      <c r="AKX32" s="257"/>
      <c r="ALE32" s="256"/>
      <c r="ALH32" s="257"/>
      <c r="ALK32" s="257"/>
      <c r="ALN32" s="257"/>
      <c r="ALU32" s="256"/>
      <c r="ALX32" s="257"/>
      <c r="AMA32" s="257"/>
      <c r="AMD32" s="257"/>
    </row>
    <row r="33" s="261" customFormat="true" ht="45" hidden="false" customHeight="false" outlineLevel="0" collapsed="false">
      <c r="A33" s="108"/>
      <c r="B33" s="109"/>
      <c r="C33" s="109" t="s">
        <v>710</v>
      </c>
      <c r="D33" s="152"/>
      <c r="E33" s="111" t="n">
        <v>350000</v>
      </c>
      <c r="F33" s="111" t="n">
        <v>-350000</v>
      </c>
      <c r="G33" s="122"/>
      <c r="H33" s="111" t="n">
        <v>1E-005</v>
      </c>
      <c r="I33" s="111" t="n">
        <v>-1E-005</v>
      </c>
      <c r="J33" s="122"/>
      <c r="K33" s="122"/>
      <c r="L33" s="111" t="n">
        <v>0</v>
      </c>
      <c r="M33" s="111" t="n">
        <v>0</v>
      </c>
      <c r="N33" s="111" t="n">
        <v>0</v>
      </c>
      <c r="O33" s="111" t="n">
        <v>0</v>
      </c>
      <c r="P33" s="111" t="n">
        <v>0</v>
      </c>
      <c r="Q33" s="111" t="n">
        <v>350000.00001</v>
      </c>
      <c r="R33" s="112" t="n">
        <v>-350000.00001</v>
      </c>
      <c r="S33" s="256" t="s">
        <v>1029</v>
      </c>
      <c r="T33" s="260"/>
      <c r="W33" s="260"/>
      <c r="Z33" s="260"/>
      <c r="AG33" s="259"/>
      <c r="AJ33" s="260"/>
      <c r="AM33" s="260"/>
      <c r="AP33" s="260"/>
      <c r="AW33" s="259"/>
      <c r="AZ33" s="260"/>
      <c r="BC33" s="260"/>
      <c r="BF33" s="260"/>
      <c r="BM33" s="259"/>
      <c r="BP33" s="260"/>
      <c r="BS33" s="260"/>
      <c r="BV33" s="260"/>
      <c r="CC33" s="259"/>
      <c r="CF33" s="260"/>
      <c r="CI33" s="260"/>
      <c r="CL33" s="260"/>
      <c r="CS33" s="259"/>
      <c r="CV33" s="260"/>
      <c r="CY33" s="260"/>
      <c r="DB33" s="260"/>
      <c r="DI33" s="259"/>
      <c r="DL33" s="260"/>
      <c r="DO33" s="260"/>
      <c r="DR33" s="260"/>
      <c r="DY33" s="259"/>
      <c r="EB33" s="260"/>
      <c r="EE33" s="260"/>
      <c r="EH33" s="260"/>
      <c r="EO33" s="259"/>
      <c r="ER33" s="260"/>
      <c r="EU33" s="260"/>
      <c r="EX33" s="260"/>
      <c r="FE33" s="259"/>
      <c r="FH33" s="260"/>
      <c r="FK33" s="260"/>
      <c r="FN33" s="260"/>
      <c r="FU33" s="259"/>
      <c r="FX33" s="260"/>
      <c r="GA33" s="260"/>
      <c r="GD33" s="260"/>
      <c r="GK33" s="259"/>
      <c r="GN33" s="260"/>
      <c r="GQ33" s="260"/>
      <c r="GT33" s="260"/>
      <c r="HA33" s="259"/>
      <c r="HD33" s="260"/>
      <c r="HG33" s="260"/>
      <c r="HJ33" s="260"/>
      <c r="HQ33" s="259"/>
      <c r="HT33" s="260"/>
      <c r="HW33" s="260"/>
      <c r="HZ33" s="260"/>
      <c r="IG33" s="259"/>
      <c r="IJ33" s="260"/>
      <c r="IM33" s="260"/>
      <c r="IP33" s="260"/>
      <c r="IW33" s="259"/>
      <c r="IZ33" s="260"/>
      <c r="JC33" s="260"/>
      <c r="JF33" s="260"/>
      <c r="JM33" s="259"/>
      <c r="JP33" s="260"/>
      <c r="JS33" s="260"/>
      <c r="JV33" s="260"/>
      <c r="KC33" s="259"/>
      <c r="KF33" s="260"/>
      <c r="KI33" s="260"/>
      <c r="KL33" s="260"/>
      <c r="KS33" s="259"/>
      <c r="KV33" s="260"/>
      <c r="KY33" s="260"/>
      <c r="LB33" s="260"/>
      <c r="LI33" s="259"/>
      <c r="LL33" s="260"/>
      <c r="LO33" s="260"/>
      <c r="LR33" s="260"/>
      <c r="LY33" s="259"/>
      <c r="MB33" s="260"/>
      <c r="ME33" s="260"/>
      <c r="MH33" s="260"/>
      <c r="MO33" s="259"/>
      <c r="MR33" s="260"/>
      <c r="MU33" s="260"/>
      <c r="MX33" s="260"/>
      <c r="NE33" s="259"/>
      <c r="NH33" s="260"/>
      <c r="NK33" s="260"/>
      <c r="NN33" s="260"/>
      <c r="NU33" s="259"/>
      <c r="NX33" s="260"/>
      <c r="OA33" s="260"/>
      <c r="OD33" s="260"/>
      <c r="OK33" s="259"/>
      <c r="ON33" s="260"/>
      <c r="OQ33" s="260"/>
      <c r="OT33" s="260"/>
      <c r="PA33" s="259"/>
      <c r="PD33" s="260"/>
      <c r="PG33" s="260"/>
      <c r="PJ33" s="260"/>
      <c r="PQ33" s="259"/>
      <c r="PT33" s="260"/>
      <c r="PW33" s="260"/>
      <c r="PZ33" s="260"/>
      <c r="QG33" s="259"/>
      <c r="QJ33" s="260"/>
      <c r="QM33" s="260"/>
      <c r="QP33" s="260"/>
      <c r="QW33" s="259"/>
      <c r="QZ33" s="260"/>
      <c r="RC33" s="260"/>
      <c r="RF33" s="260"/>
      <c r="RM33" s="259"/>
      <c r="RP33" s="260"/>
      <c r="RS33" s="260"/>
      <c r="RV33" s="260"/>
      <c r="SC33" s="259"/>
      <c r="SF33" s="260"/>
      <c r="SI33" s="260"/>
      <c r="SL33" s="260"/>
      <c r="SS33" s="259"/>
      <c r="SV33" s="260"/>
      <c r="SY33" s="260"/>
      <c r="TB33" s="260"/>
      <c r="TI33" s="259"/>
      <c r="TL33" s="260"/>
      <c r="TO33" s="260"/>
      <c r="TR33" s="260"/>
      <c r="TY33" s="259"/>
      <c r="UB33" s="260"/>
      <c r="UE33" s="260"/>
      <c r="UH33" s="260"/>
      <c r="UO33" s="259"/>
      <c r="UR33" s="260"/>
      <c r="UU33" s="260"/>
      <c r="UX33" s="260"/>
      <c r="VE33" s="259"/>
      <c r="VH33" s="260"/>
      <c r="VK33" s="260"/>
      <c r="VN33" s="260"/>
      <c r="VU33" s="259"/>
      <c r="VX33" s="260"/>
      <c r="WA33" s="260"/>
      <c r="WD33" s="260"/>
      <c r="WK33" s="259"/>
      <c r="WN33" s="260"/>
      <c r="WQ33" s="260"/>
      <c r="WT33" s="260"/>
      <c r="XA33" s="259"/>
      <c r="XD33" s="260"/>
      <c r="XG33" s="260"/>
      <c r="XJ33" s="260"/>
      <c r="XQ33" s="259"/>
      <c r="XT33" s="260"/>
      <c r="XW33" s="260"/>
      <c r="XZ33" s="260"/>
      <c r="YG33" s="259"/>
      <c r="YJ33" s="260"/>
      <c r="YM33" s="260"/>
      <c r="YP33" s="260"/>
      <c r="YW33" s="259"/>
      <c r="YZ33" s="260"/>
      <c r="ZC33" s="260"/>
      <c r="ZF33" s="260"/>
      <c r="ZM33" s="259"/>
      <c r="ZP33" s="260"/>
      <c r="ZS33" s="260"/>
      <c r="ZV33" s="260"/>
      <c r="AAC33" s="259"/>
      <c r="AAF33" s="260"/>
      <c r="AAI33" s="260"/>
      <c r="AAL33" s="260"/>
      <c r="AAS33" s="259"/>
      <c r="AAV33" s="260"/>
      <c r="AAY33" s="260"/>
      <c r="ABB33" s="260"/>
      <c r="ABI33" s="259"/>
      <c r="ABL33" s="260"/>
      <c r="ABO33" s="260"/>
      <c r="ABR33" s="260"/>
      <c r="ABY33" s="259"/>
      <c r="ACB33" s="260"/>
      <c r="ACE33" s="260"/>
      <c r="ACH33" s="260"/>
      <c r="ACO33" s="259"/>
      <c r="ACR33" s="260"/>
      <c r="ACU33" s="260"/>
      <c r="ACX33" s="260"/>
      <c r="ADE33" s="259"/>
      <c r="ADH33" s="260"/>
      <c r="ADK33" s="260"/>
      <c r="ADN33" s="260"/>
      <c r="ADU33" s="259"/>
      <c r="ADX33" s="260"/>
      <c r="AEA33" s="260"/>
      <c r="AED33" s="260"/>
      <c r="AEK33" s="259"/>
      <c r="AEN33" s="260"/>
      <c r="AEQ33" s="260"/>
      <c r="AET33" s="260"/>
      <c r="AFA33" s="259"/>
      <c r="AFD33" s="260"/>
      <c r="AFG33" s="260"/>
      <c r="AFJ33" s="260"/>
      <c r="AFQ33" s="259"/>
      <c r="AFT33" s="260"/>
      <c r="AFW33" s="260"/>
      <c r="AFZ33" s="260"/>
      <c r="AGG33" s="259"/>
      <c r="AGJ33" s="260"/>
      <c r="AGM33" s="260"/>
      <c r="AGP33" s="260"/>
      <c r="AGW33" s="259"/>
      <c r="AGZ33" s="260"/>
      <c r="AHC33" s="260"/>
      <c r="AHF33" s="260"/>
      <c r="AHM33" s="259"/>
      <c r="AHP33" s="260"/>
      <c r="AHS33" s="260"/>
      <c r="AHV33" s="260"/>
      <c r="AIC33" s="259"/>
      <c r="AIF33" s="260"/>
      <c r="AII33" s="260"/>
      <c r="AIL33" s="260"/>
      <c r="AIS33" s="259"/>
      <c r="AIV33" s="260"/>
      <c r="AIY33" s="260"/>
      <c r="AJB33" s="260"/>
      <c r="AJI33" s="259"/>
      <c r="AJL33" s="260"/>
      <c r="AJO33" s="260"/>
      <c r="AJR33" s="260"/>
      <c r="AJY33" s="259"/>
      <c r="AKB33" s="260"/>
      <c r="AKE33" s="260"/>
      <c r="AKH33" s="260"/>
      <c r="AKO33" s="259"/>
      <c r="AKR33" s="260"/>
      <c r="AKU33" s="260"/>
      <c r="AKX33" s="260"/>
      <c r="ALE33" s="259"/>
      <c r="ALH33" s="260"/>
      <c r="ALK33" s="260"/>
      <c r="ALN33" s="260"/>
      <c r="ALU33" s="259"/>
      <c r="ALX33" s="260"/>
      <c r="AMA33" s="260"/>
      <c r="AMD33" s="260"/>
    </row>
    <row r="34" s="263" customFormat="true" ht="30" hidden="false" customHeight="false" outlineLevel="0" collapsed="false">
      <c r="A34" s="108"/>
      <c r="B34" s="109"/>
      <c r="C34" s="109" t="s">
        <v>649</v>
      </c>
      <c r="D34" s="110" t="n">
        <v>0</v>
      </c>
      <c r="E34" s="111" t="n">
        <v>500000</v>
      </c>
      <c r="F34" s="111" t="n">
        <v>-500000</v>
      </c>
      <c r="G34" s="111" t="n">
        <v>0</v>
      </c>
      <c r="H34" s="111" t="n">
        <v>250000</v>
      </c>
      <c r="I34" s="111" t="n">
        <v>-250000</v>
      </c>
      <c r="J34" s="111" t="n">
        <v>0</v>
      </c>
      <c r="K34" s="111" t="n">
        <v>250000</v>
      </c>
      <c r="L34" s="111" t="n">
        <v>-250000</v>
      </c>
      <c r="M34" s="111" t="n">
        <v>0</v>
      </c>
      <c r="N34" s="111" t="n">
        <v>250000</v>
      </c>
      <c r="O34" s="111" t="n">
        <v>-250000</v>
      </c>
      <c r="P34" s="111" t="n">
        <v>0</v>
      </c>
      <c r="Q34" s="111" t="n">
        <v>1250000</v>
      </c>
      <c r="R34" s="112" t="n">
        <v>-1250000</v>
      </c>
      <c r="S34" s="256" t="s">
        <v>1030</v>
      </c>
      <c r="T34" s="262"/>
    </row>
    <row r="35" customFormat="false" ht="37.5" hidden="false" customHeight="true" outlineLevel="0" collapsed="false">
      <c r="A35" s="108"/>
      <c r="B35" s="109"/>
      <c r="C35" s="109" t="s">
        <v>767</v>
      </c>
      <c r="D35" s="110" t="n">
        <v>50000</v>
      </c>
      <c r="E35" s="111" t="n">
        <v>0</v>
      </c>
      <c r="F35" s="111" t="n">
        <v>50000</v>
      </c>
      <c r="G35" s="111" t="n">
        <v>100000</v>
      </c>
      <c r="H35" s="111" t="n">
        <v>0</v>
      </c>
      <c r="I35" s="111" t="n">
        <v>100000</v>
      </c>
      <c r="J35" s="111" t="n">
        <v>100000</v>
      </c>
      <c r="K35" s="111" t="n">
        <v>0</v>
      </c>
      <c r="L35" s="111" t="n">
        <v>100000</v>
      </c>
      <c r="M35" s="111" t="n">
        <v>100000</v>
      </c>
      <c r="N35" s="111" t="n">
        <v>0</v>
      </c>
      <c r="O35" s="111" t="n">
        <v>100000</v>
      </c>
      <c r="P35" s="111" t="n">
        <v>350000</v>
      </c>
      <c r="Q35" s="111" t="n">
        <v>0</v>
      </c>
      <c r="R35" s="112" t="n">
        <v>350000</v>
      </c>
      <c r="T35" s="6"/>
    </row>
    <row r="36" s="263" customFormat="true" ht="30" hidden="false" customHeight="false" outlineLevel="0" collapsed="false">
      <c r="A36" s="108"/>
      <c r="B36" s="109"/>
      <c r="C36" s="109" t="s">
        <v>650</v>
      </c>
      <c r="D36" s="110" t="n">
        <v>829400</v>
      </c>
      <c r="E36" s="111" t="n">
        <v>859600</v>
      </c>
      <c r="F36" s="111" t="n">
        <v>-30200</v>
      </c>
      <c r="G36" s="111" t="n">
        <v>830000</v>
      </c>
      <c r="H36" s="111" t="n">
        <v>368400</v>
      </c>
      <c r="I36" s="111" t="n">
        <v>461600</v>
      </c>
      <c r="J36" s="111" t="n">
        <v>0</v>
      </c>
      <c r="K36" s="111" t="n">
        <v>0</v>
      </c>
      <c r="L36" s="111" t="n">
        <v>0</v>
      </c>
      <c r="M36" s="111" t="n">
        <v>0</v>
      </c>
      <c r="N36" s="111" t="n">
        <v>0</v>
      </c>
      <c r="O36" s="111" t="n">
        <v>0</v>
      </c>
      <c r="P36" s="111" t="n">
        <v>1659400</v>
      </c>
      <c r="Q36" s="111" t="n">
        <v>1228000</v>
      </c>
      <c r="R36" s="112" t="n">
        <v>431400</v>
      </c>
      <c r="S36" s="259"/>
      <c r="T36" s="262"/>
    </row>
    <row r="37" s="263" customFormat="true" ht="30" hidden="false" customHeight="false" outlineLevel="0" collapsed="false">
      <c r="A37" s="108"/>
      <c r="B37" s="109"/>
      <c r="C37" s="109" t="s">
        <v>727</v>
      </c>
      <c r="D37" s="110" t="n">
        <v>1200000</v>
      </c>
      <c r="E37" s="111" t="n">
        <v>0</v>
      </c>
      <c r="F37" s="111" t="n">
        <v>1200000</v>
      </c>
      <c r="G37" s="111" t="n">
        <v>0</v>
      </c>
      <c r="H37" s="111" t="n">
        <v>0</v>
      </c>
      <c r="I37" s="111" t="n">
        <v>0</v>
      </c>
      <c r="J37" s="111" t="n">
        <v>0</v>
      </c>
      <c r="K37" s="111" t="n">
        <v>0</v>
      </c>
      <c r="L37" s="111" t="n">
        <v>0</v>
      </c>
      <c r="M37" s="111" t="n">
        <v>0</v>
      </c>
      <c r="N37" s="111" t="n">
        <v>0</v>
      </c>
      <c r="O37" s="111" t="n">
        <v>0</v>
      </c>
      <c r="P37" s="111" t="n">
        <v>1200000</v>
      </c>
      <c r="Q37" s="111" t="n">
        <v>0</v>
      </c>
      <c r="R37" s="112" t="n">
        <v>1200000</v>
      </c>
      <c r="S37" s="259"/>
      <c r="T37" s="262"/>
    </row>
    <row r="38" customFormat="false" ht="27" hidden="false" customHeight="true" outlineLevel="0" collapsed="false">
      <c r="A38" s="108"/>
      <c r="B38" s="113"/>
      <c r="C38" s="113" t="s">
        <v>712</v>
      </c>
      <c r="D38" s="114" t="n">
        <v>2800000</v>
      </c>
      <c r="E38" s="115" t="n">
        <v>0</v>
      </c>
      <c r="F38" s="115" t="n">
        <v>2800000</v>
      </c>
      <c r="G38" s="115" t="n">
        <v>0</v>
      </c>
      <c r="H38" s="115" t="n">
        <v>0</v>
      </c>
      <c r="I38" s="115" t="n">
        <v>0</v>
      </c>
      <c r="J38" s="115" t="n">
        <v>0</v>
      </c>
      <c r="K38" s="115" t="n">
        <v>0</v>
      </c>
      <c r="L38" s="115" t="n">
        <v>0</v>
      </c>
      <c r="M38" s="115" t="n">
        <v>0</v>
      </c>
      <c r="N38" s="115" t="n">
        <v>0</v>
      </c>
      <c r="O38" s="115" t="n">
        <v>0</v>
      </c>
      <c r="P38" s="115" t="n">
        <v>2800000</v>
      </c>
      <c r="Q38" s="115" t="n">
        <v>0</v>
      </c>
      <c r="R38" s="116" t="n">
        <v>2800000</v>
      </c>
      <c r="S38" s="256"/>
      <c r="T38" s="6"/>
    </row>
    <row r="39" customFormat="false" ht="27" hidden="false" customHeight="true" outlineLevel="0" collapsed="false">
      <c r="A39" s="108"/>
      <c r="B39" s="117" t="s">
        <v>651</v>
      </c>
      <c r="C39" s="118"/>
      <c r="D39" s="119" t="n">
        <v>4879400</v>
      </c>
      <c r="E39" s="120" t="n">
        <v>3299600</v>
      </c>
      <c r="F39" s="120" t="n">
        <v>1579800</v>
      </c>
      <c r="G39" s="120" t="n">
        <v>930000</v>
      </c>
      <c r="H39" s="120" t="n">
        <v>618400.00002</v>
      </c>
      <c r="I39" s="120" t="n">
        <v>311599.99998</v>
      </c>
      <c r="J39" s="120" t="n">
        <v>100000.0000001</v>
      </c>
      <c r="K39" s="120" t="n">
        <v>250000</v>
      </c>
      <c r="L39" s="120" t="n">
        <v>-149999.9999999</v>
      </c>
      <c r="M39" s="120" t="n">
        <v>100000</v>
      </c>
      <c r="N39" s="120" t="n">
        <v>250000</v>
      </c>
      <c r="O39" s="120" t="n">
        <v>-150000</v>
      </c>
      <c r="P39" s="120" t="n">
        <v>6009400.0000001</v>
      </c>
      <c r="Q39" s="120" t="n">
        <v>4418000.00002</v>
      </c>
      <c r="R39" s="121" t="n">
        <v>1591399.9999801</v>
      </c>
      <c r="S39" s="256"/>
      <c r="T39" s="6"/>
    </row>
    <row r="40" customFormat="false" ht="45" hidden="false" customHeight="false" outlineLevel="0" collapsed="false">
      <c r="A40" s="108"/>
      <c r="B40" s="104" t="s">
        <v>652</v>
      </c>
      <c r="C40" s="104"/>
      <c r="D40" s="254"/>
      <c r="E40" s="143"/>
      <c r="F40" s="143"/>
      <c r="G40" s="143"/>
      <c r="H40" s="143"/>
      <c r="I40" s="143"/>
      <c r="J40" s="143"/>
      <c r="K40" s="143"/>
      <c r="L40" s="143"/>
      <c r="M40" s="143"/>
      <c r="N40" s="143"/>
      <c r="O40" s="143"/>
      <c r="P40" s="143"/>
      <c r="Q40" s="143"/>
      <c r="R40" s="255"/>
      <c r="S40" s="256" t="s">
        <v>1031</v>
      </c>
      <c r="T40" s="6"/>
    </row>
    <row r="41" customFormat="false" ht="45" hidden="false" customHeight="false" outlineLevel="0" collapsed="false">
      <c r="A41" s="108"/>
      <c r="B41" s="109"/>
      <c r="C41" s="109" t="s">
        <v>653</v>
      </c>
      <c r="D41" s="110" t="n">
        <v>0</v>
      </c>
      <c r="E41" s="111" t="n">
        <v>0</v>
      </c>
      <c r="F41" s="111" t="n">
        <v>0</v>
      </c>
      <c r="G41" s="111" t="n">
        <v>150000</v>
      </c>
      <c r="H41" s="111" t="n">
        <v>0</v>
      </c>
      <c r="I41" s="111" t="n">
        <v>150000</v>
      </c>
      <c r="J41" s="111" t="n">
        <v>150000</v>
      </c>
      <c r="K41" s="111" t="n">
        <v>150000</v>
      </c>
      <c r="L41" s="111" t="n">
        <v>0</v>
      </c>
      <c r="M41" s="111" t="n">
        <v>150000</v>
      </c>
      <c r="N41" s="111" t="n">
        <v>600000</v>
      </c>
      <c r="O41" s="111" t="n">
        <v>-450000</v>
      </c>
      <c r="P41" s="111" t="n">
        <v>450000</v>
      </c>
      <c r="Q41" s="111" t="n">
        <v>750000</v>
      </c>
      <c r="R41" s="112" t="n">
        <v>-300000</v>
      </c>
      <c r="S41" s="256"/>
      <c r="T41" s="6"/>
    </row>
    <row r="42" customFormat="false" ht="30" hidden="false" customHeight="false" outlineLevel="0" collapsed="false">
      <c r="A42" s="108"/>
      <c r="B42" s="109"/>
      <c r="C42" s="109" t="s">
        <v>708</v>
      </c>
      <c r="D42" s="110" t="n">
        <v>0</v>
      </c>
      <c r="E42" s="111" t="n">
        <v>0</v>
      </c>
      <c r="F42" s="111" t="n">
        <v>0</v>
      </c>
      <c r="G42" s="111" t="n">
        <v>75000</v>
      </c>
      <c r="H42" s="111" t="n">
        <v>0</v>
      </c>
      <c r="I42" s="111" t="n">
        <v>75000</v>
      </c>
      <c r="J42" s="111" t="n">
        <v>600000</v>
      </c>
      <c r="K42" s="111" t="n">
        <v>0</v>
      </c>
      <c r="L42" s="111" t="n">
        <v>600000</v>
      </c>
      <c r="M42" s="111" t="n">
        <v>4200000</v>
      </c>
      <c r="N42" s="111" t="n">
        <v>0</v>
      </c>
      <c r="O42" s="111" t="n">
        <v>4200000</v>
      </c>
      <c r="P42" s="111" t="n">
        <v>4875000</v>
      </c>
      <c r="Q42" s="111" t="n">
        <v>0</v>
      </c>
      <c r="R42" s="112" t="n">
        <v>4875000</v>
      </c>
      <c r="S42" s="256" t="s">
        <v>1032</v>
      </c>
      <c r="T42" s="6"/>
    </row>
    <row r="43" customFormat="false" ht="30" hidden="false" customHeight="false" outlineLevel="0" collapsed="false">
      <c r="A43" s="108"/>
      <c r="B43" s="109"/>
      <c r="C43" s="109" t="s">
        <v>719</v>
      </c>
      <c r="D43" s="110" t="n">
        <v>0</v>
      </c>
      <c r="E43" s="111" t="n">
        <v>15000</v>
      </c>
      <c r="F43" s="111" t="n">
        <v>-15000</v>
      </c>
      <c r="G43" s="111" t="n">
        <v>30000</v>
      </c>
      <c r="H43" s="111" t="n">
        <v>0</v>
      </c>
      <c r="I43" s="111" t="n">
        <v>30000</v>
      </c>
      <c r="J43" s="111" t="n">
        <v>50000</v>
      </c>
      <c r="K43" s="111" t="n">
        <v>0</v>
      </c>
      <c r="L43" s="111" t="n">
        <v>50000</v>
      </c>
      <c r="M43" s="111" t="n">
        <v>4500000</v>
      </c>
      <c r="N43" s="111" t="n">
        <v>2000000</v>
      </c>
      <c r="O43" s="111" t="n">
        <v>2500000</v>
      </c>
      <c r="P43" s="111" t="n">
        <v>4580000</v>
      </c>
      <c r="Q43" s="111" t="n">
        <v>2015000</v>
      </c>
      <c r="R43" s="112" t="n">
        <v>2565000</v>
      </c>
      <c r="S43" s="256" t="s">
        <v>1032</v>
      </c>
      <c r="T43" s="6"/>
    </row>
    <row r="44" s="263" customFormat="true" ht="30" hidden="false" customHeight="false" outlineLevel="0" collapsed="false">
      <c r="A44" s="108"/>
      <c r="B44" s="109"/>
      <c r="C44" s="109" t="s">
        <v>655</v>
      </c>
      <c r="D44" s="110" t="n">
        <v>211100</v>
      </c>
      <c r="E44" s="111" t="n">
        <v>127000</v>
      </c>
      <c r="F44" s="111" t="n">
        <v>84100</v>
      </c>
      <c r="G44" s="111" t="n">
        <v>0</v>
      </c>
      <c r="H44" s="111" t="n">
        <v>0</v>
      </c>
      <c r="I44" s="111" t="n">
        <v>0</v>
      </c>
      <c r="J44" s="111" t="n">
        <v>0</v>
      </c>
      <c r="K44" s="111" t="n">
        <v>0</v>
      </c>
      <c r="L44" s="111" t="n">
        <v>0</v>
      </c>
      <c r="M44" s="111" t="n">
        <v>0</v>
      </c>
      <c r="N44" s="111" t="n">
        <v>0</v>
      </c>
      <c r="O44" s="111" t="n">
        <v>0</v>
      </c>
      <c r="P44" s="111" t="n">
        <v>211100</v>
      </c>
      <c r="Q44" s="111" t="n">
        <v>127000</v>
      </c>
      <c r="R44" s="112" t="n">
        <v>84100</v>
      </c>
      <c r="S44" s="256" t="s">
        <v>1032</v>
      </c>
      <c r="T44" s="262"/>
    </row>
    <row r="45" s="263" customFormat="true" ht="30" hidden="false" customHeight="false" outlineLevel="0" collapsed="false">
      <c r="A45" s="108"/>
      <c r="B45" s="109"/>
      <c r="C45" s="109" t="s">
        <v>656</v>
      </c>
      <c r="D45" s="110" t="n">
        <v>22000</v>
      </c>
      <c r="E45" s="111" t="n">
        <v>0</v>
      </c>
      <c r="F45" s="111" t="n">
        <v>22000</v>
      </c>
      <c r="G45" s="111" t="n">
        <v>22000</v>
      </c>
      <c r="H45" s="111" t="n">
        <v>0</v>
      </c>
      <c r="I45" s="111" t="n">
        <v>22000</v>
      </c>
      <c r="J45" s="111" t="n">
        <v>0</v>
      </c>
      <c r="K45" s="111" t="n">
        <v>0</v>
      </c>
      <c r="L45" s="111" t="n">
        <v>0</v>
      </c>
      <c r="M45" s="111" t="n">
        <v>0</v>
      </c>
      <c r="N45" s="111" t="n">
        <v>0</v>
      </c>
      <c r="O45" s="111" t="n">
        <v>0</v>
      </c>
      <c r="P45" s="111" t="n">
        <v>44000</v>
      </c>
      <c r="Q45" s="111" t="n">
        <v>0</v>
      </c>
      <c r="R45" s="112" t="n">
        <v>44000</v>
      </c>
      <c r="S45" s="256"/>
      <c r="T45" s="262"/>
    </row>
    <row r="46" s="263" customFormat="true" ht="80.25" hidden="false" customHeight="true" outlineLevel="0" collapsed="false">
      <c r="A46" s="108"/>
      <c r="B46" s="109"/>
      <c r="C46" s="109" t="s">
        <v>720</v>
      </c>
      <c r="D46" s="110" t="n">
        <v>240000</v>
      </c>
      <c r="E46" s="111" t="n">
        <v>0</v>
      </c>
      <c r="F46" s="111" t="n">
        <v>240000</v>
      </c>
      <c r="G46" s="111" t="n">
        <v>240500</v>
      </c>
      <c r="H46" s="111" t="n">
        <v>0</v>
      </c>
      <c r="I46" s="111" t="n">
        <v>240500</v>
      </c>
      <c r="J46" s="111" t="n">
        <v>0</v>
      </c>
      <c r="K46" s="111" t="n">
        <v>0</v>
      </c>
      <c r="L46" s="111" t="n">
        <v>0</v>
      </c>
      <c r="M46" s="111" t="n">
        <v>0</v>
      </c>
      <c r="N46" s="111" t="n">
        <v>0</v>
      </c>
      <c r="O46" s="111" t="n">
        <v>0</v>
      </c>
      <c r="P46" s="111" t="n">
        <v>480500</v>
      </c>
      <c r="Q46" s="111" t="n">
        <v>0</v>
      </c>
      <c r="R46" s="112" t="n">
        <v>480500</v>
      </c>
      <c r="S46" s="264"/>
      <c r="T46" s="262"/>
    </row>
    <row r="47" s="263" customFormat="true" ht="60" hidden="false" customHeight="true" outlineLevel="0" collapsed="false">
      <c r="A47" s="108"/>
      <c r="B47" s="109"/>
      <c r="C47" s="109" t="s">
        <v>654</v>
      </c>
      <c r="D47" s="110" t="n">
        <v>500000</v>
      </c>
      <c r="E47" s="111" t="n">
        <v>0</v>
      </c>
      <c r="F47" s="111" t="n">
        <v>500000</v>
      </c>
      <c r="G47" s="111" t="n">
        <v>550000</v>
      </c>
      <c r="H47" s="111" t="n">
        <v>90000</v>
      </c>
      <c r="I47" s="111" t="n">
        <v>460000</v>
      </c>
      <c r="J47" s="111" t="n">
        <v>2000000</v>
      </c>
      <c r="K47" s="111" t="n">
        <v>82500</v>
      </c>
      <c r="L47" s="111" t="n">
        <v>1917500</v>
      </c>
      <c r="M47" s="111" t="n">
        <v>23000000</v>
      </c>
      <c r="N47" s="111" t="n">
        <v>5600000</v>
      </c>
      <c r="O47" s="111" t="n">
        <v>17400000</v>
      </c>
      <c r="P47" s="111" t="n">
        <v>26050000</v>
      </c>
      <c r="Q47" s="111" t="n">
        <v>5772500</v>
      </c>
      <c r="R47" s="112" t="n">
        <v>20277500</v>
      </c>
      <c r="S47" s="256"/>
      <c r="T47" s="262"/>
    </row>
    <row r="48" s="263" customFormat="true" ht="58.5" hidden="false" customHeight="true" outlineLevel="0" collapsed="false">
      <c r="A48" s="108"/>
      <c r="B48" s="109"/>
      <c r="C48" s="109" t="s">
        <v>722</v>
      </c>
      <c r="D48" s="110" t="n">
        <v>390000</v>
      </c>
      <c r="E48" s="111" t="n">
        <v>0</v>
      </c>
      <c r="F48" s="111" t="n">
        <v>390000</v>
      </c>
      <c r="G48" s="111" t="n">
        <v>1045000</v>
      </c>
      <c r="H48" s="122"/>
      <c r="I48" s="111" t="n">
        <v>1045000</v>
      </c>
      <c r="J48" s="122"/>
      <c r="K48" s="122"/>
      <c r="L48" s="111" t="n">
        <v>0</v>
      </c>
      <c r="M48" s="122"/>
      <c r="N48" s="122"/>
      <c r="O48" s="111" t="n">
        <v>0</v>
      </c>
      <c r="P48" s="111" t="n">
        <v>1435000</v>
      </c>
      <c r="Q48" s="111" t="n">
        <v>0</v>
      </c>
      <c r="R48" s="112" t="n">
        <v>1435000</v>
      </c>
      <c r="S48" s="256"/>
      <c r="T48" s="262"/>
    </row>
    <row r="49" customFormat="false" ht="27" hidden="false" customHeight="true" outlineLevel="0" collapsed="false">
      <c r="A49" s="108"/>
      <c r="B49" s="109"/>
      <c r="C49" s="109" t="s">
        <v>723</v>
      </c>
      <c r="D49" s="110" t="n">
        <v>390000</v>
      </c>
      <c r="E49" s="111" t="n">
        <v>0</v>
      </c>
      <c r="F49" s="111" t="n">
        <v>390000</v>
      </c>
      <c r="G49" s="111" t="n">
        <v>700000</v>
      </c>
      <c r="H49" s="122"/>
      <c r="I49" s="111" t="n">
        <v>700000</v>
      </c>
      <c r="J49" s="122"/>
      <c r="K49" s="122"/>
      <c r="L49" s="111" t="n">
        <v>0</v>
      </c>
      <c r="M49" s="122"/>
      <c r="N49" s="122"/>
      <c r="O49" s="111" t="n">
        <v>0</v>
      </c>
      <c r="P49" s="111" t="n">
        <v>1090000</v>
      </c>
      <c r="Q49" s="111" t="n">
        <v>0</v>
      </c>
      <c r="R49" s="112" t="n">
        <v>1090000</v>
      </c>
      <c r="S49" s="256"/>
      <c r="T49" s="6"/>
    </row>
    <row r="50" customFormat="false" ht="54.75" hidden="false" customHeight="true" outlineLevel="0" collapsed="false">
      <c r="A50" s="108"/>
      <c r="B50" s="109"/>
      <c r="C50" s="109" t="s">
        <v>724</v>
      </c>
      <c r="D50" s="110" t="n">
        <v>417000</v>
      </c>
      <c r="E50" s="111" t="n">
        <v>0</v>
      </c>
      <c r="F50" s="111" t="n">
        <v>417000</v>
      </c>
      <c r="G50" s="111" t="n">
        <v>0</v>
      </c>
      <c r="H50" s="122"/>
      <c r="I50" s="111" t="n">
        <v>0</v>
      </c>
      <c r="J50" s="122"/>
      <c r="K50" s="122"/>
      <c r="L50" s="111" t="n">
        <v>0</v>
      </c>
      <c r="M50" s="122"/>
      <c r="N50" s="122"/>
      <c r="O50" s="111" t="n">
        <v>0</v>
      </c>
      <c r="P50" s="111" t="n">
        <v>417000</v>
      </c>
      <c r="Q50" s="111" t="n">
        <v>0</v>
      </c>
      <c r="R50" s="112" t="n">
        <v>417000</v>
      </c>
      <c r="S50" s="256" t="s">
        <v>1033</v>
      </c>
      <c r="T50" s="6"/>
    </row>
    <row r="51" customFormat="false" ht="56.25" hidden="false" customHeight="true" outlineLevel="0" collapsed="false">
      <c r="A51" s="108"/>
      <c r="B51" s="109"/>
      <c r="C51" s="109" t="s">
        <v>725</v>
      </c>
      <c r="D51" s="110" t="n">
        <v>55000</v>
      </c>
      <c r="E51" s="111" t="n">
        <v>0</v>
      </c>
      <c r="F51" s="111" t="n">
        <v>55000</v>
      </c>
      <c r="G51" s="111" t="n">
        <v>145000</v>
      </c>
      <c r="H51" s="122"/>
      <c r="I51" s="111" t="n">
        <v>145000</v>
      </c>
      <c r="J51" s="122"/>
      <c r="K51" s="122"/>
      <c r="L51" s="111" t="n">
        <v>0</v>
      </c>
      <c r="M51" s="122"/>
      <c r="N51" s="122"/>
      <c r="O51" s="111" t="n">
        <v>0</v>
      </c>
      <c r="P51" s="111" t="n">
        <v>200000</v>
      </c>
      <c r="Q51" s="111" t="n">
        <v>0</v>
      </c>
      <c r="R51" s="112" t="n">
        <v>200000</v>
      </c>
      <c r="S51" s="256"/>
      <c r="T51" s="6"/>
    </row>
    <row r="52" customFormat="false" ht="24" hidden="false" customHeight="true" outlineLevel="0" collapsed="false">
      <c r="A52" s="108"/>
      <c r="B52" s="113"/>
      <c r="C52" s="113" t="s">
        <v>726</v>
      </c>
      <c r="D52" s="114" t="n">
        <v>0</v>
      </c>
      <c r="E52" s="115" t="n">
        <v>0</v>
      </c>
      <c r="F52" s="115" t="n">
        <v>0</v>
      </c>
      <c r="G52" s="115" t="n">
        <v>300000</v>
      </c>
      <c r="H52" s="123"/>
      <c r="I52" s="115" t="n">
        <v>300000</v>
      </c>
      <c r="J52" s="123"/>
      <c r="K52" s="123"/>
      <c r="L52" s="115" t="n">
        <v>0</v>
      </c>
      <c r="M52" s="123"/>
      <c r="N52" s="123"/>
      <c r="O52" s="115" t="n">
        <v>0</v>
      </c>
      <c r="P52" s="115" t="n">
        <v>300000</v>
      </c>
      <c r="Q52" s="115" t="n">
        <v>0</v>
      </c>
      <c r="R52" s="116" t="n">
        <v>300000</v>
      </c>
      <c r="S52" s="256"/>
      <c r="T52" s="6"/>
    </row>
    <row r="53" customFormat="false" ht="31.5" hidden="false" customHeight="false" outlineLevel="0" collapsed="false">
      <c r="A53" s="128"/>
      <c r="B53" s="117" t="s">
        <v>657</v>
      </c>
      <c r="C53" s="118"/>
      <c r="D53" s="119" t="n">
        <v>2225100</v>
      </c>
      <c r="E53" s="120" t="n">
        <v>142000</v>
      </c>
      <c r="F53" s="120" t="n">
        <v>2083100</v>
      </c>
      <c r="G53" s="120" t="n">
        <v>3257500</v>
      </c>
      <c r="H53" s="120" t="n">
        <v>90000</v>
      </c>
      <c r="I53" s="120" t="n">
        <v>3167500</v>
      </c>
      <c r="J53" s="120" t="n">
        <v>2800000</v>
      </c>
      <c r="K53" s="120" t="n">
        <v>232500</v>
      </c>
      <c r="L53" s="120" t="n">
        <v>2567500</v>
      </c>
      <c r="M53" s="120" t="n">
        <v>31850000</v>
      </c>
      <c r="N53" s="120" t="n">
        <v>8200000</v>
      </c>
      <c r="O53" s="120" t="n">
        <v>23650000</v>
      </c>
      <c r="P53" s="120" t="n">
        <v>40132600</v>
      </c>
      <c r="Q53" s="120" t="n">
        <v>8664500</v>
      </c>
      <c r="R53" s="121" t="n">
        <v>31468100</v>
      </c>
      <c r="S53" s="256"/>
      <c r="T53" s="6"/>
    </row>
    <row r="54" customFormat="false" ht="25.5" hidden="false" customHeight="true" outlineLevel="0" collapsed="false">
      <c r="A54" s="129" t="s">
        <v>658</v>
      </c>
      <c r="B54" s="130"/>
      <c r="C54" s="118"/>
      <c r="D54" s="119" t="n">
        <v>11488000.000012</v>
      </c>
      <c r="E54" s="120" t="n">
        <v>5430600</v>
      </c>
      <c r="F54" s="120" t="n">
        <v>6057400.000012</v>
      </c>
      <c r="G54" s="120" t="n">
        <v>7768500</v>
      </c>
      <c r="H54" s="120" t="n">
        <v>1018400.00002</v>
      </c>
      <c r="I54" s="120" t="n">
        <v>6750099.99998</v>
      </c>
      <c r="J54" s="120" t="n">
        <v>19011917.0000101</v>
      </c>
      <c r="K54" s="120" t="n">
        <v>5432500.0000001</v>
      </c>
      <c r="L54" s="120" t="n">
        <v>13579417.00001</v>
      </c>
      <c r="M54" s="120" t="n">
        <v>44392000</v>
      </c>
      <c r="N54" s="120" t="n">
        <v>14912000</v>
      </c>
      <c r="O54" s="120" t="n">
        <v>29480000</v>
      </c>
      <c r="P54" s="120" t="n">
        <v>82660417.0000221</v>
      </c>
      <c r="Q54" s="120" t="n">
        <v>26793500.0000201</v>
      </c>
      <c r="R54" s="121" t="n">
        <v>55866917.000002</v>
      </c>
      <c r="S54" s="256"/>
      <c r="T54" s="6"/>
    </row>
    <row r="55" customFormat="false" ht="15.75" hidden="false" customHeight="false" outlineLevel="0" collapsed="false">
      <c r="A55" s="103" t="s">
        <v>660</v>
      </c>
      <c r="B55" s="250"/>
      <c r="C55" s="251"/>
      <c r="D55" s="155"/>
      <c r="E55" s="156"/>
      <c r="F55" s="156"/>
      <c r="G55" s="156"/>
      <c r="H55" s="156"/>
      <c r="I55" s="156"/>
      <c r="J55" s="156"/>
      <c r="K55" s="156"/>
      <c r="L55" s="156"/>
      <c r="M55" s="156"/>
      <c r="N55" s="156"/>
      <c r="O55" s="156"/>
      <c r="P55" s="156"/>
      <c r="Q55" s="156"/>
      <c r="R55" s="252"/>
      <c r="S55" s="256" t="s">
        <v>1034</v>
      </c>
      <c r="T55" s="6"/>
    </row>
    <row r="56" customFormat="false" ht="24" hidden="false" customHeight="true" outlineLevel="0" collapsed="false">
      <c r="A56" s="108"/>
      <c r="B56" s="104" t="s">
        <v>661</v>
      </c>
      <c r="C56" s="104"/>
      <c r="D56" s="254"/>
      <c r="E56" s="143"/>
      <c r="F56" s="143"/>
      <c r="G56" s="143"/>
      <c r="H56" s="143"/>
      <c r="I56" s="143"/>
      <c r="J56" s="143"/>
      <c r="K56" s="143"/>
      <c r="L56" s="143"/>
      <c r="M56" s="143"/>
      <c r="N56" s="143"/>
      <c r="O56" s="143"/>
      <c r="P56" s="143"/>
      <c r="Q56" s="143"/>
      <c r="R56" s="255"/>
      <c r="S56" s="256"/>
      <c r="T56" s="6"/>
    </row>
    <row r="57" customFormat="false" ht="86.25" hidden="false" customHeight="true" outlineLevel="0" collapsed="false">
      <c r="A57" s="108"/>
      <c r="B57" s="109"/>
      <c r="C57" s="109" t="s">
        <v>662</v>
      </c>
      <c r="D57" s="110" t="n">
        <v>200000</v>
      </c>
      <c r="E57" s="111" t="n">
        <v>200000</v>
      </c>
      <c r="F57" s="111" t="n">
        <v>0</v>
      </c>
      <c r="G57" s="111" t="n">
        <v>500000</v>
      </c>
      <c r="H57" s="111" t="n">
        <v>250000</v>
      </c>
      <c r="I57" s="111" t="n">
        <v>250000</v>
      </c>
      <c r="J57" s="111" t="n">
        <v>500000</v>
      </c>
      <c r="K57" s="111" t="n">
        <v>0</v>
      </c>
      <c r="L57" s="111" t="n">
        <v>500000</v>
      </c>
      <c r="M57" s="111" t="n">
        <v>0</v>
      </c>
      <c r="N57" s="111" t="n">
        <v>0</v>
      </c>
      <c r="O57" s="111" t="n">
        <v>0</v>
      </c>
      <c r="P57" s="111" t="n">
        <v>1200000</v>
      </c>
      <c r="Q57" s="111" t="n">
        <v>450000</v>
      </c>
      <c r="R57" s="112" t="n">
        <v>750000</v>
      </c>
      <c r="S57" s="256"/>
      <c r="T57" s="6"/>
    </row>
    <row r="58" customFormat="false" ht="34.5" hidden="false" customHeight="true" outlineLevel="0" collapsed="false">
      <c r="A58" s="108"/>
      <c r="B58" s="109"/>
      <c r="C58" s="109" t="s">
        <v>761</v>
      </c>
      <c r="D58" s="110" t="n">
        <v>200000</v>
      </c>
      <c r="E58" s="111" t="n">
        <v>0</v>
      </c>
      <c r="F58" s="111" t="n">
        <v>200000</v>
      </c>
      <c r="G58" s="111" t="n">
        <v>335000</v>
      </c>
      <c r="H58" s="111" t="n">
        <v>0</v>
      </c>
      <c r="I58" s="111" t="n">
        <v>335000</v>
      </c>
      <c r="J58" s="111" t="n">
        <v>450000</v>
      </c>
      <c r="K58" s="111" t="n">
        <v>0</v>
      </c>
      <c r="L58" s="111" t="n">
        <v>450000</v>
      </c>
      <c r="M58" s="111" t="n">
        <v>1400000</v>
      </c>
      <c r="N58" s="111" t="n">
        <v>0</v>
      </c>
      <c r="O58" s="111" t="n">
        <v>1400000</v>
      </c>
      <c r="P58" s="111" t="n">
        <v>2385000</v>
      </c>
      <c r="Q58" s="111" t="n">
        <v>0</v>
      </c>
      <c r="R58" s="112" t="n">
        <v>2385000</v>
      </c>
      <c r="S58" s="256"/>
      <c r="T58" s="6"/>
    </row>
    <row r="59" customFormat="false" ht="21" hidden="false" customHeight="true" outlineLevel="0" collapsed="false">
      <c r="A59" s="108"/>
      <c r="B59" s="109"/>
      <c r="C59" s="109" t="s">
        <v>663</v>
      </c>
      <c r="D59" s="110" t="n">
        <v>2600000</v>
      </c>
      <c r="E59" s="111" t="n">
        <v>580000</v>
      </c>
      <c r="F59" s="111" t="n">
        <v>2020000</v>
      </c>
      <c r="G59" s="111" t="n">
        <v>2900000</v>
      </c>
      <c r="H59" s="111" t="n">
        <v>1340000</v>
      </c>
      <c r="I59" s="111" t="n">
        <v>1560000</v>
      </c>
      <c r="J59" s="111" t="n">
        <v>350000</v>
      </c>
      <c r="K59" s="111" t="n">
        <v>0</v>
      </c>
      <c r="L59" s="111" t="n">
        <v>350000</v>
      </c>
      <c r="M59" s="111" t="n">
        <v>0</v>
      </c>
      <c r="N59" s="111" t="n">
        <v>0</v>
      </c>
      <c r="O59" s="111" t="n">
        <v>0</v>
      </c>
      <c r="P59" s="111" t="n">
        <v>5850000</v>
      </c>
      <c r="Q59" s="111" t="n">
        <v>1920000</v>
      </c>
      <c r="R59" s="112" t="n">
        <v>3930000</v>
      </c>
      <c r="S59" s="256"/>
      <c r="T59" s="6"/>
    </row>
    <row r="60" customFormat="false" ht="21" hidden="false" customHeight="true" outlineLevel="0" collapsed="false">
      <c r="A60" s="108"/>
      <c r="B60" s="109"/>
      <c r="C60" s="109" t="s">
        <v>631</v>
      </c>
      <c r="D60" s="110" t="n">
        <v>300000</v>
      </c>
      <c r="E60" s="122"/>
      <c r="F60" s="111" t="n">
        <v>300000</v>
      </c>
      <c r="G60" s="111" t="n">
        <v>500000</v>
      </c>
      <c r="H60" s="122"/>
      <c r="I60" s="111" t="n">
        <v>500000</v>
      </c>
      <c r="J60" s="111" t="n">
        <v>30000</v>
      </c>
      <c r="K60" s="122"/>
      <c r="L60" s="111" t="n">
        <v>30000</v>
      </c>
      <c r="M60" s="122"/>
      <c r="N60" s="122"/>
      <c r="O60" s="111" t="n">
        <v>0</v>
      </c>
      <c r="P60" s="111" t="n">
        <v>830000</v>
      </c>
      <c r="Q60" s="111" t="n">
        <v>0</v>
      </c>
      <c r="R60" s="112" t="n">
        <v>830000</v>
      </c>
      <c r="S60" s="256"/>
      <c r="T60" s="6"/>
    </row>
    <row r="61" customFormat="false" ht="21" hidden="false" customHeight="true" outlineLevel="0" collapsed="false">
      <c r="A61" s="108"/>
      <c r="B61" s="109"/>
      <c r="C61" s="109" t="s">
        <v>632</v>
      </c>
      <c r="D61" s="110" t="n">
        <v>150000</v>
      </c>
      <c r="E61" s="122"/>
      <c r="F61" s="111" t="n">
        <v>150000</v>
      </c>
      <c r="G61" s="111" t="n">
        <v>131000</v>
      </c>
      <c r="H61" s="122"/>
      <c r="I61" s="111" t="n">
        <v>131000</v>
      </c>
      <c r="J61" s="111" t="n">
        <v>6000</v>
      </c>
      <c r="K61" s="122"/>
      <c r="L61" s="111" t="n">
        <v>6000</v>
      </c>
      <c r="M61" s="122"/>
      <c r="N61" s="122"/>
      <c r="O61" s="111" t="n">
        <v>0</v>
      </c>
      <c r="P61" s="111" t="n">
        <v>287000</v>
      </c>
      <c r="Q61" s="111" t="n">
        <v>0</v>
      </c>
      <c r="R61" s="112" t="n">
        <v>287000</v>
      </c>
      <c r="S61" s="256"/>
      <c r="T61" s="6"/>
    </row>
    <row r="62" customFormat="false" ht="21" hidden="false" customHeight="true" outlineLevel="0" collapsed="false">
      <c r="A62" s="108"/>
      <c r="B62" s="109"/>
      <c r="C62" s="109" t="s">
        <v>625</v>
      </c>
      <c r="D62" s="110" t="n">
        <v>100000</v>
      </c>
      <c r="E62" s="111" t="n">
        <v>0</v>
      </c>
      <c r="F62" s="111" t="n">
        <v>100000</v>
      </c>
      <c r="G62" s="111" t="n">
        <v>1000000</v>
      </c>
      <c r="H62" s="111" t="n">
        <v>0</v>
      </c>
      <c r="I62" s="111" t="n">
        <v>1000000</v>
      </c>
      <c r="J62" s="111" t="n">
        <v>4000000</v>
      </c>
      <c r="K62" s="111" t="n">
        <v>600000</v>
      </c>
      <c r="L62" s="111" t="n">
        <v>3400000</v>
      </c>
      <c r="M62" s="111" t="n">
        <v>5000000</v>
      </c>
      <c r="N62" s="111" t="n">
        <v>600000</v>
      </c>
      <c r="O62" s="111" t="n">
        <v>4400000</v>
      </c>
      <c r="P62" s="111" t="n">
        <v>10100000</v>
      </c>
      <c r="Q62" s="111" t="n">
        <v>1200000</v>
      </c>
      <c r="R62" s="112" t="n">
        <v>8900000</v>
      </c>
      <c r="S62" s="256"/>
      <c r="T62" s="6"/>
    </row>
    <row r="63" customFormat="false" ht="21" hidden="false" customHeight="true" outlineLevel="0" collapsed="false">
      <c r="A63" s="108"/>
      <c r="B63" s="109"/>
      <c r="C63" s="109" t="s">
        <v>616</v>
      </c>
      <c r="D63" s="110" t="n">
        <v>2900000</v>
      </c>
      <c r="E63" s="111" t="n">
        <v>0</v>
      </c>
      <c r="F63" s="111" t="n">
        <v>2900000</v>
      </c>
      <c r="G63" s="111" t="n">
        <v>6250000</v>
      </c>
      <c r="H63" s="111" t="n">
        <v>214000</v>
      </c>
      <c r="I63" s="111" t="n">
        <v>6036000</v>
      </c>
      <c r="J63" s="111" t="n">
        <v>700000</v>
      </c>
      <c r="K63" s="111" t="n">
        <v>0</v>
      </c>
      <c r="L63" s="111" t="n">
        <v>700000</v>
      </c>
      <c r="M63" s="111" t="n">
        <v>0</v>
      </c>
      <c r="N63" s="111" t="n">
        <v>0</v>
      </c>
      <c r="O63" s="111" t="n">
        <v>0</v>
      </c>
      <c r="P63" s="111" t="n">
        <v>9850000</v>
      </c>
      <c r="Q63" s="111" t="n">
        <v>214000</v>
      </c>
      <c r="R63" s="112" t="n">
        <v>9636000</v>
      </c>
      <c r="S63" s="256"/>
      <c r="T63" s="6"/>
    </row>
    <row r="64" customFormat="false" ht="30" hidden="false" customHeight="false" outlineLevel="0" collapsed="false">
      <c r="A64" s="108"/>
      <c r="B64" s="109"/>
      <c r="C64" s="109" t="s">
        <v>626</v>
      </c>
      <c r="D64" s="110" t="n">
        <v>150000</v>
      </c>
      <c r="E64" s="111" t="n">
        <v>0</v>
      </c>
      <c r="F64" s="111" t="n">
        <v>150000</v>
      </c>
      <c r="G64" s="111" t="n">
        <v>100000</v>
      </c>
      <c r="H64" s="111" t="n">
        <v>80000</v>
      </c>
      <c r="I64" s="111" t="n">
        <v>20000</v>
      </c>
      <c r="J64" s="111" t="n">
        <v>0</v>
      </c>
      <c r="K64" s="111" t="n">
        <v>0</v>
      </c>
      <c r="L64" s="111" t="n">
        <v>0</v>
      </c>
      <c r="M64" s="111" t="n">
        <v>0</v>
      </c>
      <c r="N64" s="111" t="n">
        <v>0</v>
      </c>
      <c r="O64" s="111" t="n">
        <v>0</v>
      </c>
      <c r="P64" s="111" t="n">
        <v>250000</v>
      </c>
      <c r="Q64" s="111" t="n">
        <v>80000</v>
      </c>
      <c r="R64" s="112" t="n">
        <v>170000</v>
      </c>
      <c r="S64" s="256"/>
      <c r="T64" s="6"/>
    </row>
    <row r="65" customFormat="false" ht="15.75" hidden="false" customHeight="false" outlineLevel="0" collapsed="false">
      <c r="A65" s="108"/>
      <c r="B65" s="109"/>
      <c r="C65" s="109" t="s">
        <v>612</v>
      </c>
      <c r="D65" s="110" t="n">
        <v>150000</v>
      </c>
      <c r="E65" s="111" t="n">
        <v>0</v>
      </c>
      <c r="F65" s="111" t="n">
        <v>150000</v>
      </c>
      <c r="G65" s="111" t="n">
        <v>20000</v>
      </c>
      <c r="H65" s="111" t="n">
        <v>0</v>
      </c>
      <c r="I65" s="111" t="n">
        <v>20000</v>
      </c>
      <c r="J65" s="111" t="n">
        <v>0</v>
      </c>
      <c r="K65" s="111" t="n">
        <v>0</v>
      </c>
      <c r="L65" s="111" t="n">
        <v>0</v>
      </c>
      <c r="M65" s="111" t="n">
        <v>1E-006</v>
      </c>
      <c r="N65" s="111" t="n">
        <v>0</v>
      </c>
      <c r="O65" s="111" t="n">
        <v>1E-006</v>
      </c>
      <c r="P65" s="111" t="n">
        <v>170000.000001</v>
      </c>
      <c r="Q65" s="111" t="n">
        <v>0</v>
      </c>
      <c r="R65" s="112" t="n">
        <v>170000.000001</v>
      </c>
      <c r="S65" s="256"/>
      <c r="T65" s="6"/>
    </row>
    <row r="66" customFormat="false" ht="39" hidden="false" customHeight="true" outlineLevel="0" collapsed="false">
      <c r="A66" s="108"/>
      <c r="B66" s="109"/>
      <c r="C66" s="109" t="s">
        <v>593</v>
      </c>
      <c r="D66" s="110" t="n">
        <v>520000</v>
      </c>
      <c r="E66" s="111" t="n">
        <v>200000</v>
      </c>
      <c r="F66" s="111" t="n">
        <v>320000</v>
      </c>
      <c r="G66" s="111" t="n">
        <v>1200000</v>
      </c>
      <c r="H66" s="111" t="n">
        <v>150000</v>
      </c>
      <c r="I66" s="111" t="n">
        <v>1050000</v>
      </c>
      <c r="J66" s="111" t="n">
        <v>65000</v>
      </c>
      <c r="K66" s="111" t="n">
        <v>250000</v>
      </c>
      <c r="L66" s="111" t="n">
        <v>-185000</v>
      </c>
      <c r="M66" s="111" t="n">
        <v>0</v>
      </c>
      <c r="N66" s="111" t="n">
        <v>0</v>
      </c>
      <c r="O66" s="111" t="n">
        <v>0</v>
      </c>
      <c r="P66" s="111" t="n">
        <v>1785000</v>
      </c>
      <c r="Q66" s="111" t="n">
        <v>600000</v>
      </c>
      <c r="R66" s="112" t="n">
        <v>1185000</v>
      </c>
      <c r="S66" s="256"/>
      <c r="T66" s="6"/>
    </row>
    <row r="67" customFormat="false" ht="26.25" hidden="false" customHeight="true" outlineLevel="0" collapsed="false">
      <c r="A67" s="108"/>
      <c r="B67" s="109"/>
      <c r="C67" s="109" t="s">
        <v>763</v>
      </c>
      <c r="D67" s="110" t="n">
        <v>2000000</v>
      </c>
      <c r="E67" s="111" t="n">
        <v>0</v>
      </c>
      <c r="F67" s="111" t="n">
        <v>2000000</v>
      </c>
      <c r="G67" s="111" t="n">
        <v>2000000</v>
      </c>
      <c r="H67" s="111" t="n">
        <v>0</v>
      </c>
      <c r="I67" s="111" t="n">
        <v>2000000</v>
      </c>
      <c r="J67" s="111" t="n">
        <v>2000000</v>
      </c>
      <c r="K67" s="111" t="n">
        <v>0</v>
      </c>
      <c r="L67" s="111" t="n">
        <v>2000000</v>
      </c>
      <c r="M67" s="111" t="n">
        <v>2000000</v>
      </c>
      <c r="N67" s="111" t="n">
        <v>0</v>
      </c>
      <c r="O67" s="111" t="n">
        <v>2000000</v>
      </c>
      <c r="P67" s="111" t="n">
        <v>8000000</v>
      </c>
      <c r="Q67" s="111" t="n">
        <v>0</v>
      </c>
      <c r="R67" s="112" t="n">
        <v>8000000</v>
      </c>
      <c r="S67" s="253"/>
      <c r="T67" s="6"/>
    </row>
    <row r="68" customFormat="false" ht="30" hidden="false" customHeight="false" outlineLevel="0" collapsed="false">
      <c r="A68" s="108"/>
      <c r="B68" s="109"/>
      <c r="C68" s="109" t="s">
        <v>728</v>
      </c>
      <c r="D68" s="110" t="n">
        <v>0</v>
      </c>
      <c r="E68" s="111" t="n">
        <v>0</v>
      </c>
      <c r="F68" s="111" t="n">
        <v>0</v>
      </c>
      <c r="G68" s="111" t="n">
        <v>0</v>
      </c>
      <c r="H68" s="111" t="n">
        <v>0</v>
      </c>
      <c r="I68" s="111" t="n">
        <v>0</v>
      </c>
      <c r="J68" s="111" t="n">
        <v>2000000</v>
      </c>
      <c r="K68" s="111" t="n">
        <v>0</v>
      </c>
      <c r="L68" s="111" t="n">
        <v>2000000</v>
      </c>
      <c r="M68" s="111" t="n">
        <v>6000000</v>
      </c>
      <c r="N68" s="111" t="n">
        <v>0</v>
      </c>
      <c r="O68" s="111" t="n">
        <v>6000000</v>
      </c>
      <c r="P68" s="111" t="n">
        <v>8000000</v>
      </c>
      <c r="Q68" s="111" t="n">
        <v>0</v>
      </c>
      <c r="R68" s="112" t="n">
        <v>8000000</v>
      </c>
      <c r="S68" s="265"/>
      <c r="T68" s="6"/>
    </row>
    <row r="69" customFormat="false" ht="15.75" hidden="false" customHeight="false" outlineLevel="0" collapsed="false">
      <c r="A69" s="108"/>
      <c r="B69" s="109"/>
      <c r="C69" s="109" t="s">
        <v>604</v>
      </c>
      <c r="D69" s="110" t="n">
        <v>250000</v>
      </c>
      <c r="E69" s="111" t="n">
        <v>0</v>
      </c>
      <c r="F69" s="111" t="n">
        <v>250000</v>
      </c>
      <c r="G69" s="111" t="n">
        <v>833000</v>
      </c>
      <c r="H69" s="111" t="n">
        <v>0</v>
      </c>
      <c r="I69" s="111" t="n">
        <v>833000</v>
      </c>
      <c r="J69" s="111" t="n">
        <v>1960000</v>
      </c>
      <c r="K69" s="111" t="n">
        <v>0</v>
      </c>
      <c r="L69" s="111" t="n">
        <v>1960000</v>
      </c>
      <c r="M69" s="111" t="n">
        <v>7000000</v>
      </c>
      <c r="N69" s="111" t="n">
        <v>0</v>
      </c>
      <c r="O69" s="111" t="n">
        <v>7000000</v>
      </c>
      <c r="P69" s="111" t="n">
        <v>10043000</v>
      </c>
      <c r="Q69" s="111" t="n">
        <v>0</v>
      </c>
      <c r="R69" s="112" t="n">
        <v>10043000</v>
      </c>
      <c r="S69" s="256"/>
      <c r="T69" s="6"/>
    </row>
    <row r="70" customFormat="false" ht="15.75" hidden="false" customHeight="false" outlineLevel="0" collapsed="false">
      <c r="A70" s="108"/>
      <c r="B70" s="109"/>
      <c r="C70" s="109" t="s">
        <v>615</v>
      </c>
      <c r="D70" s="110" t="n">
        <v>730000</v>
      </c>
      <c r="E70" s="111" t="n">
        <v>200000</v>
      </c>
      <c r="F70" s="111" t="n">
        <v>530000</v>
      </c>
      <c r="G70" s="111" t="n">
        <v>1300000</v>
      </c>
      <c r="H70" s="111" t="n">
        <v>355000</v>
      </c>
      <c r="I70" s="111" t="n">
        <v>945000</v>
      </c>
      <c r="J70" s="111" t="n">
        <v>118000</v>
      </c>
      <c r="K70" s="111" t="n">
        <v>0</v>
      </c>
      <c r="L70" s="111" t="n">
        <v>118000</v>
      </c>
      <c r="M70" s="111" t="n">
        <v>0</v>
      </c>
      <c r="N70" s="111" t="n">
        <v>0</v>
      </c>
      <c r="O70" s="111" t="n">
        <v>0</v>
      </c>
      <c r="P70" s="111" t="n">
        <v>2148000</v>
      </c>
      <c r="Q70" s="111" t="n">
        <v>555000</v>
      </c>
      <c r="R70" s="112" t="n">
        <v>1593000</v>
      </c>
      <c r="S70" s="256"/>
      <c r="T70" s="6"/>
    </row>
    <row r="71" customFormat="false" ht="18" hidden="false" customHeight="false" outlineLevel="0" collapsed="false">
      <c r="A71" s="108"/>
      <c r="B71" s="109"/>
      <c r="C71" s="109" t="s">
        <v>585</v>
      </c>
      <c r="D71" s="110" t="n">
        <v>2000000</v>
      </c>
      <c r="E71" s="111" t="n">
        <v>1050000</v>
      </c>
      <c r="F71" s="111" t="n">
        <v>950000</v>
      </c>
      <c r="G71" s="111" t="n">
        <v>10000000</v>
      </c>
      <c r="H71" s="111" t="n">
        <v>1170000</v>
      </c>
      <c r="I71" s="111" t="n">
        <v>8830000</v>
      </c>
      <c r="J71" s="111" t="n">
        <v>840000</v>
      </c>
      <c r="K71" s="111" t="n">
        <v>1013000</v>
      </c>
      <c r="L71" s="111" t="n">
        <v>-173000</v>
      </c>
      <c r="M71" s="111" t="n">
        <v>0</v>
      </c>
      <c r="N71" s="111" t="n">
        <v>0</v>
      </c>
      <c r="O71" s="111" t="n">
        <v>0</v>
      </c>
      <c r="P71" s="111" t="n">
        <v>12840000</v>
      </c>
      <c r="Q71" s="111" t="n">
        <v>3233000</v>
      </c>
      <c r="R71" s="112" t="n">
        <v>9607000</v>
      </c>
      <c r="S71" s="256"/>
      <c r="T71" s="6"/>
    </row>
    <row r="72" customFormat="false" ht="15.75" hidden="false" customHeight="false" outlineLevel="0" collapsed="false">
      <c r="A72" s="108"/>
      <c r="B72" s="109"/>
      <c r="C72" s="109" t="s">
        <v>718</v>
      </c>
      <c r="D72" s="110" t="n">
        <v>50000</v>
      </c>
      <c r="E72" s="111" t="n">
        <v>0</v>
      </c>
      <c r="F72" s="111" t="n">
        <v>50000</v>
      </c>
      <c r="G72" s="111" t="n">
        <v>0</v>
      </c>
      <c r="H72" s="111" t="n">
        <v>0</v>
      </c>
      <c r="I72" s="111" t="n">
        <v>0</v>
      </c>
      <c r="J72" s="111" t="n">
        <v>0</v>
      </c>
      <c r="K72" s="111" t="n">
        <v>0</v>
      </c>
      <c r="L72" s="111" t="n">
        <v>0</v>
      </c>
      <c r="M72" s="111" t="n">
        <v>0.001</v>
      </c>
      <c r="N72" s="111" t="n">
        <v>0</v>
      </c>
      <c r="O72" s="111" t="n">
        <v>0.001</v>
      </c>
      <c r="P72" s="111" t="n">
        <v>50000.001</v>
      </c>
      <c r="Q72" s="111" t="n">
        <v>0</v>
      </c>
      <c r="R72" s="112" t="n">
        <v>50000.001</v>
      </c>
      <c r="S72" s="256"/>
      <c r="T72" s="6"/>
    </row>
    <row r="73" customFormat="false" ht="15.75" hidden="false" customHeight="false" outlineLevel="0" collapsed="false">
      <c r="A73" s="108"/>
      <c r="B73" s="109"/>
      <c r="C73" s="109" t="s">
        <v>664</v>
      </c>
      <c r="D73" s="110" t="n">
        <v>500000</v>
      </c>
      <c r="E73" s="111" t="n">
        <v>0</v>
      </c>
      <c r="F73" s="111" t="n">
        <v>500000</v>
      </c>
      <c r="G73" s="111" t="n">
        <v>3400000</v>
      </c>
      <c r="H73" s="111" t="n">
        <v>300000</v>
      </c>
      <c r="I73" s="111" t="n">
        <v>3100000</v>
      </c>
      <c r="J73" s="111" t="n">
        <v>95000</v>
      </c>
      <c r="K73" s="111" t="n">
        <v>0</v>
      </c>
      <c r="L73" s="111" t="n">
        <v>95000</v>
      </c>
      <c r="M73" s="111" t="n">
        <v>0</v>
      </c>
      <c r="N73" s="111" t="n">
        <v>0</v>
      </c>
      <c r="O73" s="111" t="n">
        <v>0</v>
      </c>
      <c r="P73" s="111" t="n">
        <v>3995000</v>
      </c>
      <c r="Q73" s="111" t="n">
        <v>300000</v>
      </c>
      <c r="R73" s="112" t="n">
        <v>3695000</v>
      </c>
      <c r="S73" s="256"/>
      <c r="T73" s="6"/>
    </row>
    <row r="74" s="261" customFormat="true" ht="15.75" hidden="false" customHeight="false" outlineLevel="0" collapsed="false">
      <c r="A74" s="108"/>
      <c r="B74" s="109"/>
      <c r="C74" s="109" t="s">
        <v>729</v>
      </c>
      <c r="D74" s="110" t="n">
        <v>0.1</v>
      </c>
      <c r="E74" s="111" t="n">
        <v>0</v>
      </c>
      <c r="F74" s="111" t="n">
        <v>0.1</v>
      </c>
      <c r="G74" s="111" t="n">
        <v>800000</v>
      </c>
      <c r="H74" s="122"/>
      <c r="I74" s="111" t="n">
        <v>800000</v>
      </c>
      <c r="J74" s="111" t="n">
        <v>200000</v>
      </c>
      <c r="K74" s="111" t="n">
        <v>0</v>
      </c>
      <c r="L74" s="111" t="n">
        <v>200000</v>
      </c>
      <c r="M74" s="111" t="n">
        <v>0</v>
      </c>
      <c r="N74" s="111" t="n">
        <v>0</v>
      </c>
      <c r="O74" s="111" t="n">
        <v>0</v>
      </c>
      <c r="P74" s="111" t="n">
        <v>1000000.1</v>
      </c>
      <c r="Q74" s="111" t="n">
        <v>0</v>
      </c>
      <c r="R74" s="112" t="n">
        <v>1000000.1</v>
      </c>
      <c r="S74" s="259"/>
      <c r="T74" s="260"/>
      <c r="W74" s="260"/>
      <c r="Z74" s="260"/>
      <c r="AG74" s="259"/>
      <c r="AJ74" s="260"/>
      <c r="AM74" s="260"/>
      <c r="AP74" s="260"/>
      <c r="AW74" s="259"/>
      <c r="AZ74" s="260"/>
      <c r="BC74" s="260"/>
      <c r="BF74" s="260"/>
      <c r="BM74" s="259"/>
      <c r="BP74" s="260"/>
      <c r="BS74" s="260"/>
      <c r="BV74" s="260"/>
      <c r="CC74" s="259"/>
      <c r="CF74" s="260"/>
      <c r="CI74" s="260"/>
      <c r="CL74" s="260"/>
      <c r="CS74" s="259"/>
      <c r="CV74" s="260"/>
      <c r="CY74" s="260"/>
      <c r="DB74" s="260"/>
      <c r="DI74" s="259"/>
      <c r="DL74" s="260"/>
      <c r="DO74" s="260"/>
      <c r="DR74" s="260"/>
      <c r="DY74" s="259"/>
      <c r="EB74" s="260"/>
      <c r="EE74" s="260"/>
      <c r="EH74" s="260"/>
      <c r="EO74" s="259"/>
      <c r="ER74" s="260"/>
      <c r="EU74" s="260"/>
      <c r="EX74" s="260"/>
      <c r="FE74" s="259"/>
      <c r="FH74" s="260"/>
      <c r="FK74" s="260"/>
      <c r="FN74" s="260"/>
      <c r="FU74" s="259"/>
      <c r="FX74" s="260"/>
      <c r="GA74" s="260"/>
      <c r="GD74" s="260"/>
      <c r="GK74" s="259"/>
      <c r="GN74" s="260"/>
      <c r="GQ74" s="260"/>
      <c r="GT74" s="260"/>
      <c r="HA74" s="259"/>
      <c r="HD74" s="260"/>
      <c r="HG74" s="260"/>
      <c r="HJ74" s="260"/>
      <c r="HQ74" s="259"/>
      <c r="HT74" s="260"/>
      <c r="HW74" s="260"/>
      <c r="HZ74" s="260"/>
      <c r="IG74" s="259"/>
      <c r="IJ74" s="260"/>
      <c r="IM74" s="260"/>
      <c r="IP74" s="260"/>
      <c r="IW74" s="259"/>
      <c r="IZ74" s="260"/>
      <c r="JC74" s="260"/>
      <c r="JF74" s="260"/>
      <c r="JM74" s="259"/>
      <c r="JP74" s="260"/>
      <c r="JS74" s="260"/>
      <c r="JV74" s="260"/>
      <c r="KC74" s="259"/>
      <c r="KF74" s="260"/>
      <c r="KI74" s="260"/>
      <c r="KL74" s="260"/>
      <c r="KS74" s="259"/>
      <c r="KV74" s="260"/>
      <c r="KY74" s="260"/>
      <c r="LB74" s="260"/>
      <c r="LI74" s="259"/>
      <c r="LL74" s="260"/>
      <c r="LO74" s="260"/>
      <c r="LR74" s="260"/>
      <c r="LY74" s="259"/>
      <c r="MB74" s="260"/>
      <c r="ME74" s="260"/>
      <c r="MH74" s="260"/>
      <c r="MO74" s="259"/>
      <c r="MR74" s="260"/>
      <c r="MU74" s="260"/>
      <c r="MX74" s="260"/>
      <c r="NE74" s="259"/>
      <c r="NH74" s="260"/>
      <c r="NK74" s="260"/>
      <c r="NN74" s="260"/>
      <c r="NU74" s="259"/>
      <c r="NX74" s="260"/>
      <c r="OA74" s="260"/>
      <c r="OD74" s="260"/>
      <c r="OK74" s="259"/>
      <c r="ON74" s="260"/>
      <c r="OQ74" s="260"/>
      <c r="OT74" s="260"/>
      <c r="PA74" s="259"/>
      <c r="PD74" s="260"/>
      <c r="PG74" s="260"/>
      <c r="PJ74" s="260"/>
      <c r="PQ74" s="259"/>
      <c r="PT74" s="260"/>
      <c r="PW74" s="260"/>
      <c r="PZ74" s="260"/>
      <c r="QG74" s="259"/>
      <c r="QJ74" s="260"/>
      <c r="QM74" s="260"/>
      <c r="QP74" s="260"/>
      <c r="QW74" s="259"/>
      <c r="QZ74" s="260"/>
      <c r="RC74" s="260"/>
      <c r="RF74" s="260"/>
      <c r="RM74" s="259"/>
      <c r="RP74" s="260"/>
      <c r="RS74" s="260"/>
      <c r="RV74" s="260"/>
      <c r="SC74" s="259"/>
      <c r="SF74" s="260"/>
      <c r="SI74" s="260"/>
      <c r="SL74" s="260"/>
      <c r="SS74" s="259"/>
      <c r="SV74" s="260"/>
      <c r="SY74" s="260"/>
      <c r="TB74" s="260"/>
      <c r="TI74" s="259"/>
      <c r="TL74" s="260"/>
      <c r="TO74" s="260"/>
      <c r="TR74" s="260"/>
      <c r="TY74" s="259"/>
      <c r="UB74" s="260"/>
      <c r="UE74" s="260"/>
      <c r="UH74" s="260"/>
      <c r="UO74" s="259"/>
      <c r="UR74" s="260"/>
      <c r="UU74" s="260"/>
      <c r="UX74" s="260"/>
      <c r="VE74" s="259"/>
      <c r="VH74" s="260"/>
      <c r="VK74" s="260"/>
      <c r="VN74" s="260"/>
      <c r="VU74" s="259"/>
      <c r="VX74" s="260"/>
      <c r="WA74" s="260"/>
      <c r="WD74" s="260"/>
      <c r="WK74" s="259"/>
      <c r="WN74" s="260"/>
      <c r="WQ74" s="260"/>
      <c r="WT74" s="260"/>
      <c r="XA74" s="259"/>
      <c r="XD74" s="260"/>
      <c r="XG74" s="260"/>
      <c r="XJ74" s="260"/>
      <c r="XQ74" s="259"/>
      <c r="XT74" s="260"/>
      <c r="XW74" s="260"/>
      <c r="XZ74" s="260"/>
      <c r="YG74" s="259"/>
      <c r="YJ74" s="260"/>
      <c r="YM74" s="260"/>
      <c r="YP74" s="260"/>
      <c r="YW74" s="259"/>
      <c r="YZ74" s="260"/>
      <c r="ZC74" s="260"/>
      <c r="ZF74" s="260"/>
      <c r="ZM74" s="259"/>
      <c r="ZP74" s="260"/>
      <c r="ZS74" s="260"/>
      <c r="ZV74" s="260"/>
      <c r="AAC74" s="259"/>
      <c r="AAF74" s="260"/>
      <c r="AAI74" s="260"/>
      <c r="AAL74" s="260"/>
      <c r="AAS74" s="259"/>
      <c r="AAV74" s="260"/>
      <c r="AAY74" s="260"/>
      <c r="ABB74" s="260"/>
      <c r="ABI74" s="259"/>
      <c r="ABL74" s="260"/>
      <c r="ABO74" s="260"/>
      <c r="ABR74" s="260"/>
      <c r="ABY74" s="259"/>
      <c r="ACB74" s="260"/>
      <c r="ACE74" s="260"/>
      <c r="ACH74" s="260"/>
      <c r="ACO74" s="259"/>
      <c r="ACR74" s="260"/>
      <c r="ACU74" s="260"/>
      <c r="ACX74" s="260"/>
      <c r="ADE74" s="259"/>
      <c r="ADH74" s="260"/>
      <c r="ADK74" s="260"/>
      <c r="ADN74" s="260"/>
      <c r="ADU74" s="259"/>
      <c r="ADX74" s="260"/>
      <c r="AEA74" s="260"/>
      <c r="AED74" s="260"/>
      <c r="AEK74" s="259"/>
      <c r="AEN74" s="260"/>
      <c r="AEQ74" s="260"/>
      <c r="AET74" s="260"/>
      <c r="AFA74" s="259"/>
      <c r="AFD74" s="260"/>
      <c r="AFG74" s="260"/>
      <c r="AFJ74" s="260"/>
      <c r="AFQ74" s="259"/>
      <c r="AFT74" s="260"/>
      <c r="AFW74" s="260"/>
      <c r="AFZ74" s="260"/>
      <c r="AGG74" s="259"/>
      <c r="AGJ74" s="260"/>
      <c r="AGM74" s="260"/>
      <c r="AGP74" s="260"/>
      <c r="AGW74" s="259"/>
      <c r="AGZ74" s="260"/>
      <c r="AHC74" s="260"/>
      <c r="AHF74" s="260"/>
      <c r="AHM74" s="259"/>
      <c r="AHP74" s="260"/>
      <c r="AHS74" s="260"/>
      <c r="AHV74" s="260"/>
      <c r="AIC74" s="259"/>
      <c r="AIF74" s="260"/>
      <c r="AII74" s="260"/>
      <c r="AIL74" s="260"/>
      <c r="AIS74" s="259"/>
      <c r="AIV74" s="260"/>
      <c r="AIY74" s="260"/>
      <c r="AJB74" s="260"/>
      <c r="AJI74" s="259"/>
      <c r="AJL74" s="260"/>
      <c r="AJO74" s="260"/>
      <c r="AJR74" s="260"/>
      <c r="AJY74" s="259"/>
      <c r="AKB74" s="260"/>
      <c r="AKE74" s="260"/>
      <c r="AKH74" s="260"/>
      <c r="AKO74" s="259"/>
      <c r="AKR74" s="260"/>
      <c r="AKU74" s="260"/>
      <c r="AKX74" s="260"/>
      <c r="ALE74" s="259"/>
      <c r="ALH74" s="260"/>
      <c r="ALK74" s="260"/>
      <c r="ALN74" s="260"/>
      <c r="ALU74" s="259"/>
      <c r="ALX74" s="260"/>
      <c r="AMA74" s="260"/>
      <c r="AMD74" s="260"/>
    </row>
    <row r="75" customFormat="false" ht="30" hidden="false" customHeight="false" outlineLevel="0" collapsed="false">
      <c r="A75" s="108"/>
      <c r="B75" s="109"/>
      <c r="C75" s="109" t="s">
        <v>735</v>
      </c>
      <c r="D75" s="110" t="n">
        <v>200000</v>
      </c>
      <c r="E75" s="122"/>
      <c r="F75" s="111" t="n">
        <v>200000</v>
      </c>
      <c r="G75" s="111" t="n">
        <v>100000</v>
      </c>
      <c r="H75" s="122"/>
      <c r="I75" s="111" t="n">
        <v>100000</v>
      </c>
      <c r="J75" s="122"/>
      <c r="K75" s="122"/>
      <c r="L75" s="111" t="n">
        <v>0</v>
      </c>
      <c r="M75" s="122"/>
      <c r="N75" s="122"/>
      <c r="O75" s="111" t="n">
        <v>0</v>
      </c>
      <c r="P75" s="111" t="n">
        <v>300000</v>
      </c>
      <c r="Q75" s="111" t="n">
        <v>0</v>
      </c>
      <c r="R75" s="112" t="n">
        <v>300000</v>
      </c>
      <c r="S75" s="256"/>
      <c r="T75" s="6"/>
    </row>
    <row r="76" customFormat="false" ht="15.75" hidden="false" customHeight="false" outlineLevel="0" collapsed="false">
      <c r="A76" s="108"/>
      <c r="B76" s="109"/>
      <c r="C76" s="109" t="s">
        <v>588</v>
      </c>
      <c r="D76" s="110" t="n">
        <v>655000</v>
      </c>
      <c r="E76" s="111" t="n">
        <v>0</v>
      </c>
      <c r="F76" s="111" t="n">
        <v>655000</v>
      </c>
      <c r="G76" s="111" t="n">
        <v>1500000</v>
      </c>
      <c r="H76" s="111" t="n">
        <v>110000</v>
      </c>
      <c r="I76" s="111" t="n">
        <v>1390000</v>
      </c>
      <c r="J76" s="111" t="n">
        <v>100000</v>
      </c>
      <c r="K76" s="111" t="n">
        <v>0</v>
      </c>
      <c r="L76" s="111" t="n">
        <v>100000</v>
      </c>
      <c r="M76" s="111" t="n">
        <v>0</v>
      </c>
      <c r="N76" s="111" t="n">
        <v>0</v>
      </c>
      <c r="O76" s="111" t="n">
        <v>0</v>
      </c>
      <c r="P76" s="111" t="n">
        <v>2255000</v>
      </c>
      <c r="Q76" s="111" t="n">
        <v>110000</v>
      </c>
      <c r="R76" s="112" t="n">
        <v>2145000</v>
      </c>
      <c r="S76" s="256"/>
      <c r="T76" s="6"/>
    </row>
    <row r="77" customFormat="false" ht="15.75" hidden="false" customHeight="false" outlineLevel="0" collapsed="false">
      <c r="A77" s="108"/>
      <c r="B77" s="109"/>
      <c r="C77" s="109" t="s">
        <v>665</v>
      </c>
      <c r="D77" s="110" t="n">
        <v>100000</v>
      </c>
      <c r="E77" s="111" t="n">
        <v>200000</v>
      </c>
      <c r="F77" s="111" t="n">
        <v>-100000</v>
      </c>
      <c r="G77" s="111" t="n">
        <v>1400000</v>
      </c>
      <c r="H77" s="111" t="n">
        <v>600000</v>
      </c>
      <c r="I77" s="111" t="n">
        <v>800000</v>
      </c>
      <c r="J77" s="111" t="n">
        <v>2500000</v>
      </c>
      <c r="K77" s="111" t="n">
        <v>600000</v>
      </c>
      <c r="L77" s="111" t="n">
        <v>1900000</v>
      </c>
      <c r="M77" s="111" t="n">
        <v>1500000</v>
      </c>
      <c r="N77" s="111" t="n">
        <v>600000</v>
      </c>
      <c r="O77" s="111" t="n">
        <v>900000</v>
      </c>
      <c r="P77" s="111" t="n">
        <v>5500000</v>
      </c>
      <c r="Q77" s="111" t="n">
        <v>2000000</v>
      </c>
      <c r="R77" s="112" t="n">
        <v>3500000</v>
      </c>
      <c r="S77" s="256"/>
      <c r="T77" s="6"/>
    </row>
    <row r="78" customFormat="false" ht="15.75" hidden="false" customHeight="false" outlineLevel="0" collapsed="false">
      <c r="A78" s="108"/>
      <c r="B78" s="109"/>
      <c r="C78" s="109" t="s">
        <v>756</v>
      </c>
      <c r="D78" s="152"/>
      <c r="E78" s="122"/>
      <c r="F78" s="111" t="n">
        <v>0</v>
      </c>
      <c r="G78" s="111" t="n">
        <v>500000</v>
      </c>
      <c r="H78" s="122"/>
      <c r="I78" s="111" t="n">
        <v>500000</v>
      </c>
      <c r="J78" s="111" t="n">
        <v>500000</v>
      </c>
      <c r="K78" s="122"/>
      <c r="L78" s="111" t="n">
        <v>500000</v>
      </c>
      <c r="M78" s="111" t="n">
        <v>500000</v>
      </c>
      <c r="N78" s="122"/>
      <c r="O78" s="111" t="n">
        <v>500000</v>
      </c>
      <c r="P78" s="111" t="n">
        <v>1500000</v>
      </c>
      <c r="Q78" s="111" t="n">
        <v>0</v>
      </c>
      <c r="R78" s="112" t="n">
        <v>1500000</v>
      </c>
      <c r="S78" s="256"/>
      <c r="T78" s="6"/>
    </row>
    <row r="79" customFormat="false" ht="25.5" hidden="false" customHeight="true" outlineLevel="0" collapsed="false">
      <c r="A79" s="108"/>
      <c r="B79" s="113"/>
      <c r="C79" s="113" t="s">
        <v>730</v>
      </c>
      <c r="D79" s="114" t="n">
        <v>300000</v>
      </c>
      <c r="E79" s="115" t="n">
        <v>0</v>
      </c>
      <c r="F79" s="115" t="n">
        <v>300000</v>
      </c>
      <c r="G79" s="115" t="n">
        <v>0</v>
      </c>
      <c r="H79" s="115" t="n">
        <v>0</v>
      </c>
      <c r="I79" s="115" t="n">
        <v>0</v>
      </c>
      <c r="J79" s="115" t="n">
        <v>0</v>
      </c>
      <c r="K79" s="115" t="n">
        <v>0</v>
      </c>
      <c r="L79" s="115" t="n">
        <v>0</v>
      </c>
      <c r="M79" s="115" t="n">
        <v>1E-006</v>
      </c>
      <c r="N79" s="115" t="n">
        <v>0</v>
      </c>
      <c r="O79" s="115" t="n">
        <v>1E-006</v>
      </c>
      <c r="P79" s="115" t="n">
        <v>300000.000001</v>
      </c>
      <c r="Q79" s="115" t="n">
        <v>0</v>
      </c>
      <c r="R79" s="116" t="n">
        <v>300000.000001</v>
      </c>
      <c r="S79" s="256"/>
      <c r="T79" s="6"/>
    </row>
    <row r="80" customFormat="false" ht="15.75" hidden="false" customHeight="false" outlineLevel="0" collapsed="false">
      <c r="A80" s="108"/>
      <c r="B80" s="117" t="s">
        <v>666</v>
      </c>
      <c r="C80" s="118"/>
      <c r="D80" s="119" t="n">
        <v>14055000.1</v>
      </c>
      <c r="E80" s="120" t="n">
        <v>2430000</v>
      </c>
      <c r="F80" s="120" t="n">
        <v>11625000.1</v>
      </c>
      <c r="G80" s="120" t="n">
        <v>34769000</v>
      </c>
      <c r="H80" s="120" t="n">
        <v>4569000</v>
      </c>
      <c r="I80" s="120" t="n">
        <v>30200000</v>
      </c>
      <c r="J80" s="120" t="n">
        <v>16414000</v>
      </c>
      <c r="K80" s="120" t="n">
        <v>2463000</v>
      </c>
      <c r="L80" s="120" t="n">
        <v>13951000</v>
      </c>
      <c r="M80" s="120" t="n">
        <v>23400000.001002</v>
      </c>
      <c r="N80" s="120" t="n">
        <v>1200000</v>
      </c>
      <c r="O80" s="120" t="n">
        <v>22200000.001002</v>
      </c>
      <c r="P80" s="120" t="n">
        <v>88638000.101002</v>
      </c>
      <c r="Q80" s="120" t="n">
        <v>10662000</v>
      </c>
      <c r="R80" s="121" t="n">
        <v>77976000.101002</v>
      </c>
      <c r="S80" s="256"/>
      <c r="T80" s="6"/>
    </row>
    <row r="81" customFormat="false" ht="15.75" hidden="false" customHeight="false" outlineLevel="0" collapsed="false">
      <c r="A81" s="108"/>
      <c r="B81" s="104" t="s">
        <v>667</v>
      </c>
      <c r="C81" s="104"/>
      <c r="D81" s="254"/>
      <c r="E81" s="143"/>
      <c r="F81" s="143"/>
      <c r="G81" s="143"/>
      <c r="H81" s="143"/>
      <c r="I81" s="143"/>
      <c r="J81" s="143"/>
      <c r="K81" s="143"/>
      <c r="L81" s="143"/>
      <c r="M81" s="143"/>
      <c r="N81" s="143"/>
      <c r="O81" s="143"/>
      <c r="P81" s="143"/>
      <c r="Q81" s="143"/>
      <c r="R81" s="255"/>
      <c r="S81" s="256"/>
      <c r="T81" s="6"/>
    </row>
    <row r="82" customFormat="false" ht="15.75" hidden="false" customHeight="false" outlineLevel="0" collapsed="false">
      <c r="A82" s="108"/>
      <c r="B82" s="109"/>
      <c r="C82" s="109" t="s">
        <v>668</v>
      </c>
      <c r="D82" s="110" t="n">
        <v>500000</v>
      </c>
      <c r="E82" s="111" t="n">
        <v>0</v>
      </c>
      <c r="F82" s="111" t="n">
        <v>500000</v>
      </c>
      <c r="G82" s="111" t="n">
        <v>500000</v>
      </c>
      <c r="H82" s="111" t="n">
        <v>0</v>
      </c>
      <c r="I82" s="111" t="n">
        <v>500000</v>
      </c>
      <c r="J82" s="111" t="n">
        <v>500000</v>
      </c>
      <c r="K82" s="111" t="n">
        <v>0</v>
      </c>
      <c r="L82" s="111" t="n">
        <v>500000</v>
      </c>
      <c r="M82" s="111" t="n">
        <v>500000</v>
      </c>
      <c r="N82" s="111" t="n">
        <v>0</v>
      </c>
      <c r="O82" s="111" t="n">
        <v>500000</v>
      </c>
      <c r="P82" s="111" t="n">
        <v>2000000</v>
      </c>
      <c r="Q82" s="111" t="n">
        <v>0</v>
      </c>
      <c r="R82" s="112" t="n">
        <v>2000000</v>
      </c>
      <c r="S82" s="256"/>
      <c r="T82" s="6"/>
    </row>
    <row r="83" s="258" customFormat="true" ht="15.75" hidden="false" customHeight="false" outlineLevel="0" collapsed="false">
      <c r="A83" s="108"/>
      <c r="B83" s="109"/>
      <c r="C83" s="109" t="s">
        <v>762</v>
      </c>
      <c r="D83" s="110" t="n">
        <v>3970000</v>
      </c>
      <c r="E83" s="111" t="n">
        <v>0</v>
      </c>
      <c r="F83" s="111" t="n">
        <v>3970000</v>
      </c>
      <c r="G83" s="111" t="n">
        <v>4000000</v>
      </c>
      <c r="H83" s="111" t="n">
        <v>0</v>
      </c>
      <c r="I83" s="111" t="n">
        <v>4000000</v>
      </c>
      <c r="J83" s="111" t="n">
        <v>4000000</v>
      </c>
      <c r="K83" s="111" t="n">
        <v>0</v>
      </c>
      <c r="L83" s="111" t="n">
        <v>4000000</v>
      </c>
      <c r="M83" s="111" t="n">
        <v>4000000</v>
      </c>
      <c r="N83" s="111" t="n">
        <v>0</v>
      </c>
      <c r="O83" s="111" t="n">
        <v>4000000</v>
      </c>
      <c r="P83" s="111" t="n">
        <v>15970000</v>
      </c>
      <c r="Q83" s="111" t="n">
        <v>0</v>
      </c>
      <c r="R83" s="112" t="n">
        <v>15970000</v>
      </c>
      <c r="S83" s="256"/>
      <c r="T83" s="257"/>
      <c r="W83" s="257"/>
      <c r="Z83" s="257"/>
      <c r="AG83" s="256"/>
      <c r="AJ83" s="257"/>
      <c r="AM83" s="257"/>
      <c r="AP83" s="257"/>
      <c r="AW83" s="256"/>
      <c r="AZ83" s="257"/>
      <c r="BC83" s="257"/>
      <c r="BF83" s="257"/>
      <c r="BM83" s="256"/>
      <c r="BP83" s="257"/>
      <c r="BS83" s="257"/>
      <c r="BV83" s="257"/>
      <c r="CC83" s="256"/>
      <c r="CF83" s="257"/>
      <c r="CI83" s="257"/>
      <c r="CL83" s="257"/>
      <c r="CS83" s="256"/>
      <c r="CV83" s="257"/>
      <c r="CY83" s="257"/>
      <c r="DB83" s="257"/>
      <c r="DI83" s="256"/>
      <c r="DL83" s="257"/>
      <c r="DO83" s="257"/>
      <c r="DR83" s="257"/>
      <c r="DY83" s="256"/>
      <c r="EB83" s="257"/>
      <c r="EE83" s="257"/>
      <c r="EH83" s="257"/>
      <c r="EO83" s="256"/>
      <c r="ER83" s="257"/>
      <c r="EU83" s="257"/>
      <c r="EX83" s="257"/>
      <c r="FE83" s="256"/>
      <c r="FH83" s="257"/>
      <c r="FK83" s="257"/>
      <c r="FN83" s="257"/>
      <c r="FU83" s="256"/>
      <c r="FX83" s="257"/>
      <c r="GA83" s="257"/>
      <c r="GD83" s="257"/>
      <c r="GK83" s="256"/>
      <c r="GN83" s="257"/>
      <c r="GQ83" s="257"/>
      <c r="GT83" s="257"/>
      <c r="HA83" s="256"/>
      <c r="HD83" s="257"/>
      <c r="HG83" s="257"/>
      <c r="HJ83" s="257"/>
      <c r="HQ83" s="256"/>
      <c r="HT83" s="257"/>
      <c r="HW83" s="257"/>
      <c r="HZ83" s="257"/>
      <c r="IG83" s="256"/>
      <c r="IJ83" s="257"/>
      <c r="IM83" s="257"/>
      <c r="IP83" s="257"/>
      <c r="IW83" s="256"/>
      <c r="IZ83" s="257"/>
      <c r="JC83" s="257"/>
      <c r="JF83" s="257"/>
      <c r="JM83" s="256"/>
      <c r="JP83" s="257"/>
      <c r="JS83" s="257"/>
      <c r="JV83" s="257"/>
      <c r="KC83" s="256"/>
      <c r="KF83" s="257"/>
      <c r="KI83" s="257"/>
      <c r="KL83" s="257"/>
      <c r="KS83" s="256"/>
      <c r="KV83" s="257"/>
      <c r="KY83" s="257"/>
      <c r="LB83" s="257"/>
      <c r="LI83" s="256"/>
      <c r="LL83" s="257"/>
      <c r="LO83" s="257"/>
      <c r="LR83" s="257"/>
      <c r="LY83" s="256"/>
      <c r="MB83" s="257"/>
      <c r="ME83" s="257"/>
      <c r="MH83" s="257"/>
      <c r="MO83" s="256"/>
      <c r="MR83" s="257"/>
      <c r="MU83" s="257"/>
      <c r="MX83" s="257"/>
      <c r="NE83" s="256"/>
      <c r="NH83" s="257"/>
      <c r="NK83" s="257"/>
      <c r="NN83" s="257"/>
      <c r="NU83" s="256"/>
      <c r="NX83" s="257"/>
      <c r="OA83" s="257"/>
      <c r="OD83" s="257"/>
      <c r="OK83" s="256"/>
      <c r="ON83" s="257"/>
      <c r="OQ83" s="257"/>
      <c r="OT83" s="257"/>
      <c r="PA83" s="256"/>
      <c r="PD83" s="257"/>
      <c r="PG83" s="257"/>
      <c r="PJ83" s="257"/>
      <c r="PQ83" s="256"/>
      <c r="PT83" s="257"/>
      <c r="PW83" s="257"/>
      <c r="PZ83" s="257"/>
      <c r="QG83" s="256"/>
      <c r="QJ83" s="257"/>
      <c r="QM83" s="257"/>
      <c r="QP83" s="257"/>
      <c r="QW83" s="256"/>
      <c r="QZ83" s="257"/>
      <c r="RC83" s="257"/>
      <c r="RF83" s="257"/>
      <c r="RM83" s="256"/>
      <c r="RP83" s="257"/>
      <c r="RS83" s="257"/>
      <c r="RV83" s="257"/>
      <c r="SC83" s="256"/>
      <c r="SF83" s="257"/>
      <c r="SI83" s="257"/>
      <c r="SL83" s="257"/>
      <c r="SS83" s="256"/>
      <c r="SV83" s="257"/>
      <c r="SY83" s="257"/>
      <c r="TB83" s="257"/>
      <c r="TI83" s="256"/>
      <c r="TL83" s="257"/>
      <c r="TO83" s="257"/>
      <c r="TR83" s="257"/>
      <c r="TY83" s="256"/>
      <c r="UB83" s="257"/>
      <c r="UE83" s="257"/>
      <c r="UH83" s="257"/>
      <c r="UO83" s="256"/>
      <c r="UR83" s="257"/>
      <c r="UU83" s="257"/>
      <c r="UX83" s="257"/>
      <c r="VE83" s="256"/>
      <c r="VH83" s="257"/>
      <c r="VK83" s="257"/>
      <c r="VN83" s="257"/>
      <c r="VU83" s="256"/>
      <c r="VX83" s="257"/>
      <c r="WA83" s="257"/>
      <c r="WD83" s="257"/>
      <c r="WK83" s="256"/>
      <c r="WN83" s="257"/>
      <c r="WQ83" s="257"/>
      <c r="WT83" s="257"/>
      <c r="XA83" s="256"/>
      <c r="XD83" s="257"/>
      <c r="XG83" s="257"/>
      <c r="XJ83" s="257"/>
      <c r="XQ83" s="256"/>
      <c r="XT83" s="257"/>
      <c r="XW83" s="257"/>
      <c r="XZ83" s="257"/>
      <c r="YG83" s="256"/>
      <c r="YJ83" s="257"/>
      <c r="YM83" s="257"/>
      <c r="YP83" s="257"/>
      <c r="YW83" s="256"/>
      <c r="YZ83" s="257"/>
      <c r="ZC83" s="257"/>
      <c r="ZF83" s="257"/>
      <c r="ZM83" s="256"/>
      <c r="ZP83" s="257"/>
      <c r="ZS83" s="257"/>
      <c r="ZV83" s="257"/>
      <c r="AAC83" s="256"/>
      <c r="AAF83" s="257"/>
      <c r="AAI83" s="257"/>
      <c r="AAL83" s="257"/>
      <c r="AAS83" s="256"/>
      <c r="AAV83" s="257"/>
      <c r="AAY83" s="257"/>
      <c r="ABB83" s="257"/>
      <c r="ABI83" s="256"/>
      <c r="ABL83" s="257"/>
      <c r="ABO83" s="257"/>
      <c r="ABR83" s="257"/>
      <c r="ABY83" s="256"/>
      <c r="ACB83" s="257"/>
      <c r="ACE83" s="257"/>
      <c r="ACH83" s="257"/>
      <c r="ACO83" s="256"/>
      <c r="ACR83" s="257"/>
      <c r="ACU83" s="257"/>
      <c r="ACX83" s="257"/>
      <c r="ADE83" s="256"/>
      <c r="ADH83" s="257"/>
      <c r="ADK83" s="257"/>
      <c r="ADN83" s="257"/>
      <c r="ADU83" s="256"/>
      <c r="ADX83" s="257"/>
      <c r="AEA83" s="257"/>
      <c r="AED83" s="257"/>
      <c r="AEK83" s="256"/>
      <c r="AEN83" s="257"/>
      <c r="AEQ83" s="257"/>
      <c r="AET83" s="257"/>
      <c r="AFA83" s="256"/>
      <c r="AFD83" s="257"/>
      <c r="AFG83" s="257"/>
      <c r="AFJ83" s="257"/>
      <c r="AFQ83" s="256"/>
      <c r="AFT83" s="257"/>
      <c r="AFW83" s="257"/>
      <c r="AFZ83" s="257"/>
      <c r="AGG83" s="256"/>
      <c r="AGJ83" s="257"/>
      <c r="AGM83" s="257"/>
      <c r="AGP83" s="257"/>
      <c r="AGW83" s="256"/>
      <c r="AGZ83" s="257"/>
      <c r="AHC83" s="257"/>
      <c r="AHF83" s="257"/>
      <c r="AHM83" s="256"/>
      <c r="AHP83" s="257"/>
      <c r="AHS83" s="257"/>
      <c r="AHV83" s="257"/>
      <c r="AIC83" s="256"/>
      <c r="AIF83" s="257"/>
      <c r="AII83" s="257"/>
      <c r="AIL83" s="257"/>
      <c r="AIS83" s="256"/>
      <c r="AIV83" s="257"/>
      <c r="AIY83" s="257"/>
      <c r="AJB83" s="257"/>
      <c r="AJI83" s="256"/>
      <c r="AJL83" s="257"/>
      <c r="AJO83" s="257"/>
      <c r="AJR83" s="257"/>
      <c r="AJY83" s="256"/>
      <c r="AKB83" s="257"/>
      <c r="AKE83" s="257"/>
      <c r="AKH83" s="257"/>
      <c r="AKO83" s="256"/>
      <c r="AKR83" s="257"/>
      <c r="AKU83" s="257"/>
      <c r="AKX83" s="257"/>
      <c r="ALE83" s="256"/>
      <c r="ALH83" s="257"/>
      <c r="ALK83" s="257"/>
      <c r="ALN83" s="257"/>
      <c r="ALU83" s="256"/>
      <c r="ALX83" s="257"/>
      <c r="AMA83" s="257"/>
      <c r="AMD83" s="257"/>
    </row>
    <row r="84" customFormat="false" ht="30" hidden="false" customHeight="false" outlineLevel="0" collapsed="false">
      <c r="A84" s="108"/>
      <c r="B84" s="109"/>
      <c r="C84" s="109" t="s">
        <v>754</v>
      </c>
      <c r="D84" s="110" t="n">
        <v>25000</v>
      </c>
      <c r="E84" s="111" t="n">
        <v>0</v>
      </c>
      <c r="F84" s="111" t="n">
        <v>25000</v>
      </c>
      <c r="G84" s="111" t="n">
        <v>25000</v>
      </c>
      <c r="H84" s="111" t="n">
        <v>0</v>
      </c>
      <c r="I84" s="111" t="n">
        <v>25000</v>
      </c>
      <c r="J84" s="111" t="n">
        <v>25000</v>
      </c>
      <c r="K84" s="111" t="n">
        <v>0</v>
      </c>
      <c r="L84" s="111" t="n">
        <v>25000</v>
      </c>
      <c r="M84" s="111" t="n">
        <v>25000</v>
      </c>
      <c r="N84" s="111" t="n">
        <v>0</v>
      </c>
      <c r="O84" s="111" t="n">
        <v>25000</v>
      </c>
      <c r="P84" s="111" t="n">
        <v>100000</v>
      </c>
      <c r="Q84" s="111" t="n">
        <v>0</v>
      </c>
      <c r="R84" s="112" t="n">
        <v>100000</v>
      </c>
      <c r="S84" s="256"/>
      <c r="T84" s="6"/>
    </row>
    <row r="85" customFormat="false" ht="15.75" hidden="false" customHeight="false" outlineLevel="0" collapsed="false">
      <c r="A85" s="108"/>
      <c r="B85" s="109"/>
      <c r="C85" s="109" t="s">
        <v>627</v>
      </c>
      <c r="D85" s="152"/>
      <c r="E85" s="111" t="n">
        <v>250000</v>
      </c>
      <c r="F85" s="111" t="n">
        <v>-250000</v>
      </c>
      <c r="G85" s="111" t="n">
        <v>0</v>
      </c>
      <c r="H85" s="122"/>
      <c r="I85" s="111" t="n">
        <v>0</v>
      </c>
      <c r="J85" s="111" t="n">
        <v>0</v>
      </c>
      <c r="K85" s="111" t="n">
        <v>0</v>
      </c>
      <c r="L85" s="111" t="n">
        <v>0</v>
      </c>
      <c r="M85" s="111" t="n">
        <v>1E-008</v>
      </c>
      <c r="N85" s="111" t="n">
        <v>0</v>
      </c>
      <c r="O85" s="111" t="n">
        <v>1E-008</v>
      </c>
      <c r="P85" s="111" t="n">
        <v>1E-008</v>
      </c>
      <c r="Q85" s="111" t="n">
        <v>250000</v>
      </c>
      <c r="R85" s="112" t="n">
        <v>-249999.99999999</v>
      </c>
      <c r="S85" s="256"/>
      <c r="T85" s="6"/>
    </row>
    <row r="86" customFormat="false" ht="26.25" hidden="false" customHeight="true" outlineLevel="0" collapsed="false">
      <c r="A86" s="108"/>
      <c r="B86" s="113"/>
      <c r="C86" s="113" t="s">
        <v>755</v>
      </c>
      <c r="D86" s="114" t="n">
        <v>300000</v>
      </c>
      <c r="E86" s="115" t="n">
        <v>0</v>
      </c>
      <c r="F86" s="115" t="n">
        <v>300000</v>
      </c>
      <c r="G86" s="115" t="n">
        <v>0</v>
      </c>
      <c r="H86" s="115" t="n">
        <v>0</v>
      </c>
      <c r="I86" s="115" t="n">
        <v>0</v>
      </c>
      <c r="J86" s="115" t="n">
        <v>0</v>
      </c>
      <c r="K86" s="115" t="n">
        <v>0</v>
      </c>
      <c r="L86" s="115" t="n">
        <v>0</v>
      </c>
      <c r="M86" s="115" t="n">
        <v>0</v>
      </c>
      <c r="N86" s="115" t="n">
        <v>0</v>
      </c>
      <c r="O86" s="115" t="n">
        <v>0</v>
      </c>
      <c r="P86" s="115" t="n">
        <v>300000</v>
      </c>
      <c r="Q86" s="115" t="n">
        <v>0</v>
      </c>
      <c r="R86" s="116" t="n">
        <v>300000</v>
      </c>
      <c r="S86" s="256"/>
      <c r="T86" s="6"/>
    </row>
    <row r="87" customFormat="false" ht="15.75" hidden="false" customHeight="false" outlineLevel="0" collapsed="false">
      <c r="A87" s="108"/>
      <c r="B87" s="117" t="s">
        <v>669</v>
      </c>
      <c r="C87" s="118"/>
      <c r="D87" s="119" t="n">
        <v>4795000</v>
      </c>
      <c r="E87" s="120" t="n">
        <v>250000</v>
      </c>
      <c r="F87" s="120" t="n">
        <v>4545000</v>
      </c>
      <c r="G87" s="120" t="n">
        <v>4525000</v>
      </c>
      <c r="H87" s="120" t="n">
        <v>0</v>
      </c>
      <c r="I87" s="120" t="n">
        <v>4525000</v>
      </c>
      <c r="J87" s="120" t="n">
        <v>4525000</v>
      </c>
      <c r="K87" s="120" t="n">
        <v>0</v>
      </c>
      <c r="L87" s="120" t="n">
        <v>4525000</v>
      </c>
      <c r="M87" s="120" t="n">
        <v>4525000.00000001</v>
      </c>
      <c r="N87" s="120" t="n">
        <v>0</v>
      </c>
      <c r="O87" s="120" t="n">
        <v>4525000.00000001</v>
      </c>
      <c r="P87" s="120" t="n">
        <v>18370000</v>
      </c>
      <c r="Q87" s="120" t="n">
        <v>250000</v>
      </c>
      <c r="R87" s="121" t="n">
        <v>18120000</v>
      </c>
      <c r="S87" s="256"/>
      <c r="T87" s="6"/>
    </row>
    <row r="88" customFormat="false" ht="15.75" hidden="false" customHeight="false" outlineLevel="0" collapsed="false">
      <c r="A88" s="108"/>
      <c r="B88" s="104" t="s">
        <v>671</v>
      </c>
      <c r="C88" s="104"/>
      <c r="D88" s="254"/>
      <c r="E88" s="143"/>
      <c r="F88" s="143"/>
      <c r="G88" s="143"/>
      <c r="H88" s="143"/>
      <c r="I88" s="143"/>
      <c r="J88" s="143"/>
      <c r="K88" s="143"/>
      <c r="L88" s="143"/>
      <c r="M88" s="143"/>
      <c r="N88" s="143"/>
      <c r="O88" s="143"/>
      <c r="P88" s="143"/>
      <c r="Q88" s="143"/>
      <c r="R88" s="255"/>
      <c r="S88" s="256"/>
      <c r="T88" s="6"/>
    </row>
    <row r="89" customFormat="false" ht="15.75" hidden="false" customHeight="false" outlineLevel="0" collapsed="false">
      <c r="A89" s="108"/>
      <c r="B89" s="109"/>
      <c r="C89" s="109" t="s">
        <v>672</v>
      </c>
      <c r="D89" s="110" t="n">
        <v>1500000</v>
      </c>
      <c r="E89" s="111" t="n">
        <v>250000</v>
      </c>
      <c r="F89" s="111" t="n">
        <v>1250000</v>
      </c>
      <c r="G89" s="111" t="n">
        <v>1850000</v>
      </c>
      <c r="H89" s="111" t="n">
        <v>475000</v>
      </c>
      <c r="I89" s="111" t="n">
        <v>1375000</v>
      </c>
      <c r="J89" s="111" t="n">
        <v>0</v>
      </c>
      <c r="K89" s="111" t="n">
        <v>0</v>
      </c>
      <c r="L89" s="111" t="n">
        <v>0</v>
      </c>
      <c r="M89" s="111" t="n">
        <v>0</v>
      </c>
      <c r="N89" s="111" t="n">
        <v>0</v>
      </c>
      <c r="O89" s="111" t="n">
        <v>0</v>
      </c>
      <c r="P89" s="111" t="n">
        <v>3350000</v>
      </c>
      <c r="Q89" s="111" t="n">
        <v>725000</v>
      </c>
      <c r="R89" s="112" t="n">
        <v>2625000</v>
      </c>
      <c r="S89" s="256"/>
      <c r="T89" s="6"/>
    </row>
    <row r="90" customFormat="false" ht="15.75" hidden="false" customHeight="false" outlineLevel="0" collapsed="false">
      <c r="A90" s="108"/>
      <c r="B90" s="109"/>
      <c r="C90" s="109" t="s">
        <v>701</v>
      </c>
      <c r="D90" s="110" t="n">
        <v>0</v>
      </c>
      <c r="E90" s="111" t="n">
        <v>500000</v>
      </c>
      <c r="F90" s="111" t="n">
        <v>-500000</v>
      </c>
      <c r="G90" s="111" t="n">
        <v>0</v>
      </c>
      <c r="H90" s="111" t="n">
        <v>0</v>
      </c>
      <c r="I90" s="111" t="n">
        <v>0</v>
      </c>
      <c r="J90" s="111" t="n">
        <v>0</v>
      </c>
      <c r="K90" s="111" t="n">
        <v>0</v>
      </c>
      <c r="L90" s="111" t="n">
        <v>0</v>
      </c>
      <c r="M90" s="111" t="n">
        <v>0</v>
      </c>
      <c r="N90" s="111" t="n">
        <v>0</v>
      </c>
      <c r="O90" s="111" t="n">
        <v>0</v>
      </c>
      <c r="P90" s="111" t="n">
        <v>0</v>
      </c>
      <c r="Q90" s="111" t="n">
        <v>500000</v>
      </c>
      <c r="R90" s="112" t="n">
        <v>-500000</v>
      </c>
      <c r="S90" s="256"/>
      <c r="T90" s="6"/>
    </row>
    <row r="91" customFormat="false" ht="15.75" hidden="false" customHeight="false" outlineLevel="0" collapsed="false">
      <c r="A91" s="108"/>
      <c r="B91" s="109"/>
      <c r="C91" s="109" t="s">
        <v>759</v>
      </c>
      <c r="D91" s="110" t="n">
        <v>20000</v>
      </c>
      <c r="E91" s="111" t="n">
        <v>0</v>
      </c>
      <c r="F91" s="111" t="n">
        <v>20000</v>
      </c>
      <c r="G91" s="111" t="n">
        <v>0</v>
      </c>
      <c r="H91" s="111" t="n">
        <v>0</v>
      </c>
      <c r="I91" s="111" t="n">
        <v>0</v>
      </c>
      <c r="J91" s="111" t="n">
        <v>0</v>
      </c>
      <c r="K91" s="111" t="n">
        <v>0</v>
      </c>
      <c r="L91" s="111" t="n">
        <v>0</v>
      </c>
      <c r="M91" s="111" t="n">
        <v>1E-008</v>
      </c>
      <c r="N91" s="111" t="n">
        <v>0</v>
      </c>
      <c r="O91" s="111" t="n">
        <v>1E-008</v>
      </c>
      <c r="P91" s="111" t="n">
        <v>20000.00000001</v>
      </c>
      <c r="Q91" s="111" t="n">
        <v>0</v>
      </c>
      <c r="R91" s="112" t="n">
        <v>20000.00000001</v>
      </c>
      <c r="S91" s="256"/>
      <c r="T91" s="6"/>
    </row>
    <row r="92" customFormat="false" ht="30" hidden="false" customHeight="false" outlineLevel="0" collapsed="false">
      <c r="A92" s="108"/>
      <c r="B92" s="109"/>
      <c r="C92" s="109" t="s">
        <v>684</v>
      </c>
      <c r="D92" s="110" t="n">
        <v>400000</v>
      </c>
      <c r="E92" s="122"/>
      <c r="F92" s="111" t="n">
        <v>400000</v>
      </c>
      <c r="G92" s="111" t="n">
        <v>1000000</v>
      </c>
      <c r="H92" s="122"/>
      <c r="I92" s="111" t="n">
        <v>1000000</v>
      </c>
      <c r="J92" s="111" t="n">
        <v>1000000</v>
      </c>
      <c r="K92" s="122"/>
      <c r="L92" s="111" t="n">
        <v>1000000</v>
      </c>
      <c r="M92" s="111" t="n">
        <v>1300000</v>
      </c>
      <c r="N92" s="122"/>
      <c r="O92" s="111" t="n">
        <v>1300000</v>
      </c>
      <c r="P92" s="111" t="n">
        <v>3700000</v>
      </c>
      <c r="Q92" s="111" t="n">
        <v>0</v>
      </c>
      <c r="R92" s="112" t="n">
        <v>3700000</v>
      </c>
      <c r="S92" s="256"/>
      <c r="T92" s="6"/>
    </row>
    <row r="93" customFormat="false" ht="22.5" hidden="false" customHeight="true" outlineLevel="0" collapsed="false">
      <c r="A93" s="108"/>
      <c r="B93" s="109"/>
      <c r="C93" s="109" t="s">
        <v>581</v>
      </c>
      <c r="D93" s="110" t="n">
        <v>0</v>
      </c>
      <c r="E93" s="111" t="n">
        <v>0</v>
      </c>
      <c r="F93" s="111" t="n">
        <v>0</v>
      </c>
      <c r="G93" s="111" t="n">
        <v>1800000</v>
      </c>
      <c r="H93" s="111" t="n">
        <v>0</v>
      </c>
      <c r="I93" s="111" t="n">
        <v>1800000</v>
      </c>
      <c r="J93" s="111" t="n">
        <v>362000</v>
      </c>
      <c r="K93" s="111" t="n">
        <v>1250000</v>
      </c>
      <c r="L93" s="111" t="n">
        <v>-888000</v>
      </c>
      <c r="M93" s="111" t="n">
        <v>0</v>
      </c>
      <c r="N93" s="111" t="n">
        <v>0</v>
      </c>
      <c r="O93" s="111" t="n">
        <v>0</v>
      </c>
      <c r="P93" s="111" t="n">
        <v>2162000</v>
      </c>
      <c r="Q93" s="111" t="n">
        <v>1250000</v>
      </c>
      <c r="R93" s="112" t="n">
        <v>912000</v>
      </c>
      <c r="S93" s="256"/>
      <c r="T93" s="6"/>
    </row>
    <row r="94" customFormat="false" ht="22.5" hidden="false" customHeight="true" outlineLevel="0" collapsed="false">
      <c r="A94" s="108"/>
      <c r="B94" s="109"/>
      <c r="C94" s="109" t="s">
        <v>697</v>
      </c>
      <c r="D94" s="110" t="n">
        <v>0</v>
      </c>
      <c r="E94" s="111" t="n">
        <v>1000000</v>
      </c>
      <c r="F94" s="111" t="n">
        <v>-1000000</v>
      </c>
      <c r="G94" s="111" t="n">
        <v>0</v>
      </c>
      <c r="H94" s="111" t="n">
        <v>0</v>
      </c>
      <c r="I94" s="111" t="n">
        <v>0</v>
      </c>
      <c r="J94" s="111" t="n">
        <v>0</v>
      </c>
      <c r="K94" s="111" t="n">
        <v>0</v>
      </c>
      <c r="L94" s="111" t="n">
        <v>0</v>
      </c>
      <c r="M94" s="111" t="n">
        <v>0</v>
      </c>
      <c r="N94" s="111" t="n">
        <v>0</v>
      </c>
      <c r="O94" s="111" t="n">
        <v>0</v>
      </c>
      <c r="P94" s="111" t="n">
        <v>0</v>
      </c>
      <c r="Q94" s="111" t="n">
        <v>1000000</v>
      </c>
      <c r="R94" s="112" t="n">
        <v>-1000000</v>
      </c>
      <c r="S94" s="256"/>
      <c r="T94" s="6"/>
    </row>
    <row r="95" customFormat="false" ht="22.5" hidden="false" customHeight="true" outlineLevel="0" collapsed="false">
      <c r="A95" s="108"/>
      <c r="B95" s="109"/>
      <c r="C95" s="109" t="s">
        <v>586</v>
      </c>
      <c r="D95" s="110" t="n">
        <v>250000</v>
      </c>
      <c r="E95" s="111" t="n">
        <v>0</v>
      </c>
      <c r="F95" s="111" t="n">
        <v>250000</v>
      </c>
      <c r="G95" s="111" t="n">
        <v>1400000</v>
      </c>
      <c r="H95" s="111" t="n">
        <v>0</v>
      </c>
      <c r="I95" s="111" t="n">
        <v>1400000</v>
      </c>
      <c r="J95" s="111" t="n">
        <v>2900000</v>
      </c>
      <c r="K95" s="111" t="n">
        <v>0</v>
      </c>
      <c r="L95" s="111" t="n">
        <v>2900000</v>
      </c>
      <c r="M95" s="111" t="n">
        <v>0</v>
      </c>
      <c r="N95" s="111" t="n">
        <v>0</v>
      </c>
      <c r="O95" s="111" t="n">
        <v>0</v>
      </c>
      <c r="P95" s="111" t="n">
        <v>4550000</v>
      </c>
      <c r="Q95" s="111" t="n">
        <v>0</v>
      </c>
      <c r="R95" s="112" t="n">
        <v>4550000</v>
      </c>
      <c r="S95" s="256"/>
      <c r="T95" s="6"/>
    </row>
    <row r="96" customFormat="false" ht="22.5" hidden="false" customHeight="true" outlineLevel="0" collapsed="false">
      <c r="A96" s="108"/>
      <c r="B96" s="109"/>
      <c r="C96" s="109" t="s">
        <v>587</v>
      </c>
      <c r="D96" s="110" t="n">
        <v>2200000</v>
      </c>
      <c r="E96" s="111" t="n">
        <v>1100000</v>
      </c>
      <c r="F96" s="111" t="n">
        <v>1100000</v>
      </c>
      <c r="G96" s="111" t="n">
        <v>2000000</v>
      </c>
      <c r="H96" s="111" t="n">
        <v>875000</v>
      </c>
      <c r="I96" s="111" t="n">
        <v>1125000</v>
      </c>
      <c r="J96" s="111" t="n">
        <v>0</v>
      </c>
      <c r="K96" s="111" t="n">
        <v>0</v>
      </c>
      <c r="L96" s="111" t="n">
        <v>0</v>
      </c>
      <c r="M96" s="111" t="n">
        <v>0</v>
      </c>
      <c r="N96" s="111" t="n">
        <v>0</v>
      </c>
      <c r="O96" s="111" t="n">
        <v>0</v>
      </c>
      <c r="P96" s="111" t="n">
        <v>4200000</v>
      </c>
      <c r="Q96" s="111" t="n">
        <v>1975000</v>
      </c>
      <c r="R96" s="112" t="n">
        <v>2225000</v>
      </c>
      <c r="S96" s="256"/>
      <c r="T96" s="6"/>
    </row>
    <row r="97" customFormat="false" ht="22.5" hidden="false" customHeight="true" outlineLevel="0" collapsed="false">
      <c r="A97" s="108"/>
      <c r="B97" s="109"/>
      <c r="C97" s="109" t="s">
        <v>748</v>
      </c>
      <c r="D97" s="110" t="n">
        <v>0</v>
      </c>
      <c r="E97" s="111" t="n">
        <v>0</v>
      </c>
      <c r="F97" s="111" t="n">
        <v>0</v>
      </c>
      <c r="G97" s="111" t="n">
        <v>0</v>
      </c>
      <c r="H97" s="111" t="n">
        <v>0</v>
      </c>
      <c r="I97" s="111" t="n">
        <v>0</v>
      </c>
      <c r="J97" s="111" t="n">
        <v>36000</v>
      </c>
      <c r="K97" s="111" t="n">
        <v>0</v>
      </c>
      <c r="L97" s="111" t="n">
        <v>36000</v>
      </c>
      <c r="M97" s="111" t="n">
        <v>1880000</v>
      </c>
      <c r="N97" s="111" t="n">
        <v>0</v>
      </c>
      <c r="O97" s="111" t="n">
        <v>1880000</v>
      </c>
      <c r="P97" s="111" t="n">
        <v>1916000</v>
      </c>
      <c r="Q97" s="111" t="n">
        <v>0</v>
      </c>
      <c r="R97" s="112" t="n">
        <v>1916000</v>
      </c>
      <c r="S97" s="256"/>
      <c r="T97" s="6"/>
    </row>
    <row r="98" customFormat="false" ht="22.5" hidden="false" customHeight="true" outlineLevel="0" collapsed="false">
      <c r="A98" s="108"/>
      <c r="B98" s="109"/>
      <c r="C98" s="109" t="s">
        <v>673</v>
      </c>
      <c r="D98" s="110" t="n">
        <v>800000</v>
      </c>
      <c r="E98" s="111" t="n">
        <v>0</v>
      </c>
      <c r="F98" s="111" t="n">
        <v>800000</v>
      </c>
      <c r="G98" s="122"/>
      <c r="H98" s="111" t="n">
        <v>0</v>
      </c>
      <c r="I98" s="111" t="n">
        <v>0</v>
      </c>
      <c r="J98" s="111" t="n">
        <v>0</v>
      </c>
      <c r="K98" s="111" t="n">
        <v>0</v>
      </c>
      <c r="L98" s="111" t="n">
        <v>0</v>
      </c>
      <c r="M98" s="111" t="n">
        <v>1E-006</v>
      </c>
      <c r="N98" s="111" t="n">
        <v>0</v>
      </c>
      <c r="O98" s="111" t="n">
        <v>1E-006</v>
      </c>
      <c r="P98" s="111" t="n">
        <v>800000.000001</v>
      </c>
      <c r="Q98" s="111" t="n">
        <v>0</v>
      </c>
      <c r="R98" s="112" t="n">
        <v>800000.000001</v>
      </c>
      <c r="S98" s="256"/>
      <c r="T98" s="6"/>
    </row>
    <row r="99" customFormat="false" ht="30" hidden="false" customHeight="false" outlineLevel="0" collapsed="false">
      <c r="A99" s="108"/>
      <c r="B99" s="109"/>
      <c r="C99" s="109" t="s">
        <v>674</v>
      </c>
      <c r="D99" s="110" t="n">
        <v>120000</v>
      </c>
      <c r="E99" s="111" t="n">
        <v>0</v>
      </c>
      <c r="F99" s="111" t="n">
        <v>120000</v>
      </c>
      <c r="G99" s="111" t="n">
        <v>900000</v>
      </c>
      <c r="H99" s="111" t="n">
        <v>0</v>
      </c>
      <c r="I99" s="111" t="n">
        <v>900000</v>
      </c>
      <c r="J99" s="111" t="n">
        <v>2000000</v>
      </c>
      <c r="K99" s="111" t="n">
        <v>0</v>
      </c>
      <c r="L99" s="111" t="n">
        <v>2000000</v>
      </c>
      <c r="M99" s="111" t="n">
        <v>400000</v>
      </c>
      <c r="N99" s="111" t="n">
        <v>0</v>
      </c>
      <c r="O99" s="111" t="n">
        <v>400000</v>
      </c>
      <c r="P99" s="111" t="n">
        <v>3420000</v>
      </c>
      <c r="Q99" s="111" t="n">
        <v>0</v>
      </c>
      <c r="R99" s="112" t="n">
        <v>3420000</v>
      </c>
      <c r="S99" s="256"/>
      <c r="T99" s="6"/>
    </row>
    <row r="100" customFormat="false" ht="36" hidden="false" customHeight="true" outlineLevel="0" collapsed="false">
      <c r="A100" s="108"/>
      <c r="B100" s="109"/>
      <c r="C100" s="109" t="s">
        <v>675</v>
      </c>
      <c r="D100" s="110" t="n">
        <v>1560000</v>
      </c>
      <c r="E100" s="122"/>
      <c r="F100" s="111" t="n">
        <v>1560000</v>
      </c>
      <c r="G100" s="111" t="n">
        <v>0</v>
      </c>
      <c r="H100" s="122"/>
      <c r="I100" s="111" t="n">
        <v>0</v>
      </c>
      <c r="J100" s="111" t="n">
        <v>0</v>
      </c>
      <c r="K100" s="111" t="n">
        <v>0</v>
      </c>
      <c r="L100" s="111" t="n">
        <v>0</v>
      </c>
      <c r="M100" s="111" t="n">
        <v>1E-008</v>
      </c>
      <c r="N100" s="111" t="n">
        <v>0</v>
      </c>
      <c r="O100" s="111" t="n">
        <v>1E-008</v>
      </c>
      <c r="P100" s="111" t="n">
        <v>1560000.00000001</v>
      </c>
      <c r="Q100" s="111" t="n">
        <v>0</v>
      </c>
      <c r="R100" s="112" t="n">
        <v>1560000.00000001</v>
      </c>
      <c r="S100" s="256"/>
      <c r="T100" s="6"/>
    </row>
    <row r="101" customFormat="false" ht="21.75" hidden="false" customHeight="true" outlineLevel="0" collapsed="false">
      <c r="A101" s="108"/>
      <c r="B101" s="109"/>
      <c r="C101" s="109" t="s">
        <v>676</v>
      </c>
      <c r="D101" s="110" t="n">
        <v>0</v>
      </c>
      <c r="E101" s="111" t="n">
        <v>0</v>
      </c>
      <c r="F101" s="111" t="n">
        <v>0</v>
      </c>
      <c r="G101" s="111" t="n">
        <v>0</v>
      </c>
      <c r="H101" s="111" t="n">
        <v>0</v>
      </c>
      <c r="I101" s="111" t="n">
        <v>0</v>
      </c>
      <c r="J101" s="111" t="n">
        <v>0</v>
      </c>
      <c r="K101" s="111" t="n">
        <v>0</v>
      </c>
      <c r="L101" s="111" t="n">
        <v>0</v>
      </c>
      <c r="M101" s="111" t="n">
        <v>300000</v>
      </c>
      <c r="N101" s="111" t="n">
        <v>0</v>
      </c>
      <c r="O101" s="111" t="n">
        <v>300000</v>
      </c>
      <c r="P101" s="111" t="n">
        <v>300000</v>
      </c>
      <c r="Q101" s="111" t="n">
        <v>0</v>
      </c>
      <c r="R101" s="112" t="n">
        <v>300000</v>
      </c>
      <c r="S101" s="256"/>
      <c r="T101" s="6"/>
    </row>
    <row r="102" customFormat="false" ht="21.75" hidden="false" customHeight="true" outlineLevel="0" collapsed="false">
      <c r="A102" s="108"/>
      <c r="B102" s="109"/>
      <c r="C102" s="109" t="s">
        <v>677</v>
      </c>
      <c r="D102" s="110" t="n">
        <v>0</v>
      </c>
      <c r="E102" s="111" t="n">
        <v>0</v>
      </c>
      <c r="F102" s="111" t="n">
        <v>0</v>
      </c>
      <c r="G102" s="111" t="n">
        <v>0</v>
      </c>
      <c r="H102" s="111" t="n">
        <v>0</v>
      </c>
      <c r="I102" s="111" t="n">
        <v>0</v>
      </c>
      <c r="J102" s="111" t="n">
        <v>0</v>
      </c>
      <c r="K102" s="111" t="n">
        <v>0</v>
      </c>
      <c r="L102" s="111" t="n">
        <v>0</v>
      </c>
      <c r="M102" s="111" t="n">
        <v>2000000</v>
      </c>
      <c r="N102" s="111" t="n">
        <v>0</v>
      </c>
      <c r="O102" s="111" t="n">
        <v>2000000</v>
      </c>
      <c r="P102" s="111" t="n">
        <v>2000000</v>
      </c>
      <c r="Q102" s="111" t="n">
        <v>0</v>
      </c>
      <c r="R102" s="112" t="n">
        <v>2000000</v>
      </c>
      <c r="S102" s="256"/>
      <c r="T102" s="6"/>
    </row>
    <row r="103" customFormat="false" ht="21.75" hidden="false" customHeight="true" outlineLevel="0" collapsed="false">
      <c r="A103" s="108"/>
      <c r="B103" s="109"/>
      <c r="C103" s="109" t="s">
        <v>678</v>
      </c>
      <c r="D103" s="110" t="n">
        <v>0</v>
      </c>
      <c r="E103" s="111" t="n">
        <v>0</v>
      </c>
      <c r="F103" s="111" t="n">
        <v>0</v>
      </c>
      <c r="G103" s="111" t="n">
        <v>1500000</v>
      </c>
      <c r="H103" s="111" t="n">
        <v>0</v>
      </c>
      <c r="I103" s="111" t="n">
        <v>1500000</v>
      </c>
      <c r="J103" s="111" t="n">
        <v>0</v>
      </c>
      <c r="K103" s="111" t="n">
        <v>0</v>
      </c>
      <c r="L103" s="111" t="n">
        <v>0</v>
      </c>
      <c r="M103" s="111" t="n">
        <v>0</v>
      </c>
      <c r="N103" s="111" t="n">
        <v>0</v>
      </c>
      <c r="O103" s="111" t="n">
        <v>0</v>
      </c>
      <c r="P103" s="111" t="n">
        <v>1500000</v>
      </c>
      <c r="Q103" s="111" t="n">
        <v>0</v>
      </c>
      <c r="R103" s="112" t="n">
        <v>1500000</v>
      </c>
      <c r="S103" s="256"/>
      <c r="T103" s="6"/>
    </row>
    <row r="104" customFormat="false" ht="21.75" hidden="false" customHeight="true" outlineLevel="0" collapsed="false">
      <c r="A104" s="108"/>
      <c r="B104" s="109"/>
      <c r="C104" s="109" t="s">
        <v>601</v>
      </c>
      <c r="D104" s="110" t="n">
        <v>1100000</v>
      </c>
      <c r="E104" s="111" t="n">
        <v>0</v>
      </c>
      <c r="F104" s="111" t="n">
        <v>1100000</v>
      </c>
      <c r="G104" s="111" t="n">
        <v>0</v>
      </c>
      <c r="H104" s="111" t="n">
        <v>0</v>
      </c>
      <c r="I104" s="111" t="n">
        <v>0</v>
      </c>
      <c r="J104" s="111" t="n">
        <v>0</v>
      </c>
      <c r="K104" s="111" t="n">
        <v>0</v>
      </c>
      <c r="L104" s="111" t="n">
        <v>0</v>
      </c>
      <c r="M104" s="111" t="n">
        <v>1E-007</v>
      </c>
      <c r="N104" s="111" t="n">
        <v>0</v>
      </c>
      <c r="O104" s="111" t="n">
        <v>1E-007</v>
      </c>
      <c r="P104" s="111" t="n">
        <v>1100000.0000001</v>
      </c>
      <c r="Q104" s="111" t="n">
        <v>0</v>
      </c>
      <c r="R104" s="112" t="n">
        <v>1100000.0000001</v>
      </c>
      <c r="S104" s="256"/>
      <c r="T104" s="6"/>
    </row>
    <row r="105" customFormat="false" ht="21.75" hidden="false" customHeight="true" outlineLevel="0" collapsed="false">
      <c r="A105" s="108"/>
      <c r="B105" s="109"/>
      <c r="C105" s="109" t="s">
        <v>679</v>
      </c>
      <c r="D105" s="110" t="n">
        <v>0</v>
      </c>
      <c r="E105" s="111" t="n">
        <v>0</v>
      </c>
      <c r="F105" s="111" t="n">
        <v>0</v>
      </c>
      <c r="G105" s="111" t="n">
        <v>70000</v>
      </c>
      <c r="H105" s="111" t="n">
        <v>0</v>
      </c>
      <c r="I105" s="111" t="n">
        <v>70000</v>
      </c>
      <c r="J105" s="111" t="n">
        <v>1065000</v>
      </c>
      <c r="K105" s="111" t="n">
        <v>550000</v>
      </c>
      <c r="L105" s="111" t="n">
        <v>515000</v>
      </c>
      <c r="M105" s="111" t="n">
        <v>1065000</v>
      </c>
      <c r="N105" s="111" t="n">
        <v>550000</v>
      </c>
      <c r="O105" s="111" t="n">
        <v>515000</v>
      </c>
      <c r="P105" s="111" t="n">
        <v>2200000</v>
      </c>
      <c r="Q105" s="111" t="n">
        <v>1100000</v>
      </c>
      <c r="R105" s="112" t="n">
        <v>1100000</v>
      </c>
      <c r="S105" s="256"/>
      <c r="T105" s="6"/>
    </row>
    <row r="106" customFormat="false" ht="21.75" hidden="false" customHeight="true" outlineLevel="0" collapsed="false">
      <c r="A106" s="108"/>
      <c r="B106" s="109"/>
      <c r="C106" s="109" t="s">
        <v>680</v>
      </c>
      <c r="D106" s="110" t="n">
        <v>1300000</v>
      </c>
      <c r="E106" s="111" t="n">
        <v>0</v>
      </c>
      <c r="F106" s="111" t="n">
        <v>1300000</v>
      </c>
      <c r="G106" s="111" t="n">
        <v>0</v>
      </c>
      <c r="H106" s="111" t="n">
        <v>0</v>
      </c>
      <c r="I106" s="111" t="n">
        <v>0</v>
      </c>
      <c r="J106" s="111" t="n">
        <v>0</v>
      </c>
      <c r="K106" s="111" t="n">
        <v>0</v>
      </c>
      <c r="L106" s="111" t="n">
        <v>0</v>
      </c>
      <c r="M106" s="111" t="n">
        <v>1E-008</v>
      </c>
      <c r="N106" s="111" t="n">
        <v>0</v>
      </c>
      <c r="O106" s="111" t="n">
        <v>1E-008</v>
      </c>
      <c r="P106" s="111" t="n">
        <v>1300000.00000001</v>
      </c>
      <c r="Q106" s="111" t="n">
        <v>0</v>
      </c>
      <c r="R106" s="112" t="n">
        <v>1300000.00000001</v>
      </c>
      <c r="S106" s="256"/>
      <c r="T106" s="6"/>
    </row>
    <row r="107" customFormat="false" ht="21.75" hidden="false" customHeight="true" outlineLevel="0" collapsed="false">
      <c r="A107" s="108"/>
      <c r="B107" s="109"/>
      <c r="C107" s="109" t="s">
        <v>681</v>
      </c>
      <c r="D107" s="110" t="n">
        <v>1900000</v>
      </c>
      <c r="E107" s="111" t="n">
        <v>0</v>
      </c>
      <c r="F107" s="111" t="n">
        <v>1900000</v>
      </c>
      <c r="G107" s="111" t="n">
        <v>0</v>
      </c>
      <c r="H107" s="111" t="n">
        <v>0</v>
      </c>
      <c r="I107" s="111" t="n">
        <v>0</v>
      </c>
      <c r="J107" s="111" t="n">
        <v>0</v>
      </c>
      <c r="K107" s="111" t="n">
        <v>0</v>
      </c>
      <c r="L107" s="111" t="n">
        <v>0</v>
      </c>
      <c r="M107" s="111" t="n">
        <v>1E-007</v>
      </c>
      <c r="N107" s="111" t="n">
        <v>0</v>
      </c>
      <c r="O107" s="111" t="n">
        <v>1E-007</v>
      </c>
      <c r="P107" s="111" t="n">
        <v>1900000.0000001</v>
      </c>
      <c r="Q107" s="111" t="n">
        <v>0</v>
      </c>
      <c r="R107" s="112" t="n">
        <v>1900000.0000001</v>
      </c>
      <c r="S107" s="256"/>
      <c r="T107" s="6"/>
    </row>
    <row r="108" customFormat="false" ht="30" hidden="false" customHeight="false" outlineLevel="0" collapsed="false">
      <c r="A108" s="108"/>
      <c r="B108" s="109"/>
      <c r="C108" s="109" t="s">
        <v>682</v>
      </c>
      <c r="D108" s="110" t="n">
        <v>800000</v>
      </c>
      <c r="E108" s="111" t="n">
        <v>0</v>
      </c>
      <c r="F108" s="111" t="n">
        <v>800000</v>
      </c>
      <c r="G108" s="122"/>
      <c r="H108" s="111" t="n">
        <v>0</v>
      </c>
      <c r="I108" s="111" t="n">
        <v>0</v>
      </c>
      <c r="J108" s="111" t="n">
        <v>0</v>
      </c>
      <c r="K108" s="111" t="n">
        <v>0</v>
      </c>
      <c r="L108" s="111" t="n">
        <v>0</v>
      </c>
      <c r="M108" s="111" t="n">
        <v>1E-007</v>
      </c>
      <c r="N108" s="111" t="n">
        <v>0</v>
      </c>
      <c r="O108" s="111" t="n">
        <v>1E-007</v>
      </c>
      <c r="P108" s="111" t="n">
        <v>800000.0000001</v>
      </c>
      <c r="Q108" s="111" t="n">
        <v>0</v>
      </c>
      <c r="R108" s="112" t="n">
        <v>800000.0000001</v>
      </c>
      <c r="S108" s="256"/>
      <c r="T108" s="6"/>
    </row>
    <row r="109" customFormat="false" ht="21" hidden="false" customHeight="true" outlineLevel="0" collapsed="false">
      <c r="A109" s="108"/>
      <c r="B109" s="109"/>
      <c r="C109" s="109" t="s">
        <v>685</v>
      </c>
      <c r="D109" s="110" t="n">
        <v>0</v>
      </c>
      <c r="E109" s="111" t="n">
        <v>0</v>
      </c>
      <c r="F109" s="111" t="n">
        <v>0</v>
      </c>
      <c r="G109" s="111" t="n">
        <v>1000000</v>
      </c>
      <c r="H109" s="111" t="n">
        <v>0</v>
      </c>
      <c r="I109" s="111" t="n">
        <v>1000000</v>
      </c>
      <c r="J109" s="111" t="n">
        <v>4400000</v>
      </c>
      <c r="K109" s="111" t="n">
        <v>0</v>
      </c>
      <c r="L109" s="111" t="n">
        <v>4400000</v>
      </c>
      <c r="M109" s="111" t="n">
        <v>4200000</v>
      </c>
      <c r="N109" s="111" t="n">
        <v>0</v>
      </c>
      <c r="O109" s="111" t="n">
        <v>4200000</v>
      </c>
      <c r="P109" s="111" t="n">
        <v>9600000</v>
      </c>
      <c r="Q109" s="111" t="n">
        <v>0</v>
      </c>
      <c r="R109" s="112" t="n">
        <v>9600000</v>
      </c>
      <c r="S109" s="256"/>
    </row>
    <row r="110" customFormat="false" ht="21" hidden="false" customHeight="true" outlineLevel="0" collapsed="false">
      <c r="A110" s="108"/>
      <c r="B110" s="109"/>
      <c r="C110" s="109" t="s">
        <v>602</v>
      </c>
      <c r="D110" s="110" t="n">
        <v>400000</v>
      </c>
      <c r="E110" s="111" t="n">
        <v>0</v>
      </c>
      <c r="F110" s="111" t="n">
        <v>400000</v>
      </c>
      <c r="G110" s="111" t="n">
        <v>200000</v>
      </c>
      <c r="H110" s="111" t="n">
        <v>0</v>
      </c>
      <c r="I110" s="111" t="n">
        <v>200000</v>
      </c>
      <c r="J110" s="111" t="n">
        <v>400000</v>
      </c>
      <c r="K110" s="111" t="n">
        <v>0</v>
      </c>
      <c r="L110" s="111" t="n">
        <v>400000</v>
      </c>
      <c r="M110" s="111" t="n">
        <v>1E-008</v>
      </c>
      <c r="N110" s="111" t="n">
        <v>0</v>
      </c>
      <c r="O110" s="111" t="n">
        <v>1E-008</v>
      </c>
      <c r="P110" s="111" t="n">
        <v>1000000.00000001</v>
      </c>
      <c r="Q110" s="111" t="n">
        <v>0</v>
      </c>
      <c r="R110" s="112" t="n">
        <v>1000000.00000001</v>
      </c>
      <c r="S110" s="256"/>
    </row>
    <row r="111" customFormat="false" ht="30" hidden="false" customHeight="false" outlineLevel="0" collapsed="false">
      <c r="A111" s="108"/>
      <c r="B111" s="109"/>
      <c r="C111" s="109" t="s">
        <v>628</v>
      </c>
      <c r="D111" s="110" t="n">
        <v>1200000</v>
      </c>
      <c r="E111" s="111" t="n">
        <v>0</v>
      </c>
      <c r="F111" s="111" t="n">
        <v>1200000</v>
      </c>
      <c r="G111" s="111" t="n">
        <v>0</v>
      </c>
      <c r="H111" s="111" t="n">
        <v>0</v>
      </c>
      <c r="I111" s="111" t="n">
        <v>0</v>
      </c>
      <c r="J111" s="111" t="n">
        <v>0</v>
      </c>
      <c r="K111" s="111" t="n">
        <v>305000</v>
      </c>
      <c r="L111" s="111" t="n">
        <v>-305000</v>
      </c>
      <c r="M111" s="111" t="n">
        <v>1E-008</v>
      </c>
      <c r="N111" s="111" t="n">
        <v>0</v>
      </c>
      <c r="O111" s="111" t="n">
        <v>1E-008</v>
      </c>
      <c r="P111" s="111" t="n">
        <v>1200000.00000001</v>
      </c>
      <c r="Q111" s="111" t="n">
        <v>305000</v>
      </c>
      <c r="R111" s="112" t="n">
        <v>895000.00000001</v>
      </c>
      <c r="S111" s="256"/>
    </row>
    <row r="112" customFormat="false" ht="20.25" hidden="false" customHeight="true" outlineLevel="0" collapsed="false">
      <c r="A112" s="108"/>
      <c r="B112" s="109"/>
      <c r="C112" s="109" t="s">
        <v>686</v>
      </c>
      <c r="D112" s="110" t="n">
        <v>600000</v>
      </c>
      <c r="E112" s="111" t="n">
        <v>0</v>
      </c>
      <c r="F112" s="111" t="n">
        <v>600000</v>
      </c>
      <c r="G112" s="111" t="n">
        <v>2100000</v>
      </c>
      <c r="H112" s="111" t="n">
        <v>0</v>
      </c>
      <c r="I112" s="111" t="n">
        <v>2100000</v>
      </c>
      <c r="J112" s="111" t="n">
        <v>1900000</v>
      </c>
      <c r="K112" s="111" t="n">
        <v>0</v>
      </c>
      <c r="L112" s="111" t="n">
        <v>1900000</v>
      </c>
      <c r="M112" s="111" t="n">
        <v>1950713</v>
      </c>
      <c r="N112" s="111" t="n">
        <v>300000</v>
      </c>
      <c r="O112" s="111" t="n">
        <v>1650713</v>
      </c>
      <c r="P112" s="111" t="n">
        <v>6550713</v>
      </c>
      <c r="Q112" s="111" t="n">
        <v>300000</v>
      </c>
      <c r="R112" s="112" t="n">
        <v>6250713</v>
      </c>
      <c r="S112" s="256"/>
    </row>
    <row r="113" customFormat="false" ht="20.25" hidden="false" customHeight="true" outlineLevel="0" collapsed="false">
      <c r="A113" s="108"/>
      <c r="B113" s="109"/>
      <c r="C113" s="109" t="s">
        <v>683</v>
      </c>
      <c r="D113" s="110" t="n">
        <v>0</v>
      </c>
      <c r="E113" s="111" t="n">
        <v>0</v>
      </c>
      <c r="F113" s="111" t="n">
        <v>0</v>
      </c>
      <c r="G113" s="111" t="n">
        <v>500000</v>
      </c>
      <c r="H113" s="111" t="n">
        <v>0</v>
      </c>
      <c r="I113" s="111" t="n">
        <v>500000</v>
      </c>
      <c r="J113" s="111" t="n">
        <v>1500000</v>
      </c>
      <c r="K113" s="111" t="n">
        <v>0</v>
      </c>
      <c r="L113" s="111" t="n">
        <v>1500000</v>
      </c>
      <c r="M113" s="111" t="n">
        <v>500000</v>
      </c>
      <c r="N113" s="111" t="n">
        <v>0</v>
      </c>
      <c r="O113" s="111" t="n">
        <v>500000</v>
      </c>
      <c r="P113" s="111" t="n">
        <v>2500000</v>
      </c>
      <c r="Q113" s="111" t="n">
        <v>0</v>
      </c>
      <c r="R113" s="112" t="n">
        <v>2500000</v>
      </c>
      <c r="S113" s="256"/>
    </row>
    <row r="114" customFormat="false" ht="20.25" hidden="false" customHeight="true" outlineLevel="0" collapsed="false">
      <c r="A114" s="108"/>
      <c r="B114" s="109"/>
      <c r="C114" s="109" t="s">
        <v>639</v>
      </c>
      <c r="D114" s="110" t="n">
        <v>75000</v>
      </c>
      <c r="E114" s="111" t="n">
        <v>23000</v>
      </c>
      <c r="F114" s="111" t="n">
        <v>52000</v>
      </c>
      <c r="G114" s="111" t="n">
        <v>80000</v>
      </c>
      <c r="H114" s="111" t="n">
        <v>0</v>
      </c>
      <c r="I114" s="111" t="n">
        <v>80000</v>
      </c>
      <c r="J114" s="111" t="n">
        <v>80000</v>
      </c>
      <c r="K114" s="111" t="n">
        <v>0</v>
      </c>
      <c r="L114" s="111" t="n">
        <v>80000</v>
      </c>
      <c r="M114" s="111" t="n">
        <v>80000</v>
      </c>
      <c r="N114" s="111" t="n">
        <v>0</v>
      </c>
      <c r="O114" s="111" t="n">
        <v>80000</v>
      </c>
      <c r="P114" s="111" t="n">
        <v>315000</v>
      </c>
      <c r="Q114" s="111" t="n">
        <v>23000</v>
      </c>
      <c r="R114" s="112" t="n">
        <v>292000</v>
      </c>
      <c r="S114" s="256"/>
    </row>
    <row r="115" customFormat="false" ht="20.25" hidden="false" customHeight="true" outlineLevel="0" collapsed="false">
      <c r="A115" s="108"/>
      <c r="B115" s="109"/>
      <c r="C115" s="109" t="s">
        <v>687</v>
      </c>
      <c r="D115" s="152"/>
      <c r="E115" s="122"/>
      <c r="F115" s="111" t="n">
        <v>0</v>
      </c>
      <c r="G115" s="111" t="n">
        <v>600000</v>
      </c>
      <c r="H115" s="122"/>
      <c r="I115" s="111" t="n">
        <v>600000</v>
      </c>
      <c r="J115" s="111" t="n">
        <v>0</v>
      </c>
      <c r="K115" s="122"/>
      <c r="L115" s="111" t="n">
        <v>0</v>
      </c>
      <c r="M115" s="111" t="n">
        <v>0</v>
      </c>
      <c r="N115" s="122"/>
      <c r="O115" s="111" t="n">
        <v>0</v>
      </c>
      <c r="P115" s="111" t="n">
        <v>600000</v>
      </c>
      <c r="Q115" s="111" t="n">
        <v>0</v>
      </c>
      <c r="R115" s="112" t="n">
        <v>600000</v>
      </c>
      <c r="S115" s="256"/>
    </row>
    <row r="116" customFormat="false" ht="26.25" hidden="false" customHeight="true" outlineLevel="0" collapsed="false">
      <c r="A116" s="108"/>
      <c r="B116" s="113"/>
      <c r="C116" s="113" t="s">
        <v>589</v>
      </c>
      <c r="D116" s="114" t="n">
        <v>125000</v>
      </c>
      <c r="E116" s="115" t="n">
        <v>115000</v>
      </c>
      <c r="F116" s="115" t="n">
        <v>10000</v>
      </c>
      <c r="G116" s="115" t="n">
        <v>50000</v>
      </c>
      <c r="H116" s="115" t="n">
        <v>62000</v>
      </c>
      <c r="I116" s="115" t="n">
        <v>-12000</v>
      </c>
      <c r="J116" s="115" t="n">
        <v>150000</v>
      </c>
      <c r="K116" s="115" t="n">
        <v>0</v>
      </c>
      <c r="L116" s="115" t="n">
        <v>150000</v>
      </c>
      <c r="M116" s="115" t="n">
        <v>0</v>
      </c>
      <c r="N116" s="115" t="n">
        <v>0</v>
      </c>
      <c r="O116" s="115" t="n">
        <v>0</v>
      </c>
      <c r="P116" s="115" t="n">
        <v>325000</v>
      </c>
      <c r="Q116" s="115" t="n">
        <v>177000</v>
      </c>
      <c r="R116" s="116" t="n">
        <v>148000</v>
      </c>
      <c r="S116" s="256"/>
    </row>
    <row r="117" customFormat="false" ht="31.5" hidden="false" customHeight="false" outlineLevel="0" collapsed="false">
      <c r="A117" s="128"/>
      <c r="B117" s="117" t="s">
        <v>688</v>
      </c>
      <c r="C117" s="118"/>
      <c r="D117" s="119" t="n">
        <v>14350000</v>
      </c>
      <c r="E117" s="120" t="n">
        <v>2988000</v>
      </c>
      <c r="F117" s="120" t="n">
        <v>11362000</v>
      </c>
      <c r="G117" s="120" t="n">
        <v>15050000</v>
      </c>
      <c r="H117" s="120" t="n">
        <v>1412000</v>
      </c>
      <c r="I117" s="120" t="n">
        <v>13638000</v>
      </c>
      <c r="J117" s="120" t="n">
        <v>15793000</v>
      </c>
      <c r="K117" s="120" t="n">
        <v>2105000</v>
      </c>
      <c r="L117" s="120" t="n">
        <v>13688000</v>
      </c>
      <c r="M117" s="120" t="n">
        <v>13675713.0000013</v>
      </c>
      <c r="N117" s="120" t="n">
        <v>850000</v>
      </c>
      <c r="O117" s="120" t="n">
        <v>12825713.0000013</v>
      </c>
      <c r="P117" s="120" t="n">
        <v>58868713.0000013</v>
      </c>
      <c r="Q117" s="120" t="n">
        <v>7355000</v>
      </c>
      <c r="R117" s="121" t="n">
        <v>51513713.0000013</v>
      </c>
      <c r="S117" s="264"/>
    </row>
    <row r="118" customFormat="false" ht="24" hidden="false" customHeight="true" outlineLevel="0" collapsed="false">
      <c r="A118" s="129" t="s">
        <v>670</v>
      </c>
      <c r="B118" s="130"/>
      <c r="C118" s="118"/>
      <c r="D118" s="119" t="n">
        <v>33200000.1</v>
      </c>
      <c r="E118" s="120" t="n">
        <v>5668000</v>
      </c>
      <c r="F118" s="120" t="n">
        <v>27532000.1</v>
      </c>
      <c r="G118" s="120" t="n">
        <v>54344000</v>
      </c>
      <c r="H118" s="120" t="n">
        <v>5981000</v>
      </c>
      <c r="I118" s="120" t="n">
        <v>48363000</v>
      </c>
      <c r="J118" s="120" t="n">
        <v>36732000</v>
      </c>
      <c r="K118" s="120" t="n">
        <v>4568000</v>
      </c>
      <c r="L118" s="120" t="n">
        <v>32164000</v>
      </c>
      <c r="M118" s="120" t="n">
        <v>41600713.0010034</v>
      </c>
      <c r="N118" s="120" t="n">
        <v>2050000</v>
      </c>
      <c r="O118" s="120" t="n">
        <v>39550713.0010034</v>
      </c>
      <c r="P118" s="120" t="n">
        <v>165876713.101003</v>
      </c>
      <c r="Q118" s="120" t="n">
        <v>18267000</v>
      </c>
      <c r="R118" s="121" t="n">
        <v>147609713.101003</v>
      </c>
      <c r="S118" s="256"/>
    </row>
    <row r="119" customFormat="false" ht="30" hidden="false" customHeight="false" outlineLevel="0" collapsed="false">
      <c r="A119" s="103" t="s">
        <v>992</v>
      </c>
      <c r="B119" s="250"/>
      <c r="C119" s="251"/>
      <c r="D119" s="155"/>
      <c r="E119" s="156"/>
      <c r="F119" s="156"/>
      <c r="G119" s="156"/>
      <c r="H119" s="156"/>
      <c r="I119" s="156"/>
      <c r="J119" s="156"/>
      <c r="K119" s="156"/>
      <c r="L119" s="156"/>
      <c r="M119" s="156"/>
      <c r="N119" s="156"/>
      <c r="O119" s="156"/>
      <c r="P119" s="156"/>
      <c r="Q119" s="156"/>
      <c r="R119" s="252"/>
      <c r="S119" s="256"/>
    </row>
    <row r="120" customFormat="false" ht="18.75" hidden="false" customHeight="true" outlineLevel="0" collapsed="false">
      <c r="A120" s="108"/>
      <c r="B120" s="104" t="s">
        <v>993</v>
      </c>
      <c r="C120" s="104"/>
      <c r="D120" s="254"/>
      <c r="E120" s="143"/>
      <c r="F120" s="143"/>
      <c r="G120" s="143"/>
      <c r="H120" s="143"/>
      <c r="I120" s="143"/>
      <c r="J120" s="143"/>
      <c r="K120" s="143"/>
      <c r="L120" s="143"/>
      <c r="M120" s="143"/>
      <c r="N120" s="143"/>
      <c r="O120" s="143"/>
      <c r="P120" s="143"/>
      <c r="Q120" s="143"/>
      <c r="R120" s="255"/>
      <c r="S120" s="256"/>
    </row>
    <row r="121" customFormat="false" ht="18.75" hidden="false" customHeight="true" outlineLevel="0" collapsed="false">
      <c r="A121" s="108"/>
      <c r="B121" s="109"/>
      <c r="C121" s="109" t="s">
        <v>765</v>
      </c>
      <c r="D121" s="110" t="n">
        <v>800000</v>
      </c>
      <c r="E121" s="111" t="n">
        <v>0</v>
      </c>
      <c r="F121" s="111" t="n">
        <v>800000</v>
      </c>
      <c r="G121" s="111" t="n">
        <v>1000000</v>
      </c>
      <c r="H121" s="111" t="n">
        <v>0</v>
      </c>
      <c r="I121" s="111" t="n">
        <v>1000000</v>
      </c>
      <c r="J121" s="111" t="n">
        <v>1000000</v>
      </c>
      <c r="K121" s="111" t="n">
        <v>0</v>
      </c>
      <c r="L121" s="111" t="n">
        <v>1000000</v>
      </c>
      <c r="M121" s="111" t="n">
        <v>1000000</v>
      </c>
      <c r="N121" s="111" t="n">
        <v>0</v>
      </c>
      <c r="O121" s="111" t="n">
        <v>1000000</v>
      </c>
      <c r="P121" s="111" t="n">
        <v>3800000</v>
      </c>
      <c r="Q121" s="111" t="n">
        <v>0</v>
      </c>
      <c r="R121" s="112" t="n">
        <v>3800000</v>
      </c>
      <c r="S121" s="256"/>
    </row>
    <row r="122" customFormat="false" ht="31.5" hidden="false" customHeight="false" outlineLevel="0" collapsed="false">
      <c r="A122" s="108"/>
      <c r="B122" s="113"/>
      <c r="C122" s="113" t="s">
        <v>770</v>
      </c>
      <c r="D122" s="114" t="n">
        <v>70000</v>
      </c>
      <c r="E122" s="115" t="n">
        <v>0</v>
      </c>
      <c r="F122" s="115" t="n">
        <v>70000</v>
      </c>
      <c r="G122" s="115" t="n">
        <v>150000</v>
      </c>
      <c r="H122" s="115" t="n">
        <v>0</v>
      </c>
      <c r="I122" s="115" t="n">
        <v>150000</v>
      </c>
      <c r="J122" s="115" t="n">
        <v>150000</v>
      </c>
      <c r="K122" s="115" t="n">
        <v>0</v>
      </c>
      <c r="L122" s="115" t="n">
        <v>150000</v>
      </c>
      <c r="M122" s="115" t="n">
        <v>150000</v>
      </c>
      <c r="N122" s="115" t="n">
        <v>0</v>
      </c>
      <c r="O122" s="115" t="n">
        <v>150000</v>
      </c>
      <c r="P122" s="115" t="n">
        <v>520000</v>
      </c>
      <c r="Q122" s="115" t="n">
        <v>0</v>
      </c>
      <c r="R122" s="116" t="n">
        <v>520000</v>
      </c>
      <c r="S122" s="256"/>
    </row>
    <row r="123" customFormat="false" ht="21" hidden="false" customHeight="true" outlineLevel="0" collapsed="false">
      <c r="A123" s="108"/>
      <c r="B123" s="117" t="s">
        <v>1035</v>
      </c>
      <c r="C123" s="118"/>
      <c r="D123" s="119" t="n">
        <v>870000</v>
      </c>
      <c r="E123" s="120" t="n">
        <v>0</v>
      </c>
      <c r="F123" s="120" t="n">
        <v>870000</v>
      </c>
      <c r="G123" s="120" t="n">
        <v>1150000</v>
      </c>
      <c r="H123" s="120" t="n">
        <v>0</v>
      </c>
      <c r="I123" s="120" t="n">
        <v>1150000</v>
      </c>
      <c r="J123" s="120" t="n">
        <v>1150000</v>
      </c>
      <c r="K123" s="120" t="n">
        <v>0</v>
      </c>
      <c r="L123" s="120" t="n">
        <v>1150000</v>
      </c>
      <c r="M123" s="120" t="n">
        <v>1150000</v>
      </c>
      <c r="N123" s="120" t="n">
        <v>0</v>
      </c>
      <c r="O123" s="120" t="n">
        <v>1150000</v>
      </c>
      <c r="P123" s="120" t="n">
        <v>4320000</v>
      </c>
      <c r="Q123" s="120" t="n">
        <v>0</v>
      </c>
      <c r="R123" s="121" t="n">
        <v>4320000</v>
      </c>
      <c r="S123" s="256"/>
    </row>
    <row r="124" customFormat="false" ht="19.5" hidden="false" customHeight="true" outlineLevel="0" collapsed="false">
      <c r="A124" s="108"/>
      <c r="B124" s="104" t="s">
        <v>1003</v>
      </c>
      <c r="C124" s="104"/>
      <c r="D124" s="254"/>
      <c r="E124" s="143"/>
      <c r="F124" s="143"/>
      <c r="G124" s="143"/>
      <c r="H124" s="143"/>
      <c r="I124" s="143"/>
      <c r="J124" s="143"/>
      <c r="K124" s="143"/>
      <c r="L124" s="143"/>
      <c r="M124" s="143"/>
      <c r="N124" s="143"/>
      <c r="O124" s="143"/>
      <c r="P124" s="143"/>
      <c r="Q124" s="143"/>
      <c r="R124" s="255"/>
      <c r="S124" s="264"/>
    </row>
    <row r="125" customFormat="false" ht="33.75" hidden="false" customHeight="true" outlineLevel="0" collapsed="false">
      <c r="A125" s="108"/>
      <c r="B125" s="113"/>
      <c r="C125" s="113" t="s">
        <v>760</v>
      </c>
      <c r="D125" s="114" t="n">
        <v>200000</v>
      </c>
      <c r="E125" s="115" t="n">
        <v>0</v>
      </c>
      <c r="F125" s="115" t="n">
        <v>200000</v>
      </c>
      <c r="G125" s="115" t="n">
        <v>250000</v>
      </c>
      <c r="H125" s="115" t="n">
        <v>0</v>
      </c>
      <c r="I125" s="115" t="n">
        <v>250000</v>
      </c>
      <c r="J125" s="115" t="n">
        <v>250000</v>
      </c>
      <c r="K125" s="115" t="n">
        <v>0</v>
      </c>
      <c r="L125" s="115" t="n">
        <v>250000</v>
      </c>
      <c r="M125" s="115" t="n">
        <v>250000</v>
      </c>
      <c r="N125" s="115" t="n">
        <v>0</v>
      </c>
      <c r="O125" s="115" t="n">
        <v>250000</v>
      </c>
      <c r="P125" s="115" t="n">
        <v>950000</v>
      </c>
      <c r="Q125" s="115" t="n">
        <v>0</v>
      </c>
      <c r="R125" s="116" t="n">
        <v>950000</v>
      </c>
      <c r="S125" s="256"/>
    </row>
    <row r="126" customFormat="false" ht="19.5" hidden="false" customHeight="true" outlineLevel="0" collapsed="false">
      <c r="A126" s="108"/>
      <c r="B126" s="117" t="s">
        <v>1036</v>
      </c>
      <c r="C126" s="118"/>
      <c r="D126" s="119" t="n">
        <v>200000</v>
      </c>
      <c r="E126" s="120" t="n">
        <v>0</v>
      </c>
      <c r="F126" s="120" t="n">
        <v>200000</v>
      </c>
      <c r="G126" s="120" t="n">
        <v>250000</v>
      </c>
      <c r="H126" s="120" t="n">
        <v>0</v>
      </c>
      <c r="I126" s="120" t="n">
        <v>250000</v>
      </c>
      <c r="J126" s="120" t="n">
        <v>250000</v>
      </c>
      <c r="K126" s="120" t="n">
        <v>0</v>
      </c>
      <c r="L126" s="120" t="n">
        <v>250000</v>
      </c>
      <c r="M126" s="120" t="n">
        <v>250000</v>
      </c>
      <c r="N126" s="120" t="n">
        <v>0</v>
      </c>
      <c r="O126" s="120" t="n">
        <v>250000</v>
      </c>
      <c r="P126" s="120" t="n">
        <v>950000</v>
      </c>
      <c r="Q126" s="120" t="n">
        <v>0</v>
      </c>
      <c r="R126" s="121" t="n">
        <v>950000</v>
      </c>
      <c r="S126" s="256"/>
    </row>
    <row r="127" customFormat="false" ht="19.5" hidden="false" customHeight="true" outlineLevel="0" collapsed="false">
      <c r="A127" s="108"/>
      <c r="B127" s="104" t="s">
        <v>997</v>
      </c>
      <c r="C127" s="104"/>
      <c r="D127" s="254"/>
      <c r="E127" s="143"/>
      <c r="F127" s="143"/>
      <c r="G127" s="143"/>
      <c r="H127" s="143"/>
      <c r="I127" s="143"/>
      <c r="J127" s="143"/>
      <c r="K127" s="143"/>
      <c r="L127" s="143"/>
      <c r="M127" s="143"/>
      <c r="N127" s="143"/>
      <c r="O127" s="143"/>
      <c r="P127" s="143"/>
      <c r="Q127" s="143"/>
      <c r="R127" s="255"/>
      <c r="S127" s="256"/>
    </row>
    <row r="128" customFormat="false" ht="24" hidden="false" customHeight="true" outlineLevel="0" collapsed="false">
      <c r="A128" s="108"/>
      <c r="B128" s="113"/>
      <c r="C128" s="113" t="s">
        <v>766</v>
      </c>
      <c r="D128" s="114" t="n">
        <v>100000</v>
      </c>
      <c r="E128" s="115" t="n">
        <v>0</v>
      </c>
      <c r="F128" s="115" t="n">
        <v>100000</v>
      </c>
      <c r="G128" s="115" t="n">
        <v>150000</v>
      </c>
      <c r="H128" s="115" t="n">
        <v>0</v>
      </c>
      <c r="I128" s="115" t="n">
        <v>150000</v>
      </c>
      <c r="J128" s="115" t="n">
        <v>150000</v>
      </c>
      <c r="K128" s="115" t="n">
        <v>0</v>
      </c>
      <c r="L128" s="115" t="n">
        <v>150000</v>
      </c>
      <c r="M128" s="115" t="n">
        <v>150000</v>
      </c>
      <c r="N128" s="115" t="n">
        <v>0</v>
      </c>
      <c r="O128" s="115" t="n">
        <v>150000</v>
      </c>
      <c r="P128" s="115" t="n">
        <v>550000</v>
      </c>
      <c r="Q128" s="115" t="n">
        <v>0</v>
      </c>
      <c r="R128" s="116" t="n">
        <v>550000</v>
      </c>
      <c r="S128" s="256"/>
    </row>
    <row r="129" customFormat="false" ht="26.25" hidden="false" customHeight="true" outlineLevel="0" collapsed="false">
      <c r="A129" s="128"/>
      <c r="B129" s="117" t="s">
        <v>1037</v>
      </c>
      <c r="C129" s="118"/>
      <c r="D129" s="119" t="n">
        <v>100000</v>
      </c>
      <c r="E129" s="120" t="n">
        <v>0</v>
      </c>
      <c r="F129" s="120" t="n">
        <v>100000</v>
      </c>
      <c r="G129" s="120" t="n">
        <v>150000</v>
      </c>
      <c r="H129" s="120" t="n">
        <v>0</v>
      </c>
      <c r="I129" s="120" t="n">
        <v>150000</v>
      </c>
      <c r="J129" s="120" t="n">
        <v>150000</v>
      </c>
      <c r="K129" s="120" t="n">
        <v>0</v>
      </c>
      <c r="L129" s="120" t="n">
        <v>150000</v>
      </c>
      <c r="M129" s="120" t="n">
        <v>150000</v>
      </c>
      <c r="N129" s="120" t="n">
        <v>0</v>
      </c>
      <c r="O129" s="120" t="n">
        <v>150000</v>
      </c>
      <c r="P129" s="120" t="n">
        <v>550000</v>
      </c>
      <c r="Q129" s="120" t="n">
        <v>0</v>
      </c>
      <c r="R129" s="121" t="n">
        <v>550000</v>
      </c>
      <c r="S129" s="264"/>
    </row>
    <row r="130" customFormat="false" ht="24" hidden="false" customHeight="true" outlineLevel="0" collapsed="false">
      <c r="A130" s="129" t="s">
        <v>1038</v>
      </c>
      <c r="B130" s="130"/>
      <c r="C130" s="118"/>
      <c r="D130" s="119" t="n">
        <v>1170000</v>
      </c>
      <c r="E130" s="120" t="n">
        <v>0</v>
      </c>
      <c r="F130" s="120" t="n">
        <v>1170000</v>
      </c>
      <c r="G130" s="120" t="n">
        <v>1550000</v>
      </c>
      <c r="H130" s="120" t="n">
        <v>0</v>
      </c>
      <c r="I130" s="120" t="n">
        <v>1550000</v>
      </c>
      <c r="J130" s="120" t="n">
        <v>1550000</v>
      </c>
      <c r="K130" s="120" t="n">
        <v>0</v>
      </c>
      <c r="L130" s="120" t="n">
        <v>1550000</v>
      </c>
      <c r="M130" s="120" t="n">
        <v>1550000</v>
      </c>
      <c r="N130" s="120" t="n">
        <v>0</v>
      </c>
      <c r="O130" s="120" t="n">
        <v>1550000</v>
      </c>
      <c r="P130" s="120" t="n">
        <v>5820000</v>
      </c>
      <c r="Q130" s="120" t="n">
        <v>0</v>
      </c>
      <c r="R130" s="121" t="n">
        <v>5820000</v>
      </c>
      <c r="S130" s="264"/>
    </row>
    <row r="131" customFormat="false" ht="18.75" hidden="false" customHeight="true" outlineLevel="0" collapsed="false">
      <c r="A131" s="103" t="s">
        <v>1015</v>
      </c>
      <c r="B131" s="250"/>
      <c r="C131" s="251"/>
      <c r="D131" s="155"/>
      <c r="E131" s="156"/>
      <c r="F131" s="156"/>
      <c r="G131" s="156"/>
      <c r="H131" s="156"/>
      <c r="I131" s="156"/>
      <c r="J131" s="156"/>
      <c r="K131" s="156"/>
      <c r="L131" s="156"/>
      <c r="M131" s="156"/>
      <c r="N131" s="156"/>
      <c r="O131" s="156"/>
      <c r="P131" s="156"/>
      <c r="Q131" s="156"/>
      <c r="R131" s="252"/>
      <c r="S131" s="256"/>
    </row>
    <row r="132" customFormat="false" ht="22.5" hidden="false" customHeight="true" outlineLevel="0" collapsed="false">
      <c r="A132" s="108"/>
      <c r="B132" s="104" t="s">
        <v>1016</v>
      </c>
      <c r="C132" s="104"/>
      <c r="D132" s="254"/>
      <c r="E132" s="143"/>
      <c r="F132" s="143"/>
      <c r="G132" s="143"/>
      <c r="H132" s="143"/>
      <c r="I132" s="143"/>
      <c r="J132" s="143"/>
      <c r="K132" s="143"/>
      <c r="L132" s="143"/>
      <c r="M132" s="143"/>
      <c r="N132" s="143"/>
      <c r="O132" s="143"/>
      <c r="P132" s="143"/>
      <c r="Q132" s="143"/>
      <c r="R132" s="255"/>
      <c r="S132" s="256"/>
    </row>
    <row r="133" customFormat="false" ht="33" hidden="false" customHeight="true" outlineLevel="0" collapsed="false">
      <c r="A133" s="108"/>
      <c r="B133" s="113"/>
      <c r="C133" s="113" t="s">
        <v>757</v>
      </c>
      <c r="D133" s="114" t="n">
        <v>6000</v>
      </c>
      <c r="E133" s="115" t="n">
        <v>0</v>
      </c>
      <c r="F133" s="115" t="n">
        <v>6000</v>
      </c>
      <c r="G133" s="115" t="n">
        <v>6000</v>
      </c>
      <c r="H133" s="115" t="n">
        <v>0</v>
      </c>
      <c r="I133" s="115" t="n">
        <v>6000</v>
      </c>
      <c r="J133" s="115" t="n">
        <v>0</v>
      </c>
      <c r="K133" s="115" t="n">
        <v>0</v>
      </c>
      <c r="L133" s="115" t="n">
        <v>0</v>
      </c>
      <c r="M133" s="115" t="n">
        <v>6000</v>
      </c>
      <c r="N133" s="115" t="n">
        <v>0</v>
      </c>
      <c r="O133" s="115" t="n">
        <v>6000</v>
      </c>
      <c r="P133" s="115" t="n">
        <v>18000</v>
      </c>
      <c r="Q133" s="115" t="n">
        <v>0</v>
      </c>
      <c r="R133" s="116" t="n">
        <v>18000</v>
      </c>
      <c r="S133" s="256"/>
    </row>
    <row r="134" customFormat="false" ht="36.75" hidden="false" customHeight="true" outlineLevel="0" collapsed="false">
      <c r="A134" s="128"/>
      <c r="B134" s="117" t="s">
        <v>1039</v>
      </c>
      <c r="C134" s="118"/>
      <c r="D134" s="119" t="n">
        <v>6000</v>
      </c>
      <c r="E134" s="120" t="n">
        <v>0</v>
      </c>
      <c r="F134" s="120" t="n">
        <v>6000</v>
      </c>
      <c r="G134" s="120" t="n">
        <v>6000</v>
      </c>
      <c r="H134" s="120" t="n">
        <v>0</v>
      </c>
      <c r="I134" s="120" t="n">
        <v>6000</v>
      </c>
      <c r="J134" s="120" t="n">
        <v>0</v>
      </c>
      <c r="K134" s="120" t="n">
        <v>0</v>
      </c>
      <c r="L134" s="120" t="n">
        <v>0</v>
      </c>
      <c r="M134" s="120" t="n">
        <v>6000</v>
      </c>
      <c r="N134" s="120" t="n">
        <v>0</v>
      </c>
      <c r="O134" s="120" t="n">
        <v>6000</v>
      </c>
      <c r="P134" s="120" t="n">
        <v>18000</v>
      </c>
      <c r="Q134" s="120" t="n">
        <v>0</v>
      </c>
      <c r="R134" s="121" t="n">
        <v>18000</v>
      </c>
      <c r="S134" s="256"/>
    </row>
    <row r="135" customFormat="false" ht="32.25" hidden="false" customHeight="true" outlineLevel="0" collapsed="false">
      <c r="A135" s="129" t="s">
        <v>1040</v>
      </c>
      <c r="B135" s="130"/>
      <c r="C135" s="118"/>
      <c r="D135" s="119" t="n">
        <v>6000</v>
      </c>
      <c r="E135" s="120" t="n">
        <v>0</v>
      </c>
      <c r="F135" s="120" t="n">
        <v>6000</v>
      </c>
      <c r="G135" s="120" t="n">
        <v>6000</v>
      </c>
      <c r="H135" s="120" t="n">
        <v>0</v>
      </c>
      <c r="I135" s="120" t="n">
        <v>6000</v>
      </c>
      <c r="J135" s="120" t="n">
        <v>0</v>
      </c>
      <c r="K135" s="120" t="n">
        <v>0</v>
      </c>
      <c r="L135" s="120" t="n">
        <v>0</v>
      </c>
      <c r="M135" s="120" t="n">
        <v>6000</v>
      </c>
      <c r="N135" s="120" t="n">
        <v>0</v>
      </c>
      <c r="O135" s="120" t="n">
        <v>6000</v>
      </c>
      <c r="P135" s="120" t="n">
        <v>18000</v>
      </c>
      <c r="Q135" s="120" t="n">
        <v>0</v>
      </c>
      <c r="R135" s="121" t="n">
        <v>18000</v>
      </c>
      <c r="S135" s="256"/>
    </row>
    <row r="136" customFormat="false" ht="15.75" hidden="false" customHeight="false" outlineLevel="0" collapsed="false">
      <c r="A136" s="103" t="s">
        <v>990</v>
      </c>
      <c r="B136" s="250"/>
      <c r="C136" s="251"/>
      <c r="D136" s="155"/>
      <c r="E136" s="156"/>
      <c r="F136" s="156"/>
      <c r="G136" s="156"/>
      <c r="H136" s="156"/>
      <c r="I136" s="156"/>
      <c r="J136" s="156"/>
      <c r="K136" s="156"/>
      <c r="L136" s="156"/>
      <c r="M136" s="156"/>
      <c r="N136" s="156"/>
      <c r="O136" s="156"/>
      <c r="P136" s="156"/>
      <c r="Q136" s="156"/>
      <c r="R136" s="252"/>
      <c r="S136" s="264"/>
    </row>
    <row r="137" customFormat="false" ht="22.5" hidden="false" customHeight="true" outlineLevel="0" collapsed="false">
      <c r="A137" s="108"/>
      <c r="B137" s="104" t="s">
        <v>990</v>
      </c>
      <c r="C137" s="104"/>
      <c r="D137" s="254"/>
      <c r="E137" s="143"/>
      <c r="F137" s="143"/>
      <c r="G137" s="143"/>
      <c r="H137" s="143"/>
      <c r="I137" s="143"/>
      <c r="J137" s="143"/>
      <c r="K137" s="143"/>
      <c r="L137" s="143"/>
      <c r="M137" s="143"/>
      <c r="N137" s="143"/>
      <c r="O137" s="143"/>
      <c r="P137" s="143"/>
      <c r="Q137" s="143"/>
      <c r="R137" s="255"/>
      <c r="S137" s="256"/>
    </row>
    <row r="138" customFormat="false" ht="38.25" hidden="false" customHeight="true" outlineLevel="0" collapsed="false">
      <c r="A138" s="108"/>
      <c r="B138" s="113"/>
      <c r="C138" s="113" t="s">
        <v>638</v>
      </c>
      <c r="D138" s="114" t="n">
        <v>1000000</v>
      </c>
      <c r="E138" s="115" t="n">
        <v>0</v>
      </c>
      <c r="F138" s="115" t="n">
        <v>1000000</v>
      </c>
      <c r="G138" s="115" t="n">
        <v>1000000</v>
      </c>
      <c r="H138" s="115" t="n">
        <v>0</v>
      </c>
      <c r="I138" s="115" t="n">
        <v>1000000</v>
      </c>
      <c r="J138" s="115" t="n">
        <v>1000000</v>
      </c>
      <c r="K138" s="115" t="n">
        <v>0</v>
      </c>
      <c r="L138" s="115" t="n">
        <v>1000000</v>
      </c>
      <c r="M138" s="115" t="n">
        <v>0.01</v>
      </c>
      <c r="N138" s="115" t="n">
        <v>0</v>
      </c>
      <c r="O138" s="115" t="n">
        <v>0.01</v>
      </c>
      <c r="P138" s="115" t="n">
        <v>3000000.01</v>
      </c>
      <c r="Q138" s="115" t="n">
        <v>0</v>
      </c>
      <c r="R138" s="116" t="n">
        <v>3000000.01</v>
      </c>
    </row>
    <row r="139" customFormat="false" ht="31.5" hidden="true" customHeight="false" outlineLevel="1" collapsed="false">
      <c r="A139" s="128"/>
      <c r="B139" s="117" t="s">
        <v>1041</v>
      </c>
      <c r="C139" s="118"/>
      <c r="D139" s="119" t="n">
        <v>1000000</v>
      </c>
      <c r="E139" s="120" t="n">
        <v>0</v>
      </c>
      <c r="F139" s="120" t="n">
        <v>1000000</v>
      </c>
      <c r="G139" s="120" t="n">
        <v>1000000</v>
      </c>
      <c r="H139" s="120" t="n">
        <v>0</v>
      </c>
      <c r="I139" s="120" t="n">
        <v>1000000</v>
      </c>
      <c r="J139" s="120" t="n">
        <v>1000000</v>
      </c>
      <c r="K139" s="120" t="n">
        <v>0</v>
      </c>
      <c r="L139" s="120" t="n">
        <v>1000000</v>
      </c>
      <c r="M139" s="120" t="n">
        <v>0.01</v>
      </c>
      <c r="N139" s="120" t="n">
        <v>0</v>
      </c>
      <c r="O139" s="120" t="n">
        <v>0.01</v>
      </c>
      <c r="P139" s="120" t="n">
        <v>3000000.01</v>
      </c>
      <c r="Q139" s="120" t="n">
        <v>0</v>
      </c>
      <c r="R139" s="121" t="n">
        <v>3000000.01</v>
      </c>
    </row>
    <row r="140" customFormat="false" ht="28.5" hidden="true" customHeight="true" outlineLevel="1" collapsed="false">
      <c r="A140" s="129" t="s">
        <v>1041</v>
      </c>
      <c r="B140" s="130"/>
      <c r="C140" s="118"/>
      <c r="D140" s="119" t="n">
        <v>1000000</v>
      </c>
      <c r="E140" s="120" t="n">
        <v>0</v>
      </c>
      <c r="F140" s="120" t="n">
        <v>1000000</v>
      </c>
      <c r="G140" s="120" t="n">
        <v>1000000</v>
      </c>
      <c r="H140" s="120" t="n">
        <v>0</v>
      </c>
      <c r="I140" s="120" t="n">
        <v>1000000</v>
      </c>
      <c r="J140" s="120" t="n">
        <v>1000000</v>
      </c>
      <c r="K140" s="120" t="n">
        <v>0</v>
      </c>
      <c r="L140" s="120" t="n">
        <v>1000000</v>
      </c>
      <c r="M140" s="120" t="n">
        <v>0.01</v>
      </c>
      <c r="N140" s="120" t="n">
        <v>0</v>
      </c>
      <c r="O140" s="120" t="n">
        <v>0.01</v>
      </c>
      <c r="P140" s="120" t="n">
        <v>3000000.01</v>
      </c>
      <c r="Q140" s="120" t="n">
        <v>0</v>
      </c>
      <c r="R140" s="121" t="n">
        <v>3000000.01</v>
      </c>
    </row>
    <row r="141" s="266" customFormat="true" ht="18" hidden="true" customHeight="false" outlineLevel="1" collapsed="false">
      <c r="A141" s="131" t="s">
        <v>607</v>
      </c>
      <c r="B141" s="132"/>
      <c r="C141" s="133"/>
      <c r="D141" s="134" t="n">
        <v>46864000.100012</v>
      </c>
      <c r="E141" s="135" t="n">
        <v>11098600</v>
      </c>
      <c r="F141" s="135" t="n">
        <v>35765400.100012</v>
      </c>
      <c r="G141" s="135" t="n">
        <v>64668500</v>
      </c>
      <c r="H141" s="135" t="n">
        <v>6999400.00002</v>
      </c>
      <c r="I141" s="135" t="n">
        <v>57669099.99998</v>
      </c>
      <c r="J141" s="135" t="n">
        <v>58293917.0000101</v>
      </c>
      <c r="K141" s="135" t="n">
        <v>10000500.0000001</v>
      </c>
      <c r="L141" s="135" t="n">
        <v>48293417.00001</v>
      </c>
      <c r="M141" s="135" t="n">
        <v>87548713.0110034</v>
      </c>
      <c r="N141" s="135" t="n">
        <v>16962000</v>
      </c>
      <c r="O141" s="135" t="n">
        <v>70586713.0110033</v>
      </c>
      <c r="P141" s="135" t="n">
        <v>257375130.111025</v>
      </c>
      <c r="Q141" s="135" t="n">
        <v>45060500.0000201</v>
      </c>
      <c r="R141" s="136" t="n">
        <v>212314630.111005</v>
      </c>
      <c r="S141" s="243"/>
      <c r="T141" s="243"/>
    </row>
    <row r="142" s="266" customFormat="true" ht="18" hidden="true" customHeight="false" outlineLevel="1" collapsed="false">
      <c r="Q142" s="267"/>
      <c r="R142" s="243"/>
      <c r="S142" s="243"/>
      <c r="T142" s="243"/>
    </row>
    <row r="143" s="266" customFormat="true" ht="18" hidden="false" customHeight="false" outlineLevel="0" collapsed="false">
      <c r="Q143" s="267"/>
      <c r="R143" s="243"/>
      <c r="S143" s="243"/>
      <c r="T143" s="243"/>
    </row>
    <row r="144" s="266" customFormat="true" ht="18" hidden="true" customHeight="false" outlineLevel="1" collapsed="false">
      <c r="Q144" s="267"/>
      <c r="R144" s="243"/>
      <c r="S144" s="243"/>
      <c r="T144" s="243"/>
    </row>
    <row r="145" s="266" customFormat="true" ht="18" hidden="true" customHeight="false" outlineLevel="1" collapsed="false">
      <c r="Q145" s="267"/>
      <c r="R145" s="243"/>
      <c r="S145" s="243"/>
      <c r="T145" s="243"/>
    </row>
    <row r="146" s="266" customFormat="true" ht="18" hidden="true" customHeight="false" outlineLevel="1" collapsed="false">
      <c r="Q146" s="267"/>
      <c r="R146" s="243"/>
      <c r="S146" s="243"/>
      <c r="T146" s="243"/>
    </row>
    <row r="147" s="266" customFormat="true" ht="18" hidden="true" customHeight="false" outlineLevel="1" collapsed="false">
      <c r="Q147" s="267"/>
      <c r="R147" s="243"/>
      <c r="S147" s="243"/>
      <c r="T147" s="243"/>
    </row>
    <row r="148" s="266" customFormat="true" ht="18" hidden="true" customHeight="false" outlineLevel="1" collapsed="false">
      <c r="Q148" s="267"/>
      <c r="R148" s="243"/>
      <c r="S148" s="243"/>
      <c r="T148" s="243"/>
    </row>
    <row r="149" s="266" customFormat="true" ht="18" hidden="true" customHeight="false" outlineLevel="1" collapsed="false">
      <c r="Q149" s="267"/>
      <c r="R149" s="243"/>
      <c r="S149" s="243"/>
      <c r="T149" s="243"/>
    </row>
    <row r="150" s="266" customFormat="true" ht="18" hidden="true" customHeight="false" outlineLevel="1" collapsed="false">
      <c r="Q150" s="267"/>
      <c r="R150" s="243"/>
      <c r="S150" s="243"/>
      <c r="T150" s="243"/>
    </row>
    <row r="151" s="266" customFormat="true" ht="18" hidden="true" customHeight="false" outlineLevel="1" collapsed="false">
      <c r="Q151" s="267"/>
      <c r="R151" s="243"/>
      <c r="S151" s="243"/>
      <c r="T151" s="243"/>
    </row>
    <row r="152" s="266" customFormat="true" ht="18" hidden="true" customHeight="false" outlineLevel="1" collapsed="false">
      <c r="Q152" s="267"/>
      <c r="R152" s="243"/>
      <c r="S152" s="243"/>
      <c r="T152" s="243"/>
    </row>
    <row r="153" s="266" customFormat="true" ht="18" hidden="true" customHeight="false" outlineLevel="1" collapsed="false">
      <c r="A153" s="267"/>
      <c r="B153" s="268"/>
      <c r="C153" s="268"/>
      <c r="D153" s="268"/>
      <c r="E153" s="268"/>
      <c r="F153" s="268"/>
      <c r="G153" s="268"/>
      <c r="H153" s="268"/>
      <c r="I153" s="268"/>
      <c r="J153" s="268"/>
      <c r="K153" s="268"/>
      <c r="L153" s="268"/>
      <c r="M153" s="268"/>
      <c r="N153" s="145"/>
      <c r="O153" s="243"/>
      <c r="P153" s="243"/>
      <c r="Q153" s="267"/>
      <c r="R153" s="243"/>
      <c r="S153" s="243"/>
      <c r="T153" s="243"/>
    </row>
    <row r="154" s="266" customFormat="true" ht="18" hidden="true" customHeight="false" outlineLevel="1" collapsed="false">
      <c r="A154" s="267"/>
      <c r="B154" s="268"/>
      <c r="C154" s="268"/>
      <c r="D154" s="268"/>
      <c r="E154" s="268"/>
      <c r="F154" s="268"/>
      <c r="G154" s="268"/>
      <c r="H154" s="268"/>
      <c r="I154" s="268"/>
      <c r="J154" s="268"/>
      <c r="K154" s="268"/>
      <c r="L154" s="268"/>
      <c r="M154" s="268"/>
      <c r="N154" s="145"/>
      <c r="O154" s="243"/>
      <c r="P154" s="243"/>
      <c r="Q154" s="267"/>
      <c r="R154" s="243"/>
      <c r="S154" s="243"/>
      <c r="T154" s="243"/>
    </row>
    <row r="155" s="266" customFormat="true" ht="18" hidden="true" customHeight="false" outlineLevel="1" collapsed="false">
      <c r="A155" s="267"/>
      <c r="B155" s="268"/>
      <c r="C155" s="268"/>
      <c r="D155" s="268"/>
      <c r="E155" s="268"/>
      <c r="F155" s="268"/>
      <c r="G155" s="268"/>
      <c r="H155" s="268"/>
      <c r="I155" s="268"/>
      <c r="J155" s="268"/>
      <c r="K155" s="268"/>
      <c r="L155" s="268"/>
      <c r="M155" s="268"/>
      <c r="N155" s="145"/>
      <c r="O155" s="243"/>
      <c r="P155" s="243"/>
      <c r="Q155" s="267"/>
      <c r="R155" s="243"/>
      <c r="S155" s="243"/>
      <c r="T155" s="243"/>
    </row>
    <row r="156" s="266" customFormat="true" ht="18" hidden="true" customHeight="false" outlineLevel="1" collapsed="false">
      <c r="A156" s="267"/>
      <c r="B156" s="268"/>
      <c r="C156" s="268"/>
      <c r="D156" s="268"/>
      <c r="E156" s="268"/>
      <c r="F156" s="268"/>
      <c r="G156" s="268"/>
      <c r="H156" s="268"/>
      <c r="I156" s="268"/>
      <c r="J156" s="268"/>
      <c r="K156" s="268"/>
      <c r="L156" s="268"/>
      <c r="M156" s="268"/>
      <c r="N156" s="145"/>
      <c r="O156" s="243"/>
      <c r="P156" s="243"/>
      <c r="Q156" s="267"/>
      <c r="R156" s="243"/>
      <c r="S156" s="243"/>
      <c r="T156" s="243"/>
    </row>
    <row r="157" s="266" customFormat="true" ht="18" hidden="true" customHeight="false" outlineLevel="1" collapsed="false">
      <c r="A157" s="267"/>
      <c r="B157" s="268"/>
      <c r="C157" s="268"/>
      <c r="D157" s="268"/>
      <c r="E157" s="268"/>
      <c r="F157" s="268"/>
      <c r="G157" s="268"/>
      <c r="H157" s="268"/>
      <c r="I157" s="268"/>
      <c r="J157" s="268"/>
      <c r="K157" s="268"/>
      <c r="L157" s="268"/>
      <c r="M157" s="268"/>
      <c r="N157" s="145"/>
      <c r="O157" s="243"/>
      <c r="P157" s="243"/>
      <c r="Q157" s="267"/>
      <c r="R157" s="243"/>
      <c r="S157" s="243"/>
      <c r="T157" s="243"/>
    </row>
    <row r="158" s="266" customFormat="true" ht="18" hidden="true" customHeight="false" outlineLevel="1" collapsed="false">
      <c r="A158" s="267"/>
      <c r="B158" s="268"/>
      <c r="C158" s="268"/>
      <c r="D158" s="268"/>
      <c r="E158" s="268"/>
      <c r="F158" s="268"/>
      <c r="G158" s="268"/>
      <c r="H158" s="268"/>
      <c r="I158" s="268"/>
      <c r="J158" s="268"/>
      <c r="K158" s="268"/>
      <c r="L158" s="268"/>
      <c r="M158" s="268"/>
      <c r="N158" s="145"/>
      <c r="O158" s="243"/>
      <c r="P158" s="243"/>
      <c r="Q158" s="267"/>
      <c r="R158" s="243"/>
      <c r="S158" s="243"/>
      <c r="T158" s="243"/>
    </row>
    <row r="159" s="266" customFormat="true" ht="18" hidden="true" customHeight="false" outlineLevel="1" collapsed="false">
      <c r="A159" s="267"/>
      <c r="B159" s="268"/>
      <c r="C159" s="268"/>
      <c r="D159" s="268"/>
      <c r="E159" s="268"/>
      <c r="F159" s="268"/>
      <c r="G159" s="268"/>
      <c r="H159" s="268"/>
      <c r="I159" s="268"/>
      <c r="J159" s="268"/>
      <c r="K159" s="268"/>
      <c r="L159" s="268"/>
      <c r="M159" s="268"/>
      <c r="N159" s="145"/>
      <c r="O159" s="243"/>
      <c r="P159" s="243"/>
      <c r="Q159" s="267"/>
      <c r="R159" s="243"/>
      <c r="S159" s="243"/>
      <c r="T159" s="243"/>
    </row>
    <row r="160" s="266" customFormat="true" ht="18" hidden="true" customHeight="false" outlineLevel="1" collapsed="false">
      <c r="A160" s="267"/>
      <c r="B160" s="268"/>
      <c r="C160" s="268"/>
      <c r="D160" s="268"/>
      <c r="E160" s="268"/>
      <c r="F160" s="268"/>
      <c r="G160" s="268"/>
      <c r="H160" s="268"/>
      <c r="I160" s="268"/>
      <c r="J160" s="268"/>
      <c r="K160" s="268"/>
      <c r="L160" s="268"/>
      <c r="M160" s="268"/>
      <c r="N160" s="145"/>
      <c r="O160" s="243"/>
      <c r="P160" s="243"/>
      <c r="Q160" s="267"/>
      <c r="R160" s="243"/>
      <c r="S160" s="243"/>
      <c r="T160" s="243"/>
    </row>
    <row r="161" s="266" customFormat="true" ht="18" hidden="true" customHeight="false" outlineLevel="1" collapsed="false">
      <c r="A161" s="267"/>
      <c r="B161" s="268"/>
      <c r="C161" s="268"/>
      <c r="D161" s="268"/>
      <c r="E161" s="268"/>
      <c r="F161" s="268"/>
      <c r="G161" s="268"/>
      <c r="H161" s="268"/>
      <c r="I161" s="268"/>
      <c r="J161" s="268"/>
      <c r="K161" s="268"/>
      <c r="L161" s="268"/>
      <c r="M161" s="268"/>
      <c r="N161" s="145"/>
      <c r="O161" s="243"/>
      <c r="P161" s="243"/>
      <c r="Q161" s="267"/>
      <c r="R161" s="243"/>
      <c r="S161" s="243"/>
      <c r="T161" s="243"/>
    </row>
    <row r="162" s="266" customFormat="true" ht="18" hidden="true" customHeight="false" outlineLevel="1" collapsed="false">
      <c r="A162" s="267"/>
      <c r="B162" s="268"/>
      <c r="C162" s="268"/>
      <c r="D162" s="268"/>
      <c r="E162" s="268"/>
      <c r="F162" s="268"/>
      <c r="G162" s="268"/>
      <c r="H162" s="268"/>
      <c r="I162" s="268"/>
      <c r="J162" s="268"/>
      <c r="K162" s="268"/>
      <c r="L162" s="268"/>
      <c r="M162" s="268"/>
      <c r="N162" s="145"/>
      <c r="O162" s="243"/>
      <c r="P162" s="243"/>
      <c r="Q162" s="269"/>
      <c r="R162" s="243"/>
      <c r="S162" s="243"/>
      <c r="T162" s="243"/>
    </row>
    <row r="163" s="266" customFormat="true" ht="18" hidden="true" customHeight="false" outlineLevel="1" collapsed="false">
      <c r="A163" s="267"/>
      <c r="B163" s="268"/>
      <c r="C163" s="268"/>
      <c r="D163" s="268"/>
      <c r="E163" s="268"/>
      <c r="F163" s="268"/>
      <c r="G163" s="268"/>
      <c r="H163" s="268"/>
      <c r="I163" s="268"/>
      <c r="J163" s="268"/>
      <c r="K163" s="268"/>
      <c r="L163" s="268"/>
      <c r="M163" s="268"/>
      <c r="N163" s="145"/>
      <c r="O163" s="243"/>
      <c r="P163" s="243"/>
      <c r="Q163" s="269"/>
      <c r="R163" s="243"/>
      <c r="S163" s="243"/>
      <c r="T163" s="243"/>
    </row>
    <row r="164" s="266" customFormat="true" ht="18" hidden="true" customHeight="false" outlineLevel="2" collapsed="false">
      <c r="A164" s="267"/>
      <c r="B164" s="268"/>
      <c r="C164" s="268"/>
      <c r="D164" s="268"/>
      <c r="E164" s="268"/>
      <c r="F164" s="268"/>
      <c r="G164" s="268"/>
      <c r="H164" s="268"/>
      <c r="I164" s="268"/>
      <c r="J164" s="268"/>
      <c r="K164" s="268"/>
      <c r="L164" s="268"/>
      <c r="M164" s="268"/>
      <c r="N164" s="145"/>
      <c r="O164" s="243"/>
      <c r="P164" s="243"/>
      <c r="Q164" s="270"/>
      <c r="R164" s="243"/>
      <c r="S164" s="243"/>
      <c r="T164" s="243"/>
    </row>
    <row r="165" s="275" customFormat="true" ht="18.75" hidden="true" customHeight="false" outlineLevel="2" collapsed="false">
      <c r="A165" s="269" t="s">
        <v>1042</v>
      </c>
      <c r="B165" s="271"/>
      <c r="C165" s="271"/>
      <c r="D165" s="272" t="n">
        <v>31839559</v>
      </c>
      <c r="E165" s="271"/>
      <c r="F165" s="271"/>
      <c r="G165" s="272" t="n">
        <v>35574105</v>
      </c>
      <c r="H165" s="271"/>
      <c r="I165" s="271"/>
      <c r="J165" s="272" t="n">
        <v>29092441</v>
      </c>
      <c r="K165" s="271"/>
      <c r="L165" s="271"/>
      <c r="M165" s="272" t="n">
        <v>23972712</v>
      </c>
      <c r="N165" s="271"/>
      <c r="O165" s="273"/>
      <c r="P165" s="273"/>
      <c r="Q165" s="274"/>
      <c r="R165" s="273"/>
      <c r="S165" s="273"/>
      <c r="T165" s="273"/>
    </row>
    <row r="166" s="275" customFormat="true" ht="18.75" hidden="true" customHeight="false" outlineLevel="2" collapsed="false">
      <c r="A166" s="269" t="s">
        <v>1043</v>
      </c>
      <c r="B166" s="271"/>
      <c r="C166" s="271"/>
      <c r="D166" s="272" t="n">
        <f aca="false">+D165-D116</f>
        <v>20477559</v>
      </c>
      <c r="E166" s="271"/>
      <c r="F166" s="271"/>
      <c r="G166" s="272" t="n">
        <f aca="false">+G165-G116</f>
        <v>21936105</v>
      </c>
      <c r="H166" s="271"/>
      <c r="I166" s="271"/>
      <c r="J166" s="272" t="n">
        <f aca="false">+J165-J116</f>
        <v>15404441</v>
      </c>
      <c r="K166" s="271"/>
      <c r="L166" s="271"/>
      <c r="M166" s="272" t="n">
        <f aca="false">+M165-M116</f>
        <v>11146998.9999987</v>
      </c>
      <c r="N166" s="271"/>
      <c r="O166" s="273"/>
      <c r="P166" s="273"/>
      <c r="Q166" s="274"/>
      <c r="R166" s="273"/>
      <c r="S166" s="273"/>
      <c r="T166" s="273"/>
    </row>
    <row r="167" s="266" customFormat="true" ht="18" hidden="true" customHeight="false" outlineLevel="1" collapsed="false">
      <c r="A167" s="270"/>
      <c r="B167" s="276"/>
      <c r="C167" s="276"/>
      <c r="D167" s="277"/>
      <c r="E167" s="276"/>
      <c r="F167" s="276"/>
      <c r="G167" s="277"/>
      <c r="H167" s="276"/>
      <c r="I167" s="276"/>
      <c r="J167" s="277"/>
      <c r="K167" s="276"/>
      <c r="L167" s="276"/>
      <c r="M167" s="277"/>
      <c r="N167" s="276"/>
      <c r="O167" s="243"/>
      <c r="P167" s="243"/>
      <c r="Q167" s="42"/>
      <c r="R167" s="243"/>
      <c r="S167" s="243"/>
      <c r="T167" s="243"/>
    </row>
    <row r="168" customFormat="false" ht="38.25" hidden="false" customHeight="true" outlineLevel="0" collapsed="false">
      <c r="A168" s="274" t="s">
        <v>1044</v>
      </c>
      <c r="B168" s="258"/>
      <c r="C168" s="258"/>
      <c r="D168" s="257" t="s">
        <v>74</v>
      </c>
      <c r="E168" s="258"/>
      <c r="F168" s="258"/>
      <c r="G168" s="257" t="n">
        <v>18200000</v>
      </c>
      <c r="H168" s="258"/>
      <c r="I168" s="258"/>
      <c r="J168" s="257" t="n">
        <v>18725000</v>
      </c>
      <c r="K168" s="258"/>
      <c r="L168" s="258"/>
      <c r="M168" s="257" t="n">
        <v>19380000</v>
      </c>
      <c r="N168" s="258"/>
      <c r="P168" s="241"/>
      <c r="Q168" s="278"/>
    </row>
    <row r="169" customFormat="false" ht="47.25" hidden="false" customHeight="false" outlineLevel="0" collapsed="false">
      <c r="A169" s="274" t="s">
        <v>1045</v>
      </c>
      <c r="B169" s="258"/>
      <c r="C169" s="258"/>
      <c r="D169" s="260" t="s">
        <v>74</v>
      </c>
      <c r="E169" s="260"/>
      <c r="F169" s="260"/>
      <c r="G169" s="260" t="n">
        <f aca="false">+G168-G140</f>
        <v>-39469099.99998</v>
      </c>
      <c r="H169" s="261"/>
      <c r="I169" s="261"/>
      <c r="J169" s="260" t="n">
        <f aca="false">+J168-J140</f>
        <v>-29568417.00001</v>
      </c>
      <c r="K169" s="261"/>
      <c r="L169" s="261"/>
      <c r="M169" s="260" t="n">
        <f aca="false">+M168-M140</f>
        <v>-51206713.0110033</v>
      </c>
      <c r="N169" s="258"/>
      <c r="P169" s="241"/>
      <c r="Q169" s="42"/>
    </row>
    <row r="170" customFormat="false" ht="15.75" hidden="false" customHeight="false" outlineLevel="0" collapsed="false">
      <c r="A170" s="42"/>
      <c r="B170" s="6"/>
      <c r="C170" s="6"/>
      <c r="D170" s="6"/>
      <c r="E170" s="6"/>
      <c r="F170" s="6"/>
      <c r="G170" s="6"/>
      <c r="H170" s="6"/>
      <c r="I170" s="6"/>
      <c r="J170" s="6"/>
      <c r="K170" s="6"/>
      <c r="L170" s="6"/>
      <c r="M170" s="6"/>
      <c r="N170" s="145"/>
      <c r="Q170" s="42"/>
    </row>
    <row r="171" s="282" customFormat="true" ht="15.75" hidden="false" customHeight="false" outlineLevel="0" collapsed="false">
      <c r="A171" s="278"/>
      <c r="B171" s="279"/>
      <c r="C171" s="280"/>
      <c r="D171" s="280"/>
      <c r="E171" s="280"/>
      <c r="F171" s="280"/>
      <c r="G171" s="280"/>
      <c r="H171" s="279"/>
      <c r="I171" s="280"/>
      <c r="J171" s="280"/>
      <c r="K171" s="280"/>
      <c r="L171" s="280"/>
      <c r="M171" s="280"/>
      <c r="N171" s="281"/>
      <c r="Q171" s="42"/>
    </row>
    <row r="172" customFormat="false" ht="15.75" hidden="false" customHeight="false" outlineLevel="0" collapsed="false">
      <c r="A172" s="42"/>
      <c r="B172" s="283"/>
      <c r="C172" s="6"/>
      <c r="D172" s="280"/>
      <c r="E172" s="280" t="n">
        <v>63954500</v>
      </c>
      <c r="F172" s="280" t="n">
        <v>7237200</v>
      </c>
      <c r="G172" s="280" t="n">
        <v>56717300</v>
      </c>
      <c r="H172" s="284"/>
      <c r="I172" s="6"/>
      <c r="J172" s="6"/>
      <c r="K172" s="6"/>
      <c r="L172" s="6"/>
      <c r="M172" s="6"/>
      <c r="N172" s="145"/>
      <c r="Q172" s="42"/>
    </row>
    <row r="173" customFormat="false" ht="15.75" hidden="false" customHeight="false" outlineLevel="0" collapsed="false">
      <c r="A173" s="42"/>
      <c r="C173" s="283"/>
      <c r="D173" s="280"/>
      <c r="E173" s="280" t="n">
        <f aca="false">+E172-GETPIVOTDATA(" Dép. 2020",$A$5)</f>
        <v>-714000</v>
      </c>
      <c r="F173" s="280" t="n">
        <f aca="false">+F172-GETPIVOTDATA(" Rec. 2020",$A$5)</f>
        <v>237799.99998</v>
      </c>
      <c r="G173" s="280" t="n">
        <f aca="false">+G172-GETPIVOTDATA(" CN 2020",$A$5)</f>
        <v>-951799.999980003</v>
      </c>
      <c r="H173" s="6"/>
      <c r="I173" s="280"/>
      <c r="J173" s="6"/>
      <c r="K173" s="6"/>
      <c r="L173" s="6"/>
      <c r="M173" s="6"/>
      <c r="N173" s="145"/>
      <c r="Q173" s="42"/>
    </row>
    <row r="174" customFormat="false" ht="15.75" hidden="false" customHeight="false" outlineLevel="0" collapsed="false">
      <c r="A174" s="42"/>
      <c r="B174" s="283"/>
      <c r="C174" s="283"/>
      <c r="D174" s="280"/>
      <c r="E174" s="280"/>
      <c r="F174" s="280"/>
      <c r="G174" s="280"/>
      <c r="H174" s="6"/>
      <c r="I174" s="285"/>
      <c r="J174" s="6"/>
      <c r="K174" s="6"/>
      <c r="L174" s="6"/>
      <c r="M174" s="6"/>
      <c r="N174" s="145"/>
      <c r="Q174" s="42"/>
    </row>
    <row r="175" customFormat="false" ht="15.75" hidden="false" customHeight="false" outlineLevel="0" collapsed="false">
      <c r="A175" s="42"/>
      <c r="B175" s="283"/>
      <c r="C175" s="283"/>
      <c r="D175" s="280"/>
      <c r="E175" s="280"/>
      <c r="F175" s="280"/>
      <c r="G175" s="280"/>
      <c r="H175" s="6"/>
      <c r="I175" s="6"/>
      <c r="J175" s="6"/>
      <c r="K175" s="6"/>
      <c r="L175" s="6"/>
      <c r="M175" s="6"/>
      <c r="N175" s="145"/>
      <c r="Q175" s="42"/>
    </row>
    <row r="176" customFormat="false" ht="15.75" hidden="false" customHeight="false" outlineLevel="0" collapsed="false">
      <c r="A176" s="42"/>
      <c r="B176" s="283"/>
      <c r="C176" s="283"/>
      <c r="D176" s="280"/>
      <c r="E176" s="280"/>
      <c r="F176" s="280"/>
      <c r="G176" s="280"/>
      <c r="H176" s="6"/>
      <c r="I176" s="6"/>
      <c r="J176" s="6"/>
      <c r="K176" s="6"/>
      <c r="L176" s="6"/>
      <c r="M176" s="6"/>
      <c r="N176" s="145"/>
      <c r="Q176" s="42"/>
    </row>
    <row r="177" customFormat="false" ht="15.75" hidden="false" customHeight="false" outlineLevel="0" collapsed="false">
      <c r="A177" s="42"/>
      <c r="B177" s="283"/>
      <c r="C177" s="283"/>
      <c r="D177" s="280"/>
      <c r="E177" s="280"/>
      <c r="F177" s="280"/>
      <c r="G177" s="280"/>
      <c r="H177" s="6"/>
      <c r="I177" s="6"/>
      <c r="J177" s="6"/>
      <c r="K177" s="6"/>
      <c r="L177" s="6"/>
      <c r="M177" s="6"/>
      <c r="N177" s="145"/>
      <c r="Q177" s="42"/>
    </row>
    <row r="178" customFormat="false" ht="15.75" hidden="false" customHeight="false" outlineLevel="0" collapsed="false">
      <c r="A178" s="42"/>
      <c r="B178" s="283"/>
      <c r="C178" s="283"/>
      <c r="D178" s="280"/>
      <c r="E178" s="280"/>
      <c r="F178" s="280"/>
      <c r="G178" s="280"/>
      <c r="H178" s="6"/>
      <c r="I178" s="6"/>
      <c r="J178" s="6"/>
      <c r="K178" s="6"/>
      <c r="L178" s="6"/>
      <c r="M178" s="6"/>
      <c r="N178" s="145"/>
      <c r="Q178" s="42"/>
    </row>
    <row r="179" customFormat="false" ht="15.75" hidden="false" customHeight="false" outlineLevel="0" collapsed="false">
      <c r="A179" s="42"/>
      <c r="B179" s="283"/>
      <c r="C179" s="283"/>
      <c r="D179" s="280"/>
      <c r="E179" s="280"/>
      <c r="F179" s="280"/>
      <c r="G179" s="280"/>
      <c r="H179" s="6"/>
      <c r="I179" s="6"/>
      <c r="J179" s="6"/>
      <c r="K179" s="6"/>
      <c r="L179" s="6"/>
      <c r="M179" s="6"/>
      <c r="N179" s="145"/>
      <c r="Q179" s="42"/>
    </row>
    <row r="180" customFormat="false" ht="15.75" hidden="false" customHeight="false" outlineLevel="0" collapsed="false">
      <c r="A180" s="42"/>
      <c r="B180" s="283"/>
      <c r="C180" s="283"/>
      <c r="D180" s="280"/>
      <c r="E180" s="280"/>
      <c r="F180" s="280"/>
      <c r="G180" s="280"/>
      <c r="H180" s="6"/>
      <c r="I180" s="6"/>
      <c r="J180" s="6"/>
      <c r="K180" s="6"/>
      <c r="L180" s="6"/>
      <c r="M180" s="6"/>
      <c r="N180" s="145"/>
      <c r="Q180" s="42"/>
    </row>
    <row r="181" customFormat="false" ht="15.75" hidden="false" customHeight="false" outlineLevel="0" collapsed="false">
      <c r="A181" s="42"/>
      <c r="B181" s="283"/>
      <c r="C181" s="283"/>
      <c r="D181" s="280"/>
      <c r="E181" s="280"/>
      <c r="F181" s="280"/>
      <c r="G181" s="280"/>
      <c r="H181" s="6"/>
      <c r="I181" s="6"/>
      <c r="J181" s="6"/>
      <c r="K181" s="6"/>
      <c r="L181" s="6"/>
      <c r="M181" s="6"/>
      <c r="N181" s="145"/>
      <c r="Q181" s="42"/>
    </row>
    <row r="182" customFormat="false" ht="15.75" hidden="false" customHeight="false" outlineLevel="0" collapsed="false">
      <c r="A182" s="42"/>
      <c r="B182" s="283"/>
      <c r="C182" s="283"/>
      <c r="D182" s="280"/>
      <c r="E182" s="280"/>
      <c r="F182" s="280"/>
      <c r="G182" s="280"/>
      <c r="H182" s="6"/>
      <c r="I182" s="6"/>
      <c r="J182" s="6"/>
      <c r="K182" s="6"/>
      <c r="L182" s="6"/>
      <c r="M182" s="6"/>
      <c r="N182" s="145"/>
      <c r="Q182" s="42"/>
    </row>
    <row r="183" customFormat="false" ht="15.75" hidden="false" customHeight="false" outlineLevel="0" collapsed="false">
      <c r="A183" s="42"/>
      <c r="B183" s="283"/>
      <c r="C183" s="283"/>
      <c r="D183" s="280"/>
      <c r="E183" s="280"/>
      <c r="F183" s="280"/>
      <c r="G183" s="280"/>
      <c r="H183" s="6"/>
      <c r="I183" s="6"/>
      <c r="J183" s="6"/>
      <c r="K183" s="6"/>
      <c r="L183" s="6"/>
      <c r="M183" s="6"/>
      <c r="N183" s="145"/>
      <c r="Q183" s="42"/>
    </row>
    <row r="184" customFormat="false" ht="15.75" hidden="false" customHeight="false" outlineLevel="0" collapsed="false">
      <c r="A184" s="42"/>
      <c r="B184" s="283"/>
      <c r="C184" s="283"/>
      <c r="D184" s="280"/>
      <c r="E184" s="280"/>
      <c r="F184" s="280"/>
      <c r="G184" s="280"/>
      <c r="H184" s="6"/>
      <c r="I184" s="6"/>
      <c r="J184" s="6"/>
      <c r="K184" s="6"/>
      <c r="L184" s="6"/>
      <c r="M184" s="6"/>
      <c r="N184" s="145"/>
      <c r="Q184" s="42"/>
    </row>
    <row r="185" s="243" customFormat="true" ht="15.75" hidden="false" customHeight="false" outlineLevel="0" collapsed="false">
      <c r="A185" s="42"/>
      <c r="B185" s="283"/>
      <c r="C185" s="283"/>
      <c r="D185" s="280"/>
      <c r="E185" s="280"/>
      <c r="F185" s="280"/>
      <c r="H185" s="6"/>
      <c r="I185" s="6"/>
      <c r="J185" s="6"/>
      <c r="K185" s="6"/>
      <c r="L185" s="6"/>
      <c r="M185" s="6"/>
      <c r="N185" s="145"/>
      <c r="Q185" s="42"/>
    </row>
    <row r="186" s="243" customFormat="true" ht="15.75" hidden="false" customHeight="false" outlineLevel="0" collapsed="false">
      <c r="A186" s="42"/>
      <c r="B186" s="283"/>
      <c r="C186" s="283"/>
      <c r="D186" s="280"/>
      <c r="E186" s="6"/>
      <c r="F186" s="6"/>
      <c r="H186" s="6"/>
      <c r="I186" s="6"/>
      <c r="J186" s="6"/>
      <c r="K186" s="6"/>
      <c r="L186" s="6"/>
      <c r="M186" s="6"/>
      <c r="N186" s="145"/>
      <c r="Q186" s="42"/>
    </row>
    <row r="187" customFormat="false" ht="15.75" hidden="false" customHeight="false" outlineLevel="0" collapsed="false">
      <c r="A187" s="42"/>
      <c r="B187" s="6"/>
      <c r="C187" s="6"/>
      <c r="D187" s="6"/>
      <c r="E187" s="6"/>
      <c r="F187" s="6"/>
      <c r="G187" s="6"/>
      <c r="H187" s="6"/>
      <c r="I187" s="6"/>
      <c r="J187" s="6"/>
      <c r="K187" s="6"/>
      <c r="L187" s="6"/>
      <c r="M187" s="6"/>
      <c r="N187" s="145"/>
      <c r="Q187" s="42"/>
    </row>
    <row r="188" customFormat="false" ht="15.75" hidden="false" customHeight="false" outlineLevel="0" collapsed="false">
      <c r="A188" s="42"/>
      <c r="B188" s="6"/>
      <c r="C188" s="6"/>
      <c r="D188" s="6"/>
      <c r="E188" s="6"/>
      <c r="F188" s="6"/>
      <c r="G188" s="6"/>
      <c r="H188" s="6"/>
      <c r="I188" s="6"/>
      <c r="J188" s="6"/>
      <c r="K188" s="6"/>
      <c r="L188" s="6"/>
      <c r="M188" s="6"/>
      <c r="N188" s="145"/>
      <c r="Q188" s="42"/>
    </row>
    <row r="189" customFormat="false" ht="15.75" hidden="false" customHeight="false" outlineLevel="0" collapsed="false">
      <c r="A189" s="42"/>
      <c r="B189" s="6"/>
      <c r="C189" s="6"/>
      <c r="D189" s="6"/>
      <c r="E189" s="6"/>
      <c r="F189" s="6"/>
      <c r="G189" s="6"/>
      <c r="H189" s="6"/>
      <c r="I189" s="6"/>
      <c r="J189" s="6"/>
      <c r="K189" s="6"/>
      <c r="L189" s="6"/>
      <c r="M189" s="6"/>
      <c r="N189" s="145"/>
      <c r="Q189" s="42"/>
    </row>
    <row r="190" customFormat="false" ht="15.75" hidden="false" customHeight="false" outlineLevel="0" collapsed="false">
      <c r="A190" s="42"/>
      <c r="B190" s="6"/>
      <c r="C190" s="6"/>
      <c r="D190" s="6"/>
      <c r="E190" s="6"/>
      <c r="F190" s="6"/>
      <c r="G190" s="6"/>
      <c r="H190" s="6"/>
      <c r="I190" s="6"/>
      <c r="J190" s="6"/>
      <c r="K190" s="6"/>
      <c r="L190" s="6"/>
      <c r="M190" s="6"/>
      <c r="N190" s="145"/>
      <c r="Q190" s="42"/>
    </row>
    <row r="191" customFormat="false" ht="15.75" hidden="false" customHeight="false" outlineLevel="0" collapsed="false">
      <c r="A191" s="42"/>
      <c r="B191" s="6"/>
      <c r="C191" s="6"/>
      <c r="D191" s="6"/>
      <c r="E191" s="6"/>
      <c r="F191" s="6"/>
      <c r="G191" s="6"/>
      <c r="H191" s="6"/>
      <c r="I191" s="6"/>
      <c r="J191" s="6"/>
      <c r="K191" s="6"/>
      <c r="L191" s="6"/>
      <c r="M191" s="6"/>
      <c r="N191" s="145"/>
      <c r="Q191" s="42"/>
    </row>
    <row r="192" customFormat="false" ht="15.75" hidden="false" customHeight="false" outlineLevel="0" collapsed="false">
      <c r="A192" s="42"/>
      <c r="B192" s="6"/>
      <c r="C192" s="6"/>
      <c r="D192" s="6"/>
      <c r="E192" s="6"/>
      <c r="F192" s="6"/>
      <c r="G192" s="6"/>
      <c r="H192" s="6"/>
      <c r="I192" s="6"/>
      <c r="J192" s="6"/>
      <c r="K192" s="6"/>
      <c r="L192" s="6"/>
      <c r="M192" s="6"/>
      <c r="N192" s="145"/>
      <c r="Q192" s="42"/>
    </row>
    <row r="193" customFormat="false" ht="15.75" hidden="false" customHeight="false" outlineLevel="0" collapsed="false">
      <c r="A193" s="42"/>
      <c r="B193" s="6"/>
      <c r="C193" s="6"/>
      <c r="D193" s="6"/>
      <c r="E193" s="6"/>
      <c r="F193" s="6"/>
      <c r="G193" s="6"/>
      <c r="H193" s="6"/>
      <c r="I193" s="6"/>
      <c r="J193" s="6"/>
      <c r="K193" s="6"/>
      <c r="L193" s="6"/>
      <c r="M193" s="6"/>
      <c r="N193" s="145"/>
      <c r="Q193" s="42"/>
    </row>
    <row r="194" customFormat="false" ht="15.75" hidden="false" customHeight="false" outlineLevel="0" collapsed="false">
      <c r="A194" s="42"/>
      <c r="B194" s="6"/>
      <c r="C194" s="6"/>
      <c r="D194" s="6"/>
      <c r="E194" s="6"/>
      <c r="F194" s="6"/>
      <c r="G194" s="6"/>
      <c r="H194" s="6"/>
      <c r="I194" s="6"/>
      <c r="J194" s="6"/>
      <c r="K194" s="6"/>
      <c r="L194" s="6"/>
      <c r="M194" s="6"/>
      <c r="N194" s="145"/>
      <c r="Q194" s="42"/>
    </row>
    <row r="195" customFormat="false" ht="15.75" hidden="false" customHeight="false" outlineLevel="0" collapsed="false">
      <c r="A195" s="42"/>
      <c r="B195" s="6"/>
      <c r="C195" s="6"/>
      <c r="D195" s="6"/>
      <c r="E195" s="6"/>
      <c r="F195" s="6"/>
      <c r="G195" s="6"/>
      <c r="H195" s="6"/>
      <c r="I195" s="6"/>
      <c r="J195" s="6"/>
      <c r="K195" s="6"/>
      <c r="L195" s="6"/>
      <c r="M195" s="6"/>
      <c r="N195" s="145"/>
      <c r="Q195" s="42"/>
    </row>
    <row r="196" customFormat="false" ht="15.75" hidden="false" customHeight="false" outlineLevel="0" collapsed="false">
      <c r="A196" s="42"/>
      <c r="B196" s="6"/>
      <c r="C196" s="6"/>
      <c r="D196" s="6"/>
      <c r="E196" s="6"/>
      <c r="F196" s="6"/>
      <c r="G196" s="6"/>
      <c r="H196" s="6"/>
      <c r="I196" s="6"/>
      <c r="J196" s="6"/>
      <c r="K196" s="6"/>
      <c r="L196" s="6"/>
      <c r="M196" s="6"/>
      <c r="N196" s="145"/>
      <c r="Q196" s="42"/>
    </row>
    <row r="197" customFormat="false" ht="15.75" hidden="false" customHeight="false" outlineLevel="0" collapsed="false">
      <c r="A197" s="42"/>
      <c r="B197" s="6"/>
      <c r="C197" s="6"/>
      <c r="D197" s="6"/>
      <c r="E197" s="6"/>
      <c r="F197" s="6"/>
      <c r="G197" s="6"/>
      <c r="H197" s="6"/>
      <c r="I197" s="6"/>
      <c r="J197" s="6"/>
      <c r="K197" s="6"/>
      <c r="L197" s="6"/>
      <c r="M197" s="6"/>
      <c r="N197" s="145"/>
      <c r="Q197" s="42"/>
    </row>
    <row r="198" customFormat="false" ht="15.75" hidden="false" customHeight="false" outlineLevel="0" collapsed="false">
      <c r="A198" s="42"/>
      <c r="B198" s="6"/>
      <c r="C198" s="6"/>
      <c r="D198" s="6"/>
      <c r="E198" s="6"/>
      <c r="F198" s="6"/>
      <c r="G198" s="6"/>
      <c r="H198" s="6"/>
      <c r="I198" s="6"/>
      <c r="J198" s="6"/>
      <c r="K198" s="6"/>
      <c r="L198" s="6"/>
      <c r="M198" s="6"/>
      <c r="N198" s="145"/>
      <c r="Q198" s="42"/>
    </row>
    <row r="199" customFormat="false" ht="15.75" hidden="false" customHeight="false" outlineLevel="0" collapsed="false">
      <c r="A199" s="42"/>
      <c r="B199" s="6"/>
      <c r="C199" s="6"/>
      <c r="D199" s="6"/>
      <c r="E199" s="6"/>
      <c r="F199" s="6"/>
      <c r="G199" s="6"/>
      <c r="H199" s="6"/>
      <c r="I199" s="6"/>
      <c r="J199" s="6"/>
      <c r="K199" s="6"/>
      <c r="L199" s="6"/>
      <c r="M199" s="6"/>
      <c r="N199" s="145"/>
      <c r="Q199" s="42"/>
    </row>
    <row r="200" customFormat="false" ht="15.75" hidden="false" customHeight="false" outlineLevel="0" collapsed="false">
      <c r="A200" s="42"/>
      <c r="B200" s="6"/>
      <c r="C200" s="6"/>
      <c r="D200" s="6"/>
      <c r="E200" s="6"/>
      <c r="F200" s="6"/>
      <c r="G200" s="6"/>
      <c r="H200" s="6"/>
      <c r="I200" s="6"/>
      <c r="J200" s="6"/>
      <c r="K200" s="6"/>
      <c r="L200" s="6"/>
      <c r="M200" s="6"/>
      <c r="N200" s="145"/>
      <c r="Q200" s="42"/>
    </row>
    <row r="201" customFormat="false" ht="15.75" hidden="false" customHeight="false" outlineLevel="0" collapsed="false">
      <c r="A201" s="42"/>
      <c r="B201" s="6"/>
      <c r="C201" s="6"/>
      <c r="D201" s="6"/>
      <c r="E201" s="6"/>
      <c r="F201" s="6"/>
      <c r="G201" s="6"/>
      <c r="H201" s="6"/>
      <c r="I201" s="6"/>
      <c r="J201" s="6"/>
      <c r="K201" s="6"/>
      <c r="L201" s="6"/>
      <c r="M201" s="6"/>
      <c r="N201" s="145"/>
      <c r="Q201" s="42"/>
    </row>
    <row r="202" customFormat="false" ht="15.75" hidden="false" customHeight="false" outlineLevel="0" collapsed="false">
      <c r="A202" s="42"/>
      <c r="B202" s="6"/>
      <c r="C202" s="6"/>
      <c r="D202" s="6"/>
      <c r="E202" s="6"/>
      <c r="F202" s="6"/>
      <c r="G202" s="6"/>
      <c r="H202" s="6"/>
      <c r="I202" s="6"/>
      <c r="J202" s="6"/>
      <c r="K202" s="6"/>
      <c r="L202" s="6"/>
      <c r="M202" s="6"/>
      <c r="N202" s="145"/>
      <c r="Q202" s="42"/>
    </row>
    <row r="203" customFormat="false" ht="15.75" hidden="false" customHeight="false" outlineLevel="0" collapsed="false">
      <c r="A203" s="42"/>
      <c r="B203" s="6"/>
      <c r="C203" s="6"/>
      <c r="D203" s="6"/>
      <c r="E203" s="6"/>
      <c r="F203" s="6"/>
      <c r="G203" s="6"/>
      <c r="H203" s="6"/>
      <c r="I203" s="6"/>
      <c r="J203" s="6"/>
      <c r="K203" s="6"/>
      <c r="L203" s="6"/>
      <c r="M203" s="6"/>
      <c r="N203" s="145"/>
      <c r="Q203" s="42"/>
    </row>
    <row r="204" customFormat="false" ht="15.75" hidden="false" customHeight="false" outlineLevel="0" collapsed="false">
      <c r="A204" s="42"/>
      <c r="B204" s="6"/>
      <c r="C204" s="6"/>
      <c r="D204" s="6"/>
      <c r="E204" s="6"/>
      <c r="F204" s="6"/>
      <c r="G204" s="6"/>
      <c r="H204" s="6"/>
      <c r="I204" s="6"/>
      <c r="J204" s="6"/>
      <c r="K204" s="6"/>
      <c r="L204" s="6"/>
      <c r="M204" s="6"/>
      <c r="N204" s="145"/>
      <c r="Q204" s="42"/>
    </row>
    <row r="205" customFormat="false" ht="15.75" hidden="false" customHeight="false" outlineLevel="0" collapsed="false">
      <c r="A205" s="42"/>
      <c r="B205" s="6"/>
      <c r="C205" s="6"/>
      <c r="D205" s="6"/>
      <c r="E205" s="6"/>
      <c r="F205" s="6"/>
      <c r="G205" s="6"/>
      <c r="H205" s="6"/>
      <c r="I205" s="6"/>
      <c r="J205" s="6"/>
      <c r="K205" s="6"/>
      <c r="L205" s="6"/>
      <c r="M205" s="6"/>
      <c r="N205" s="145"/>
      <c r="Q205" s="42"/>
    </row>
    <row r="206" customFormat="false" ht="15.75" hidden="false" customHeight="false" outlineLevel="0" collapsed="false">
      <c r="A206" s="42"/>
      <c r="B206" s="6"/>
      <c r="C206" s="6"/>
      <c r="D206" s="6"/>
      <c r="E206" s="6"/>
      <c r="F206" s="6"/>
      <c r="G206" s="6"/>
      <c r="H206" s="6"/>
      <c r="I206" s="6"/>
      <c r="J206" s="6"/>
      <c r="K206" s="6"/>
      <c r="L206" s="6"/>
      <c r="M206" s="6"/>
      <c r="N206" s="145"/>
      <c r="Q206" s="42"/>
    </row>
    <row r="207" customFormat="false" ht="15.75" hidden="false" customHeight="false" outlineLevel="0" collapsed="false">
      <c r="A207" s="42"/>
      <c r="B207" s="6"/>
      <c r="C207" s="6"/>
      <c r="D207" s="6"/>
      <c r="E207" s="6"/>
      <c r="F207" s="6"/>
      <c r="G207" s="6"/>
      <c r="H207" s="6"/>
      <c r="I207" s="6"/>
      <c r="J207" s="6"/>
      <c r="K207" s="6"/>
      <c r="L207" s="6"/>
      <c r="M207" s="6"/>
      <c r="N207" s="145"/>
      <c r="Q207" s="42"/>
    </row>
    <row r="208" customFormat="false" ht="15.75" hidden="false" customHeight="false" outlineLevel="0" collapsed="false">
      <c r="A208" s="42"/>
      <c r="B208" s="6"/>
      <c r="C208" s="6"/>
      <c r="D208" s="6"/>
      <c r="E208" s="6"/>
      <c r="F208" s="6"/>
      <c r="G208" s="6"/>
      <c r="H208" s="6"/>
      <c r="I208" s="6"/>
      <c r="J208" s="6"/>
      <c r="K208" s="6"/>
      <c r="L208" s="6"/>
      <c r="M208" s="6"/>
      <c r="N208" s="145"/>
      <c r="Q208" s="42"/>
    </row>
    <row r="209" customFormat="false" ht="15.75" hidden="false" customHeight="false" outlineLevel="0" collapsed="false">
      <c r="A209" s="42"/>
      <c r="B209" s="6"/>
      <c r="C209" s="6"/>
      <c r="D209" s="6"/>
      <c r="E209" s="6"/>
      <c r="F209" s="6"/>
      <c r="G209" s="6"/>
      <c r="H209" s="6"/>
      <c r="I209" s="6"/>
      <c r="J209" s="6"/>
      <c r="K209" s="6"/>
      <c r="L209" s="6"/>
      <c r="M209" s="6"/>
      <c r="N209" s="145"/>
      <c r="Q209" s="42"/>
    </row>
    <row r="210" customFormat="false" ht="15.75" hidden="false" customHeight="false" outlineLevel="0" collapsed="false">
      <c r="A210" s="42"/>
      <c r="B210" s="6"/>
      <c r="C210" s="6"/>
      <c r="D210" s="6"/>
      <c r="E210" s="6"/>
      <c r="F210" s="6"/>
      <c r="G210" s="6"/>
      <c r="H210" s="6"/>
      <c r="I210" s="6"/>
      <c r="J210" s="6"/>
      <c r="K210" s="6"/>
      <c r="L210" s="6"/>
      <c r="M210" s="6"/>
      <c r="N210" s="145"/>
      <c r="Q210" s="42"/>
    </row>
    <row r="211" customFormat="false" ht="15.75" hidden="false" customHeight="false" outlineLevel="0" collapsed="false">
      <c r="A211" s="42"/>
      <c r="B211" s="6"/>
      <c r="C211" s="6"/>
      <c r="D211" s="6"/>
      <c r="E211" s="6"/>
      <c r="F211" s="6"/>
      <c r="G211" s="6"/>
      <c r="H211" s="6"/>
      <c r="I211" s="6"/>
      <c r="J211" s="6"/>
      <c r="K211" s="6"/>
      <c r="L211" s="6"/>
      <c r="M211" s="6"/>
      <c r="N211" s="145"/>
      <c r="Q211" s="42"/>
    </row>
    <row r="212" customFormat="false" ht="15.75" hidden="false" customHeight="false" outlineLevel="0" collapsed="false">
      <c r="A212" s="42"/>
      <c r="B212" s="6"/>
      <c r="C212" s="6"/>
      <c r="D212" s="6"/>
      <c r="E212" s="6"/>
      <c r="F212" s="6"/>
      <c r="G212" s="6"/>
      <c r="H212" s="6"/>
      <c r="I212" s="6"/>
      <c r="J212" s="6"/>
      <c r="K212" s="6"/>
      <c r="L212" s="6"/>
      <c r="M212" s="6"/>
      <c r="N212" s="145"/>
      <c r="Q212" s="42"/>
    </row>
    <row r="213" customFormat="false" ht="15.75" hidden="false" customHeight="false" outlineLevel="0" collapsed="false">
      <c r="A213" s="42"/>
      <c r="B213" s="6"/>
      <c r="C213" s="6"/>
      <c r="D213" s="6"/>
      <c r="E213" s="6"/>
      <c r="F213" s="6"/>
      <c r="G213" s="6"/>
      <c r="H213" s="6"/>
      <c r="I213" s="6"/>
      <c r="J213" s="6"/>
      <c r="K213" s="6"/>
      <c r="L213" s="6"/>
      <c r="M213" s="6"/>
      <c r="N213" s="145"/>
      <c r="Q213" s="42"/>
    </row>
    <row r="214" customFormat="false" ht="15.75" hidden="false" customHeight="false" outlineLevel="0" collapsed="false">
      <c r="A214" s="42"/>
      <c r="B214" s="6"/>
      <c r="C214" s="6"/>
      <c r="D214" s="6"/>
      <c r="E214" s="6"/>
      <c r="F214" s="6"/>
      <c r="G214" s="6"/>
      <c r="H214" s="6"/>
      <c r="I214" s="6"/>
      <c r="J214" s="6"/>
      <c r="K214" s="6"/>
      <c r="L214" s="6"/>
      <c r="M214" s="6"/>
      <c r="N214" s="145"/>
      <c r="Q214" s="42"/>
    </row>
    <row r="215" customFormat="false" ht="15.75" hidden="false" customHeight="false" outlineLevel="0" collapsed="false">
      <c r="A215" s="42"/>
      <c r="B215" s="6"/>
      <c r="C215" s="6"/>
      <c r="D215" s="6"/>
      <c r="E215" s="6"/>
      <c r="F215" s="6"/>
      <c r="G215" s="6"/>
      <c r="H215" s="6"/>
      <c r="I215" s="6"/>
      <c r="J215" s="6"/>
      <c r="K215" s="6"/>
      <c r="L215" s="6"/>
      <c r="M215" s="6"/>
      <c r="N215" s="145"/>
      <c r="Q215" s="42"/>
    </row>
    <row r="216" customFormat="false" ht="15.75" hidden="false" customHeight="false" outlineLevel="0" collapsed="false">
      <c r="A216" s="42"/>
      <c r="B216" s="6"/>
      <c r="C216" s="6"/>
      <c r="D216" s="6"/>
      <c r="E216" s="6"/>
      <c r="F216" s="6"/>
      <c r="G216" s="6"/>
      <c r="H216" s="6"/>
      <c r="I216" s="6"/>
      <c r="J216" s="6"/>
      <c r="K216" s="6"/>
      <c r="L216" s="6"/>
      <c r="M216" s="6"/>
      <c r="N216" s="145"/>
      <c r="Q216" s="42"/>
    </row>
    <row r="217" customFormat="false" ht="15.75" hidden="false" customHeight="false" outlineLevel="0" collapsed="false">
      <c r="A217" s="42"/>
      <c r="B217" s="6"/>
      <c r="C217" s="6"/>
      <c r="D217" s="6"/>
      <c r="E217" s="6"/>
      <c r="F217" s="6"/>
      <c r="G217" s="6"/>
      <c r="H217" s="6"/>
      <c r="I217" s="6"/>
      <c r="J217" s="6"/>
      <c r="K217" s="6"/>
      <c r="L217" s="6"/>
      <c r="M217" s="6"/>
      <c r="N217" s="145"/>
      <c r="Q217" s="42"/>
    </row>
    <row r="218" customFormat="false" ht="15.75" hidden="false" customHeight="false" outlineLevel="0" collapsed="false">
      <c r="A218" s="42"/>
      <c r="B218" s="6"/>
      <c r="C218" s="6"/>
      <c r="D218" s="6"/>
      <c r="E218" s="6"/>
      <c r="F218" s="6"/>
      <c r="G218" s="6"/>
      <c r="H218" s="6"/>
      <c r="I218" s="6"/>
      <c r="J218" s="6"/>
      <c r="K218" s="6"/>
      <c r="L218" s="6"/>
      <c r="M218" s="6"/>
      <c r="N218" s="145"/>
      <c r="Q218" s="42"/>
    </row>
    <row r="219" customFormat="false" ht="15.75" hidden="false" customHeight="false" outlineLevel="0" collapsed="false">
      <c r="A219" s="42"/>
      <c r="B219" s="6"/>
      <c r="C219" s="6"/>
      <c r="D219" s="6"/>
      <c r="E219" s="6"/>
      <c r="F219" s="6"/>
      <c r="G219" s="6"/>
      <c r="H219" s="6"/>
      <c r="I219" s="6"/>
      <c r="J219" s="6"/>
      <c r="K219" s="6"/>
      <c r="L219" s="6"/>
      <c r="M219" s="6"/>
      <c r="Q219" s="42"/>
    </row>
    <row r="220" customFormat="false" ht="15.75" hidden="false" customHeight="false" outlineLevel="0" collapsed="false">
      <c r="A220" s="42"/>
      <c r="B220" s="6"/>
      <c r="C220" s="6"/>
      <c r="D220" s="6"/>
      <c r="E220" s="6"/>
      <c r="F220" s="6"/>
      <c r="G220" s="6"/>
      <c r="H220" s="6"/>
      <c r="I220" s="6"/>
      <c r="J220" s="6"/>
      <c r="K220" s="6"/>
      <c r="L220" s="6"/>
      <c r="M220" s="6"/>
      <c r="Q220" s="42"/>
    </row>
    <row r="221" customFormat="false" ht="15.75" hidden="false" customHeight="false" outlineLevel="0" collapsed="false">
      <c r="A221" s="42"/>
      <c r="B221" s="6"/>
      <c r="C221" s="6"/>
      <c r="D221" s="6"/>
      <c r="E221" s="6"/>
      <c r="F221" s="6"/>
      <c r="G221" s="6"/>
      <c r="H221" s="6"/>
      <c r="I221" s="6"/>
      <c r="J221" s="6"/>
      <c r="K221" s="6"/>
      <c r="L221" s="6"/>
      <c r="M221" s="6"/>
      <c r="Q221" s="42"/>
    </row>
    <row r="222" customFormat="false" ht="15.75" hidden="false" customHeight="false" outlineLevel="0" collapsed="false">
      <c r="A222" s="42"/>
      <c r="B222" s="6"/>
      <c r="C222" s="6"/>
      <c r="D222" s="6"/>
      <c r="E222" s="6"/>
      <c r="F222" s="6"/>
      <c r="G222" s="6"/>
      <c r="H222" s="6"/>
      <c r="I222" s="6"/>
      <c r="J222" s="6"/>
      <c r="K222" s="6"/>
      <c r="L222" s="6"/>
      <c r="M222" s="6"/>
      <c r="N222" s="145"/>
      <c r="Q222" s="42"/>
    </row>
    <row r="223" customFormat="false" ht="15.75" hidden="false" customHeight="false" outlineLevel="0" collapsed="false">
      <c r="A223" s="42"/>
      <c r="B223" s="6"/>
      <c r="C223" s="6"/>
      <c r="D223" s="6"/>
      <c r="E223" s="6"/>
      <c r="F223" s="6"/>
      <c r="G223" s="6"/>
      <c r="H223" s="6"/>
      <c r="I223" s="6"/>
      <c r="J223" s="6"/>
      <c r="K223" s="6"/>
      <c r="L223" s="6"/>
      <c r="M223" s="6"/>
      <c r="N223" s="145"/>
      <c r="Q223" s="42"/>
    </row>
    <row r="224" customFormat="false" ht="15.75" hidden="false" customHeight="false" outlineLevel="0" collapsed="false">
      <c r="A224" s="42"/>
      <c r="B224" s="6"/>
      <c r="C224" s="6"/>
      <c r="D224" s="6"/>
      <c r="E224" s="6"/>
      <c r="F224" s="6"/>
      <c r="G224" s="6"/>
      <c r="H224" s="6"/>
      <c r="I224" s="6"/>
      <c r="J224" s="6"/>
      <c r="K224" s="6"/>
      <c r="L224" s="6"/>
      <c r="M224" s="6"/>
      <c r="N224" s="145"/>
      <c r="Q224" s="42"/>
    </row>
    <row r="225" customFormat="false" ht="15.75" hidden="false" customHeight="false" outlineLevel="0" collapsed="false">
      <c r="A225" s="42"/>
      <c r="B225" s="6"/>
      <c r="C225" s="6"/>
      <c r="D225" s="6"/>
      <c r="E225" s="6"/>
      <c r="F225" s="6"/>
      <c r="G225" s="6"/>
      <c r="H225" s="6"/>
      <c r="I225" s="6"/>
      <c r="J225" s="6"/>
      <c r="K225" s="6"/>
      <c r="L225" s="6"/>
      <c r="M225" s="6"/>
      <c r="N225" s="145"/>
      <c r="Q225" s="42"/>
    </row>
    <row r="226" customFormat="false" ht="15.75" hidden="false" customHeight="false" outlineLevel="0" collapsed="false">
      <c r="A226" s="42"/>
      <c r="B226" s="6"/>
      <c r="C226" s="6"/>
      <c r="D226" s="6"/>
      <c r="E226" s="6"/>
      <c r="F226" s="6"/>
      <c r="G226" s="6"/>
      <c r="H226" s="6"/>
      <c r="I226" s="6"/>
      <c r="J226" s="6"/>
      <c r="K226" s="6"/>
      <c r="L226" s="6"/>
      <c r="M226" s="6"/>
      <c r="N226" s="145"/>
      <c r="Q226" s="42"/>
    </row>
    <row r="227" customFormat="false" ht="15.75" hidden="false" customHeight="false" outlineLevel="0" collapsed="false">
      <c r="A227" s="42"/>
      <c r="B227" s="6"/>
      <c r="C227" s="6"/>
      <c r="D227" s="6"/>
      <c r="E227" s="6"/>
      <c r="F227" s="6"/>
      <c r="G227" s="6"/>
      <c r="H227" s="6"/>
      <c r="I227" s="6"/>
      <c r="J227" s="6"/>
      <c r="K227" s="6"/>
      <c r="L227" s="6"/>
      <c r="M227" s="6"/>
      <c r="N227" s="145"/>
      <c r="Q227" s="42"/>
    </row>
    <row r="228" customFormat="false" ht="15.75" hidden="false" customHeight="false" outlineLevel="0" collapsed="false">
      <c r="A228" s="42"/>
      <c r="B228" s="6"/>
      <c r="C228" s="6"/>
      <c r="D228" s="6"/>
      <c r="E228" s="6"/>
      <c r="F228" s="6"/>
      <c r="G228" s="6"/>
      <c r="H228" s="6"/>
      <c r="I228" s="6"/>
      <c r="J228" s="6"/>
      <c r="K228" s="6"/>
      <c r="L228" s="6"/>
      <c r="M228" s="6"/>
      <c r="N228" s="145"/>
      <c r="Q228" s="42"/>
    </row>
    <row r="229" customFormat="false" ht="15.75" hidden="false" customHeight="false" outlineLevel="0" collapsed="false">
      <c r="A229" s="42"/>
      <c r="B229" s="6"/>
      <c r="C229" s="6"/>
      <c r="D229" s="6"/>
      <c r="E229" s="6"/>
      <c r="F229" s="6"/>
      <c r="G229" s="6"/>
      <c r="H229" s="6"/>
      <c r="I229" s="6"/>
      <c r="J229" s="6"/>
      <c r="K229" s="6"/>
      <c r="L229" s="6"/>
      <c r="M229" s="6"/>
      <c r="N229" s="145"/>
      <c r="Q229" s="42"/>
    </row>
    <row r="230" customFormat="false" ht="15.75" hidden="false" customHeight="false" outlineLevel="0" collapsed="false">
      <c r="A230" s="42"/>
      <c r="B230" s="6"/>
      <c r="C230" s="6"/>
      <c r="D230" s="6"/>
      <c r="E230" s="6"/>
      <c r="F230" s="6"/>
      <c r="G230" s="6"/>
      <c r="H230" s="6"/>
      <c r="I230" s="6"/>
      <c r="J230" s="6"/>
      <c r="K230" s="6"/>
      <c r="L230" s="6"/>
      <c r="M230" s="6"/>
      <c r="N230" s="145"/>
      <c r="Q230" s="42"/>
    </row>
    <row r="231" customFormat="false" ht="15.75" hidden="false" customHeight="false" outlineLevel="0" collapsed="false">
      <c r="A231" s="42"/>
      <c r="B231" s="6"/>
      <c r="C231" s="6"/>
      <c r="D231" s="6"/>
      <c r="E231" s="6"/>
      <c r="F231" s="6"/>
      <c r="G231" s="6"/>
      <c r="H231" s="6"/>
      <c r="I231" s="6"/>
      <c r="J231" s="6"/>
      <c r="K231" s="6"/>
      <c r="L231" s="6"/>
      <c r="M231" s="6"/>
      <c r="N231" s="145"/>
      <c r="Q231" s="42"/>
    </row>
    <row r="232" customFormat="false" ht="15.75" hidden="false" customHeight="false" outlineLevel="0" collapsed="false">
      <c r="A232" s="42"/>
      <c r="B232" s="6"/>
      <c r="C232" s="6"/>
      <c r="D232" s="6"/>
      <c r="E232" s="6"/>
      <c r="F232" s="6"/>
      <c r="G232" s="6"/>
      <c r="H232" s="6"/>
      <c r="I232" s="6"/>
      <c r="J232" s="6"/>
      <c r="K232" s="6"/>
      <c r="L232" s="6"/>
      <c r="M232" s="6"/>
      <c r="N232" s="145"/>
      <c r="Q232" s="42"/>
    </row>
    <row r="233" customFormat="false" ht="15.75" hidden="false" customHeight="false" outlineLevel="0" collapsed="false">
      <c r="A233" s="42"/>
      <c r="B233" s="6"/>
      <c r="C233" s="6"/>
      <c r="D233" s="6"/>
      <c r="E233" s="6"/>
      <c r="F233" s="6"/>
      <c r="G233" s="6"/>
      <c r="H233" s="6"/>
      <c r="I233" s="6"/>
      <c r="J233" s="6"/>
      <c r="K233" s="6"/>
      <c r="L233" s="6"/>
      <c r="M233" s="6"/>
      <c r="N233" s="145"/>
      <c r="Q233" s="42"/>
    </row>
    <row r="234" customFormat="false" ht="15.75" hidden="false" customHeight="false" outlineLevel="0" collapsed="false">
      <c r="A234" s="42"/>
      <c r="B234" s="6"/>
      <c r="C234" s="6"/>
      <c r="D234" s="6"/>
      <c r="E234" s="6"/>
      <c r="F234" s="6"/>
      <c r="G234" s="6"/>
      <c r="H234" s="6"/>
      <c r="I234" s="6"/>
      <c r="J234" s="6"/>
      <c r="K234" s="6"/>
      <c r="L234" s="6"/>
      <c r="M234" s="6"/>
      <c r="N234" s="145"/>
      <c r="Q234" s="42"/>
    </row>
    <row r="235" customFormat="false" ht="15.75" hidden="false" customHeight="false" outlineLevel="0" collapsed="false">
      <c r="A235" s="42"/>
      <c r="B235" s="6"/>
      <c r="C235" s="6"/>
      <c r="D235" s="6"/>
      <c r="E235" s="6"/>
      <c r="F235" s="6"/>
      <c r="G235" s="6"/>
      <c r="H235" s="6"/>
      <c r="I235" s="6"/>
      <c r="J235" s="6"/>
      <c r="K235" s="6"/>
      <c r="L235" s="6"/>
      <c r="M235" s="6"/>
      <c r="N235" s="145"/>
      <c r="Q235" s="42"/>
    </row>
    <row r="236" customFormat="false" ht="15.75" hidden="false" customHeight="false" outlineLevel="0" collapsed="false">
      <c r="A236" s="42"/>
      <c r="B236" s="6"/>
      <c r="C236" s="6"/>
      <c r="D236" s="6"/>
      <c r="E236" s="6"/>
      <c r="F236" s="6"/>
      <c r="G236" s="6"/>
      <c r="H236" s="6"/>
      <c r="I236" s="6"/>
      <c r="J236" s="6"/>
      <c r="K236" s="6"/>
      <c r="L236" s="6"/>
      <c r="M236" s="6"/>
      <c r="N236" s="145"/>
      <c r="Q236" s="42"/>
    </row>
    <row r="237" customFormat="false" ht="15.75" hidden="false" customHeight="false" outlineLevel="0" collapsed="false">
      <c r="A237" s="42"/>
      <c r="B237" s="6"/>
      <c r="C237" s="6"/>
      <c r="D237" s="6"/>
      <c r="E237" s="6"/>
      <c r="F237" s="6"/>
      <c r="G237" s="6"/>
      <c r="H237" s="6"/>
      <c r="I237" s="6"/>
      <c r="J237" s="6"/>
      <c r="K237" s="6"/>
      <c r="L237" s="6"/>
      <c r="M237" s="6"/>
      <c r="N237" s="145"/>
      <c r="Q237" s="42"/>
    </row>
    <row r="238" customFormat="false" ht="15.75" hidden="false" customHeight="false" outlineLevel="0" collapsed="false">
      <c r="A238" s="42"/>
      <c r="B238" s="6"/>
      <c r="C238" s="6"/>
      <c r="D238" s="6"/>
      <c r="E238" s="6"/>
      <c r="F238" s="6"/>
      <c r="G238" s="6"/>
      <c r="H238" s="6"/>
      <c r="I238" s="6"/>
      <c r="J238" s="6"/>
      <c r="K238" s="6"/>
      <c r="L238" s="6"/>
      <c r="M238" s="6"/>
      <c r="N238" s="145"/>
      <c r="Q238" s="42"/>
    </row>
    <row r="239" customFormat="false" ht="15.75" hidden="false" customHeight="false" outlineLevel="0" collapsed="false">
      <c r="A239" s="42"/>
      <c r="B239" s="6"/>
      <c r="C239" s="6"/>
      <c r="D239" s="6"/>
      <c r="E239" s="6"/>
      <c r="F239" s="6"/>
      <c r="G239" s="6"/>
      <c r="H239" s="6"/>
      <c r="I239" s="6"/>
      <c r="J239" s="6"/>
      <c r="K239" s="6"/>
      <c r="L239" s="6"/>
      <c r="M239" s="6"/>
      <c r="N239" s="145"/>
      <c r="Q239" s="42"/>
    </row>
    <row r="240" customFormat="false" ht="15.75" hidden="false" customHeight="false" outlineLevel="0" collapsed="false">
      <c r="A240" s="42"/>
      <c r="B240" s="6"/>
      <c r="C240" s="6"/>
      <c r="D240" s="6"/>
      <c r="E240" s="6"/>
      <c r="F240" s="6"/>
      <c r="G240" s="6"/>
      <c r="H240" s="6"/>
      <c r="I240" s="6"/>
      <c r="J240" s="6"/>
      <c r="K240" s="6"/>
      <c r="L240" s="6"/>
      <c r="M240" s="6"/>
      <c r="N240" s="145"/>
      <c r="Q240" s="42"/>
    </row>
    <row r="241" customFormat="false" ht="15.75" hidden="false" customHeight="false" outlineLevel="0" collapsed="false">
      <c r="A241" s="42"/>
      <c r="B241" s="6"/>
      <c r="C241" s="6"/>
      <c r="D241" s="6"/>
      <c r="E241" s="6"/>
      <c r="F241" s="6"/>
      <c r="G241" s="6"/>
      <c r="H241" s="6"/>
      <c r="I241" s="6"/>
      <c r="J241" s="6"/>
      <c r="K241" s="6"/>
      <c r="L241" s="6"/>
      <c r="M241" s="6"/>
      <c r="N241" s="145"/>
      <c r="Q241" s="42"/>
    </row>
    <row r="242" customFormat="false" ht="15.75" hidden="false" customHeight="false" outlineLevel="0" collapsed="false">
      <c r="A242" s="42"/>
      <c r="B242" s="6"/>
      <c r="C242" s="6"/>
      <c r="D242" s="6"/>
      <c r="E242" s="6"/>
      <c r="F242" s="6"/>
      <c r="G242" s="6"/>
      <c r="H242" s="6"/>
      <c r="I242" s="6"/>
      <c r="J242" s="6"/>
      <c r="K242" s="6"/>
      <c r="L242" s="6"/>
      <c r="M242" s="6"/>
      <c r="N242" s="145"/>
      <c r="Q242" s="42"/>
    </row>
    <row r="243" customFormat="false" ht="15.75" hidden="false" customHeight="false" outlineLevel="0" collapsed="false">
      <c r="A243" s="42"/>
      <c r="B243" s="6"/>
      <c r="C243" s="6"/>
      <c r="D243" s="6"/>
      <c r="E243" s="6"/>
      <c r="F243" s="6"/>
      <c r="G243" s="6"/>
      <c r="H243" s="6"/>
      <c r="I243" s="6"/>
      <c r="J243" s="6"/>
      <c r="K243" s="6"/>
      <c r="L243" s="6"/>
      <c r="M243" s="6"/>
      <c r="N243" s="145"/>
      <c r="Q243" s="42"/>
    </row>
    <row r="244" customFormat="false" ht="15.75" hidden="false" customHeight="false" outlineLevel="0" collapsed="false">
      <c r="A244" s="42"/>
      <c r="B244" s="6"/>
      <c r="C244" s="6"/>
      <c r="D244" s="6"/>
      <c r="E244" s="6"/>
      <c r="F244" s="6"/>
      <c r="G244" s="6"/>
      <c r="H244" s="6"/>
      <c r="I244" s="6"/>
      <c r="J244" s="6"/>
      <c r="K244" s="6"/>
      <c r="L244" s="6"/>
      <c r="M244" s="6"/>
      <c r="N244" s="145"/>
      <c r="Q244" s="42"/>
    </row>
    <row r="245" customFormat="false" ht="15.75" hidden="false" customHeight="false" outlineLevel="0" collapsed="false">
      <c r="A245" s="42"/>
      <c r="B245" s="6"/>
      <c r="C245" s="6"/>
      <c r="D245" s="6"/>
      <c r="E245" s="6"/>
      <c r="F245" s="6"/>
      <c r="G245" s="6"/>
      <c r="H245" s="6"/>
      <c r="I245" s="6"/>
      <c r="J245" s="6"/>
      <c r="K245" s="6"/>
      <c r="L245" s="6"/>
      <c r="M245" s="6"/>
      <c r="N245" s="145"/>
      <c r="Q245" s="42"/>
    </row>
    <row r="246" customFormat="false" ht="15.75" hidden="false" customHeight="false" outlineLevel="0" collapsed="false">
      <c r="A246" s="42"/>
      <c r="B246" s="6"/>
      <c r="C246" s="6"/>
      <c r="D246" s="6"/>
      <c r="E246" s="6"/>
      <c r="F246" s="6"/>
      <c r="G246" s="6"/>
      <c r="H246" s="6"/>
      <c r="I246" s="6"/>
      <c r="J246" s="6"/>
      <c r="K246" s="6"/>
      <c r="L246" s="6"/>
      <c r="M246" s="6"/>
      <c r="N246" s="145"/>
      <c r="Q246" s="286"/>
    </row>
    <row r="247" customFormat="false" ht="15.75" hidden="false" customHeight="false" outlineLevel="0" collapsed="false">
      <c r="A247" s="42"/>
      <c r="B247" s="6"/>
      <c r="C247" s="6"/>
      <c r="D247" s="6"/>
      <c r="E247" s="6"/>
      <c r="F247" s="6"/>
      <c r="G247" s="6"/>
      <c r="H247" s="6"/>
      <c r="I247" s="6"/>
      <c r="J247" s="6"/>
      <c r="K247" s="6"/>
      <c r="L247" s="6"/>
      <c r="M247" s="6"/>
      <c r="N247" s="145"/>
      <c r="Q247" s="240"/>
    </row>
    <row r="248" customFormat="false" ht="15.75" hidden="false" customHeight="false" outlineLevel="0" collapsed="false">
      <c r="A248" s="42"/>
      <c r="B248" s="6"/>
      <c r="C248" s="6"/>
      <c r="D248" s="6"/>
      <c r="E248" s="6"/>
      <c r="F248" s="6"/>
      <c r="G248" s="6"/>
      <c r="H248" s="6"/>
      <c r="I248" s="6"/>
      <c r="J248" s="6"/>
      <c r="K248" s="6"/>
      <c r="L248" s="6"/>
      <c r="M248" s="6"/>
      <c r="N248" s="145"/>
      <c r="Q248" s="240"/>
    </row>
    <row r="249" customFormat="false" ht="58.5" hidden="false" customHeight="true" outlineLevel="0" collapsed="false">
      <c r="A249" s="286"/>
      <c r="B249" s="145"/>
      <c r="C249" s="145"/>
      <c r="D249" s="84"/>
      <c r="E249" s="145"/>
      <c r="F249" s="145"/>
      <c r="G249" s="84"/>
      <c r="H249" s="145"/>
      <c r="I249" s="145"/>
      <c r="J249" s="84"/>
      <c r="K249" s="145"/>
      <c r="L249" s="145"/>
      <c r="M249" s="84"/>
      <c r="N249" s="145"/>
      <c r="Q249" s="240"/>
    </row>
    <row r="250" customFormat="false" ht="58.5" hidden="false" customHeight="true" outlineLevel="0" collapsed="false">
      <c r="Q250" s="286"/>
    </row>
    <row r="251" customFormat="false" ht="58.5" hidden="false" customHeight="true" outlineLevel="0" collapsed="false">
      <c r="Q251" s="286"/>
    </row>
    <row r="252" customFormat="false" ht="58.5" hidden="false" customHeight="true" outlineLevel="0" collapsed="false">
      <c r="Q252" s="286"/>
    </row>
    <row r="253" customFormat="false" ht="58.5" hidden="false" customHeight="true" outlineLevel="0" collapsed="false">
      <c r="A253" s="286"/>
      <c r="B253" s="145"/>
      <c r="C253" s="145"/>
      <c r="D253" s="84"/>
      <c r="E253" s="145"/>
      <c r="F253" s="145"/>
      <c r="G253" s="84"/>
      <c r="H253" s="145"/>
      <c r="I253" s="145"/>
      <c r="J253" s="84"/>
      <c r="K253" s="145"/>
      <c r="L253" s="145"/>
      <c r="M253" s="84"/>
      <c r="N253" s="145"/>
      <c r="Q253" s="286"/>
    </row>
    <row r="254" customFormat="false" ht="58.5" hidden="false" customHeight="true" outlineLevel="0" collapsed="false">
      <c r="A254" s="286"/>
      <c r="B254" s="145"/>
      <c r="C254" s="145"/>
      <c r="D254" s="84"/>
      <c r="E254" s="145"/>
      <c r="F254" s="145"/>
      <c r="G254" s="84" t="s">
        <v>74</v>
      </c>
      <c r="H254" s="145"/>
      <c r="I254" s="145"/>
      <c r="J254" s="84"/>
      <c r="K254" s="145"/>
      <c r="L254" s="145"/>
      <c r="M254" s="84"/>
      <c r="N254" s="145"/>
      <c r="Q254" s="286"/>
    </row>
    <row r="255" customFormat="false" ht="58.5" hidden="false" customHeight="true" outlineLevel="0" collapsed="false">
      <c r="A255" s="286"/>
      <c r="B255" s="145"/>
      <c r="C255" s="145"/>
      <c r="D255" s="84"/>
      <c r="E255" s="145"/>
      <c r="F255" s="145"/>
      <c r="G255" s="84"/>
      <c r="H255" s="145"/>
      <c r="I255" s="145"/>
      <c r="J255" s="84"/>
      <c r="K255" s="145"/>
      <c r="L255" s="145"/>
      <c r="M255" s="84"/>
      <c r="N255" s="145"/>
      <c r="Q255" s="286"/>
    </row>
    <row r="256" customFormat="false" ht="58.5" hidden="false" customHeight="true" outlineLevel="0" collapsed="false">
      <c r="A256" s="286"/>
      <c r="B256" s="145"/>
      <c r="C256" s="145"/>
      <c r="D256" s="84"/>
      <c r="E256" s="145"/>
      <c r="F256" s="145"/>
      <c r="G256" s="84"/>
      <c r="H256" s="145"/>
      <c r="I256" s="145"/>
      <c r="J256" s="84"/>
      <c r="K256" s="145"/>
      <c r="L256" s="145"/>
      <c r="M256" s="84"/>
      <c r="N256" s="145"/>
      <c r="Q256" s="286"/>
    </row>
    <row r="257" customFormat="false" ht="58.5" hidden="false" customHeight="true" outlineLevel="0" collapsed="false">
      <c r="A257" s="286"/>
      <c r="B257" s="145"/>
      <c r="C257" s="145"/>
      <c r="D257" s="84"/>
      <c r="E257" s="145"/>
      <c r="F257" s="145"/>
      <c r="G257" s="84"/>
      <c r="H257" s="145"/>
      <c r="I257" s="145"/>
      <c r="J257" s="84"/>
      <c r="K257" s="145"/>
      <c r="L257" s="145"/>
      <c r="M257" s="84"/>
      <c r="N257" s="145"/>
      <c r="Q257" s="286"/>
    </row>
    <row r="258" customFormat="false" ht="58.5" hidden="false" customHeight="true" outlineLevel="0" collapsed="false">
      <c r="A258" s="286"/>
      <c r="B258" s="145"/>
      <c r="C258" s="145"/>
      <c r="D258" s="84"/>
      <c r="E258" s="145"/>
      <c r="F258" s="145"/>
      <c r="G258" s="84"/>
      <c r="H258" s="145"/>
      <c r="I258" s="145"/>
      <c r="J258" s="84"/>
      <c r="K258" s="145"/>
      <c r="L258" s="145"/>
      <c r="M258" s="84"/>
      <c r="N258" s="145"/>
      <c r="Q258" s="286"/>
    </row>
    <row r="259" customFormat="false" ht="58.5" hidden="false" customHeight="true" outlineLevel="0" collapsed="false">
      <c r="A259" s="286"/>
      <c r="B259" s="145"/>
      <c r="C259" s="145"/>
      <c r="D259" s="84"/>
      <c r="E259" s="145"/>
      <c r="F259" s="145"/>
      <c r="G259" s="84"/>
      <c r="H259" s="145"/>
      <c r="I259" s="145"/>
      <c r="J259" s="84"/>
      <c r="K259" s="145"/>
      <c r="L259" s="145"/>
      <c r="M259" s="84"/>
      <c r="N259" s="145"/>
      <c r="Q259" s="286"/>
    </row>
    <row r="260" customFormat="false" ht="58.5" hidden="false" customHeight="true" outlineLevel="0" collapsed="false">
      <c r="A260" s="286"/>
      <c r="B260" s="145"/>
      <c r="C260" s="145"/>
      <c r="D260" s="84"/>
      <c r="E260" s="145"/>
      <c r="F260" s="145"/>
      <c r="G260" s="84"/>
      <c r="H260" s="145"/>
      <c r="I260" s="145"/>
      <c r="J260" s="84"/>
      <c r="K260" s="145"/>
      <c r="L260" s="145"/>
      <c r="M260" s="84"/>
      <c r="N260" s="145"/>
      <c r="Q260" s="286"/>
    </row>
    <row r="261" customFormat="false" ht="58.5" hidden="false" customHeight="true" outlineLevel="0" collapsed="false">
      <c r="A261" s="286"/>
      <c r="B261" s="145"/>
      <c r="C261" s="145"/>
      <c r="D261" s="84"/>
      <c r="E261" s="145"/>
      <c r="F261" s="145"/>
      <c r="G261" s="84"/>
      <c r="H261" s="145"/>
      <c r="I261" s="145"/>
      <c r="J261" s="84"/>
      <c r="K261" s="145"/>
      <c r="L261" s="145"/>
      <c r="M261" s="84"/>
      <c r="N261" s="145"/>
      <c r="Q261" s="286"/>
    </row>
    <row r="262" customFormat="false" ht="58.5" hidden="false" customHeight="true" outlineLevel="0" collapsed="false">
      <c r="A262" s="286"/>
      <c r="B262" s="145"/>
      <c r="C262" s="145"/>
      <c r="D262" s="84"/>
      <c r="E262" s="145"/>
      <c r="F262" s="145"/>
      <c r="G262" s="84"/>
      <c r="H262" s="145"/>
      <c r="I262" s="145"/>
      <c r="J262" s="84"/>
      <c r="K262" s="145"/>
      <c r="L262" s="145"/>
      <c r="M262" s="84"/>
      <c r="N262" s="145"/>
      <c r="Q262" s="286"/>
    </row>
    <row r="263" customFormat="false" ht="58.5" hidden="false" customHeight="true" outlineLevel="0" collapsed="false">
      <c r="A263" s="286"/>
      <c r="B263" s="145"/>
      <c r="C263" s="145"/>
      <c r="D263" s="84"/>
      <c r="E263" s="145"/>
      <c r="F263" s="145"/>
      <c r="G263" s="84"/>
      <c r="H263" s="145"/>
      <c r="I263" s="145"/>
      <c r="J263" s="84"/>
      <c r="K263" s="145"/>
      <c r="L263" s="145"/>
      <c r="M263" s="84"/>
      <c r="N263" s="145"/>
      <c r="Q263" s="286"/>
    </row>
    <row r="264" customFormat="false" ht="58.5" hidden="false" customHeight="true" outlineLevel="0" collapsed="false">
      <c r="A264" s="286"/>
      <c r="B264" s="145"/>
      <c r="C264" s="145"/>
      <c r="D264" s="84"/>
      <c r="E264" s="145"/>
      <c r="F264" s="145"/>
      <c r="G264" s="84"/>
      <c r="H264" s="145"/>
      <c r="I264" s="145"/>
      <c r="J264" s="84"/>
      <c r="K264" s="145"/>
      <c r="L264" s="145"/>
      <c r="M264" s="84"/>
      <c r="N264" s="145"/>
      <c r="Q264" s="286"/>
    </row>
    <row r="265" customFormat="false" ht="58.5" hidden="false" customHeight="true" outlineLevel="0" collapsed="false">
      <c r="A265" s="286"/>
      <c r="B265" s="145"/>
      <c r="C265" s="145"/>
      <c r="D265" s="84"/>
      <c r="E265" s="145"/>
      <c r="F265" s="145"/>
      <c r="G265" s="84"/>
      <c r="H265" s="145"/>
      <c r="I265" s="145"/>
      <c r="J265" s="84"/>
      <c r="K265" s="145"/>
      <c r="L265" s="145"/>
      <c r="M265" s="84"/>
      <c r="N265" s="145"/>
      <c r="Q265" s="286"/>
    </row>
    <row r="266" customFormat="false" ht="58.5" hidden="false" customHeight="true" outlineLevel="0" collapsed="false">
      <c r="A266" s="286"/>
      <c r="B266" s="145"/>
      <c r="C266" s="145"/>
      <c r="D266" s="84"/>
      <c r="E266" s="145"/>
      <c r="F266" s="145"/>
      <c r="G266" s="84"/>
      <c r="H266" s="145"/>
      <c r="I266" s="145"/>
      <c r="J266" s="84"/>
      <c r="K266" s="145"/>
      <c r="L266" s="145"/>
      <c r="M266" s="84"/>
      <c r="N266" s="145"/>
      <c r="Q266" s="286"/>
    </row>
    <row r="267" customFormat="false" ht="58.5" hidden="false" customHeight="true" outlineLevel="0" collapsed="false">
      <c r="A267" s="286"/>
      <c r="B267" s="145"/>
      <c r="C267" s="145"/>
      <c r="D267" s="84"/>
      <c r="E267" s="145"/>
      <c r="F267" s="145"/>
      <c r="G267" s="84"/>
      <c r="H267" s="145"/>
      <c r="I267" s="145"/>
      <c r="J267" s="84"/>
      <c r="K267" s="145"/>
      <c r="L267" s="145"/>
      <c r="M267" s="84"/>
      <c r="N267" s="145"/>
      <c r="Q267" s="286"/>
    </row>
    <row r="268" customFormat="false" ht="58.5" hidden="false" customHeight="true" outlineLevel="0" collapsed="false">
      <c r="A268" s="286"/>
      <c r="B268" s="145"/>
      <c r="C268" s="145"/>
      <c r="D268" s="84"/>
      <c r="E268" s="145"/>
      <c r="F268" s="145"/>
      <c r="G268" s="84"/>
      <c r="H268" s="145"/>
      <c r="I268" s="145"/>
      <c r="J268" s="84"/>
      <c r="K268" s="145"/>
      <c r="L268" s="145"/>
      <c r="M268" s="84"/>
      <c r="N268" s="145"/>
      <c r="Q268" s="286"/>
    </row>
    <row r="269" customFormat="false" ht="58.5" hidden="false" customHeight="true" outlineLevel="0" collapsed="false">
      <c r="A269" s="286"/>
      <c r="B269" s="145"/>
      <c r="C269" s="145"/>
      <c r="D269" s="84"/>
      <c r="E269" s="145"/>
      <c r="F269" s="145"/>
      <c r="G269" s="84"/>
      <c r="H269" s="145"/>
      <c r="I269" s="145"/>
      <c r="J269" s="84"/>
      <c r="K269" s="145"/>
      <c r="L269" s="145"/>
      <c r="M269" s="84"/>
      <c r="N269" s="145"/>
      <c r="Q269" s="286"/>
    </row>
    <row r="270" customFormat="false" ht="58.5" hidden="false" customHeight="true" outlineLevel="0" collapsed="false">
      <c r="A270" s="286"/>
      <c r="B270" s="145"/>
      <c r="C270" s="145"/>
      <c r="D270" s="84"/>
      <c r="E270" s="145"/>
      <c r="F270" s="145"/>
      <c r="G270" s="84"/>
      <c r="H270" s="145"/>
      <c r="I270" s="145"/>
      <c r="J270" s="84"/>
      <c r="K270" s="145"/>
      <c r="L270" s="145"/>
      <c r="M270" s="84"/>
      <c r="N270" s="145"/>
      <c r="Q270" s="286"/>
    </row>
    <row r="271" customFormat="false" ht="58.5" hidden="false" customHeight="true" outlineLevel="0" collapsed="false">
      <c r="A271" s="286"/>
      <c r="B271" s="145"/>
      <c r="C271" s="145"/>
      <c r="D271" s="84"/>
      <c r="E271" s="145"/>
      <c r="F271" s="145"/>
      <c r="G271" s="84"/>
      <c r="H271" s="145"/>
      <c r="I271" s="145"/>
      <c r="J271" s="84"/>
      <c r="K271" s="145"/>
      <c r="L271" s="145"/>
      <c r="M271" s="84"/>
      <c r="N271" s="145"/>
      <c r="Q271" s="286"/>
    </row>
    <row r="272" customFormat="false" ht="58.5" hidden="false" customHeight="true" outlineLevel="0" collapsed="false">
      <c r="A272" s="286"/>
      <c r="B272" s="145"/>
      <c r="C272" s="145"/>
      <c r="D272" s="84"/>
      <c r="E272" s="145"/>
      <c r="F272" s="145"/>
      <c r="G272" s="84"/>
      <c r="H272" s="145"/>
      <c r="I272" s="145"/>
      <c r="J272" s="84"/>
      <c r="K272" s="145"/>
      <c r="L272" s="145"/>
      <c r="M272" s="84"/>
      <c r="N272" s="145"/>
      <c r="Q272" s="286"/>
    </row>
    <row r="273" customFormat="false" ht="58.5" hidden="false" customHeight="true" outlineLevel="0" collapsed="false">
      <c r="A273" s="286"/>
      <c r="B273" s="145"/>
      <c r="C273" s="145"/>
      <c r="D273" s="84"/>
      <c r="E273" s="145"/>
      <c r="F273" s="145"/>
      <c r="G273" s="84"/>
      <c r="H273" s="145"/>
      <c r="I273" s="145"/>
      <c r="J273" s="84"/>
      <c r="K273" s="145"/>
      <c r="L273" s="145"/>
      <c r="M273" s="84"/>
      <c r="N273" s="145"/>
      <c r="Q273" s="286"/>
    </row>
    <row r="274" customFormat="false" ht="58.5" hidden="false" customHeight="true" outlineLevel="0" collapsed="false">
      <c r="A274" s="286"/>
      <c r="B274" s="145"/>
      <c r="C274" s="145"/>
      <c r="D274" s="84"/>
      <c r="E274" s="145"/>
      <c r="F274" s="145"/>
      <c r="G274" s="84"/>
      <c r="H274" s="145"/>
      <c r="I274" s="145"/>
      <c r="J274" s="84"/>
      <c r="K274" s="145"/>
      <c r="L274" s="145"/>
      <c r="M274" s="84"/>
      <c r="N274" s="145"/>
      <c r="Q274" s="286"/>
    </row>
    <row r="275" customFormat="false" ht="58.5" hidden="false" customHeight="true" outlineLevel="0" collapsed="false">
      <c r="A275" s="286"/>
      <c r="B275" s="145"/>
      <c r="C275" s="145"/>
      <c r="D275" s="84"/>
      <c r="E275" s="145"/>
      <c r="F275" s="145"/>
      <c r="G275" s="84"/>
      <c r="H275" s="145"/>
      <c r="I275" s="145"/>
      <c r="J275" s="84"/>
      <c r="K275" s="145"/>
      <c r="L275" s="145"/>
      <c r="M275" s="84"/>
      <c r="N275" s="145"/>
      <c r="Q275" s="286"/>
    </row>
    <row r="276" customFormat="false" ht="58.5" hidden="false" customHeight="true" outlineLevel="0" collapsed="false">
      <c r="A276" s="286"/>
      <c r="B276" s="145"/>
      <c r="C276" s="145"/>
      <c r="D276" s="84"/>
      <c r="E276" s="145"/>
      <c r="F276" s="145"/>
      <c r="G276" s="84"/>
      <c r="H276" s="145"/>
      <c r="I276" s="145"/>
      <c r="J276" s="84"/>
      <c r="K276" s="145"/>
      <c r="L276" s="145"/>
      <c r="M276" s="84"/>
      <c r="N276" s="145"/>
      <c r="Q276" s="286"/>
    </row>
    <row r="277" customFormat="false" ht="58.5" hidden="false" customHeight="true" outlineLevel="0" collapsed="false">
      <c r="A277" s="286"/>
      <c r="B277" s="145"/>
      <c r="C277" s="145"/>
      <c r="D277" s="84"/>
      <c r="E277" s="145"/>
      <c r="F277" s="145"/>
      <c r="G277" s="84"/>
      <c r="H277" s="145"/>
      <c r="I277" s="145"/>
      <c r="J277" s="84"/>
      <c r="K277" s="145"/>
      <c r="L277" s="145"/>
      <c r="M277" s="84"/>
      <c r="N277" s="145"/>
      <c r="Q277" s="286"/>
    </row>
    <row r="278" customFormat="false" ht="58.5" hidden="false" customHeight="true" outlineLevel="0" collapsed="false">
      <c r="A278" s="286"/>
      <c r="B278" s="145"/>
      <c r="C278" s="145"/>
      <c r="D278" s="84"/>
      <c r="E278" s="145"/>
      <c r="F278" s="145"/>
      <c r="G278" s="84"/>
      <c r="H278" s="145"/>
      <c r="I278" s="145"/>
      <c r="J278" s="84"/>
      <c r="K278" s="145"/>
      <c r="L278" s="145"/>
      <c r="M278" s="84"/>
      <c r="N278" s="145"/>
      <c r="Q278" s="286"/>
    </row>
    <row r="279" customFormat="false" ht="58.5" hidden="false" customHeight="true" outlineLevel="0" collapsed="false">
      <c r="A279" s="286"/>
      <c r="B279" s="145"/>
      <c r="C279" s="145"/>
      <c r="D279" s="84"/>
      <c r="E279" s="145"/>
      <c r="F279" s="145"/>
      <c r="G279" s="84"/>
      <c r="H279" s="145"/>
      <c r="I279" s="145"/>
      <c r="J279" s="84"/>
      <c r="K279" s="145"/>
      <c r="L279" s="145"/>
      <c r="M279" s="84"/>
      <c r="N279" s="145"/>
      <c r="Q279" s="286"/>
    </row>
    <row r="280" customFormat="false" ht="58.5" hidden="false" customHeight="true" outlineLevel="0" collapsed="false">
      <c r="A280" s="286"/>
      <c r="B280" s="145"/>
      <c r="C280" s="145"/>
      <c r="D280" s="84"/>
      <c r="E280" s="145"/>
      <c r="F280" s="145"/>
      <c r="G280" s="84"/>
      <c r="H280" s="145"/>
      <c r="I280" s="145"/>
      <c r="J280" s="84"/>
      <c r="K280" s="145"/>
      <c r="L280" s="145"/>
      <c r="M280" s="84"/>
      <c r="N280" s="145"/>
      <c r="Q280" s="286"/>
    </row>
    <row r="281" customFormat="false" ht="58.5" hidden="false" customHeight="true" outlineLevel="0" collapsed="false">
      <c r="A281" s="286"/>
      <c r="B281" s="145"/>
      <c r="C281" s="145"/>
      <c r="D281" s="84"/>
      <c r="E281" s="145"/>
      <c r="F281" s="145"/>
      <c r="G281" s="84"/>
      <c r="H281" s="145"/>
      <c r="I281" s="145"/>
      <c r="J281" s="84"/>
      <c r="K281" s="145"/>
      <c r="L281" s="145"/>
      <c r="M281" s="84"/>
      <c r="N281" s="145"/>
      <c r="Q281" s="286"/>
    </row>
    <row r="282" customFormat="false" ht="58.5" hidden="false" customHeight="true" outlineLevel="0" collapsed="false">
      <c r="A282" s="286"/>
      <c r="B282" s="145"/>
      <c r="C282" s="145"/>
      <c r="D282" s="84"/>
      <c r="E282" s="145"/>
      <c r="F282" s="145"/>
      <c r="G282" s="84"/>
      <c r="H282" s="145"/>
      <c r="I282" s="145"/>
      <c r="J282" s="84"/>
      <c r="K282" s="145"/>
      <c r="L282" s="145"/>
      <c r="M282" s="84"/>
      <c r="N282" s="145"/>
      <c r="Q282" s="286"/>
    </row>
    <row r="283" customFormat="false" ht="58.5" hidden="false" customHeight="true" outlineLevel="0" collapsed="false">
      <c r="A283" s="286"/>
      <c r="B283" s="145"/>
      <c r="C283" s="145"/>
      <c r="D283" s="84"/>
      <c r="E283" s="145"/>
      <c r="F283" s="145"/>
      <c r="G283" s="84"/>
      <c r="H283" s="145"/>
      <c r="I283" s="145"/>
      <c r="J283" s="84"/>
      <c r="K283" s="145"/>
      <c r="L283" s="145"/>
      <c r="M283" s="84"/>
      <c r="N283" s="145"/>
      <c r="Q283" s="240"/>
    </row>
    <row r="284" customFormat="false" ht="58.5" hidden="false" customHeight="true" outlineLevel="0" collapsed="false">
      <c r="A284" s="286"/>
      <c r="B284" s="145"/>
      <c r="C284" s="145"/>
      <c r="D284" s="84"/>
      <c r="E284" s="145"/>
      <c r="F284" s="145"/>
      <c r="G284" s="84"/>
      <c r="H284" s="145"/>
      <c r="I284" s="145"/>
      <c r="J284" s="84"/>
      <c r="K284" s="145"/>
      <c r="L284" s="145"/>
      <c r="M284" s="84"/>
      <c r="N284" s="145"/>
      <c r="Q284" s="240"/>
    </row>
    <row r="285" customFormat="false" ht="58.5" hidden="false" customHeight="true" outlineLevel="0" collapsed="false">
      <c r="A285" s="286"/>
      <c r="B285" s="145"/>
      <c r="C285" s="145"/>
      <c r="D285" s="84"/>
      <c r="E285" s="145"/>
      <c r="F285" s="145"/>
      <c r="G285" s="84"/>
      <c r="H285" s="145"/>
      <c r="I285" s="145"/>
      <c r="J285" s="84"/>
      <c r="K285" s="145"/>
      <c r="L285" s="145"/>
      <c r="M285" s="84"/>
      <c r="N285" s="145"/>
      <c r="Q285" s="240"/>
    </row>
    <row r="286" customFormat="false" ht="58.5" hidden="false" customHeight="true" outlineLevel="0" collapsed="false">
      <c r="Q286" s="240"/>
    </row>
    <row r="287" customFormat="false" ht="58.5" hidden="false" customHeight="true" outlineLevel="0" collapsed="false">
      <c r="Q287" s="240"/>
    </row>
    <row r="288" customFormat="false" ht="58.5" hidden="false" customHeight="true" outlineLevel="0" collapsed="false">
      <c r="Q288" s="240"/>
    </row>
    <row r="289" customFormat="false" ht="58.5" hidden="false" customHeight="true" outlineLevel="0" collapsed="false">
      <c r="Q289" s="240"/>
    </row>
    <row r="290" customFormat="false" ht="58.5" hidden="false" customHeight="true" outlineLevel="0" collapsed="false">
      <c r="Q290" s="240"/>
    </row>
    <row r="291" customFormat="false" ht="58.5" hidden="false" customHeight="true" outlineLevel="0" collapsed="false">
      <c r="Q291" s="240"/>
    </row>
    <row r="292" customFormat="false" ht="58.5" hidden="false" customHeight="true" outlineLevel="0" collapsed="false">
      <c r="Q292" s="240"/>
    </row>
    <row r="293" customFormat="false" ht="58.5" hidden="false" customHeight="true" outlineLevel="0" collapsed="false">
      <c r="Q293" s="240"/>
    </row>
    <row r="294" customFormat="false" ht="58.5" hidden="false" customHeight="true" outlineLevel="0" collapsed="false">
      <c r="Q294" s="240"/>
    </row>
    <row r="295" customFormat="false" ht="58.5" hidden="false" customHeight="true" outlineLevel="0" collapsed="false">
      <c r="Q295" s="240"/>
    </row>
    <row r="296" customFormat="false" ht="58.5" hidden="false" customHeight="true" outlineLevel="0" collapsed="false">
      <c r="Q296" s="240"/>
    </row>
    <row r="297" customFormat="false" ht="58.5" hidden="false" customHeight="true" outlineLevel="0" collapsed="false">
      <c r="Q297" s="240"/>
    </row>
    <row r="298" customFormat="false" ht="58.5" hidden="false" customHeight="true" outlineLevel="0" collapsed="false">
      <c r="Q298" s="240"/>
    </row>
    <row r="299" customFormat="false" ht="58.5" hidden="false" customHeight="true" outlineLevel="0" collapsed="false">
      <c r="Q299" s="240"/>
    </row>
    <row r="300" customFormat="false" ht="58.5" hidden="false" customHeight="true" outlineLevel="0" collapsed="false">
      <c r="Q300" s="240"/>
    </row>
    <row r="301" customFormat="false" ht="58.5" hidden="false" customHeight="true" outlineLevel="0" collapsed="false">
      <c r="Q301" s="240"/>
    </row>
    <row r="302" customFormat="false" ht="58.5" hidden="false" customHeight="true" outlineLevel="0" collapsed="false">
      <c r="Q302" s="240"/>
    </row>
    <row r="303" customFormat="false" ht="58.5" hidden="false" customHeight="true" outlineLevel="0" collapsed="false">
      <c r="Q303" s="240"/>
    </row>
    <row r="304" customFormat="false" ht="58.5" hidden="false" customHeight="true" outlineLevel="0" collapsed="false">
      <c r="Q304" s="240"/>
    </row>
    <row r="305" customFormat="false" ht="58.5" hidden="false" customHeight="true" outlineLevel="0" collapsed="false">
      <c r="Q305" s="240"/>
    </row>
    <row r="306" customFormat="false" ht="58.5" hidden="false" customHeight="true" outlineLevel="0" collapsed="false">
      <c r="Q306" s="240"/>
    </row>
    <row r="307" customFormat="false" ht="58.5" hidden="false" customHeight="true" outlineLevel="0" collapsed="false">
      <c r="Q307" s="240"/>
    </row>
    <row r="308" customFormat="false" ht="58.5" hidden="false" customHeight="true" outlineLevel="0" collapsed="false">
      <c r="Q308" s="240"/>
    </row>
    <row r="309" customFormat="false" ht="58.5" hidden="false" customHeight="true" outlineLevel="0" collapsed="false">
      <c r="Q309" s="240"/>
    </row>
    <row r="310" customFormat="false" ht="58.5" hidden="false" customHeight="true" outlineLevel="0" collapsed="false">
      <c r="Q310" s="240"/>
    </row>
    <row r="311" customFormat="false" ht="58.5" hidden="false" customHeight="true" outlineLevel="0" collapsed="false">
      <c r="Q311" s="240"/>
    </row>
    <row r="312" customFormat="false" ht="58.5" hidden="false" customHeight="true" outlineLevel="0" collapsed="false">
      <c r="Q312" s="240"/>
    </row>
    <row r="313" customFormat="false" ht="58.5" hidden="false" customHeight="true" outlineLevel="0" collapsed="false">
      <c r="Q313" s="240"/>
    </row>
    <row r="314" customFormat="false" ht="58.5" hidden="false" customHeight="true" outlineLevel="0" collapsed="false">
      <c r="Q314" s="240"/>
    </row>
    <row r="315" customFormat="false" ht="58.5" hidden="false" customHeight="true" outlineLevel="0" collapsed="false">
      <c r="Q315" s="240"/>
    </row>
    <row r="316" customFormat="false" ht="58.5" hidden="false" customHeight="true" outlineLevel="0" collapsed="false">
      <c r="Q316" s="240"/>
    </row>
    <row r="317" customFormat="false" ht="58.5" hidden="false" customHeight="true" outlineLevel="0" collapsed="false">
      <c r="Q317" s="240"/>
    </row>
    <row r="318" customFormat="false" ht="58.5" hidden="false" customHeight="true" outlineLevel="0" collapsed="false">
      <c r="Q318" s="240"/>
    </row>
    <row r="319" customFormat="false" ht="58.5" hidden="false" customHeight="true" outlineLevel="0" collapsed="false">
      <c r="Q319" s="240"/>
    </row>
    <row r="320" customFormat="false" ht="58.5" hidden="false" customHeight="true" outlineLevel="0" collapsed="false">
      <c r="Q320" s="240"/>
    </row>
    <row r="321" customFormat="false" ht="58.5" hidden="false" customHeight="true" outlineLevel="0" collapsed="false">
      <c r="Q321" s="240"/>
    </row>
    <row r="322" customFormat="false" ht="58.5" hidden="false" customHeight="true" outlineLevel="0" collapsed="false">
      <c r="Q322" s="240"/>
    </row>
    <row r="323" customFormat="false" ht="58.5" hidden="false" customHeight="true" outlineLevel="0" collapsed="false">
      <c r="Q323" s="240"/>
    </row>
    <row r="324" customFormat="false" ht="58.5" hidden="false" customHeight="true" outlineLevel="0" collapsed="false">
      <c r="Q324" s="240"/>
    </row>
    <row r="325" customFormat="false" ht="58.5" hidden="false" customHeight="true" outlineLevel="0" collapsed="false">
      <c r="Q325" s="240"/>
    </row>
    <row r="326" customFormat="false" ht="58.5" hidden="false" customHeight="true" outlineLevel="0" collapsed="false">
      <c r="Q326" s="240"/>
    </row>
    <row r="327" customFormat="false" ht="58.5" hidden="false" customHeight="true" outlineLevel="0" collapsed="false">
      <c r="Q327" s="240"/>
    </row>
    <row r="328" customFormat="false" ht="58.5" hidden="false" customHeight="true" outlineLevel="0" collapsed="false">
      <c r="Q328" s="240"/>
    </row>
    <row r="329" customFormat="false" ht="58.5" hidden="false" customHeight="true" outlineLevel="0" collapsed="false">
      <c r="Q329" s="240"/>
    </row>
    <row r="330" customFormat="false" ht="58.5" hidden="false" customHeight="true" outlineLevel="0" collapsed="false">
      <c r="Q330" s="240"/>
    </row>
    <row r="331" customFormat="false" ht="58.5" hidden="false" customHeight="true" outlineLevel="0" collapsed="false">
      <c r="Q331" s="240"/>
    </row>
    <row r="332" customFormat="false" ht="58.5" hidden="false" customHeight="true" outlineLevel="0" collapsed="false">
      <c r="Q332" s="240"/>
    </row>
    <row r="333" customFormat="false" ht="58.5" hidden="false" customHeight="true" outlineLevel="0" collapsed="false">
      <c r="Q333" s="240"/>
    </row>
    <row r="334" customFormat="false" ht="58.5" hidden="false" customHeight="true" outlineLevel="0" collapsed="false">
      <c r="Q334" s="240"/>
    </row>
    <row r="335" customFormat="false" ht="58.5" hidden="false" customHeight="true" outlineLevel="0" collapsed="false">
      <c r="Q335" s="240"/>
    </row>
    <row r="336" customFormat="false" ht="58.5" hidden="false" customHeight="true" outlineLevel="0" collapsed="false">
      <c r="Q336" s="240"/>
    </row>
    <row r="337" customFormat="false" ht="58.5" hidden="false" customHeight="true" outlineLevel="0" collapsed="false">
      <c r="Q337" s="240"/>
    </row>
    <row r="338" customFormat="false" ht="58.5" hidden="false" customHeight="true" outlineLevel="0" collapsed="false">
      <c r="Q338" s="240"/>
    </row>
    <row r="339" customFormat="false" ht="58.5" hidden="false" customHeight="true" outlineLevel="0" collapsed="false">
      <c r="Q339" s="240"/>
    </row>
    <row r="340" customFormat="false" ht="58.5" hidden="false" customHeight="true" outlineLevel="0" collapsed="false">
      <c r="Q340" s="240"/>
    </row>
    <row r="341" customFormat="false" ht="58.5" hidden="false" customHeight="true" outlineLevel="0" collapsed="false">
      <c r="Q341" s="240"/>
    </row>
    <row r="342" customFormat="false" ht="58.5" hidden="false" customHeight="true" outlineLevel="0" collapsed="false">
      <c r="Q342" s="240"/>
    </row>
    <row r="343" customFormat="false" ht="58.5" hidden="false" customHeight="true" outlineLevel="0" collapsed="false">
      <c r="Q343" s="240"/>
    </row>
    <row r="344" customFormat="false" ht="58.5" hidden="false" customHeight="true" outlineLevel="0" collapsed="false">
      <c r="Q344" s="240"/>
    </row>
    <row r="345" customFormat="false" ht="58.5" hidden="false" customHeight="true" outlineLevel="0" collapsed="false">
      <c r="Q345" s="240"/>
    </row>
    <row r="346" customFormat="false" ht="58.5" hidden="false" customHeight="true" outlineLevel="0" collapsed="false">
      <c r="Q346" s="240"/>
    </row>
    <row r="347" customFormat="false" ht="58.5" hidden="false" customHeight="true" outlineLevel="0" collapsed="false">
      <c r="Q347" s="240"/>
    </row>
    <row r="348" customFormat="false" ht="58.5" hidden="false" customHeight="true" outlineLevel="0" collapsed="false">
      <c r="Q348" s="240"/>
    </row>
    <row r="349" customFormat="false" ht="58.5" hidden="false" customHeight="true" outlineLevel="0" collapsed="false">
      <c r="Q349" s="240"/>
    </row>
    <row r="350" customFormat="false" ht="58.5" hidden="false" customHeight="true" outlineLevel="0" collapsed="false">
      <c r="Q350" s="240"/>
    </row>
    <row r="351" customFormat="false" ht="58.5" hidden="false" customHeight="true" outlineLevel="0" collapsed="false">
      <c r="Q351" s="240"/>
    </row>
    <row r="352" customFormat="false" ht="58.5" hidden="false" customHeight="true" outlineLevel="0" collapsed="false">
      <c r="Q352" s="240"/>
    </row>
    <row r="353" customFormat="false" ht="58.5" hidden="false" customHeight="true" outlineLevel="0" collapsed="false">
      <c r="Q353" s="240"/>
    </row>
    <row r="354" customFormat="false" ht="58.5" hidden="false" customHeight="true" outlineLevel="0" collapsed="false">
      <c r="Q354" s="240"/>
    </row>
    <row r="355" customFormat="false" ht="58.5" hidden="false" customHeight="true" outlineLevel="0" collapsed="false">
      <c r="Q355" s="240"/>
    </row>
    <row r="356" customFormat="false" ht="58.5" hidden="false" customHeight="true" outlineLevel="0" collapsed="false">
      <c r="Q356" s="240"/>
    </row>
    <row r="357" customFormat="false" ht="58.5" hidden="false" customHeight="true" outlineLevel="0" collapsed="false">
      <c r="Q357" s="240"/>
    </row>
    <row r="358" customFormat="false" ht="58.5" hidden="false" customHeight="true" outlineLevel="0" collapsed="false">
      <c r="Q358" s="240"/>
    </row>
    <row r="359" customFormat="false" ht="58.5" hidden="false" customHeight="true" outlineLevel="0" collapsed="false">
      <c r="Q359" s="240"/>
    </row>
    <row r="360" customFormat="false" ht="58.5" hidden="false" customHeight="true" outlineLevel="0" collapsed="false">
      <c r="Q360" s="240"/>
    </row>
    <row r="361" customFormat="false" ht="58.5" hidden="false" customHeight="true" outlineLevel="0" collapsed="false">
      <c r="Q361" s="240"/>
    </row>
    <row r="362" customFormat="false" ht="58.5" hidden="false" customHeight="true" outlineLevel="0" collapsed="false">
      <c r="Q362" s="240"/>
    </row>
    <row r="363" customFormat="false" ht="58.5" hidden="false" customHeight="true" outlineLevel="0" collapsed="false">
      <c r="Q363" s="240"/>
    </row>
    <row r="364" customFormat="false" ht="58.5" hidden="false" customHeight="true" outlineLevel="0" collapsed="false">
      <c r="Q364" s="240"/>
    </row>
    <row r="365" customFormat="false" ht="58.5" hidden="false" customHeight="true" outlineLevel="0" collapsed="false">
      <c r="Q365" s="240"/>
    </row>
    <row r="366" customFormat="false" ht="58.5" hidden="false" customHeight="true" outlineLevel="0" collapsed="false">
      <c r="Q366" s="240"/>
    </row>
    <row r="367" customFormat="false" ht="58.5" hidden="false" customHeight="true" outlineLevel="0" collapsed="false">
      <c r="Q367" s="240"/>
    </row>
    <row r="368" customFormat="false" ht="58.5" hidden="false" customHeight="true" outlineLevel="0" collapsed="false">
      <c r="Q368" s="240"/>
    </row>
    <row r="369" customFormat="false" ht="58.5" hidden="false" customHeight="true" outlineLevel="0" collapsed="false">
      <c r="Q369" s="240"/>
    </row>
    <row r="370" customFormat="false" ht="58.5" hidden="false" customHeight="true" outlineLevel="0" collapsed="false">
      <c r="Q370" s="240"/>
    </row>
    <row r="371" customFormat="false" ht="58.5" hidden="false" customHeight="true" outlineLevel="0" collapsed="false">
      <c r="Q371" s="240"/>
    </row>
    <row r="372" customFormat="false" ht="58.5" hidden="false" customHeight="true" outlineLevel="0" collapsed="false">
      <c r="Q372" s="240"/>
    </row>
    <row r="373" customFormat="false" ht="58.5" hidden="false" customHeight="true" outlineLevel="0" collapsed="false">
      <c r="Q373" s="240"/>
    </row>
    <row r="374" customFormat="false" ht="58.5" hidden="false" customHeight="true" outlineLevel="0" collapsed="false">
      <c r="Q374" s="240"/>
    </row>
    <row r="375" customFormat="false" ht="58.5" hidden="false" customHeight="true" outlineLevel="0" collapsed="false">
      <c r="Q375" s="240"/>
    </row>
    <row r="376" customFormat="false" ht="58.5" hidden="false" customHeight="true" outlineLevel="0" collapsed="false">
      <c r="Q376" s="240"/>
    </row>
    <row r="377" customFormat="false" ht="58.5" hidden="false" customHeight="true" outlineLevel="0" collapsed="false">
      <c r="Q377" s="240"/>
    </row>
    <row r="378" customFormat="false" ht="58.5" hidden="false" customHeight="true" outlineLevel="0" collapsed="false">
      <c r="Q378" s="240"/>
    </row>
    <row r="379" customFormat="false" ht="58.5" hidden="false" customHeight="true" outlineLevel="0" collapsed="false">
      <c r="Q379" s="240"/>
    </row>
    <row r="380" customFormat="false" ht="58.5" hidden="false" customHeight="true" outlineLevel="0" collapsed="false">
      <c r="Q380" s="240"/>
    </row>
    <row r="381" customFormat="false" ht="58.5" hidden="false" customHeight="true" outlineLevel="0" collapsed="false">
      <c r="Q381" s="240"/>
    </row>
    <row r="382" customFormat="false" ht="58.5" hidden="false" customHeight="true" outlineLevel="0" collapsed="false">
      <c r="Q382" s="240"/>
    </row>
    <row r="383" customFormat="false" ht="58.5" hidden="false" customHeight="true" outlineLevel="0" collapsed="false">
      <c r="Q383" s="240"/>
    </row>
    <row r="384" customFormat="false" ht="58.5" hidden="false" customHeight="true" outlineLevel="0" collapsed="false">
      <c r="Q384" s="240"/>
    </row>
    <row r="385" customFormat="false" ht="58.5" hidden="false" customHeight="true" outlineLevel="0" collapsed="false">
      <c r="Q385" s="240"/>
    </row>
    <row r="386" customFormat="false" ht="58.5" hidden="false" customHeight="true" outlineLevel="0" collapsed="false">
      <c r="Q386" s="240"/>
    </row>
    <row r="387" customFormat="false" ht="58.5" hidden="false" customHeight="true" outlineLevel="0" collapsed="false">
      <c r="Q387" s="240"/>
    </row>
    <row r="388" customFormat="false" ht="58.5" hidden="false" customHeight="true" outlineLevel="0" collapsed="false">
      <c r="Q388" s="240"/>
    </row>
    <row r="389" customFormat="false" ht="58.5" hidden="false" customHeight="true" outlineLevel="0" collapsed="false">
      <c r="Q389" s="240"/>
    </row>
    <row r="390" customFormat="false" ht="58.5" hidden="false" customHeight="true" outlineLevel="0" collapsed="false">
      <c r="Q390" s="240"/>
    </row>
    <row r="391" customFormat="false" ht="58.5" hidden="false" customHeight="true" outlineLevel="0" collapsed="false">
      <c r="Q391" s="240"/>
    </row>
    <row r="392" customFormat="false" ht="58.5" hidden="false" customHeight="true" outlineLevel="0" collapsed="false">
      <c r="Q392" s="240"/>
    </row>
    <row r="393" customFormat="false" ht="58.5" hidden="false" customHeight="true" outlineLevel="0" collapsed="false">
      <c r="Q393" s="240"/>
    </row>
    <row r="394" customFormat="false" ht="58.5" hidden="false" customHeight="true" outlineLevel="0" collapsed="false">
      <c r="Q394" s="240"/>
    </row>
    <row r="395" customFormat="false" ht="58.5" hidden="false" customHeight="true" outlineLevel="0" collapsed="false">
      <c r="Q395" s="240"/>
    </row>
    <row r="396" customFormat="false" ht="58.5" hidden="false" customHeight="true" outlineLevel="0" collapsed="false">
      <c r="Q396" s="240"/>
    </row>
    <row r="397" customFormat="false" ht="58.5" hidden="false" customHeight="true" outlineLevel="0" collapsed="false">
      <c r="Q397" s="240"/>
    </row>
    <row r="398" customFormat="false" ht="58.5" hidden="false" customHeight="true" outlineLevel="0" collapsed="false">
      <c r="Q398" s="240"/>
    </row>
    <row r="399" customFormat="false" ht="58.5" hidden="false" customHeight="true" outlineLevel="0" collapsed="false">
      <c r="Q399" s="240"/>
    </row>
    <row r="400" customFormat="false" ht="58.5" hidden="false" customHeight="true" outlineLevel="0" collapsed="false">
      <c r="Q400" s="240"/>
    </row>
    <row r="401" customFormat="false" ht="58.5" hidden="false" customHeight="true" outlineLevel="0" collapsed="false">
      <c r="Q401" s="240"/>
    </row>
    <row r="402" customFormat="false" ht="58.5" hidden="false" customHeight="true" outlineLevel="0" collapsed="false">
      <c r="Q402" s="240"/>
    </row>
    <row r="403" customFormat="false" ht="58.5" hidden="false" customHeight="true" outlineLevel="0" collapsed="false">
      <c r="Q403" s="240"/>
    </row>
    <row r="404" customFormat="false" ht="58.5" hidden="false" customHeight="true" outlineLevel="0" collapsed="false">
      <c r="Q404" s="240"/>
    </row>
    <row r="405" customFormat="false" ht="58.5" hidden="false" customHeight="true" outlineLevel="0" collapsed="false">
      <c r="Q405" s="240"/>
    </row>
    <row r="406" customFormat="false" ht="58.5" hidden="false" customHeight="true" outlineLevel="0" collapsed="false">
      <c r="Q406" s="240"/>
    </row>
    <row r="407" customFormat="false" ht="58.5" hidden="false" customHeight="true" outlineLevel="0" collapsed="false">
      <c r="Q407" s="240"/>
    </row>
    <row r="408" customFormat="false" ht="58.5" hidden="false" customHeight="true" outlineLevel="0" collapsed="false">
      <c r="Q408" s="240"/>
    </row>
    <row r="409" customFormat="false" ht="58.5" hidden="false" customHeight="true" outlineLevel="0" collapsed="false">
      <c r="Q409" s="240"/>
    </row>
    <row r="410" customFormat="false" ht="58.5" hidden="false" customHeight="true" outlineLevel="0" collapsed="false">
      <c r="Q410" s="240"/>
    </row>
    <row r="411" customFormat="false" ht="58.5" hidden="false" customHeight="true" outlineLevel="0" collapsed="false">
      <c r="Q411" s="240"/>
    </row>
    <row r="412" customFormat="false" ht="58.5" hidden="false" customHeight="true" outlineLevel="0" collapsed="false">
      <c r="Q412" s="240"/>
    </row>
    <row r="413" customFormat="false" ht="58.5" hidden="false" customHeight="true" outlineLevel="0" collapsed="false">
      <c r="Q413" s="240"/>
    </row>
    <row r="414" customFormat="false" ht="58.5" hidden="false" customHeight="true" outlineLevel="0" collapsed="false">
      <c r="Q414" s="240"/>
    </row>
    <row r="415" customFormat="false" ht="58.5" hidden="false" customHeight="true" outlineLevel="0" collapsed="false">
      <c r="Q415" s="240"/>
    </row>
    <row r="416" customFormat="false" ht="58.5" hidden="false" customHeight="true" outlineLevel="0" collapsed="false">
      <c r="Q416" s="240"/>
    </row>
    <row r="417" customFormat="false" ht="58.5" hidden="false" customHeight="true" outlineLevel="0" collapsed="false">
      <c r="Q417" s="240"/>
    </row>
    <row r="418" customFormat="false" ht="58.5" hidden="false" customHeight="true" outlineLevel="0" collapsed="false">
      <c r="Q418" s="240"/>
    </row>
    <row r="419" customFormat="false" ht="58.5" hidden="false" customHeight="true" outlineLevel="0" collapsed="false">
      <c r="Q419" s="240"/>
    </row>
    <row r="420" customFormat="false" ht="58.5" hidden="false" customHeight="true" outlineLevel="0" collapsed="false">
      <c r="Q420" s="240"/>
    </row>
    <row r="421" customFormat="false" ht="58.5" hidden="false" customHeight="true" outlineLevel="0" collapsed="false">
      <c r="Q421" s="240"/>
    </row>
    <row r="422" customFormat="false" ht="58.5" hidden="false" customHeight="true" outlineLevel="0" collapsed="false">
      <c r="Q422" s="240"/>
    </row>
    <row r="423" customFormat="false" ht="58.5" hidden="false" customHeight="true" outlineLevel="0" collapsed="false">
      <c r="Q423" s="240"/>
    </row>
    <row r="424" customFormat="false" ht="58.5" hidden="false" customHeight="true" outlineLevel="0" collapsed="false">
      <c r="Q424" s="240"/>
    </row>
    <row r="425" customFormat="false" ht="58.5" hidden="false" customHeight="true" outlineLevel="0" collapsed="false">
      <c r="Q425" s="240"/>
    </row>
    <row r="426" customFormat="false" ht="58.5" hidden="false" customHeight="true" outlineLevel="0" collapsed="false">
      <c r="Q426" s="240"/>
    </row>
    <row r="427" customFormat="false" ht="58.5" hidden="false" customHeight="true" outlineLevel="0" collapsed="false">
      <c r="Q427" s="240"/>
    </row>
    <row r="428" customFormat="false" ht="58.5" hidden="false" customHeight="true" outlineLevel="0" collapsed="false">
      <c r="Q428" s="240"/>
    </row>
    <row r="429" customFormat="false" ht="58.5" hidden="false" customHeight="true" outlineLevel="0" collapsed="false">
      <c r="Q429" s="240"/>
    </row>
    <row r="430" customFormat="false" ht="58.5" hidden="false" customHeight="true" outlineLevel="0" collapsed="false">
      <c r="Q430" s="240"/>
    </row>
    <row r="431" customFormat="false" ht="58.5" hidden="false" customHeight="true" outlineLevel="0" collapsed="false">
      <c r="Q431" s="240"/>
    </row>
    <row r="432" customFormat="false" ht="58.5" hidden="false" customHeight="true" outlineLevel="0" collapsed="false">
      <c r="Q432" s="240"/>
    </row>
    <row r="433" customFormat="false" ht="58.5" hidden="false" customHeight="true" outlineLevel="0" collapsed="false">
      <c r="Q433" s="240"/>
    </row>
    <row r="434" customFormat="false" ht="58.5" hidden="false" customHeight="true" outlineLevel="0" collapsed="false">
      <c r="Q434" s="240"/>
    </row>
    <row r="435" customFormat="false" ht="58.5" hidden="false" customHeight="true" outlineLevel="0" collapsed="false">
      <c r="Q435" s="240"/>
    </row>
    <row r="436" customFormat="false" ht="58.5" hidden="false" customHeight="true" outlineLevel="0" collapsed="false">
      <c r="Q436" s="240"/>
    </row>
    <row r="437" customFormat="false" ht="58.5" hidden="false" customHeight="true" outlineLevel="0" collapsed="false">
      <c r="Q437" s="240"/>
    </row>
    <row r="438" customFormat="false" ht="58.5" hidden="false" customHeight="true" outlineLevel="0" collapsed="false">
      <c r="Q438" s="240"/>
    </row>
    <row r="439" customFormat="false" ht="58.5" hidden="false" customHeight="true" outlineLevel="0" collapsed="false">
      <c r="Q439" s="240"/>
    </row>
    <row r="440" customFormat="false" ht="58.5" hidden="false" customHeight="true" outlineLevel="0" collapsed="false">
      <c r="Q440" s="240"/>
    </row>
    <row r="441" customFormat="false" ht="58.5" hidden="false" customHeight="true" outlineLevel="0" collapsed="false">
      <c r="Q441" s="240"/>
    </row>
    <row r="442" customFormat="false" ht="58.5" hidden="false" customHeight="true" outlineLevel="0" collapsed="false">
      <c r="Q442" s="240"/>
    </row>
    <row r="443" customFormat="false" ht="58.5" hidden="false" customHeight="true" outlineLevel="0" collapsed="false">
      <c r="Q443" s="240"/>
    </row>
    <row r="444" customFormat="false" ht="58.5" hidden="false" customHeight="true" outlineLevel="0" collapsed="false">
      <c r="Q444" s="240"/>
    </row>
    <row r="445" customFormat="false" ht="58.5" hidden="false" customHeight="true" outlineLevel="0" collapsed="false">
      <c r="Q445" s="240"/>
    </row>
    <row r="446" customFormat="false" ht="58.5" hidden="false" customHeight="true" outlineLevel="0" collapsed="false">
      <c r="Q446" s="240"/>
    </row>
    <row r="447" customFormat="false" ht="58.5" hidden="false" customHeight="true" outlineLevel="0" collapsed="false">
      <c r="Q447" s="240"/>
    </row>
    <row r="448" customFormat="false" ht="58.5" hidden="false" customHeight="true" outlineLevel="0" collapsed="false">
      <c r="Q448" s="240"/>
    </row>
    <row r="449" customFormat="false" ht="58.5" hidden="false" customHeight="true" outlineLevel="0" collapsed="false">
      <c r="Q449" s="240"/>
    </row>
    <row r="450" customFormat="false" ht="58.5" hidden="false" customHeight="true" outlineLevel="0" collapsed="false">
      <c r="Q450" s="240"/>
    </row>
    <row r="451" customFormat="false" ht="58.5" hidden="false" customHeight="true" outlineLevel="0" collapsed="false">
      <c r="Q451" s="240"/>
    </row>
    <row r="452" customFormat="false" ht="58.5" hidden="false" customHeight="true" outlineLevel="0" collapsed="false">
      <c r="Q452" s="240"/>
    </row>
    <row r="453" customFormat="false" ht="58.5" hidden="false" customHeight="true" outlineLevel="0" collapsed="false">
      <c r="Q453" s="240"/>
    </row>
    <row r="454" customFormat="false" ht="58.5" hidden="false" customHeight="true" outlineLevel="0" collapsed="false">
      <c r="Q454" s="240"/>
    </row>
    <row r="455" customFormat="false" ht="58.5" hidden="false" customHeight="true" outlineLevel="0" collapsed="false">
      <c r="Q455" s="240"/>
    </row>
    <row r="456" customFormat="false" ht="58.5" hidden="false" customHeight="true" outlineLevel="0" collapsed="false">
      <c r="Q456" s="240"/>
    </row>
    <row r="457" customFormat="false" ht="58.5" hidden="false" customHeight="true" outlineLevel="0" collapsed="false">
      <c r="Q457" s="240"/>
    </row>
    <row r="458" customFormat="false" ht="58.5" hidden="false" customHeight="true" outlineLevel="0" collapsed="false">
      <c r="Q458" s="240"/>
    </row>
    <row r="459" customFormat="false" ht="58.5" hidden="false" customHeight="true" outlineLevel="0" collapsed="false">
      <c r="Q459" s="240"/>
    </row>
    <row r="460" customFormat="false" ht="58.5" hidden="false" customHeight="true" outlineLevel="0" collapsed="false">
      <c r="Q460" s="240"/>
    </row>
    <row r="461" customFormat="false" ht="58.5" hidden="false" customHeight="true" outlineLevel="0" collapsed="false">
      <c r="Q461" s="240"/>
    </row>
    <row r="462" customFormat="false" ht="58.5" hidden="false" customHeight="true" outlineLevel="0" collapsed="false">
      <c r="Q462" s="240"/>
    </row>
    <row r="463" customFormat="false" ht="58.5" hidden="false" customHeight="true" outlineLevel="0" collapsed="false">
      <c r="Q463" s="240"/>
    </row>
    <row r="464" customFormat="false" ht="58.5" hidden="false" customHeight="true" outlineLevel="0" collapsed="false">
      <c r="Q464" s="240"/>
    </row>
    <row r="465" customFormat="false" ht="58.5" hidden="false" customHeight="true" outlineLevel="0" collapsed="false">
      <c r="Q465" s="240"/>
    </row>
    <row r="466" customFormat="false" ht="58.5" hidden="false" customHeight="true" outlineLevel="0" collapsed="false">
      <c r="Q466" s="240"/>
    </row>
    <row r="467" customFormat="false" ht="58.5" hidden="false" customHeight="true" outlineLevel="0" collapsed="false">
      <c r="Q467" s="240"/>
    </row>
    <row r="468" customFormat="false" ht="58.5" hidden="false" customHeight="true" outlineLevel="0" collapsed="false">
      <c r="Q468" s="240"/>
    </row>
    <row r="469" customFormat="false" ht="58.5" hidden="false" customHeight="true" outlineLevel="0" collapsed="false">
      <c r="Q469" s="240"/>
    </row>
    <row r="470" customFormat="false" ht="58.5" hidden="false" customHeight="true" outlineLevel="0" collapsed="false">
      <c r="Q470" s="240"/>
    </row>
    <row r="471" customFormat="false" ht="58.5" hidden="false" customHeight="true" outlineLevel="0" collapsed="false">
      <c r="Q471" s="240"/>
    </row>
    <row r="472" customFormat="false" ht="58.5" hidden="false" customHeight="true" outlineLevel="0" collapsed="false">
      <c r="Q472" s="240"/>
    </row>
    <row r="473" customFormat="false" ht="58.5" hidden="false" customHeight="true" outlineLevel="0" collapsed="false">
      <c r="Q473" s="240"/>
    </row>
    <row r="474" customFormat="false" ht="58.5" hidden="false" customHeight="true" outlineLevel="0" collapsed="false">
      <c r="Q474" s="240"/>
    </row>
    <row r="475" customFormat="false" ht="58.5" hidden="false" customHeight="true" outlineLevel="0" collapsed="false">
      <c r="Q475" s="240"/>
    </row>
    <row r="476" customFormat="false" ht="58.5" hidden="false" customHeight="true" outlineLevel="0" collapsed="false">
      <c r="Q476" s="240"/>
    </row>
    <row r="477" customFormat="false" ht="58.5" hidden="false" customHeight="true" outlineLevel="0" collapsed="false">
      <c r="Q477" s="240"/>
    </row>
    <row r="478" customFormat="false" ht="58.5" hidden="false" customHeight="true" outlineLevel="0" collapsed="false">
      <c r="Q478" s="240"/>
    </row>
    <row r="479" customFormat="false" ht="58.5" hidden="false" customHeight="true" outlineLevel="0" collapsed="false">
      <c r="Q479" s="240"/>
    </row>
    <row r="480" customFormat="false" ht="58.5" hidden="false" customHeight="true" outlineLevel="0" collapsed="false">
      <c r="Q480" s="240"/>
    </row>
    <row r="481" customFormat="false" ht="58.5" hidden="false" customHeight="true" outlineLevel="0" collapsed="false">
      <c r="Q481" s="240"/>
    </row>
    <row r="482" customFormat="false" ht="58.5" hidden="false" customHeight="true" outlineLevel="0" collapsed="false">
      <c r="Q482" s="240"/>
    </row>
    <row r="483" customFormat="false" ht="58.5" hidden="false" customHeight="true" outlineLevel="0" collapsed="false">
      <c r="Q483" s="240"/>
    </row>
    <row r="484" customFormat="false" ht="58.5" hidden="false" customHeight="true" outlineLevel="0" collapsed="false">
      <c r="Q484" s="240"/>
    </row>
    <row r="485" customFormat="false" ht="58.5" hidden="false" customHeight="true" outlineLevel="0" collapsed="false">
      <c r="Q485" s="240"/>
    </row>
    <row r="486" customFormat="false" ht="58.5" hidden="false" customHeight="true" outlineLevel="0" collapsed="false">
      <c r="Q486" s="240"/>
    </row>
    <row r="487" customFormat="false" ht="58.5" hidden="false" customHeight="true" outlineLevel="0" collapsed="false">
      <c r="Q487" s="240"/>
    </row>
    <row r="488" customFormat="false" ht="58.5" hidden="false" customHeight="true" outlineLevel="0" collapsed="false">
      <c r="Q488" s="240"/>
    </row>
    <row r="489" customFormat="false" ht="58.5" hidden="false" customHeight="true" outlineLevel="0" collapsed="false">
      <c r="Q489" s="240"/>
    </row>
    <row r="490" customFormat="false" ht="58.5" hidden="false" customHeight="true" outlineLevel="0" collapsed="false">
      <c r="Q490" s="240"/>
    </row>
    <row r="491" customFormat="false" ht="58.5" hidden="false" customHeight="true" outlineLevel="0" collapsed="false">
      <c r="Q491" s="240"/>
    </row>
    <row r="492" customFormat="false" ht="58.5" hidden="false" customHeight="true" outlineLevel="0" collapsed="false">
      <c r="Q492" s="240"/>
    </row>
    <row r="493" customFormat="false" ht="58.5" hidden="false" customHeight="true" outlineLevel="0" collapsed="false">
      <c r="Q493" s="240"/>
    </row>
    <row r="494" customFormat="false" ht="58.5" hidden="false" customHeight="true" outlineLevel="0" collapsed="false">
      <c r="Q494" s="240"/>
    </row>
    <row r="495" customFormat="false" ht="58.5" hidden="false" customHeight="true" outlineLevel="0" collapsed="false">
      <c r="Q495" s="240"/>
    </row>
    <row r="496" customFormat="false" ht="58.5" hidden="false" customHeight="true" outlineLevel="0" collapsed="false">
      <c r="Q496" s="240"/>
    </row>
    <row r="497" customFormat="false" ht="58.5" hidden="false" customHeight="true" outlineLevel="0" collapsed="false">
      <c r="Q497" s="240"/>
    </row>
    <row r="498" customFormat="false" ht="58.5" hidden="false" customHeight="true" outlineLevel="0" collapsed="false">
      <c r="Q498" s="240"/>
    </row>
    <row r="499" customFormat="false" ht="58.5" hidden="false" customHeight="true" outlineLevel="0" collapsed="false">
      <c r="Q499" s="240"/>
    </row>
    <row r="500" customFormat="false" ht="58.5" hidden="false" customHeight="true" outlineLevel="0" collapsed="false">
      <c r="Q500" s="240"/>
    </row>
    <row r="501" customFormat="false" ht="58.5" hidden="false" customHeight="true" outlineLevel="0" collapsed="false">
      <c r="Q501" s="240"/>
    </row>
    <row r="502" customFormat="false" ht="58.5" hidden="false" customHeight="true" outlineLevel="0" collapsed="false">
      <c r="Q502" s="240"/>
    </row>
    <row r="503" customFormat="false" ht="58.5" hidden="false" customHeight="true" outlineLevel="0" collapsed="false">
      <c r="Q503" s="240"/>
    </row>
    <row r="504" customFormat="false" ht="58.5" hidden="false" customHeight="true" outlineLevel="0" collapsed="false">
      <c r="Q504" s="240"/>
    </row>
    <row r="505" customFormat="false" ht="58.5" hidden="false" customHeight="true" outlineLevel="0" collapsed="false">
      <c r="Q505" s="240"/>
    </row>
    <row r="506" customFormat="false" ht="58.5" hidden="false" customHeight="true" outlineLevel="0" collapsed="false">
      <c r="Q506" s="240"/>
    </row>
    <row r="507" customFormat="false" ht="58.5" hidden="false" customHeight="true" outlineLevel="0" collapsed="false">
      <c r="Q507" s="240"/>
    </row>
    <row r="508" customFormat="false" ht="58.5" hidden="false" customHeight="true" outlineLevel="0" collapsed="false">
      <c r="Q508" s="240"/>
    </row>
    <row r="509" customFormat="false" ht="58.5" hidden="false" customHeight="true" outlineLevel="0" collapsed="false">
      <c r="Q509" s="240"/>
    </row>
    <row r="510" customFormat="false" ht="58.5" hidden="false" customHeight="true" outlineLevel="0" collapsed="false">
      <c r="Q510" s="240"/>
    </row>
    <row r="511" customFormat="false" ht="58.5" hidden="false" customHeight="true" outlineLevel="0" collapsed="false">
      <c r="Q511" s="240"/>
    </row>
    <row r="512" customFormat="false" ht="58.5" hidden="false" customHeight="true" outlineLevel="0" collapsed="false">
      <c r="Q512" s="240"/>
    </row>
    <row r="513" customFormat="false" ht="58.5" hidden="false" customHeight="true" outlineLevel="0" collapsed="false">
      <c r="Q513" s="240"/>
    </row>
    <row r="514" customFormat="false" ht="58.5" hidden="false" customHeight="true" outlineLevel="0" collapsed="false">
      <c r="Q514" s="240"/>
    </row>
    <row r="515" customFormat="false" ht="58.5" hidden="false" customHeight="true" outlineLevel="0" collapsed="false">
      <c r="Q515" s="240"/>
    </row>
    <row r="516" customFormat="false" ht="58.5" hidden="false" customHeight="true" outlineLevel="0" collapsed="false">
      <c r="Q516" s="240"/>
    </row>
    <row r="517" customFormat="false" ht="58.5" hidden="false" customHeight="true" outlineLevel="0" collapsed="false">
      <c r="Q517" s="240"/>
    </row>
    <row r="518" customFormat="false" ht="58.5" hidden="false" customHeight="true" outlineLevel="0" collapsed="false">
      <c r="Q518" s="240"/>
    </row>
    <row r="519" customFormat="false" ht="58.5" hidden="false" customHeight="true" outlineLevel="0" collapsed="false">
      <c r="Q519" s="240"/>
    </row>
    <row r="520" customFormat="false" ht="58.5" hidden="false" customHeight="true" outlineLevel="0" collapsed="false">
      <c r="Q520" s="240"/>
    </row>
    <row r="521" customFormat="false" ht="58.5" hidden="false" customHeight="true" outlineLevel="0" collapsed="false">
      <c r="Q521" s="240"/>
    </row>
    <row r="522" customFormat="false" ht="58.5" hidden="false" customHeight="true" outlineLevel="0" collapsed="false">
      <c r="Q522" s="240"/>
    </row>
    <row r="523" customFormat="false" ht="58.5" hidden="false" customHeight="true" outlineLevel="0" collapsed="false">
      <c r="Q523" s="240"/>
    </row>
    <row r="524" customFormat="false" ht="58.5" hidden="false" customHeight="true" outlineLevel="0" collapsed="false">
      <c r="Q524" s="240"/>
    </row>
    <row r="525" customFormat="false" ht="58.5" hidden="false" customHeight="true" outlineLevel="0" collapsed="false">
      <c r="Q525" s="240"/>
    </row>
    <row r="526" customFormat="false" ht="58.5" hidden="false" customHeight="true" outlineLevel="0" collapsed="false">
      <c r="Q526" s="240"/>
    </row>
    <row r="527" customFormat="false" ht="58.5" hidden="false" customHeight="true" outlineLevel="0" collapsed="false">
      <c r="Q527" s="240"/>
    </row>
    <row r="528" customFormat="false" ht="58.5" hidden="false" customHeight="true" outlineLevel="0" collapsed="false">
      <c r="Q528" s="240"/>
    </row>
    <row r="529" customFormat="false" ht="58.5" hidden="false" customHeight="true" outlineLevel="0" collapsed="false">
      <c r="Q529" s="240"/>
    </row>
    <row r="530" customFormat="false" ht="58.5" hidden="false" customHeight="true" outlineLevel="0" collapsed="false">
      <c r="Q530" s="240"/>
    </row>
    <row r="531" customFormat="false" ht="58.5" hidden="false" customHeight="true" outlineLevel="0" collapsed="false">
      <c r="Q531" s="240"/>
    </row>
    <row r="532" customFormat="false" ht="58.5" hidden="false" customHeight="true" outlineLevel="0" collapsed="false">
      <c r="Q532" s="240"/>
    </row>
    <row r="533" customFormat="false" ht="58.5" hidden="false" customHeight="true" outlineLevel="0" collapsed="false">
      <c r="Q533" s="240"/>
    </row>
    <row r="534" customFormat="false" ht="58.5" hidden="false" customHeight="true" outlineLevel="0" collapsed="false">
      <c r="Q534" s="240"/>
    </row>
    <row r="535" customFormat="false" ht="58.5" hidden="false" customHeight="true" outlineLevel="0" collapsed="false">
      <c r="Q535" s="240"/>
    </row>
    <row r="536" customFormat="false" ht="58.5" hidden="false" customHeight="true" outlineLevel="0" collapsed="false">
      <c r="Q536" s="240"/>
    </row>
    <row r="537" customFormat="false" ht="58.5" hidden="false" customHeight="true" outlineLevel="0" collapsed="false">
      <c r="Q537" s="240"/>
    </row>
    <row r="538" customFormat="false" ht="58.5" hidden="false" customHeight="true" outlineLevel="0" collapsed="false">
      <c r="Q538" s="240"/>
    </row>
    <row r="539" customFormat="false" ht="58.5" hidden="false" customHeight="true" outlineLevel="0" collapsed="false">
      <c r="Q539" s="240"/>
    </row>
    <row r="540" customFormat="false" ht="58.5" hidden="false" customHeight="true" outlineLevel="0" collapsed="false">
      <c r="Q540" s="240"/>
    </row>
    <row r="541" customFormat="false" ht="58.5" hidden="false" customHeight="true" outlineLevel="0" collapsed="false">
      <c r="Q541" s="240"/>
    </row>
    <row r="542" customFormat="false" ht="58.5" hidden="false" customHeight="true" outlineLevel="0" collapsed="false">
      <c r="Q542" s="240"/>
    </row>
    <row r="543" customFormat="false" ht="58.5" hidden="false" customHeight="true" outlineLevel="0" collapsed="false">
      <c r="Q543" s="240"/>
    </row>
    <row r="544" customFormat="false" ht="58.5" hidden="false" customHeight="true" outlineLevel="0" collapsed="false">
      <c r="Q544" s="240"/>
    </row>
    <row r="545" customFormat="false" ht="58.5" hidden="false" customHeight="true" outlineLevel="0" collapsed="false">
      <c r="Q545" s="240"/>
    </row>
    <row r="546" customFormat="false" ht="58.5" hidden="false" customHeight="true" outlineLevel="0" collapsed="false">
      <c r="Q546" s="240"/>
    </row>
    <row r="547" customFormat="false" ht="58.5" hidden="false" customHeight="true" outlineLevel="0" collapsed="false">
      <c r="Q547" s="240"/>
    </row>
    <row r="548" customFormat="false" ht="58.5" hidden="false" customHeight="true" outlineLevel="0" collapsed="false">
      <c r="Q548" s="240"/>
    </row>
    <row r="549" customFormat="false" ht="58.5" hidden="false" customHeight="true" outlineLevel="0" collapsed="false">
      <c r="Q549" s="240"/>
    </row>
    <row r="550" customFormat="false" ht="58.5" hidden="false" customHeight="true" outlineLevel="0" collapsed="false">
      <c r="Q550" s="240"/>
    </row>
    <row r="551" customFormat="false" ht="58.5" hidden="false" customHeight="true" outlineLevel="0" collapsed="false">
      <c r="Q551" s="240"/>
    </row>
    <row r="552" customFormat="false" ht="58.5" hidden="false" customHeight="true" outlineLevel="0" collapsed="false">
      <c r="Q552" s="240"/>
    </row>
    <row r="553" customFormat="false" ht="58.5" hidden="false" customHeight="true" outlineLevel="0" collapsed="false">
      <c r="Q553" s="240"/>
    </row>
    <row r="554" customFormat="false" ht="58.5" hidden="false" customHeight="true" outlineLevel="0" collapsed="false">
      <c r="Q554" s="240"/>
    </row>
    <row r="555" customFormat="false" ht="58.5" hidden="false" customHeight="true" outlineLevel="0" collapsed="false">
      <c r="Q555" s="240"/>
    </row>
    <row r="556" customFormat="false" ht="58.5" hidden="false" customHeight="true" outlineLevel="0" collapsed="false">
      <c r="Q556" s="240"/>
    </row>
    <row r="557" customFormat="false" ht="58.5" hidden="false" customHeight="true" outlineLevel="0" collapsed="false">
      <c r="Q557" s="240"/>
    </row>
    <row r="558" customFormat="false" ht="58.5" hidden="false" customHeight="true" outlineLevel="0" collapsed="false">
      <c r="Q558" s="240"/>
    </row>
    <row r="559" customFormat="false" ht="58.5" hidden="false" customHeight="true" outlineLevel="0" collapsed="false">
      <c r="Q559" s="240"/>
    </row>
    <row r="560" customFormat="false" ht="58.5" hidden="false" customHeight="true" outlineLevel="0" collapsed="false">
      <c r="Q560" s="240"/>
    </row>
    <row r="561" customFormat="false" ht="58.5" hidden="false" customHeight="true" outlineLevel="0" collapsed="false">
      <c r="Q561" s="240"/>
    </row>
    <row r="562" customFormat="false" ht="58.5" hidden="false" customHeight="true" outlineLevel="0" collapsed="false">
      <c r="Q562" s="240"/>
    </row>
    <row r="563" customFormat="false" ht="58.5" hidden="false" customHeight="true" outlineLevel="0" collapsed="false">
      <c r="Q563" s="240"/>
    </row>
    <row r="564" customFormat="false" ht="58.5" hidden="false" customHeight="true" outlineLevel="0" collapsed="false">
      <c r="Q564" s="240"/>
    </row>
    <row r="565" customFormat="false" ht="58.5" hidden="false" customHeight="true" outlineLevel="0" collapsed="false">
      <c r="Q565" s="240"/>
    </row>
    <row r="566" customFormat="false" ht="58.5" hidden="false" customHeight="true" outlineLevel="0" collapsed="false">
      <c r="Q566" s="240"/>
    </row>
    <row r="567" customFormat="false" ht="58.5" hidden="false" customHeight="true" outlineLevel="0" collapsed="false">
      <c r="Q567" s="240"/>
    </row>
    <row r="568" customFormat="false" ht="58.5" hidden="false" customHeight="true" outlineLevel="0" collapsed="false">
      <c r="Q568" s="240"/>
    </row>
    <row r="569" customFormat="false" ht="58.5" hidden="false" customHeight="true" outlineLevel="0" collapsed="false">
      <c r="Q569" s="240"/>
    </row>
    <row r="570" customFormat="false" ht="58.5" hidden="false" customHeight="true" outlineLevel="0" collapsed="false">
      <c r="Q570" s="240"/>
    </row>
    <row r="571" customFormat="false" ht="58.5" hidden="false" customHeight="true" outlineLevel="0" collapsed="false">
      <c r="Q571" s="240"/>
    </row>
    <row r="572" customFormat="false" ht="58.5" hidden="false" customHeight="true" outlineLevel="0" collapsed="false">
      <c r="Q572" s="240"/>
    </row>
    <row r="573" customFormat="false" ht="58.5" hidden="false" customHeight="true" outlineLevel="0" collapsed="false">
      <c r="Q573" s="240"/>
    </row>
    <row r="574" customFormat="false" ht="58.5" hidden="false" customHeight="true" outlineLevel="0" collapsed="false">
      <c r="Q574" s="240"/>
    </row>
    <row r="575" customFormat="false" ht="58.5" hidden="false" customHeight="true" outlineLevel="0" collapsed="false">
      <c r="Q575" s="240"/>
    </row>
    <row r="576" customFormat="false" ht="58.5" hidden="false" customHeight="true" outlineLevel="0" collapsed="false">
      <c r="Q576" s="240"/>
    </row>
    <row r="577" customFormat="false" ht="58.5" hidden="false" customHeight="true" outlineLevel="0" collapsed="false">
      <c r="Q577" s="240"/>
    </row>
    <row r="578" customFormat="false" ht="58.5" hidden="false" customHeight="true" outlineLevel="0" collapsed="false">
      <c r="Q578" s="240"/>
    </row>
    <row r="579" customFormat="false" ht="58.5" hidden="false" customHeight="true" outlineLevel="0" collapsed="false">
      <c r="Q579" s="240"/>
    </row>
    <row r="580" customFormat="false" ht="58.5" hidden="false" customHeight="true" outlineLevel="0" collapsed="false">
      <c r="Q580" s="240"/>
    </row>
    <row r="581" customFormat="false" ht="58.5" hidden="false" customHeight="true" outlineLevel="0" collapsed="false">
      <c r="Q581" s="240"/>
    </row>
    <row r="582" customFormat="false" ht="58.5" hidden="false" customHeight="true" outlineLevel="0" collapsed="false">
      <c r="Q582" s="240"/>
    </row>
    <row r="583" customFormat="false" ht="58.5" hidden="false" customHeight="true" outlineLevel="0" collapsed="false">
      <c r="Q583" s="240"/>
    </row>
    <row r="584" customFormat="false" ht="58.5" hidden="false" customHeight="true" outlineLevel="0" collapsed="false">
      <c r="Q584" s="240"/>
    </row>
    <row r="585" customFormat="false" ht="58.5" hidden="false" customHeight="true" outlineLevel="0" collapsed="false">
      <c r="Q585" s="240"/>
    </row>
    <row r="586" customFormat="false" ht="58.5" hidden="false" customHeight="true" outlineLevel="0" collapsed="false">
      <c r="Q586" s="240"/>
    </row>
    <row r="587" customFormat="false" ht="58.5" hidden="false" customHeight="true" outlineLevel="0" collapsed="false">
      <c r="Q587" s="240"/>
    </row>
    <row r="588" customFormat="false" ht="58.5" hidden="false" customHeight="true" outlineLevel="0" collapsed="false">
      <c r="Q588" s="240"/>
    </row>
    <row r="589" customFormat="false" ht="58.5" hidden="false" customHeight="true" outlineLevel="0" collapsed="false">
      <c r="Q589" s="240"/>
    </row>
    <row r="590" customFormat="false" ht="58.5" hidden="false" customHeight="true" outlineLevel="0" collapsed="false">
      <c r="Q590" s="240"/>
    </row>
    <row r="591" customFormat="false" ht="58.5" hidden="false" customHeight="true" outlineLevel="0" collapsed="false">
      <c r="Q591" s="240"/>
    </row>
    <row r="592" customFormat="false" ht="58.5" hidden="false" customHeight="true" outlineLevel="0" collapsed="false">
      <c r="Q592" s="240"/>
    </row>
    <row r="593" customFormat="false" ht="58.5" hidden="false" customHeight="true" outlineLevel="0" collapsed="false">
      <c r="Q593" s="240"/>
    </row>
    <row r="594" customFormat="false" ht="58.5" hidden="false" customHeight="true" outlineLevel="0" collapsed="false">
      <c r="Q594" s="240"/>
    </row>
    <row r="595" customFormat="false" ht="58.5" hidden="false" customHeight="true" outlineLevel="0" collapsed="false">
      <c r="Q595" s="240"/>
    </row>
    <row r="596" customFormat="false" ht="58.5" hidden="false" customHeight="true" outlineLevel="0" collapsed="false">
      <c r="Q596" s="240"/>
    </row>
    <row r="597" customFormat="false" ht="58.5" hidden="false" customHeight="true" outlineLevel="0" collapsed="false">
      <c r="Q597" s="240"/>
    </row>
    <row r="598" customFormat="false" ht="58.5" hidden="false" customHeight="true" outlineLevel="0" collapsed="false">
      <c r="Q598" s="240"/>
    </row>
    <row r="599" customFormat="false" ht="58.5" hidden="false" customHeight="true" outlineLevel="0" collapsed="false">
      <c r="Q599" s="240"/>
    </row>
    <row r="600" customFormat="false" ht="58.5" hidden="false" customHeight="true" outlineLevel="0" collapsed="false">
      <c r="Q600" s="240"/>
    </row>
    <row r="601" customFormat="false" ht="58.5" hidden="false" customHeight="true" outlineLevel="0" collapsed="false">
      <c r="Q601" s="240"/>
    </row>
    <row r="602" customFormat="false" ht="58.5" hidden="false" customHeight="true" outlineLevel="0" collapsed="false">
      <c r="Q602" s="240"/>
    </row>
    <row r="603" customFormat="false" ht="58.5" hidden="false" customHeight="true" outlineLevel="0" collapsed="false">
      <c r="Q603" s="240"/>
    </row>
    <row r="604" customFormat="false" ht="58.5" hidden="false" customHeight="true" outlineLevel="0" collapsed="false">
      <c r="Q604" s="240"/>
    </row>
    <row r="605" customFormat="false" ht="58.5" hidden="false" customHeight="true" outlineLevel="0" collapsed="false">
      <c r="Q605" s="240"/>
    </row>
    <row r="606" customFormat="false" ht="58.5" hidden="false" customHeight="true" outlineLevel="0" collapsed="false">
      <c r="Q606" s="240"/>
    </row>
    <row r="607" customFormat="false" ht="58.5" hidden="false" customHeight="true" outlineLevel="0" collapsed="false">
      <c r="Q607" s="240"/>
    </row>
    <row r="608" customFormat="false" ht="58.5" hidden="false" customHeight="true" outlineLevel="0" collapsed="false">
      <c r="Q608" s="240"/>
    </row>
    <row r="609" customFormat="false" ht="58.5" hidden="false" customHeight="true" outlineLevel="0" collapsed="false">
      <c r="Q609" s="240"/>
    </row>
    <row r="610" customFormat="false" ht="58.5" hidden="false" customHeight="true" outlineLevel="0" collapsed="false">
      <c r="Q610" s="240"/>
    </row>
    <row r="611" customFormat="false" ht="58.5" hidden="false" customHeight="true" outlineLevel="0" collapsed="false">
      <c r="Q611" s="240"/>
    </row>
    <row r="612" customFormat="false" ht="58.5" hidden="false" customHeight="true" outlineLevel="0" collapsed="false">
      <c r="Q612" s="240"/>
    </row>
    <row r="613" customFormat="false" ht="58.5" hidden="false" customHeight="true" outlineLevel="0" collapsed="false">
      <c r="Q613" s="240"/>
    </row>
    <row r="614" customFormat="false" ht="58.5" hidden="false" customHeight="true" outlineLevel="0" collapsed="false">
      <c r="Q614" s="240"/>
    </row>
    <row r="615" customFormat="false" ht="58.5" hidden="false" customHeight="true" outlineLevel="0" collapsed="false">
      <c r="Q615" s="240"/>
    </row>
    <row r="616" customFormat="false" ht="58.5" hidden="false" customHeight="true" outlineLevel="0" collapsed="false">
      <c r="Q616" s="240"/>
    </row>
    <row r="617" customFormat="false" ht="58.5" hidden="false" customHeight="true" outlineLevel="0" collapsed="false">
      <c r="Q617" s="240"/>
    </row>
    <row r="618" customFormat="false" ht="58.5" hidden="false" customHeight="true" outlineLevel="0" collapsed="false">
      <c r="Q618" s="240"/>
    </row>
    <row r="619" customFormat="false" ht="58.5" hidden="false" customHeight="true" outlineLevel="0" collapsed="false">
      <c r="Q619" s="240"/>
    </row>
    <row r="620" customFormat="false" ht="58.5" hidden="false" customHeight="true" outlineLevel="0" collapsed="false">
      <c r="Q620" s="240"/>
    </row>
    <row r="621" customFormat="false" ht="58.5" hidden="false" customHeight="true" outlineLevel="0" collapsed="false">
      <c r="Q621" s="240"/>
    </row>
    <row r="622" customFormat="false" ht="58.5" hidden="false" customHeight="true" outlineLevel="0" collapsed="false">
      <c r="Q622" s="240"/>
    </row>
    <row r="623" customFormat="false" ht="58.5" hidden="false" customHeight="true" outlineLevel="0" collapsed="false">
      <c r="Q623" s="240"/>
    </row>
    <row r="624" customFormat="false" ht="58.5" hidden="false" customHeight="true" outlineLevel="0" collapsed="false">
      <c r="Q624" s="240"/>
    </row>
    <row r="625" customFormat="false" ht="58.5" hidden="false" customHeight="true" outlineLevel="0" collapsed="false">
      <c r="Q625" s="240"/>
    </row>
    <row r="626" customFormat="false" ht="58.5" hidden="false" customHeight="true" outlineLevel="0" collapsed="false">
      <c r="Q626" s="240"/>
    </row>
    <row r="627" customFormat="false" ht="58.5" hidden="false" customHeight="true" outlineLevel="0" collapsed="false">
      <c r="Q627" s="240"/>
    </row>
    <row r="628" customFormat="false" ht="58.5" hidden="false" customHeight="true" outlineLevel="0" collapsed="false">
      <c r="Q628" s="240"/>
    </row>
    <row r="629" customFormat="false" ht="58.5" hidden="false" customHeight="true" outlineLevel="0" collapsed="false">
      <c r="Q629" s="240"/>
    </row>
    <row r="630" customFormat="false" ht="58.5" hidden="false" customHeight="true" outlineLevel="0" collapsed="false">
      <c r="Q630" s="240"/>
    </row>
    <row r="631" customFormat="false" ht="58.5" hidden="false" customHeight="true" outlineLevel="0" collapsed="false">
      <c r="Q631" s="240"/>
    </row>
    <row r="632" customFormat="false" ht="58.5" hidden="false" customHeight="true" outlineLevel="0" collapsed="false">
      <c r="Q632" s="240"/>
    </row>
    <row r="633" customFormat="false" ht="58.5" hidden="false" customHeight="true" outlineLevel="0" collapsed="false">
      <c r="Q633" s="240"/>
    </row>
    <row r="634" customFormat="false" ht="58.5" hidden="false" customHeight="true" outlineLevel="0" collapsed="false">
      <c r="Q634" s="240"/>
    </row>
    <row r="635" customFormat="false" ht="58.5" hidden="false" customHeight="true" outlineLevel="0" collapsed="false">
      <c r="Q635" s="240"/>
    </row>
    <row r="636" customFormat="false" ht="58.5" hidden="false" customHeight="true" outlineLevel="0" collapsed="false">
      <c r="Q636" s="240"/>
    </row>
    <row r="637" customFormat="false" ht="58.5" hidden="false" customHeight="true" outlineLevel="0" collapsed="false">
      <c r="Q637" s="240"/>
    </row>
    <row r="638" customFormat="false" ht="58.5" hidden="false" customHeight="true" outlineLevel="0" collapsed="false">
      <c r="Q638" s="240"/>
    </row>
    <row r="639" customFormat="false" ht="58.5" hidden="false" customHeight="true" outlineLevel="0" collapsed="false">
      <c r="Q639" s="240"/>
    </row>
    <row r="640" customFormat="false" ht="58.5" hidden="false" customHeight="true" outlineLevel="0" collapsed="false">
      <c r="Q640" s="240"/>
    </row>
    <row r="641" customFormat="false" ht="58.5" hidden="false" customHeight="true" outlineLevel="0" collapsed="false">
      <c r="Q641" s="240"/>
    </row>
    <row r="642" customFormat="false" ht="58.5" hidden="false" customHeight="true" outlineLevel="0" collapsed="false">
      <c r="Q642" s="240"/>
    </row>
    <row r="643" customFormat="false" ht="58.5" hidden="false" customHeight="true" outlineLevel="0" collapsed="false">
      <c r="Q643" s="240"/>
    </row>
    <row r="644" customFormat="false" ht="58.5" hidden="false" customHeight="true" outlineLevel="0" collapsed="false">
      <c r="Q644" s="240"/>
    </row>
    <row r="645" customFormat="false" ht="58.5" hidden="false" customHeight="true" outlineLevel="0" collapsed="false">
      <c r="Q645" s="240"/>
    </row>
    <row r="646" customFormat="false" ht="58.5" hidden="false" customHeight="true" outlineLevel="0" collapsed="false">
      <c r="Q646" s="240"/>
    </row>
    <row r="647" customFormat="false" ht="58.5" hidden="false" customHeight="true" outlineLevel="0" collapsed="false">
      <c r="Q647" s="240"/>
    </row>
    <row r="648" customFormat="false" ht="58.5" hidden="false" customHeight="true" outlineLevel="0" collapsed="false">
      <c r="Q648" s="240"/>
    </row>
    <row r="649" customFormat="false" ht="58.5" hidden="false" customHeight="true" outlineLevel="0" collapsed="false">
      <c r="Q649" s="240"/>
    </row>
    <row r="650" customFormat="false" ht="58.5" hidden="false" customHeight="true" outlineLevel="0" collapsed="false">
      <c r="Q650" s="240"/>
    </row>
    <row r="651" customFormat="false" ht="58.5" hidden="false" customHeight="true" outlineLevel="0" collapsed="false">
      <c r="Q651" s="240"/>
    </row>
    <row r="652" customFormat="false" ht="58.5" hidden="false" customHeight="true" outlineLevel="0" collapsed="false">
      <c r="Q652" s="240"/>
    </row>
    <row r="653" customFormat="false" ht="58.5" hidden="false" customHeight="true" outlineLevel="0" collapsed="false">
      <c r="Q653" s="240"/>
    </row>
    <row r="654" customFormat="false" ht="58.5" hidden="false" customHeight="true" outlineLevel="0" collapsed="false">
      <c r="Q654" s="240"/>
    </row>
    <row r="655" customFormat="false" ht="58.5" hidden="false" customHeight="true" outlineLevel="0" collapsed="false">
      <c r="Q655" s="240"/>
    </row>
    <row r="656" customFormat="false" ht="58.5" hidden="false" customHeight="true" outlineLevel="0" collapsed="false">
      <c r="Q656" s="240"/>
    </row>
    <row r="657" customFormat="false" ht="58.5" hidden="false" customHeight="true" outlineLevel="0" collapsed="false">
      <c r="Q657" s="240"/>
    </row>
    <row r="658" customFormat="false" ht="58.5" hidden="false" customHeight="true" outlineLevel="0" collapsed="false">
      <c r="Q658" s="240"/>
    </row>
    <row r="659" customFormat="false" ht="58.5" hidden="false" customHeight="true" outlineLevel="0" collapsed="false">
      <c r="Q659" s="240"/>
    </row>
    <row r="660" customFormat="false" ht="58.5" hidden="false" customHeight="true" outlineLevel="0" collapsed="false">
      <c r="Q660" s="240"/>
    </row>
    <row r="661" customFormat="false" ht="58.5" hidden="false" customHeight="true" outlineLevel="0" collapsed="false">
      <c r="Q661" s="240"/>
    </row>
    <row r="662" customFormat="false" ht="58.5" hidden="false" customHeight="true" outlineLevel="0" collapsed="false">
      <c r="Q662" s="240"/>
    </row>
    <row r="663" customFormat="false" ht="58.5" hidden="false" customHeight="true" outlineLevel="0" collapsed="false">
      <c r="Q663" s="240"/>
    </row>
    <row r="664" customFormat="false" ht="58.5" hidden="false" customHeight="true" outlineLevel="0" collapsed="false">
      <c r="Q664" s="240"/>
    </row>
    <row r="665" customFormat="false" ht="58.5" hidden="false" customHeight="true" outlineLevel="0" collapsed="false">
      <c r="Q665" s="240"/>
    </row>
    <row r="666" customFormat="false" ht="58.5" hidden="false" customHeight="true" outlineLevel="0" collapsed="false">
      <c r="Q666" s="240"/>
    </row>
    <row r="667" customFormat="false" ht="58.5" hidden="false" customHeight="true" outlineLevel="0" collapsed="false">
      <c r="Q667" s="240"/>
    </row>
    <row r="668" customFormat="false" ht="58.5" hidden="false" customHeight="true" outlineLevel="0" collapsed="false">
      <c r="Q668" s="240"/>
    </row>
    <row r="669" customFormat="false" ht="58.5" hidden="false" customHeight="true" outlineLevel="0" collapsed="false">
      <c r="Q669" s="240"/>
    </row>
    <row r="670" customFormat="false" ht="58.5" hidden="false" customHeight="true" outlineLevel="0" collapsed="false">
      <c r="Q670" s="240"/>
    </row>
    <row r="671" customFormat="false" ht="58.5" hidden="false" customHeight="true" outlineLevel="0" collapsed="false">
      <c r="Q671" s="240"/>
    </row>
    <row r="672" customFormat="false" ht="58.5" hidden="false" customHeight="true" outlineLevel="0" collapsed="false">
      <c r="Q672" s="240"/>
    </row>
    <row r="673" customFormat="false" ht="58.5" hidden="false" customHeight="true" outlineLevel="0" collapsed="false">
      <c r="Q673" s="240"/>
    </row>
    <row r="674" customFormat="false" ht="58.5" hidden="false" customHeight="true" outlineLevel="0" collapsed="false">
      <c r="Q674" s="240"/>
    </row>
    <row r="675" customFormat="false" ht="58.5" hidden="false" customHeight="true" outlineLevel="0" collapsed="false">
      <c r="Q675" s="240"/>
    </row>
    <row r="676" customFormat="false" ht="58.5" hidden="false" customHeight="true" outlineLevel="0" collapsed="false">
      <c r="Q676" s="240"/>
    </row>
    <row r="677" customFormat="false" ht="58.5" hidden="false" customHeight="true" outlineLevel="0" collapsed="false">
      <c r="Q677" s="240"/>
    </row>
    <row r="678" customFormat="false" ht="58.5" hidden="false" customHeight="true" outlineLevel="0" collapsed="false">
      <c r="Q678" s="240"/>
    </row>
    <row r="679" customFormat="false" ht="58.5" hidden="false" customHeight="true" outlineLevel="0" collapsed="false">
      <c r="Q679" s="240"/>
    </row>
    <row r="680" customFormat="false" ht="58.5" hidden="false" customHeight="true" outlineLevel="0" collapsed="false">
      <c r="Q680" s="240"/>
    </row>
    <row r="681" customFormat="false" ht="58.5" hidden="false" customHeight="true" outlineLevel="0" collapsed="false">
      <c r="Q681" s="240"/>
    </row>
    <row r="682" customFormat="false" ht="58.5" hidden="false" customHeight="true" outlineLevel="0" collapsed="false">
      <c r="Q682" s="240"/>
    </row>
    <row r="683" customFormat="false" ht="58.5" hidden="false" customHeight="true" outlineLevel="0" collapsed="false">
      <c r="Q683" s="240"/>
    </row>
    <row r="684" customFormat="false" ht="58.5" hidden="false" customHeight="true" outlineLevel="0" collapsed="false">
      <c r="Q684" s="240"/>
    </row>
    <row r="685" customFormat="false" ht="58.5" hidden="false" customHeight="true" outlineLevel="0" collapsed="false">
      <c r="Q685" s="240"/>
    </row>
    <row r="686" customFormat="false" ht="58.5" hidden="false" customHeight="true" outlineLevel="0" collapsed="false">
      <c r="Q686" s="240"/>
    </row>
    <row r="687" customFormat="false" ht="58.5" hidden="false" customHeight="true" outlineLevel="0" collapsed="false">
      <c r="Q687" s="240"/>
    </row>
    <row r="688" customFormat="false" ht="58.5" hidden="false" customHeight="true" outlineLevel="0" collapsed="false">
      <c r="Q688" s="240"/>
    </row>
    <row r="689" customFormat="false" ht="58.5" hidden="false" customHeight="true" outlineLevel="0" collapsed="false">
      <c r="Q689" s="240"/>
    </row>
    <row r="690" customFormat="false" ht="58.5" hidden="false" customHeight="true" outlineLevel="0" collapsed="false">
      <c r="Q690" s="240"/>
    </row>
    <row r="691" customFormat="false" ht="58.5" hidden="false" customHeight="true" outlineLevel="0" collapsed="false">
      <c r="Q691" s="240"/>
    </row>
    <row r="692" customFormat="false" ht="58.5" hidden="false" customHeight="true" outlineLevel="0" collapsed="false">
      <c r="Q692" s="240"/>
    </row>
    <row r="693" customFormat="false" ht="58.5" hidden="false" customHeight="true" outlineLevel="0" collapsed="false">
      <c r="Q693" s="240"/>
    </row>
    <row r="694" customFormat="false" ht="58.5" hidden="false" customHeight="true" outlineLevel="0" collapsed="false">
      <c r="Q694" s="240"/>
    </row>
    <row r="695" customFormat="false" ht="58.5" hidden="false" customHeight="true" outlineLevel="0" collapsed="false">
      <c r="Q695" s="240"/>
    </row>
    <row r="696" customFormat="false" ht="58.5" hidden="false" customHeight="true" outlineLevel="0" collapsed="false">
      <c r="Q696" s="240"/>
    </row>
    <row r="697" customFormat="false" ht="58.5" hidden="false" customHeight="true" outlineLevel="0" collapsed="false">
      <c r="Q697" s="240"/>
    </row>
    <row r="698" customFormat="false" ht="58.5" hidden="false" customHeight="true" outlineLevel="0" collapsed="false">
      <c r="Q698" s="240"/>
    </row>
    <row r="699" customFormat="false" ht="58.5" hidden="false" customHeight="true" outlineLevel="0" collapsed="false">
      <c r="Q699" s="240"/>
    </row>
    <row r="700" customFormat="false" ht="58.5" hidden="false" customHeight="true" outlineLevel="0" collapsed="false">
      <c r="Q700" s="240"/>
    </row>
    <row r="701" customFormat="false" ht="58.5" hidden="false" customHeight="true" outlineLevel="0" collapsed="false">
      <c r="Q701" s="240"/>
    </row>
    <row r="702" customFormat="false" ht="58.5" hidden="false" customHeight="true" outlineLevel="0" collapsed="false">
      <c r="Q702" s="240"/>
    </row>
    <row r="703" customFormat="false" ht="58.5" hidden="false" customHeight="true" outlineLevel="0" collapsed="false">
      <c r="Q703" s="240"/>
    </row>
    <row r="704" customFormat="false" ht="58.5" hidden="false" customHeight="true" outlineLevel="0" collapsed="false">
      <c r="Q704" s="240"/>
    </row>
    <row r="705" customFormat="false" ht="58.5" hidden="false" customHeight="true" outlineLevel="0" collapsed="false">
      <c r="Q705" s="240"/>
    </row>
    <row r="706" customFormat="false" ht="58.5" hidden="false" customHeight="true" outlineLevel="0" collapsed="false">
      <c r="Q706" s="240"/>
    </row>
    <row r="707" customFormat="false" ht="58.5" hidden="false" customHeight="true" outlineLevel="0" collapsed="false">
      <c r="Q707" s="240"/>
    </row>
    <row r="708" customFormat="false" ht="58.5" hidden="false" customHeight="true" outlineLevel="0" collapsed="false">
      <c r="Q708" s="240"/>
    </row>
    <row r="709" customFormat="false" ht="58.5" hidden="false" customHeight="true" outlineLevel="0" collapsed="false">
      <c r="Q709" s="240"/>
    </row>
    <row r="710" customFormat="false" ht="58.5" hidden="false" customHeight="true" outlineLevel="0" collapsed="false">
      <c r="Q710" s="240"/>
    </row>
    <row r="711" customFormat="false" ht="58.5" hidden="false" customHeight="true" outlineLevel="0" collapsed="false">
      <c r="Q711" s="240"/>
    </row>
    <row r="712" customFormat="false" ht="58.5" hidden="false" customHeight="true" outlineLevel="0" collapsed="false">
      <c r="Q712" s="240"/>
    </row>
    <row r="713" customFormat="false" ht="58.5" hidden="false" customHeight="true" outlineLevel="0" collapsed="false">
      <c r="Q713" s="240"/>
    </row>
    <row r="714" customFormat="false" ht="58.5" hidden="false" customHeight="true" outlineLevel="0" collapsed="false">
      <c r="Q714" s="240"/>
    </row>
    <row r="715" customFormat="false" ht="58.5" hidden="false" customHeight="true" outlineLevel="0" collapsed="false">
      <c r="Q715" s="240"/>
    </row>
    <row r="716" customFormat="false" ht="58.5" hidden="false" customHeight="true" outlineLevel="0" collapsed="false">
      <c r="Q716" s="240"/>
    </row>
    <row r="717" customFormat="false" ht="58.5" hidden="false" customHeight="true" outlineLevel="0" collapsed="false">
      <c r="Q717" s="240"/>
    </row>
    <row r="718" customFormat="false" ht="58.5" hidden="false" customHeight="true" outlineLevel="0" collapsed="false">
      <c r="Q718" s="240"/>
    </row>
    <row r="719" customFormat="false" ht="58.5" hidden="false" customHeight="true" outlineLevel="0" collapsed="false">
      <c r="Q719" s="240"/>
    </row>
    <row r="720" customFormat="false" ht="58.5" hidden="false" customHeight="true" outlineLevel="0" collapsed="false">
      <c r="Q720" s="240"/>
    </row>
    <row r="721" customFormat="false" ht="58.5" hidden="false" customHeight="true" outlineLevel="0" collapsed="false">
      <c r="Q721" s="240"/>
    </row>
    <row r="722" customFormat="false" ht="58.5" hidden="false" customHeight="true" outlineLevel="0" collapsed="false">
      <c r="Q722" s="240"/>
    </row>
    <row r="723" customFormat="false" ht="58.5" hidden="false" customHeight="true" outlineLevel="0" collapsed="false">
      <c r="Q723" s="240"/>
    </row>
    <row r="724" customFormat="false" ht="58.5" hidden="false" customHeight="true" outlineLevel="0" collapsed="false">
      <c r="Q724" s="240"/>
    </row>
    <row r="725" customFormat="false" ht="58.5" hidden="false" customHeight="true" outlineLevel="0" collapsed="false">
      <c r="Q725" s="240"/>
    </row>
    <row r="726" customFormat="false" ht="58.5" hidden="false" customHeight="true" outlineLevel="0" collapsed="false">
      <c r="Q726" s="240"/>
    </row>
    <row r="727" customFormat="false" ht="58.5" hidden="false" customHeight="true" outlineLevel="0" collapsed="false">
      <c r="Q727" s="240"/>
    </row>
    <row r="728" customFormat="false" ht="58.5" hidden="false" customHeight="true" outlineLevel="0" collapsed="false">
      <c r="Q728" s="240"/>
    </row>
    <row r="729" customFormat="false" ht="58.5" hidden="false" customHeight="true" outlineLevel="0" collapsed="false">
      <c r="Q729" s="240"/>
    </row>
    <row r="730" customFormat="false" ht="58.5" hidden="false" customHeight="true" outlineLevel="0" collapsed="false">
      <c r="Q730" s="240"/>
    </row>
    <row r="731" customFormat="false" ht="58.5" hidden="false" customHeight="true" outlineLevel="0" collapsed="false">
      <c r="Q731" s="240"/>
    </row>
    <row r="732" customFormat="false" ht="58.5" hidden="false" customHeight="true" outlineLevel="0" collapsed="false">
      <c r="Q732" s="240"/>
    </row>
    <row r="733" customFormat="false" ht="58.5" hidden="false" customHeight="true" outlineLevel="0" collapsed="false">
      <c r="Q733" s="240"/>
    </row>
    <row r="734" customFormat="false" ht="58.5" hidden="false" customHeight="true" outlineLevel="0" collapsed="false">
      <c r="Q734" s="240"/>
    </row>
    <row r="735" customFormat="false" ht="58.5" hidden="false" customHeight="true" outlineLevel="0" collapsed="false">
      <c r="Q735" s="240"/>
    </row>
    <row r="736" customFormat="false" ht="58.5" hidden="false" customHeight="true" outlineLevel="0" collapsed="false">
      <c r="Q736" s="240"/>
    </row>
    <row r="737" customFormat="false" ht="58.5" hidden="false" customHeight="true" outlineLevel="0" collapsed="false">
      <c r="Q737" s="240"/>
    </row>
    <row r="738" customFormat="false" ht="58.5" hidden="false" customHeight="true" outlineLevel="0" collapsed="false">
      <c r="Q738" s="240"/>
    </row>
    <row r="739" customFormat="false" ht="58.5" hidden="false" customHeight="true" outlineLevel="0" collapsed="false">
      <c r="Q739" s="240"/>
    </row>
    <row r="740" customFormat="false" ht="58.5" hidden="false" customHeight="true" outlineLevel="0" collapsed="false">
      <c r="Q740" s="240"/>
    </row>
    <row r="741" customFormat="false" ht="58.5" hidden="false" customHeight="true" outlineLevel="0" collapsed="false">
      <c r="Q741" s="240"/>
    </row>
    <row r="742" customFormat="false" ht="58.5" hidden="false" customHeight="true" outlineLevel="0" collapsed="false">
      <c r="Q742" s="240"/>
    </row>
    <row r="743" customFormat="false" ht="58.5" hidden="false" customHeight="true" outlineLevel="0" collapsed="false">
      <c r="Q743" s="240"/>
    </row>
    <row r="744" customFormat="false" ht="58.5" hidden="false" customHeight="true" outlineLevel="0" collapsed="false">
      <c r="Q744" s="240"/>
    </row>
    <row r="745" customFormat="false" ht="58.5" hidden="false" customHeight="true" outlineLevel="0" collapsed="false">
      <c r="Q745" s="240"/>
    </row>
    <row r="746" customFormat="false" ht="58.5" hidden="false" customHeight="true" outlineLevel="0" collapsed="false">
      <c r="Q746" s="240"/>
    </row>
    <row r="747" customFormat="false" ht="58.5" hidden="false" customHeight="true" outlineLevel="0" collapsed="false">
      <c r="Q747" s="240"/>
    </row>
    <row r="748" customFormat="false" ht="58.5" hidden="false" customHeight="true" outlineLevel="0" collapsed="false">
      <c r="Q748" s="240"/>
    </row>
    <row r="749" customFormat="false" ht="58.5" hidden="false" customHeight="true" outlineLevel="0" collapsed="false">
      <c r="Q749" s="240"/>
    </row>
    <row r="750" customFormat="false" ht="58.5" hidden="false" customHeight="true" outlineLevel="0" collapsed="false">
      <c r="Q750" s="240"/>
    </row>
    <row r="751" customFormat="false" ht="58.5" hidden="false" customHeight="true" outlineLevel="0" collapsed="false">
      <c r="Q751" s="240"/>
    </row>
    <row r="752" customFormat="false" ht="58.5" hidden="false" customHeight="true" outlineLevel="0" collapsed="false">
      <c r="Q752" s="240"/>
    </row>
    <row r="753" customFormat="false" ht="58.5" hidden="false" customHeight="true" outlineLevel="0" collapsed="false">
      <c r="Q753" s="240"/>
    </row>
    <row r="754" customFormat="false" ht="58.5" hidden="false" customHeight="true" outlineLevel="0" collapsed="false">
      <c r="Q754" s="240"/>
    </row>
    <row r="755" customFormat="false" ht="58.5" hidden="false" customHeight="true" outlineLevel="0" collapsed="false">
      <c r="Q755" s="240"/>
    </row>
    <row r="756" customFormat="false" ht="58.5" hidden="false" customHeight="true" outlineLevel="0" collapsed="false">
      <c r="Q756" s="240"/>
    </row>
    <row r="757" customFormat="false" ht="58.5" hidden="false" customHeight="true" outlineLevel="0" collapsed="false">
      <c r="Q757" s="240"/>
    </row>
    <row r="758" customFormat="false" ht="58.5" hidden="false" customHeight="true" outlineLevel="0" collapsed="false">
      <c r="Q758" s="240"/>
    </row>
    <row r="759" customFormat="false" ht="58.5" hidden="false" customHeight="true" outlineLevel="0" collapsed="false">
      <c r="Q759" s="240"/>
    </row>
    <row r="760" customFormat="false" ht="58.5" hidden="false" customHeight="true" outlineLevel="0" collapsed="false">
      <c r="Q760" s="240"/>
    </row>
    <row r="761" customFormat="false" ht="58.5" hidden="false" customHeight="true" outlineLevel="0" collapsed="false">
      <c r="Q761" s="240"/>
    </row>
    <row r="762" customFormat="false" ht="58.5" hidden="false" customHeight="true" outlineLevel="0" collapsed="false">
      <c r="Q762" s="240"/>
    </row>
    <row r="763" customFormat="false" ht="58.5" hidden="false" customHeight="true" outlineLevel="0" collapsed="false">
      <c r="Q763" s="240"/>
    </row>
    <row r="764" customFormat="false" ht="58.5" hidden="false" customHeight="true" outlineLevel="0" collapsed="false">
      <c r="Q764" s="240"/>
    </row>
    <row r="765" customFormat="false" ht="58.5" hidden="false" customHeight="true" outlineLevel="0" collapsed="false">
      <c r="Q765" s="240"/>
    </row>
    <row r="766" customFormat="false" ht="58.5" hidden="false" customHeight="true" outlineLevel="0" collapsed="false">
      <c r="Q766" s="240"/>
    </row>
    <row r="767" customFormat="false" ht="58.5" hidden="false" customHeight="true" outlineLevel="0" collapsed="false">
      <c r="Q767" s="240"/>
    </row>
    <row r="768" customFormat="false" ht="58.5" hidden="false" customHeight="true" outlineLevel="0" collapsed="false">
      <c r="Q768" s="240"/>
    </row>
    <row r="769" customFormat="false" ht="58.5" hidden="false" customHeight="true" outlineLevel="0" collapsed="false">
      <c r="Q769" s="240"/>
    </row>
    <row r="770" customFormat="false" ht="58.5" hidden="false" customHeight="true" outlineLevel="0" collapsed="false">
      <c r="Q770" s="240"/>
    </row>
    <row r="771" customFormat="false" ht="58.5" hidden="false" customHeight="true" outlineLevel="0" collapsed="false">
      <c r="Q771" s="240"/>
    </row>
    <row r="772" customFormat="false" ht="58.5" hidden="false" customHeight="true" outlineLevel="0" collapsed="false">
      <c r="Q772" s="240"/>
    </row>
    <row r="773" customFormat="false" ht="58.5" hidden="false" customHeight="true" outlineLevel="0" collapsed="false">
      <c r="Q773" s="240"/>
    </row>
    <row r="774" customFormat="false" ht="58.5" hidden="false" customHeight="true" outlineLevel="0" collapsed="false">
      <c r="Q774" s="240"/>
    </row>
    <row r="775" customFormat="false" ht="58.5" hidden="false" customHeight="true" outlineLevel="0" collapsed="false">
      <c r="Q775" s="240"/>
    </row>
    <row r="776" customFormat="false" ht="58.5" hidden="false" customHeight="true" outlineLevel="0" collapsed="false">
      <c r="Q776" s="240"/>
    </row>
    <row r="777" customFormat="false" ht="58.5" hidden="false" customHeight="true" outlineLevel="0" collapsed="false">
      <c r="Q777" s="240"/>
    </row>
    <row r="778" customFormat="false" ht="58.5" hidden="false" customHeight="true" outlineLevel="0" collapsed="false">
      <c r="Q778" s="240"/>
    </row>
    <row r="779" customFormat="false" ht="58.5" hidden="false" customHeight="true" outlineLevel="0" collapsed="false">
      <c r="Q779" s="240"/>
    </row>
    <row r="780" customFormat="false" ht="58.5" hidden="false" customHeight="true" outlineLevel="0" collapsed="false">
      <c r="Q780" s="240"/>
    </row>
    <row r="781" customFormat="false" ht="58.5" hidden="false" customHeight="true" outlineLevel="0" collapsed="false">
      <c r="Q781" s="240"/>
    </row>
    <row r="782" customFormat="false" ht="58.5" hidden="false" customHeight="true" outlineLevel="0" collapsed="false">
      <c r="Q782" s="240"/>
    </row>
    <row r="783" customFormat="false" ht="58.5" hidden="false" customHeight="true" outlineLevel="0" collapsed="false">
      <c r="Q783" s="240"/>
    </row>
    <row r="784" customFormat="false" ht="58.5" hidden="false" customHeight="true" outlineLevel="0" collapsed="false">
      <c r="Q784" s="240"/>
    </row>
    <row r="785" customFormat="false" ht="58.5" hidden="false" customHeight="true" outlineLevel="0" collapsed="false">
      <c r="Q785" s="240"/>
    </row>
    <row r="786" customFormat="false" ht="58.5" hidden="false" customHeight="true" outlineLevel="0" collapsed="false">
      <c r="Q786" s="240"/>
    </row>
    <row r="787" customFormat="false" ht="58.5" hidden="false" customHeight="true" outlineLevel="0" collapsed="false">
      <c r="Q787" s="240"/>
    </row>
    <row r="788" customFormat="false" ht="58.5" hidden="false" customHeight="true" outlineLevel="0" collapsed="false">
      <c r="Q788" s="240"/>
    </row>
    <row r="789" customFormat="false" ht="58.5" hidden="false" customHeight="true" outlineLevel="0" collapsed="false">
      <c r="Q789" s="240"/>
    </row>
    <row r="790" customFormat="false" ht="58.5" hidden="false" customHeight="true" outlineLevel="0" collapsed="false">
      <c r="Q790" s="240"/>
    </row>
    <row r="791" customFormat="false" ht="58.5" hidden="false" customHeight="true" outlineLevel="0" collapsed="false">
      <c r="Q791" s="240"/>
    </row>
    <row r="792" customFormat="false" ht="58.5" hidden="false" customHeight="true" outlineLevel="0" collapsed="false">
      <c r="Q792" s="240"/>
    </row>
    <row r="793" customFormat="false" ht="58.5" hidden="false" customHeight="true" outlineLevel="0" collapsed="false">
      <c r="Q793" s="240"/>
    </row>
    <row r="794" customFormat="false" ht="58.5" hidden="false" customHeight="true" outlineLevel="0" collapsed="false">
      <c r="Q794" s="240"/>
    </row>
    <row r="795" customFormat="false" ht="58.5" hidden="false" customHeight="true" outlineLevel="0" collapsed="false">
      <c r="Q795" s="240"/>
    </row>
    <row r="796" customFormat="false" ht="58.5" hidden="false" customHeight="true" outlineLevel="0" collapsed="false">
      <c r="Q796" s="240"/>
    </row>
    <row r="797" customFormat="false" ht="58.5" hidden="false" customHeight="true" outlineLevel="0" collapsed="false">
      <c r="Q797" s="240"/>
    </row>
    <row r="798" customFormat="false" ht="58.5" hidden="false" customHeight="true" outlineLevel="0" collapsed="false">
      <c r="Q798" s="240"/>
    </row>
    <row r="799" customFormat="false" ht="58.5" hidden="false" customHeight="true" outlineLevel="0" collapsed="false">
      <c r="Q799" s="240"/>
    </row>
    <row r="800" customFormat="false" ht="58.5" hidden="false" customHeight="true" outlineLevel="0" collapsed="false">
      <c r="Q800" s="240"/>
    </row>
    <row r="801" customFormat="false" ht="58.5" hidden="false" customHeight="true" outlineLevel="0" collapsed="false">
      <c r="Q801" s="240"/>
    </row>
    <row r="802" customFormat="false" ht="58.5" hidden="false" customHeight="true" outlineLevel="0" collapsed="false">
      <c r="Q802" s="240"/>
    </row>
    <row r="803" customFormat="false" ht="58.5" hidden="false" customHeight="true" outlineLevel="0" collapsed="false">
      <c r="Q803" s="240"/>
    </row>
    <row r="804" customFormat="false" ht="58.5" hidden="false" customHeight="true" outlineLevel="0" collapsed="false">
      <c r="Q804" s="240"/>
    </row>
    <row r="805" customFormat="false" ht="58.5" hidden="false" customHeight="true" outlineLevel="0" collapsed="false">
      <c r="Q805" s="240"/>
    </row>
    <row r="806" customFormat="false" ht="58.5" hidden="false" customHeight="true" outlineLevel="0" collapsed="false">
      <c r="Q806" s="240"/>
    </row>
    <row r="807" customFormat="false" ht="58.5" hidden="false" customHeight="true" outlineLevel="0" collapsed="false">
      <c r="Q807" s="240"/>
    </row>
    <row r="808" customFormat="false" ht="58.5" hidden="false" customHeight="true" outlineLevel="0" collapsed="false">
      <c r="Q808" s="240"/>
    </row>
    <row r="809" customFormat="false" ht="58.5" hidden="false" customHeight="true" outlineLevel="0" collapsed="false">
      <c r="Q809" s="240"/>
    </row>
    <row r="810" customFormat="false" ht="58.5" hidden="false" customHeight="true" outlineLevel="0" collapsed="false">
      <c r="Q810" s="240"/>
    </row>
    <row r="811" customFormat="false" ht="58.5" hidden="false" customHeight="true" outlineLevel="0" collapsed="false">
      <c r="Q811" s="240"/>
    </row>
    <row r="812" customFormat="false" ht="58.5" hidden="false" customHeight="true" outlineLevel="0" collapsed="false">
      <c r="Q812" s="240"/>
    </row>
    <row r="813" customFormat="false" ht="58.5" hidden="false" customHeight="true" outlineLevel="0" collapsed="false">
      <c r="Q813" s="240"/>
    </row>
    <row r="814" customFormat="false" ht="58.5" hidden="false" customHeight="true" outlineLevel="0" collapsed="false">
      <c r="Q814" s="240"/>
    </row>
    <row r="815" customFormat="false" ht="58.5" hidden="false" customHeight="true" outlineLevel="0" collapsed="false">
      <c r="Q815" s="240"/>
    </row>
    <row r="816" customFormat="false" ht="58.5" hidden="false" customHeight="true" outlineLevel="0" collapsed="false">
      <c r="Q816" s="240"/>
    </row>
    <row r="817" customFormat="false" ht="58.5" hidden="false" customHeight="true" outlineLevel="0" collapsed="false">
      <c r="Q817" s="240"/>
    </row>
    <row r="818" customFormat="false" ht="58.5" hidden="false" customHeight="true" outlineLevel="0" collapsed="false">
      <c r="Q818" s="240"/>
    </row>
    <row r="819" customFormat="false" ht="58.5" hidden="false" customHeight="true" outlineLevel="0" collapsed="false">
      <c r="Q819" s="240"/>
    </row>
    <row r="820" customFormat="false" ht="58.5" hidden="false" customHeight="true" outlineLevel="0" collapsed="false">
      <c r="Q820" s="240"/>
    </row>
    <row r="821" customFormat="false" ht="58.5" hidden="false" customHeight="true" outlineLevel="0" collapsed="false">
      <c r="Q821" s="240"/>
    </row>
    <row r="822" customFormat="false" ht="58.5" hidden="false" customHeight="true" outlineLevel="0" collapsed="false">
      <c r="Q822" s="240"/>
    </row>
    <row r="823" customFormat="false" ht="58.5" hidden="false" customHeight="true" outlineLevel="0" collapsed="false">
      <c r="Q823" s="240"/>
    </row>
    <row r="824" customFormat="false" ht="58.5" hidden="false" customHeight="true" outlineLevel="0" collapsed="false">
      <c r="Q824" s="240"/>
    </row>
    <row r="825" customFormat="false" ht="58.5" hidden="false" customHeight="true" outlineLevel="0" collapsed="false">
      <c r="Q825" s="240"/>
    </row>
    <row r="826" customFormat="false" ht="58.5" hidden="false" customHeight="true" outlineLevel="0" collapsed="false">
      <c r="Q826" s="240"/>
    </row>
    <row r="827" customFormat="false" ht="58.5" hidden="false" customHeight="true" outlineLevel="0" collapsed="false">
      <c r="Q827" s="240"/>
    </row>
    <row r="828" customFormat="false" ht="58.5" hidden="false" customHeight="true" outlineLevel="0" collapsed="false">
      <c r="Q828" s="240"/>
    </row>
    <row r="829" customFormat="false" ht="58.5" hidden="false" customHeight="true" outlineLevel="0" collapsed="false">
      <c r="Q829" s="240"/>
    </row>
    <row r="830" customFormat="false" ht="58.5" hidden="false" customHeight="true" outlineLevel="0" collapsed="false">
      <c r="Q830" s="240"/>
    </row>
    <row r="831" customFormat="false" ht="58.5" hidden="false" customHeight="true" outlineLevel="0" collapsed="false">
      <c r="Q831" s="240"/>
    </row>
    <row r="832" customFormat="false" ht="58.5" hidden="false" customHeight="true" outlineLevel="0" collapsed="false">
      <c r="Q832" s="240"/>
    </row>
    <row r="833" customFormat="false" ht="58.5" hidden="false" customHeight="true" outlineLevel="0" collapsed="false">
      <c r="Q833" s="240"/>
    </row>
    <row r="834" customFormat="false" ht="58.5" hidden="false" customHeight="true" outlineLevel="0" collapsed="false">
      <c r="Q834" s="240"/>
    </row>
    <row r="835" customFormat="false" ht="58.5" hidden="false" customHeight="true" outlineLevel="0" collapsed="false">
      <c r="Q835" s="240"/>
    </row>
    <row r="836" customFormat="false" ht="58.5" hidden="false" customHeight="true" outlineLevel="0" collapsed="false">
      <c r="Q836" s="240"/>
    </row>
    <row r="837" customFormat="false" ht="58.5" hidden="false" customHeight="true" outlineLevel="0" collapsed="false">
      <c r="Q837" s="240"/>
    </row>
    <row r="838" customFormat="false" ht="58.5" hidden="false" customHeight="true" outlineLevel="0" collapsed="false">
      <c r="Q838" s="240"/>
    </row>
    <row r="839" customFormat="false" ht="58.5" hidden="false" customHeight="true" outlineLevel="0" collapsed="false">
      <c r="Q839" s="240"/>
    </row>
    <row r="840" customFormat="false" ht="58.5" hidden="false" customHeight="true" outlineLevel="0" collapsed="false">
      <c r="Q840" s="240"/>
    </row>
    <row r="841" customFormat="false" ht="58.5" hidden="false" customHeight="true" outlineLevel="0" collapsed="false">
      <c r="Q841" s="240"/>
    </row>
    <row r="842" customFormat="false" ht="58.5" hidden="false" customHeight="true" outlineLevel="0" collapsed="false">
      <c r="Q842" s="240"/>
    </row>
    <row r="843" customFormat="false" ht="58.5" hidden="false" customHeight="true" outlineLevel="0" collapsed="false">
      <c r="Q843" s="240"/>
    </row>
    <row r="844" customFormat="false" ht="58.5" hidden="false" customHeight="true" outlineLevel="0" collapsed="false">
      <c r="Q844" s="240"/>
    </row>
    <row r="845" customFormat="false" ht="58.5" hidden="false" customHeight="true" outlineLevel="0" collapsed="false">
      <c r="Q845" s="240"/>
    </row>
    <row r="846" customFormat="false" ht="58.5" hidden="false" customHeight="true" outlineLevel="0" collapsed="false">
      <c r="Q846" s="240"/>
    </row>
    <row r="847" customFormat="false" ht="58.5" hidden="false" customHeight="true" outlineLevel="0" collapsed="false">
      <c r="Q847" s="240"/>
    </row>
    <row r="848" customFormat="false" ht="58.5" hidden="false" customHeight="true" outlineLevel="0" collapsed="false">
      <c r="Q848" s="240"/>
    </row>
    <row r="849" customFormat="false" ht="58.5" hidden="false" customHeight="true" outlineLevel="0" collapsed="false">
      <c r="Q849" s="240"/>
    </row>
    <row r="850" customFormat="false" ht="58.5" hidden="false" customHeight="true" outlineLevel="0" collapsed="false">
      <c r="Q850" s="240"/>
    </row>
    <row r="851" customFormat="false" ht="58.5" hidden="false" customHeight="true" outlineLevel="0" collapsed="false">
      <c r="Q851" s="240"/>
    </row>
    <row r="852" customFormat="false" ht="58.5" hidden="false" customHeight="true" outlineLevel="0" collapsed="false">
      <c r="Q852" s="240"/>
    </row>
    <row r="853" customFormat="false" ht="58.5" hidden="false" customHeight="true" outlineLevel="0" collapsed="false">
      <c r="Q853" s="240"/>
    </row>
    <row r="854" customFormat="false" ht="58.5" hidden="false" customHeight="true" outlineLevel="0" collapsed="false">
      <c r="Q854" s="240"/>
    </row>
    <row r="855" customFormat="false" ht="58.5" hidden="false" customHeight="true" outlineLevel="0" collapsed="false">
      <c r="Q855" s="240"/>
    </row>
    <row r="856" customFormat="false" ht="58.5" hidden="false" customHeight="true" outlineLevel="0" collapsed="false">
      <c r="Q856" s="240"/>
    </row>
    <row r="857" customFormat="false" ht="58.5" hidden="false" customHeight="true" outlineLevel="0" collapsed="false">
      <c r="Q857" s="240"/>
    </row>
    <row r="858" customFormat="false" ht="58.5" hidden="false" customHeight="true" outlineLevel="0" collapsed="false">
      <c r="Q858" s="240"/>
    </row>
    <row r="859" customFormat="false" ht="58.5" hidden="false" customHeight="true" outlineLevel="0" collapsed="false">
      <c r="Q859" s="240"/>
    </row>
    <row r="860" customFormat="false" ht="58.5" hidden="false" customHeight="true" outlineLevel="0" collapsed="false">
      <c r="Q860" s="240"/>
    </row>
    <row r="861" customFormat="false" ht="58.5" hidden="false" customHeight="true" outlineLevel="0" collapsed="false">
      <c r="Q861" s="240"/>
    </row>
    <row r="862" customFormat="false" ht="58.5" hidden="false" customHeight="true" outlineLevel="0" collapsed="false">
      <c r="Q862" s="240"/>
    </row>
    <row r="863" customFormat="false" ht="58.5" hidden="false" customHeight="true" outlineLevel="0" collapsed="false">
      <c r="Q863" s="240"/>
    </row>
    <row r="864" customFormat="false" ht="58.5" hidden="false" customHeight="true" outlineLevel="0" collapsed="false">
      <c r="Q864" s="240"/>
    </row>
    <row r="865" customFormat="false" ht="58.5" hidden="false" customHeight="true" outlineLevel="0" collapsed="false">
      <c r="Q865" s="240"/>
    </row>
    <row r="866" customFormat="false" ht="58.5" hidden="false" customHeight="true" outlineLevel="0" collapsed="false">
      <c r="Q866" s="240"/>
    </row>
    <row r="867" customFormat="false" ht="58.5" hidden="false" customHeight="true" outlineLevel="0" collapsed="false">
      <c r="Q867" s="240"/>
    </row>
    <row r="868" customFormat="false" ht="58.5" hidden="false" customHeight="true" outlineLevel="0" collapsed="false">
      <c r="Q868" s="240"/>
    </row>
    <row r="869" customFormat="false" ht="58.5" hidden="false" customHeight="true" outlineLevel="0" collapsed="false">
      <c r="Q869" s="240"/>
    </row>
    <row r="870" customFormat="false" ht="58.5" hidden="false" customHeight="true" outlineLevel="0" collapsed="false">
      <c r="Q870" s="240"/>
    </row>
    <row r="871" customFormat="false" ht="58.5" hidden="false" customHeight="true" outlineLevel="0" collapsed="false">
      <c r="Q871" s="240"/>
    </row>
    <row r="872" customFormat="false" ht="58.5" hidden="false" customHeight="true" outlineLevel="0" collapsed="false">
      <c r="Q872" s="240"/>
    </row>
    <row r="873" customFormat="false" ht="58.5" hidden="false" customHeight="true" outlineLevel="0" collapsed="false">
      <c r="Q873" s="240"/>
    </row>
    <row r="874" customFormat="false" ht="58.5" hidden="false" customHeight="true" outlineLevel="0" collapsed="false">
      <c r="Q874" s="240"/>
    </row>
    <row r="875" customFormat="false" ht="58.5" hidden="false" customHeight="true" outlineLevel="0" collapsed="false">
      <c r="Q875" s="240"/>
    </row>
    <row r="876" customFormat="false" ht="58.5" hidden="false" customHeight="true" outlineLevel="0" collapsed="false">
      <c r="Q876" s="240"/>
    </row>
    <row r="877" customFormat="false" ht="58.5" hidden="false" customHeight="true" outlineLevel="0" collapsed="false">
      <c r="Q877" s="240"/>
    </row>
    <row r="878" customFormat="false" ht="58.5" hidden="false" customHeight="true" outlineLevel="0" collapsed="false">
      <c r="Q878" s="240"/>
    </row>
    <row r="879" customFormat="false" ht="58.5" hidden="false" customHeight="true" outlineLevel="0" collapsed="false">
      <c r="Q879" s="240"/>
    </row>
    <row r="880" customFormat="false" ht="58.5" hidden="false" customHeight="true" outlineLevel="0" collapsed="false">
      <c r="Q880" s="240"/>
    </row>
    <row r="881" customFormat="false" ht="58.5" hidden="false" customHeight="true" outlineLevel="0" collapsed="false">
      <c r="Q881" s="240"/>
    </row>
    <row r="882" customFormat="false" ht="58.5" hidden="false" customHeight="true" outlineLevel="0" collapsed="false">
      <c r="Q882" s="240"/>
    </row>
    <row r="883" customFormat="false" ht="58.5" hidden="false" customHeight="true" outlineLevel="0" collapsed="false">
      <c r="Q883" s="240"/>
    </row>
    <row r="884" customFormat="false" ht="58.5" hidden="false" customHeight="true" outlineLevel="0" collapsed="false">
      <c r="Q884" s="240"/>
    </row>
    <row r="885" customFormat="false" ht="58.5" hidden="false" customHeight="true" outlineLevel="0" collapsed="false">
      <c r="Q885" s="240"/>
    </row>
    <row r="886" customFormat="false" ht="58.5" hidden="false" customHeight="true" outlineLevel="0" collapsed="false">
      <c r="Q886" s="240"/>
    </row>
    <row r="887" customFormat="false" ht="58.5" hidden="false" customHeight="true" outlineLevel="0" collapsed="false">
      <c r="Q887" s="240"/>
    </row>
    <row r="888" customFormat="false" ht="58.5" hidden="false" customHeight="true" outlineLevel="0" collapsed="false">
      <c r="Q888" s="240"/>
    </row>
    <row r="889" customFormat="false" ht="58.5" hidden="false" customHeight="true" outlineLevel="0" collapsed="false">
      <c r="Q889" s="240"/>
    </row>
    <row r="890" customFormat="false" ht="58.5" hidden="false" customHeight="true" outlineLevel="0" collapsed="false">
      <c r="Q890" s="240"/>
    </row>
    <row r="891" customFormat="false" ht="58.5" hidden="false" customHeight="true" outlineLevel="0" collapsed="false">
      <c r="Q891" s="240"/>
    </row>
    <row r="892" customFormat="false" ht="58.5" hidden="false" customHeight="true" outlineLevel="0" collapsed="false">
      <c r="Q892" s="240"/>
    </row>
    <row r="893" customFormat="false" ht="58.5" hidden="false" customHeight="true" outlineLevel="0" collapsed="false">
      <c r="Q893" s="240"/>
    </row>
    <row r="894" customFormat="false" ht="58.5" hidden="false" customHeight="true" outlineLevel="0" collapsed="false">
      <c r="Q894" s="240"/>
    </row>
    <row r="895" customFormat="false" ht="58.5" hidden="false" customHeight="true" outlineLevel="0" collapsed="false">
      <c r="Q895" s="240"/>
    </row>
    <row r="896" customFormat="false" ht="58.5" hidden="false" customHeight="true" outlineLevel="0" collapsed="false">
      <c r="Q896" s="240"/>
    </row>
    <row r="897" customFormat="false" ht="58.5" hidden="false" customHeight="true" outlineLevel="0" collapsed="false">
      <c r="Q897" s="240"/>
    </row>
    <row r="898" customFormat="false" ht="58.5" hidden="false" customHeight="true" outlineLevel="0" collapsed="false">
      <c r="Q898" s="240"/>
    </row>
    <row r="899" customFormat="false" ht="58.5" hidden="false" customHeight="true" outlineLevel="0" collapsed="false">
      <c r="Q899" s="240"/>
    </row>
    <row r="900" customFormat="false" ht="58.5" hidden="false" customHeight="true" outlineLevel="0" collapsed="false">
      <c r="Q900" s="240"/>
    </row>
    <row r="901" customFormat="false" ht="58.5" hidden="false" customHeight="true" outlineLevel="0" collapsed="false">
      <c r="Q901" s="240"/>
    </row>
    <row r="902" customFormat="false" ht="58.5" hidden="false" customHeight="true" outlineLevel="0" collapsed="false">
      <c r="Q902" s="240"/>
    </row>
    <row r="903" customFormat="false" ht="58.5" hidden="false" customHeight="true" outlineLevel="0" collapsed="false">
      <c r="Q903" s="240"/>
    </row>
    <row r="904" customFormat="false" ht="58.5" hidden="false" customHeight="true" outlineLevel="0" collapsed="false">
      <c r="Q904" s="240"/>
    </row>
    <row r="905" customFormat="false" ht="58.5" hidden="false" customHeight="true" outlineLevel="0" collapsed="false">
      <c r="Q905" s="240"/>
    </row>
    <row r="906" customFormat="false" ht="58.5" hidden="false" customHeight="true" outlineLevel="0" collapsed="false">
      <c r="Q906" s="240"/>
    </row>
    <row r="907" customFormat="false" ht="58.5" hidden="false" customHeight="true" outlineLevel="0" collapsed="false">
      <c r="Q907" s="240"/>
    </row>
    <row r="908" customFormat="false" ht="58.5" hidden="false" customHeight="true" outlineLevel="0" collapsed="false">
      <c r="Q908" s="240"/>
    </row>
    <row r="909" customFormat="false" ht="58.5" hidden="false" customHeight="true" outlineLevel="0" collapsed="false">
      <c r="Q909" s="240"/>
    </row>
    <row r="910" customFormat="false" ht="58.5" hidden="false" customHeight="true" outlineLevel="0" collapsed="false">
      <c r="Q910" s="240"/>
    </row>
    <row r="911" customFormat="false" ht="58.5" hidden="false" customHeight="true" outlineLevel="0" collapsed="false">
      <c r="Q911" s="240"/>
    </row>
    <row r="912" customFormat="false" ht="58.5" hidden="false" customHeight="true" outlineLevel="0" collapsed="false">
      <c r="Q912" s="240"/>
    </row>
    <row r="913" customFormat="false" ht="58.5" hidden="false" customHeight="true" outlineLevel="0" collapsed="false">
      <c r="Q913" s="240"/>
    </row>
    <row r="914" customFormat="false" ht="58.5" hidden="false" customHeight="true" outlineLevel="0" collapsed="false">
      <c r="Q914" s="240"/>
    </row>
    <row r="915" customFormat="false" ht="58.5" hidden="false" customHeight="true" outlineLevel="0" collapsed="false">
      <c r="Q915" s="240"/>
    </row>
    <row r="916" customFormat="false" ht="58.5" hidden="false" customHeight="true" outlineLevel="0" collapsed="false">
      <c r="Q916" s="240"/>
    </row>
    <row r="917" customFormat="false" ht="58.5" hidden="false" customHeight="true" outlineLevel="0" collapsed="false">
      <c r="Q917" s="240"/>
    </row>
    <row r="918" customFormat="false" ht="58.5" hidden="false" customHeight="true" outlineLevel="0" collapsed="false">
      <c r="Q918" s="240"/>
    </row>
    <row r="919" customFormat="false" ht="58.5" hidden="false" customHeight="true" outlineLevel="0" collapsed="false">
      <c r="Q919" s="240"/>
    </row>
    <row r="920" customFormat="false" ht="58.5" hidden="false" customHeight="true" outlineLevel="0" collapsed="false">
      <c r="Q920" s="240"/>
    </row>
    <row r="921" customFormat="false" ht="58.5" hidden="false" customHeight="true" outlineLevel="0" collapsed="false">
      <c r="Q921" s="240"/>
    </row>
    <row r="922" customFormat="false" ht="58.5" hidden="false" customHeight="true" outlineLevel="0" collapsed="false">
      <c r="Q922" s="240"/>
    </row>
    <row r="923" customFormat="false" ht="58.5" hidden="false" customHeight="true" outlineLevel="0" collapsed="false">
      <c r="Q923" s="240"/>
    </row>
    <row r="924" customFormat="false" ht="58.5" hidden="false" customHeight="true" outlineLevel="0" collapsed="false">
      <c r="Q924" s="240"/>
    </row>
    <row r="925" customFormat="false" ht="58.5" hidden="false" customHeight="true" outlineLevel="0" collapsed="false">
      <c r="Q925" s="240"/>
    </row>
    <row r="926" customFormat="false" ht="58.5" hidden="false" customHeight="true" outlineLevel="0" collapsed="false">
      <c r="Q926" s="240"/>
    </row>
    <row r="927" customFormat="false" ht="58.5" hidden="false" customHeight="true" outlineLevel="0" collapsed="false">
      <c r="Q927" s="240"/>
    </row>
    <row r="928" customFormat="false" ht="58.5" hidden="false" customHeight="true" outlineLevel="0" collapsed="false">
      <c r="Q928" s="240"/>
    </row>
    <row r="929" customFormat="false" ht="58.5" hidden="false" customHeight="true" outlineLevel="0" collapsed="false">
      <c r="Q929" s="240"/>
    </row>
    <row r="930" customFormat="false" ht="58.5" hidden="false" customHeight="true" outlineLevel="0" collapsed="false">
      <c r="Q930" s="240"/>
    </row>
    <row r="931" customFormat="false" ht="58.5" hidden="false" customHeight="true" outlineLevel="0" collapsed="false">
      <c r="Q931" s="240"/>
    </row>
    <row r="932" customFormat="false" ht="58.5" hidden="false" customHeight="true" outlineLevel="0" collapsed="false">
      <c r="Q932" s="240"/>
    </row>
    <row r="933" customFormat="false" ht="58.5" hidden="false" customHeight="true" outlineLevel="0" collapsed="false">
      <c r="Q933" s="240"/>
    </row>
    <row r="934" customFormat="false" ht="58.5" hidden="false" customHeight="true" outlineLevel="0" collapsed="false">
      <c r="Q934" s="240"/>
    </row>
    <row r="935" customFormat="false" ht="58.5" hidden="false" customHeight="true" outlineLevel="0" collapsed="false">
      <c r="Q935" s="240"/>
    </row>
    <row r="936" customFormat="false" ht="58.5" hidden="false" customHeight="true" outlineLevel="0" collapsed="false">
      <c r="Q936" s="240"/>
    </row>
    <row r="937" customFormat="false" ht="58.5" hidden="false" customHeight="true" outlineLevel="0" collapsed="false">
      <c r="Q937" s="240"/>
    </row>
    <row r="938" customFormat="false" ht="58.5" hidden="false" customHeight="true" outlineLevel="0" collapsed="false">
      <c r="Q938" s="240"/>
    </row>
    <row r="939" customFormat="false" ht="58.5" hidden="false" customHeight="true" outlineLevel="0" collapsed="false">
      <c r="Q939" s="240"/>
    </row>
    <row r="940" customFormat="false" ht="58.5" hidden="false" customHeight="true" outlineLevel="0" collapsed="false">
      <c r="Q940" s="240"/>
    </row>
    <row r="941" customFormat="false" ht="58.5" hidden="false" customHeight="true" outlineLevel="0" collapsed="false">
      <c r="Q941" s="240"/>
    </row>
    <row r="942" customFormat="false" ht="58.5" hidden="false" customHeight="true" outlineLevel="0" collapsed="false">
      <c r="Q942" s="240"/>
    </row>
    <row r="943" customFormat="false" ht="58.5" hidden="false" customHeight="true" outlineLevel="0" collapsed="false">
      <c r="Q943" s="240"/>
    </row>
    <row r="944" customFormat="false" ht="58.5" hidden="false" customHeight="true" outlineLevel="0" collapsed="false">
      <c r="Q944" s="240"/>
    </row>
    <row r="945" customFormat="false" ht="58.5" hidden="false" customHeight="true" outlineLevel="0" collapsed="false">
      <c r="Q945" s="240"/>
    </row>
    <row r="946" customFormat="false" ht="58.5" hidden="false" customHeight="true" outlineLevel="0" collapsed="false">
      <c r="Q946" s="240"/>
    </row>
    <row r="947" customFormat="false" ht="58.5" hidden="false" customHeight="true" outlineLevel="0" collapsed="false">
      <c r="Q947" s="240"/>
    </row>
    <row r="948" customFormat="false" ht="58.5" hidden="false" customHeight="true" outlineLevel="0" collapsed="false">
      <c r="Q948" s="240"/>
    </row>
    <row r="949" customFormat="false" ht="58.5" hidden="false" customHeight="true" outlineLevel="0" collapsed="false">
      <c r="Q949" s="240"/>
    </row>
    <row r="950" customFormat="false" ht="58.5" hidden="false" customHeight="true" outlineLevel="0" collapsed="false">
      <c r="Q950" s="240"/>
    </row>
    <row r="951" customFormat="false" ht="58.5" hidden="false" customHeight="true" outlineLevel="0" collapsed="false">
      <c r="Q951" s="240"/>
    </row>
    <row r="952" customFormat="false" ht="58.5" hidden="false" customHeight="true" outlineLevel="0" collapsed="false">
      <c r="Q952" s="240"/>
    </row>
    <row r="953" customFormat="false" ht="58.5" hidden="false" customHeight="true" outlineLevel="0" collapsed="false">
      <c r="Q953" s="240"/>
    </row>
    <row r="954" customFormat="false" ht="58.5" hidden="false" customHeight="true" outlineLevel="0" collapsed="false">
      <c r="Q954" s="240"/>
    </row>
    <row r="955" customFormat="false" ht="58.5" hidden="false" customHeight="true" outlineLevel="0" collapsed="false">
      <c r="Q955" s="240"/>
    </row>
    <row r="956" customFormat="false" ht="58.5" hidden="false" customHeight="true" outlineLevel="0" collapsed="false">
      <c r="Q956" s="240"/>
    </row>
    <row r="957" customFormat="false" ht="58.5" hidden="false" customHeight="true" outlineLevel="0" collapsed="false">
      <c r="Q957" s="240"/>
    </row>
    <row r="958" customFormat="false" ht="58.5" hidden="false" customHeight="true" outlineLevel="0" collapsed="false">
      <c r="Q958" s="240"/>
    </row>
    <row r="959" customFormat="false" ht="58.5" hidden="false" customHeight="true" outlineLevel="0" collapsed="false">
      <c r="Q959" s="240"/>
    </row>
    <row r="960" customFormat="false" ht="58.5" hidden="false" customHeight="true" outlineLevel="0" collapsed="false">
      <c r="Q960" s="240"/>
    </row>
    <row r="961" customFormat="false" ht="58.5" hidden="false" customHeight="true" outlineLevel="0" collapsed="false">
      <c r="Q961" s="240"/>
    </row>
    <row r="962" customFormat="false" ht="58.5" hidden="false" customHeight="true" outlineLevel="0" collapsed="false">
      <c r="Q962" s="240"/>
    </row>
    <row r="963" customFormat="false" ht="58.5" hidden="false" customHeight="true" outlineLevel="0" collapsed="false">
      <c r="Q963" s="240"/>
    </row>
    <row r="964" customFormat="false" ht="58.5" hidden="false" customHeight="true" outlineLevel="0" collapsed="false">
      <c r="Q964" s="240"/>
    </row>
    <row r="965" customFormat="false" ht="58.5" hidden="false" customHeight="true" outlineLevel="0" collapsed="false">
      <c r="Q965" s="240"/>
    </row>
    <row r="966" customFormat="false" ht="58.5" hidden="false" customHeight="true" outlineLevel="0" collapsed="false">
      <c r="Q966" s="240"/>
    </row>
    <row r="967" customFormat="false" ht="58.5" hidden="false" customHeight="true" outlineLevel="0" collapsed="false">
      <c r="Q967" s="240"/>
    </row>
    <row r="968" customFormat="false" ht="58.5" hidden="false" customHeight="true" outlineLevel="0" collapsed="false">
      <c r="Q968" s="240"/>
    </row>
    <row r="969" customFormat="false" ht="58.5" hidden="false" customHeight="true" outlineLevel="0" collapsed="false">
      <c r="Q969" s="240"/>
    </row>
    <row r="970" customFormat="false" ht="58.5" hidden="false" customHeight="true" outlineLevel="0" collapsed="false">
      <c r="Q970" s="240"/>
    </row>
    <row r="971" customFormat="false" ht="58.5" hidden="false" customHeight="true" outlineLevel="0" collapsed="false">
      <c r="Q971" s="240"/>
    </row>
    <row r="972" customFormat="false" ht="58.5" hidden="false" customHeight="true" outlineLevel="0" collapsed="false">
      <c r="Q972" s="240"/>
    </row>
    <row r="973" customFormat="false" ht="58.5" hidden="false" customHeight="true" outlineLevel="0" collapsed="false">
      <c r="Q973" s="240"/>
    </row>
    <row r="974" customFormat="false" ht="58.5" hidden="false" customHeight="true" outlineLevel="0" collapsed="false">
      <c r="Q974" s="240"/>
    </row>
    <row r="975" customFormat="false" ht="58.5" hidden="false" customHeight="true" outlineLevel="0" collapsed="false">
      <c r="Q975" s="240"/>
    </row>
    <row r="976" customFormat="false" ht="58.5" hidden="false" customHeight="true" outlineLevel="0" collapsed="false">
      <c r="Q976" s="240"/>
    </row>
    <row r="977" customFormat="false" ht="58.5" hidden="false" customHeight="true" outlineLevel="0" collapsed="false">
      <c r="Q977" s="240"/>
    </row>
    <row r="978" customFormat="false" ht="58.5" hidden="false" customHeight="true" outlineLevel="0" collapsed="false">
      <c r="Q978" s="240"/>
    </row>
    <row r="979" customFormat="false" ht="58.5" hidden="false" customHeight="true" outlineLevel="0" collapsed="false">
      <c r="Q979" s="240"/>
    </row>
    <row r="980" customFormat="false" ht="58.5" hidden="false" customHeight="true" outlineLevel="0" collapsed="false">
      <c r="Q980" s="240"/>
    </row>
    <row r="981" customFormat="false" ht="58.5" hidden="false" customHeight="true" outlineLevel="0" collapsed="false">
      <c r="Q981" s="240"/>
    </row>
    <row r="982" customFormat="false" ht="58.5" hidden="false" customHeight="true" outlineLevel="0" collapsed="false">
      <c r="Q982" s="240"/>
    </row>
    <row r="983" customFormat="false" ht="58.5" hidden="false" customHeight="true" outlineLevel="0" collapsed="false">
      <c r="Q983" s="240"/>
    </row>
    <row r="984" customFormat="false" ht="58.5" hidden="false" customHeight="true" outlineLevel="0" collapsed="false">
      <c r="Q984" s="240"/>
    </row>
    <row r="985" customFormat="false" ht="58.5" hidden="false" customHeight="true" outlineLevel="0" collapsed="false">
      <c r="Q985" s="240"/>
    </row>
    <row r="986" customFormat="false" ht="58.5" hidden="false" customHeight="true" outlineLevel="0" collapsed="false">
      <c r="Q986" s="240"/>
    </row>
    <row r="987" customFormat="false" ht="58.5" hidden="false" customHeight="true" outlineLevel="0" collapsed="false">
      <c r="Q987" s="240"/>
    </row>
    <row r="988" customFormat="false" ht="58.5" hidden="false" customHeight="true" outlineLevel="0" collapsed="false">
      <c r="Q988" s="240"/>
    </row>
    <row r="989" customFormat="false" ht="58.5" hidden="false" customHeight="true" outlineLevel="0" collapsed="false">
      <c r="Q989" s="240"/>
    </row>
    <row r="990" customFormat="false" ht="58.5" hidden="false" customHeight="true" outlineLevel="0" collapsed="false">
      <c r="Q990" s="240"/>
    </row>
    <row r="991" customFormat="false" ht="58.5" hidden="false" customHeight="true" outlineLevel="0" collapsed="false">
      <c r="Q991" s="240"/>
    </row>
    <row r="992" customFormat="false" ht="58.5" hidden="false" customHeight="true" outlineLevel="0" collapsed="false">
      <c r="Q992" s="240"/>
    </row>
    <row r="993" customFormat="false" ht="58.5" hidden="false" customHeight="true" outlineLevel="0" collapsed="false">
      <c r="Q993" s="240"/>
    </row>
    <row r="994" customFormat="false" ht="58.5" hidden="false" customHeight="true" outlineLevel="0" collapsed="false">
      <c r="Q994" s="240"/>
    </row>
    <row r="995" customFormat="false" ht="58.5" hidden="false" customHeight="true" outlineLevel="0" collapsed="false">
      <c r="Q995" s="240"/>
    </row>
    <row r="996" customFormat="false" ht="58.5" hidden="false" customHeight="true" outlineLevel="0" collapsed="false">
      <c r="Q996" s="240"/>
    </row>
    <row r="997" customFormat="false" ht="58.5" hidden="false" customHeight="true" outlineLevel="0" collapsed="false">
      <c r="Q997" s="240"/>
    </row>
    <row r="998" customFormat="false" ht="58.5" hidden="false" customHeight="true" outlineLevel="0" collapsed="false">
      <c r="Q998" s="240"/>
    </row>
    <row r="999" customFormat="false" ht="58.5" hidden="false" customHeight="true" outlineLevel="0" collapsed="false">
      <c r="Q999" s="240"/>
    </row>
    <row r="1000" customFormat="false" ht="58.5" hidden="false" customHeight="true" outlineLevel="0" collapsed="false">
      <c r="Q1000" s="240"/>
    </row>
    <row r="1001" customFormat="false" ht="58.5" hidden="false" customHeight="true" outlineLevel="0" collapsed="false">
      <c r="Q1001" s="240"/>
    </row>
    <row r="1002" customFormat="false" ht="58.5" hidden="false" customHeight="true" outlineLevel="0" collapsed="false">
      <c r="Q1002" s="240"/>
    </row>
    <row r="1003" customFormat="false" ht="58.5" hidden="false" customHeight="true" outlineLevel="0" collapsed="false">
      <c r="Q1003" s="240"/>
    </row>
    <row r="1004" customFormat="false" ht="58.5" hidden="false" customHeight="true" outlineLevel="0" collapsed="false">
      <c r="Q1004" s="240"/>
    </row>
    <row r="1005" customFormat="false" ht="58.5" hidden="false" customHeight="true" outlineLevel="0" collapsed="false">
      <c r="Q1005" s="240"/>
    </row>
    <row r="1006" customFormat="false" ht="58.5" hidden="false" customHeight="true" outlineLevel="0" collapsed="false">
      <c r="Q1006" s="240"/>
    </row>
    <row r="1007" customFormat="false" ht="58.5" hidden="false" customHeight="true" outlineLevel="0" collapsed="false">
      <c r="Q1007" s="240"/>
    </row>
    <row r="1008" customFormat="false" ht="58.5" hidden="false" customHeight="true" outlineLevel="0" collapsed="false">
      <c r="Q1008" s="240"/>
    </row>
    <row r="1009" customFormat="false" ht="58.5" hidden="false" customHeight="true" outlineLevel="0" collapsed="false">
      <c r="Q1009" s="240"/>
    </row>
    <row r="1010" customFormat="false" ht="58.5" hidden="false" customHeight="true" outlineLevel="0" collapsed="false">
      <c r="Q1010" s="240"/>
    </row>
    <row r="1011" customFormat="false" ht="58.5" hidden="false" customHeight="true" outlineLevel="0" collapsed="false">
      <c r="Q1011" s="240"/>
    </row>
    <row r="1012" customFormat="false" ht="58.5" hidden="false" customHeight="true" outlineLevel="0" collapsed="false">
      <c r="Q1012" s="240"/>
    </row>
    <row r="1013" customFormat="false" ht="58.5" hidden="false" customHeight="true" outlineLevel="0" collapsed="false">
      <c r="Q1013" s="240"/>
    </row>
    <row r="1014" customFormat="false" ht="58.5" hidden="false" customHeight="true" outlineLevel="0" collapsed="false">
      <c r="Q1014" s="240"/>
    </row>
    <row r="1015" customFormat="false" ht="58.5" hidden="false" customHeight="true" outlineLevel="0" collapsed="false">
      <c r="Q1015" s="240"/>
    </row>
    <row r="1016" customFormat="false" ht="58.5" hidden="false" customHeight="true" outlineLevel="0" collapsed="false">
      <c r="Q1016" s="240"/>
    </row>
    <row r="1017" customFormat="false" ht="58.5" hidden="false" customHeight="true" outlineLevel="0" collapsed="false">
      <c r="Q1017" s="240"/>
    </row>
    <row r="1018" customFormat="false" ht="58.5" hidden="false" customHeight="true" outlineLevel="0" collapsed="false">
      <c r="Q1018" s="240"/>
    </row>
    <row r="1019" customFormat="false" ht="58.5" hidden="false" customHeight="true" outlineLevel="0" collapsed="false">
      <c r="Q1019" s="240"/>
    </row>
    <row r="1020" customFormat="false" ht="58.5" hidden="false" customHeight="true" outlineLevel="0" collapsed="false">
      <c r="Q1020" s="240"/>
    </row>
    <row r="1021" customFormat="false" ht="58.5" hidden="false" customHeight="true" outlineLevel="0" collapsed="false">
      <c r="Q1021" s="240"/>
    </row>
    <row r="1022" customFormat="false" ht="58.5" hidden="false" customHeight="true" outlineLevel="0" collapsed="false">
      <c r="Q1022" s="240"/>
    </row>
    <row r="1023" customFormat="false" ht="58.5" hidden="false" customHeight="true" outlineLevel="0" collapsed="false">
      <c r="Q1023" s="240"/>
    </row>
    <row r="1024" customFormat="false" ht="58.5" hidden="false" customHeight="true" outlineLevel="0" collapsed="false">
      <c r="Q1024" s="240"/>
    </row>
    <row r="1025" customFormat="false" ht="58.5" hidden="false" customHeight="true" outlineLevel="0" collapsed="false">
      <c r="Q1025" s="240"/>
    </row>
    <row r="1026" customFormat="false" ht="58.5" hidden="false" customHeight="true" outlineLevel="0" collapsed="false">
      <c r="Q1026" s="240"/>
    </row>
    <row r="1027" customFormat="false" ht="58.5" hidden="false" customHeight="true" outlineLevel="0" collapsed="false">
      <c r="Q1027" s="240"/>
    </row>
    <row r="1028" customFormat="false" ht="58.5" hidden="false" customHeight="true" outlineLevel="0" collapsed="false">
      <c r="Q1028" s="240"/>
    </row>
    <row r="1029" customFormat="false" ht="58.5" hidden="false" customHeight="true" outlineLevel="0" collapsed="false">
      <c r="Q1029" s="240"/>
    </row>
    <row r="1030" customFormat="false" ht="58.5" hidden="false" customHeight="true" outlineLevel="0" collapsed="false">
      <c r="Q1030" s="240"/>
    </row>
    <row r="1031" customFormat="false" ht="58.5" hidden="false" customHeight="true" outlineLevel="0" collapsed="false">
      <c r="Q1031" s="240"/>
    </row>
    <row r="1032" customFormat="false" ht="58.5" hidden="false" customHeight="true" outlineLevel="0" collapsed="false">
      <c r="Q1032" s="240"/>
    </row>
    <row r="1033" customFormat="false" ht="58.5" hidden="false" customHeight="true" outlineLevel="0" collapsed="false">
      <c r="Q1033" s="240"/>
    </row>
    <row r="1034" customFormat="false" ht="58.5" hidden="false" customHeight="true" outlineLevel="0" collapsed="false">
      <c r="Q1034" s="240"/>
    </row>
    <row r="1035" customFormat="false" ht="58.5" hidden="false" customHeight="true" outlineLevel="0" collapsed="false">
      <c r="Q1035" s="240"/>
    </row>
    <row r="1036" customFormat="false" ht="58.5" hidden="false" customHeight="true" outlineLevel="0" collapsed="false">
      <c r="Q1036" s="240"/>
    </row>
    <row r="1037" customFormat="false" ht="58.5" hidden="false" customHeight="true" outlineLevel="0" collapsed="false">
      <c r="Q1037" s="240"/>
    </row>
    <row r="1038" customFormat="false" ht="58.5" hidden="false" customHeight="true" outlineLevel="0" collapsed="false">
      <c r="Q1038" s="240"/>
    </row>
    <row r="1039" customFormat="false" ht="58.5" hidden="false" customHeight="true" outlineLevel="0" collapsed="false">
      <c r="Q1039" s="240"/>
    </row>
    <row r="1040" customFormat="false" ht="58.5" hidden="false" customHeight="true" outlineLevel="0" collapsed="false">
      <c r="Q1040" s="240"/>
    </row>
    <row r="1041" customFormat="false" ht="58.5" hidden="false" customHeight="true" outlineLevel="0" collapsed="false">
      <c r="Q1041" s="240"/>
    </row>
    <row r="1042" customFormat="false" ht="58.5" hidden="false" customHeight="true" outlineLevel="0" collapsed="false">
      <c r="Q1042" s="240"/>
    </row>
    <row r="1043" customFormat="false" ht="58.5" hidden="false" customHeight="true" outlineLevel="0" collapsed="false">
      <c r="Q1043" s="240"/>
    </row>
    <row r="1044" customFormat="false" ht="58.5" hidden="false" customHeight="true" outlineLevel="0" collapsed="false">
      <c r="Q1044" s="240"/>
    </row>
    <row r="1045" customFormat="false" ht="58.5" hidden="false" customHeight="true" outlineLevel="0" collapsed="false">
      <c r="Q1045" s="240"/>
    </row>
    <row r="1046" customFormat="false" ht="58.5" hidden="false" customHeight="true" outlineLevel="0" collapsed="false">
      <c r="Q1046" s="240"/>
    </row>
    <row r="1047" customFormat="false" ht="58.5" hidden="false" customHeight="true" outlineLevel="0" collapsed="false">
      <c r="Q1047" s="240"/>
    </row>
    <row r="1048" customFormat="false" ht="58.5" hidden="false" customHeight="true" outlineLevel="0" collapsed="false">
      <c r="Q1048" s="240"/>
    </row>
    <row r="1049" customFormat="false" ht="58.5" hidden="false" customHeight="true" outlineLevel="0" collapsed="false">
      <c r="Q1049" s="240"/>
    </row>
    <row r="1050" customFormat="false" ht="58.5" hidden="false" customHeight="true" outlineLevel="0" collapsed="false">
      <c r="Q1050" s="240"/>
    </row>
    <row r="1051" customFormat="false" ht="58.5" hidden="false" customHeight="true" outlineLevel="0" collapsed="false">
      <c r="Q1051" s="240"/>
    </row>
    <row r="1052" customFormat="false" ht="58.5" hidden="false" customHeight="true" outlineLevel="0" collapsed="false">
      <c r="Q1052" s="240"/>
    </row>
    <row r="1053" customFormat="false" ht="58.5" hidden="false" customHeight="true" outlineLevel="0" collapsed="false">
      <c r="Q1053" s="240"/>
    </row>
    <row r="1054" customFormat="false" ht="58.5" hidden="false" customHeight="true" outlineLevel="0" collapsed="false">
      <c r="Q1054" s="240"/>
    </row>
    <row r="1055" customFormat="false" ht="58.5" hidden="false" customHeight="true" outlineLevel="0" collapsed="false">
      <c r="Q1055" s="240"/>
    </row>
    <row r="1056" customFormat="false" ht="58.5" hidden="false" customHeight="true" outlineLevel="0" collapsed="false">
      <c r="Q1056" s="240"/>
    </row>
    <row r="1057" customFormat="false" ht="58.5" hidden="false" customHeight="true" outlineLevel="0" collapsed="false">
      <c r="Q1057" s="240"/>
    </row>
    <row r="1058" customFormat="false" ht="58.5" hidden="false" customHeight="true" outlineLevel="0" collapsed="false">
      <c r="Q1058" s="240"/>
    </row>
    <row r="1059" customFormat="false" ht="58.5" hidden="false" customHeight="true" outlineLevel="0" collapsed="false">
      <c r="Q1059" s="240"/>
    </row>
    <row r="1060" customFormat="false" ht="58.5" hidden="false" customHeight="true" outlineLevel="0" collapsed="false">
      <c r="Q1060" s="240"/>
    </row>
    <row r="1061" customFormat="false" ht="58.5" hidden="false" customHeight="true" outlineLevel="0" collapsed="false">
      <c r="Q1061" s="240"/>
    </row>
    <row r="1062" customFormat="false" ht="58.5" hidden="false" customHeight="true" outlineLevel="0" collapsed="false">
      <c r="Q1062" s="240"/>
    </row>
    <row r="1063" customFormat="false" ht="58.5" hidden="false" customHeight="true" outlineLevel="0" collapsed="false">
      <c r="Q1063" s="240"/>
    </row>
    <row r="1064" customFormat="false" ht="58.5" hidden="false" customHeight="true" outlineLevel="0" collapsed="false">
      <c r="Q1064" s="240"/>
    </row>
    <row r="1065" customFormat="false" ht="58.5" hidden="false" customHeight="true" outlineLevel="0" collapsed="false">
      <c r="Q1065" s="240"/>
    </row>
    <row r="1066" customFormat="false" ht="58.5" hidden="false" customHeight="true" outlineLevel="0" collapsed="false">
      <c r="Q1066" s="240"/>
    </row>
    <row r="1067" customFormat="false" ht="58.5" hidden="false" customHeight="true" outlineLevel="0" collapsed="false">
      <c r="Q1067" s="240"/>
    </row>
    <row r="1068" customFormat="false" ht="58.5" hidden="false" customHeight="true" outlineLevel="0" collapsed="false">
      <c r="Q1068" s="240"/>
    </row>
    <row r="1069" customFormat="false" ht="58.5" hidden="false" customHeight="true" outlineLevel="0" collapsed="false">
      <c r="Q1069" s="240"/>
    </row>
    <row r="1070" customFormat="false" ht="58.5" hidden="false" customHeight="true" outlineLevel="0" collapsed="false">
      <c r="Q1070" s="240"/>
    </row>
    <row r="1071" customFormat="false" ht="58.5" hidden="false" customHeight="true" outlineLevel="0" collapsed="false">
      <c r="Q1071" s="240"/>
    </row>
    <row r="1072" customFormat="false" ht="58.5" hidden="false" customHeight="true" outlineLevel="0" collapsed="false">
      <c r="Q1072" s="240"/>
    </row>
    <row r="1073" customFormat="false" ht="58.5" hidden="false" customHeight="true" outlineLevel="0" collapsed="false">
      <c r="Q1073" s="240"/>
    </row>
    <row r="1074" customFormat="false" ht="58.5" hidden="false" customHeight="true" outlineLevel="0" collapsed="false">
      <c r="Q1074" s="240"/>
    </row>
    <row r="1075" customFormat="false" ht="58.5" hidden="false" customHeight="true" outlineLevel="0" collapsed="false">
      <c r="Q1075" s="240"/>
    </row>
    <row r="1076" customFormat="false" ht="58.5" hidden="false" customHeight="true" outlineLevel="0" collapsed="false">
      <c r="Q1076" s="240"/>
    </row>
    <row r="1077" customFormat="false" ht="58.5" hidden="false" customHeight="true" outlineLevel="0" collapsed="false">
      <c r="Q1077" s="240"/>
    </row>
    <row r="1078" customFormat="false" ht="58.5" hidden="false" customHeight="true" outlineLevel="0" collapsed="false">
      <c r="Q1078" s="240"/>
    </row>
    <row r="1079" customFormat="false" ht="58.5" hidden="false" customHeight="true" outlineLevel="0" collapsed="false">
      <c r="Q1079" s="240"/>
    </row>
    <row r="1080" customFormat="false" ht="58.5" hidden="false" customHeight="true" outlineLevel="0" collapsed="false">
      <c r="Q1080" s="240"/>
    </row>
    <row r="1081" customFormat="false" ht="58.5" hidden="false" customHeight="true" outlineLevel="0" collapsed="false">
      <c r="Q1081" s="240"/>
    </row>
    <row r="1082" customFormat="false" ht="58.5" hidden="false" customHeight="true" outlineLevel="0" collapsed="false">
      <c r="Q1082" s="240"/>
    </row>
    <row r="1083" customFormat="false" ht="58.5" hidden="false" customHeight="true" outlineLevel="0" collapsed="false">
      <c r="Q1083" s="240"/>
    </row>
    <row r="1084" customFormat="false" ht="58.5" hidden="false" customHeight="true" outlineLevel="0" collapsed="false">
      <c r="Q1084" s="240"/>
    </row>
    <row r="1085" customFormat="false" ht="58.5" hidden="false" customHeight="true" outlineLevel="0" collapsed="false">
      <c r="Q1085" s="240"/>
    </row>
    <row r="1086" customFormat="false" ht="58.5" hidden="false" customHeight="true" outlineLevel="0" collapsed="false">
      <c r="Q1086" s="240"/>
    </row>
    <row r="1087" customFormat="false" ht="58.5" hidden="false" customHeight="true" outlineLevel="0" collapsed="false">
      <c r="Q1087" s="240"/>
    </row>
    <row r="1088" customFormat="false" ht="58.5" hidden="false" customHeight="true" outlineLevel="0" collapsed="false">
      <c r="Q1088" s="240"/>
    </row>
    <row r="1089" customFormat="false" ht="58.5" hidden="false" customHeight="true" outlineLevel="0" collapsed="false">
      <c r="Q1089" s="240"/>
    </row>
    <row r="1090" customFormat="false" ht="58.5" hidden="false" customHeight="true" outlineLevel="0" collapsed="false">
      <c r="Q1090" s="240"/>
    </row>
    <row r="1091" customFormat="false" ht="58.5" hidden="false" customHeight="true" outlineLevel="0" collapsed="false">
      <c r="Q1091" s="240"/>
    </row>
    <row r="1092" customFormat="false" ht="58.5" hidden="false" customHeight="true" outlineLevel="0" collapsed="false">
      <c r="Q1092" s="240"/>
    </row>
    <row r="1093" customFormat="false" ht="58.5" hidden="false" customHeight="true" outlineLevel="0" collapsed="false">
      <c r="Q1093" s="240"/>
    </row>
    <row r="1094" customFormat="false" ht="58.5" hidden="false" customHeight="true" outlineLevel="0" collapsed="false">
      <c r="Q1094" s="240"/>
    </row>
    <row r="1095" customFormat="false" ht="58.5" hidden="false" customHeight="true" outlineLevel="0" collapsed="false">
      <c r="Q1095" s="240"/>
    </row>
    <row r="1096" customFormat="false" ht="58.5" hidden="false" customHeight="true" outlineLevel="0" collapsed="false">
      <c r="Q1096" s="240"/>
    </row>
    <row r="1097" customFormat="false" ht="58.5" hidden="false" customHeight="true" outlineLevel="0" collapsed="false">
      <c r="Q1097" s="240"/>
    </row>
    <row r="1098" customFormat="false" ht="58.5" hidden="false" customHeight="true" outlineLevel="0" collapsed="false">
      <c r="Q1098" s="240"/>
    </row>
    <row r="1099" customFormat="false" ht="58.5" hidden="false" customHeight="true" outlineLevel="0" collapsed="false">
      <c r="Q1099" s="240"/>
    </row>
    <row r="1100" customFormat="false" ht="58.5" hidden="false" customHeight="true" outlineLevel="0" collapsed="false">
      <c r="Q1100" s="240"/>
    </row>
    <row r="1101" customFormat="false" ht="58.5" hidden="false" customHeight="true" outlineLevel="0" collapsed="false">
      <c r="Q1101" s="240"/>
    </row>
    <row r="1102" customFormat="false" ht="58.5" hidden="false" customHeight="true" outlineLevel="0" collapsed="false">
      <c r="Q1102" s="240"/>
    </row>
    <row r="1103" customFormat="false" ht="58.5" hidden="false" customHeight="true" outlineLevel="0" collapsed="false">
      <c r="Q1103" s="240"/>
    </row>
    <row r="1104" customFormat="false" ht="58.5" hidden="false" customHeight="true" outlineLevel="0" collapsed="false">
      <c r="Q1104" s="240"/>
    </row>
    <row r="1105" customFormat="false" ht="58.5" hidden="false" customHeight="true" outlineLevel="0" collapsed="false">
      <c r="Q1105" s="240"/>
    </row>
    <row r="1106" customFormat="false" ht="58.5" hidden="false" customHeight="true" outlineLevel="0" collapsed="false">
      <c r="Q1106" s="240"/>
    </row>
    <row r="1107" customFormat="false" ht="58.5" hidden="false" customHeight="true" outlineLevel="0" collapsed="false">
      <c r="Q1107" s="240"/>
    </row>
    <row r="1108" customFormat="false" ht="58.5" hidden="false" customHeight="true" outlineLevel="0" collapsed="false">
      <c r="Q1108" s="240"/>
    </row>
    <row r="1109" customFormat="false" ht="58.5" hidden="false" customHeight="true" outlineLevel="0" collapsed="false">
      <c r="Q1109" s="240"/>
    </row>
    <row r="1110" customFormat="false" ht="58.5" hidden="false" customHeight="true" outlineLevel="0" collapsed="false">
      <c r="Q1110" s="240"/>
    </row>
    <row r="1111" customFormat="false" ht="58.5" hidden="false" customHeight="true" outlineLevel="0" collapsed="false">
      <c r="Q1111" s="240"/>
    </row>
    <row r="1112" customFormat="false" ht="58.5" hidden="false" customHeight="true" outlineLevel="0" collapsed="false">
      <c r="Q1112" s="240"/>
    </row>
    <row r="1113" customFormat="false" ht="58.5" hidden="false" customHeight="true" outlineLevel="0" collapsed="false">
      <c r="Q1113" s="240"/>
    </row>
    <row r="1114" customFormat="false" ht="58.5" hidden="false" customHeight="true" outlineLevel="0" collapsed="false">
      <c r="Q1114" s="240"/>
    </row>
    <row r="1115" customFormat="false" ht="58.5" hidden="false" customHeight="true" outlineLevel="0" collapsed="false">
      <c r="Q1115" s="240"/>
    </row>
    <row r="1116" customFormat="false" ht="58.5" hidden="false" customHeight="true" outlineLevel="0" collapsed="false">
      <c r="Q1116" s="240"/>
    </row>
    <row r="1117" customFormat="false" ht="58.5" hidden="false" customHeight="true" outlineLevel="0" collapsed="false">
      <c r="Q1117" s="240"/>
    </row>
    <row r="1118" customFormat="false" ht="58.5" hidden="false" customHeight="true" outlineLevel="0" collapsed="false">
      <c r="Q1118" s="240"/>
    </row>
    <row r="1119" customFormat="false" ht="58.5" hidden="false" customHeight="true" outlineLevel="0" collapsed="false">
      <c r="Q1119" s="240"/>
    </row>
    <row r="1120" customFormat="false" ht="58.5" hidden="false" customHeight="true" outlineLevel="0" collapsed="false">
      <c r="Q1120" s="240"/>
    </row>
    <row r="1121" customFormat="false" ht="58.5" hidden="false" customHeight="true" outlineLevel="0" collapsed="false">
      <c r="Q1121" s="240"/>
    </row>
    <row r="1122" customFormat="false" ht="58.5" hidden="false" customHeight="true" outlineLevel="0" collapsed="false">
      <c r="Q1122" s="240"/>
    </row>
    <row r="1123" customFormat="false" ht="58.5" hidden="false" customHeight="true" outlineLevel="0" collapsed="false">
      <c r="Q1123" s="240"/>
    </row>
    <row r="1124" customFormat="false" ht="58.5" hidden="false" customHeight="true" outlineLevel="0" collapsed="false">
      <c r="Q1124" s="240"/>
    </row>
    <row r="1125" customFormat="false" ht="58.5" hidden="false" customHeight="true" outlineLevel="0" collapsed="false">
      <c r="Q1125" s="240"/>
    </row>
    <row r="1126" customFormat="false" ht="58.5" hidden="false" customHeight="true" outlineLevel="0" collapsed="false">
      <c r="Q1126" s="240"/>
    </row>
    <row r="1127" customFormat="false" ht="58.5" hidden="false" customHeight="true" outlineLevel="0" collapsed="false">
      <c r="Q1127" s="240"/>
    </row>
    <row r="1128" customFormat="false" ht="58.5" hidden="false" customHeight="true" outlineLevel="0" collapsed="false">
      <c r="Q1128" s="240"/>
    </row>
    <row r="1129" customFormat="false" ht="58.5" hidden="false" customHeight="true" outlineLevel="0" collapsed="false">
      <c r="Q1129" s="240"/>
    </row>
    <row r="1130" customFormat="false" ht="58.5" hidden="false" customHeight="true" outlineLevel="0" collapsed="false">
      <c r="Q1130" s="240"/>
    </row>
    <row r="1131" customFormat="false" ht="58.5" hidden="false" customHeight="true" outlineLevel="0" collapsed="false">
      <c r="Q1131" s="240"/>
    </row>
    <row r="1132" customFormat="false" ht="58.5" hidden="false" customHeight="true" outlineLevel="0" collapsed="false">
      <c r="Q1132" s="240"/>
    </row>
    <row r="1133" customFormat="false" ht="58.5" hidden="false" customHeight="true" outlineLevel="0" collapsed="false">
      <c r="Q1133" s="240"/>
    </row>
    <row r="1134" customFormat="false" ht="58.5" hidden="false" customHeight="true" outlineLevel="0" collapsed="false">
      <c r="Q1134" s="240"/>
    </row>
    <row r="1135" customFormat="false" ht="58.5" hidden="false" customHeight="true" outlineLevel="0" collapsed="false">
      <c r="Q1135" s="240"/>
    </row>
    <row r="1136" customFormat="false" ht="58.5" hidden="false" customHeight="true" outlineLevel="0" collapsed="false">
      <c r="Q1136" s="240"/>
    </row>
    <row r="1137" customFormat="false" ht="58.5" hidden="false" customHeight="true" outlineLevel="0" collapsed="false">
      <c r="Q1137" s="240"/>
    </row>
    <row r="1138" customFormat="false" ht="58.5" hidden="false" customHeight="true" outlineLevel="0" collapsed="false">
      <c r="Q1138" s="240"/>
    </row>
    <row r="1139" customFormat="false" ht="58.5" hidden="false" customHeight="true" outlineLevel="0" collapsed="false">
      <c r="Q1139" s="240"/>
    </row>
    <row r="1140" customFormat="false" ht="58.5" hidden="false" customHeight="true" outlineLevel="0" collapsed="false">
      <c r="Q1140" s="240"/>
    </row>
    <row r="1141" customFormat="false" ht="58.5" hidden="false" customHeight="true" outlineLevel="0" collapsed="false">
      <c r="Q1141" s="240"/>
    </row>
    <row r="1142" customFormat="false" ht="58.5" hidden="false" customHeight="true" outlineLevel="0" collapsed="false">
      <c r="Q1142" s="240"/>
    </row>
    <row r="1143" customFormat="false" ht="58.5" hidden="false" customHeight="true" outlineLevel="0" collapsed="false">
      <c r="Q1143" s="240"/>
    </row>
    <row r="1144" customFormat="false" ht="58.5" hidden="false" customHeight="true" outlineLevel="0" collapsed="false">
      <c r="Q1144" s="240"/>
    </row>
    <row r="1145" customFormat="false" ht="58.5" hidden="false" customHeight="true" outlineLevel="0" collapsed="false">
      <c r="Q1145" s="240"/>
    </row>
    <row r="1146" customFormat="false" ht="58.5" hidden="false" customHeight="true" outlineLevel="0" collapsed="false">
      <c r="Q1146" s="240"/>
    </row>
    <row r="1147" customFormat="false" ht="58.5" hidden="false" customHeight="true" outlineLevel="0" collapsed="false">
      <c r="Q1147" s="240"/>
    </row>
    <row r="1148" customFormat="false" ht="58.5" hidden="false" customHeight="true" outlineLevel="0" collapsed="false">
      <c r="Q1148" s="240"/>
    </row>
    <row r="1149" customFormat="false" ht="58.5" hidden="false" customHeight="true" outlineLevel="0" collapsed="false">
      <c r="Q1149" s="240"/>
    </row>
    <row r="1150" customFormat="false" ht="58.5" hidden="false" customHeight="true" outlineLevel="0" collapsed="false">
      <c r="Q1150" s="240"/>
    </row>
    <row r="1151" customFormat="false" ht="58.5" hidden="false" customHeight="true" outlineLevel="0" collapsed="false">
      <c r="Q1151" s="240"/>
    </row>
    <row r="1152" customFormat="false" ht="58.5" hidden="false" customHeight="true" outlineLevel="0" collapsed="false">
      <c r="Q1152" s="240"/>
    </row>
    <row r="1153" customFormat="false" ht="58.5" hidden="false" customHeight="true" outlineLevel="0" collapsed="false">
      <c r="Q1153" s="240"/>
    </row>
    <row r="1154" customFormat="false" ht="58.5" hidden="false" customHeight="true" outlineLevel="0" collapsed="false">
      <c r="Q1154" s="240"/>
    </row>
    <row r="1155" customFormat="false" ht="58.5" hidden="false" customHeight="true" outlineLevel="0" collapsed="false">
      <c r="Q1155" s="240"/>
    </row>
    <row r="1156" customFormat="false" ht="58.5" hidden="false" customHeight="true" outlineLevel="0" collapsed="false">
      <c r="Q1156" s="240"/>
    </row>
    <row r="1157" customFormat="false" ht="58.5" hidden="false" customHeight="true" outlineLevel="0" collapsed="false">
      <c r="Q1157" s="240"/>
    </row>
    <row r="1158" customFormat="false" ht="58.5" hidden="false" customHeight="true" outlineLevel="0" collapsed="false">
      <c r="Q1158" s="240"/>
    </row>
    <row r="1159" customFormat="false" ht="58.5" hidden="false" customHeight="true" outlineLevel="0" collapsed="false">
      <c r="Q1159" s="240"/>
    </row>
    <row r="1160" customFormat="false" ht="58.5" hidden="false" customHeight="true" outlineLevel="0" collapsed="false">
      <c r="Q1160" s="240"/>
    </row>
    <row r="1161" customFormat="false" ht="58.5" hidden="false" customHeight="true" outlineLevel="0" collapsed="false">
      <c r="Q1161" s="240"/>
    </row>
    <row r="1162" customFormat="false" ht="58.5" hidden="false" customHeight="true" outlineLevel="0" collapsed="false">
      <c r="Q1162" s="240"/>
    </row>
    <row r="1163" customFormat="false" ht="58.5" hidden="false" customHeight="true" outlineLevel="0" collapsed="false">
      <c r="Q1163" s="240"/>
    </row>
    <row r="1164" customFormat="false" ht="58.5" hidden="false" customHeight="true" outlineLevel="0" collapsed="false">
      <c r="Q1164" s="240"/>
    </row>
    <row r="1165" customFormat="false" ht="58.5" hidden="false" customHeight="true" outlineLevel="0" collapsed="false">
      <c r="Q1165" s="240"/>
    </row>
    <row r="1166" customFormat="false" ht="58.5" hidden="false" customHeight="true" outlineLevel="0" collapsed="false">
      <c r="Q1166" s="240"/>
    </row>
    <row r="1167" customFormat="false" ht="58.5" hidden="false" customHeight="true" outlineLevel="0" collapsed="false">
      <c r="Q1167" s="240"/>
    </row>
    <row r="1168" customFormat="false" ht="58.5" hidden="false" customHeight="true" outlineLevel="0" collapsed="false">
      <c r="Q1168" s="240"/>
    </row>
    <row r="1169" customFormat="false" ht="58.5" hidden="false" customHeight="true" outlineLevel="0" collapsed="false">
      <c r="Q1169" s="240"/>
    </row>
    <row r="1170" customFormat="false" ht="58.5" hidden="false" customHeight="true" outlineLevel="0" collapsed="false">
      <c r="Q1170" s="240"/>
    </row>
    <row r="1171" customFormat="false" ht="58.5" hidden="false" customHeight="true" outlineLevel="0" collapsed="false">
      <c r="Q1171" s="240"/>
    </row>
    <row r="1172" customFormat="false" ht="58.5" hidden="false" customHeight="true" outlineLevel="0" collapsed="false">
      <c r="Q1172" s="240"/>
    </row>
    <row r="1173" customFormat="false" ht="58.5" hidden="false" customHeight="true" outlineLevel="0" collapsed="false">
      <c r="Q1173" s="240"/>
    </row>
    <row r="1174" customFormat="false" ht="58.5" hidden="false" customHeight="true" outlineLevel="0" collapsed="false">
      <c r="Q1174" s="240"/>
    </row>
    <row r="1175" customFormat="false" ht="58.5" hidden="false" customHeight="true" outlineLevel="0" collapsed="false">
      <c r="Q1175" s="240"/>
    </row>
    <row r="1176" customFormat="false" ht="58.5" hidden="false" customHeight="true" outlineLevel="0" collapsed="false">
      <c r="Q1176" s="240"/>
    </row>
    <row r="1177" customFormat="false" ht="58.5" hidden="false" customHeight="true" outlineLevel="0" collapsed="false">
      <c r="Q1177" s="240"/>
    </row>
    <row r="1178" customFormat="false" ht="58.5" hidden="false" customHeight="true" outlineLevel="0" collapsed="false">
      <c r="Q1178" s="240"/>
    </row>
    <row r="1179" customFormat="false" ht="58.5" hidden="false" customHeight="true" outlineLevel="0" collapsed="false">
      <c r="Q1179" s="240"/>
    </row>
    <row r="1180" customFormat="false" ht="58.5" hidden="false" customHeight="true" outlineLevel="0" collapsed="false">
      <c r="Q1180" s="240"/>
    </row>
    <row r="1181" customFormat="false" ht="58.5" hidden="false" customHeight="true" outlineLevel="0" collapsed="false">
      <c r="Q1181" s="240"/>
    </row>
    <row r="1182" customFormat="false" ht="58.5" hidden="false" customHeight="true" outlineLevel="0" collapsed="false">
      <c r="Q1182" s="240"/>
    </row>
    <row r="1183" customFormat="false" ht="58.5" hidden="false" customHeight="true" outlineLevel="0" collapsed="false">
      <c r="Q1183" s="240"/>
    </row>
    <row r="1184" customFormat="false" ht="58.5" hidden="false" customHeight="true" outlineLevel="0" collapsed="false">
      <c r="Q1184" s="240"/>
    </row>
    <row r="1185" customFormat="false" ht="58.5" hidden="false" customHeight="true" outlineLevel="0" collapsed="false">
      <c r="Q1185" s="240"/>
    </row>
    <row r="1186" customFormat="false" ht="58.5" hidden="false" customHeight="true" outlineLevel="0" collapsed="false">
      <c r="Q1186" s="240"/>
    </row>
    <row r="1187" customFormat="false" ht="58.5" hidden="false" customHeight="true" outlineLevel="0" collapsed="false">
      <c r="Q1187" s="240"/>
    </row>
    <row r="1188" customFormat="false" ht="58.5" hidden="false" customHeight="true" outlineLevel="0" collapsed="false">
      <c r="Q1188" s="240"/>
    </row>
    <row r="1189" customFormat="false" ht="58.5" hidden="false" customHeight="true" outlineLevel="0" collapsed="false">
      <c r="Q1189" s="240"/>
    </row>
    <row r="1190" customFormat="false" ht="58.5" hidden="false" customHeight="true" outlineLevel="0" collapsed="false">
      <c r="Q1190" s="240"/>
    </row>
    <row r="1191" customFormat="false" ht="58.5" hidden="false" customHeight="true" outlineLevel="0" collapsed="false">
      <c r="Q1191" s="240"/>
    </row>
    <row r="1192" customFormat="false" ht="58.5" hidden="false" customHeight="true" outlineLevel="0" collapsed="false">
      <c r="Q1192" s="240"/>
    </row>
    <row r="1193" customFormat="false" ht="58.5" hidden="false" customHeight="true" outlineLevel="0" collapsed="false">
      <c r="Q1193" s="240"/>
    </row>
    <row r="1194" customFormat="false" ht="58.5" hidden="false" customHeight="true" outlineLevel="0" collapsed="false">
      <c r="Q1194" s="240"/>
    </row>
    <row r="1195" customFormat="false" ht="58.5" hidden="false" customHeight="true" outlineLevel="0" collapsed="false">
      <c r="Q1195" s="240"/>
    </row>
    <row r="1196" customFormat="false" ht="58.5" hidden="false" customHeight="true" outlineLevel="0" collapsed="false">
      <c r="Q1196" s="240"/>
    </row>
    <row r="1197" customFormat="false" ht="58.5" hidden="false" customHeight="true" outlineLevel="0" collapsed="false">
      <c r="Q1197" s="240"/>
    </row>
    <row r="1198" customFormat="false" ht="58.5" hidden="false" customHeight="true" outlineLevel="0" collapsed="false">
      <c r="Q1198" s="240"/>
    </row>
    <row r="1199" customFormat="false" ht="58.5" hidden="false" customHeight="true" outlineLevel="0" collapsed="false">
      <c r="Q1199" s="240"/>
    </row>
    <row r="1200" customFormat="false" ht="58.5" hidden="false" customHeight="true" outlineLevel="0" collapsed="false">
      <c r="Q1200" s="240"/>
    </row>
    <row r="1201" customFormat="false" ht="58.5" hidden="false" customHeight="true" outlineLevel="0" collapsed="false">
      <c r="Q1201" s="240"/>
    </row>
    <row r="1202" customFormat="false" ht="58.5" hidden="false" customHeight="true" outlineLevel="0" collapsed="false">
      <c r="Q1202" s="240"/>
    </row>
    <row r="1203" customFormat="false" ht="58.5" hidden="false" customHeight="true" outlineLevel="0" collapsed="false">
      <c r="Q1203" s="240"/>
    </row>
    <row r="1204" customFormat="false" ht="58.5" hidden="false" customHeight="true" outlineLevel="0" collapsed="false">
      <c r="Q1204" s="240"/>
    </row>
    <row r="1205" customFormat="false" ht="58.5" hidden="false" customHeight="true" outlineLevel="0" collapsed="false">
      <c r="Q1205" s="240"/>
    </row>
    <row r="1206" customFormat="false" ht="58.5" hidden="false" customHeight="true" outlineLevel="0" collapsed="false">
      <c r="Q1206" s="240"/>
    </row>
    <row r="1207" customFormat="false" ht="58.5" hidden="false" customHeight="true" outlineLevel="0" collapsed="false">
      <c r="Q1207" s="240"/>
    </row>
    <row r="1208" customFormat="false" ht="58.5" hidden="false" customHeight="true" outlineLevel="0" collapsed="false">
      <c r="Q1208" s="240"/>
    </row>
    <row r="1209" customFormat="false" ht="58.5" hidden="false" customHeight="true" outlineLevel="0" collapsed="false">
      <c r="Q1209" s="240"/>
    </row>
    <row r="1210" customFormat="false" ht="58.5" hidden="false" customHeight="true" outlineLevel="0" collapsed="false">
      <c r="Q1210" s="240"/>
    </row>
    <row r="1211" customFormat="false" ht="58.5" hidden="false" customHeight="true" outlineLevel="0" collapsed="false">
      <c r="Q1211" s="240"/>
    </row>
    <row r="1212" customFormat="false" ht="58.5" hidden="false" customHeight="true" outlineLevel="0" collapsed="false">
      <c r="Q1212" s="240"/>
    </row>
    <row r="1213" customFormat="false" ht="58.5" hidden="false" customHeight="true" outlineLevel="0" collapsed="false">
      <c r="Q1213" s="240"/>
    </row>
    <row r="1214" customFormat="false" ht="58.5" hidden="false" customHeight="true" outlineLevel="0" collapsed="false">
      <c r="Q1214" s="240"/>
    </row>
    <row r="1215" customFormat="false" ht="58.5" hidden="false" customHeight="true" outlineLevel="0" collapsed="false">
      <c r="Q1215" s="240"/>
    </row>
    <row r="1216" customFormat="false" ht="58.5" hidden="false" customHeight="true" outlineLevel="0" collapsed="false">
      <c r="Q1216" s="240"/>
    </row>
    <row r="1217" customFormat="false" ht="58.5" hidden="false" customHeight="true" outlineLevel="0" collapsed="false">
      <c r="Q1217" s="240"/>
    </row>
    <row r="1218" customFormat="false" ht="58.5" hidden="false" customHeight="true" outlineLevel="0" collapsed="false">
      <c r="Q1218" s="240"/>
    </row>
    <row r="1219" customFormat="false" ht="58.5" hidden="false" customHeight="true" outlineLevel="0" collapsed="false">
      <c r="Q1219" s="240"/>
    </row>
    <row r="1220" customFormat="false" ht="58.5" hidden="false" customHeight="true" outlineLevel="0" collapsed="false">
      <c r="Q1220" s="240"/>
    </row>
    <row r="1221" customFormat="false" ht="58.5" hidden="false" customHeight="true" outlineLevel="0" collapsed="false">
      <c r="Q1221" s="240"/>
    </row>
    <row r="1222" customFormat="false" ht="58.5" hidden="false" customHeight="true" outlineLevel="0" collapsed="false">
      <c r="Q1222" s="240"/>
    </row>
    <row r="1223" customFormat="false" ht="58.5" hidden="false" customHeight="true" outlineLevel="0" collapsed="false">
      <c r="Q1223" s="240"/>
    </row>
    <row r="1224" customFormat="false" ht="58.5" hidden="false" customHeight="true" outlineLevel="0" collapsed="false">
      <c r="Q1224" s="240"/>
    </row>
    <row r="1225" customFormat="false" ht="58.5" hidden="false" customHeight="true" outlineLevel="0" collapsed="false">
      <c r="Q1225" s="240"/>
    </row>
    <row r="1226" customFormat="false" ht="58.5" hidden="false" customHeight="true" outlineLevel="0" collapsed="false">
      <c r="Q1226" s="240"/>
    </row>
    <row r="1227" customFormat="false" ht="58.5" hidden="false" customHeight="true" outlineLevel="0" collapsed="false">
      <c r="Q1227" s="240"/>
    </row>
    <row r="1228" customFormat="false" ht="58.5" hidden="false" customHeight="true" outlineLevel="0" collapsed="false">
      <c r="Q1228" s="240"/>
    </row>
    <row r="1229" customFormat="false" ht="58.5" hidden="false" customHeight="true" outlineLevel="0" collapsed="false">
      <c r="Q1229" s="240"/>
    </row>
    <row r="1230" customFormat="false" ht="58.5" hidden="false" customHeight="true" outlineLevel="0" collapsed="false">
      <c r="Q1230" s="240"/>
    </row>
    <row r="1231" customFormat="false" ht="58.5" hidden="false" customHeight="true" outlineLevel="0" collapsed="false">
      <c r="Q1231" s="240"/>
    </row>
    <row r="1232" customFormat="false" ht="58.5" hidden="false" customHeight="true" outlineLevel="0" collapsed="false">
      <c r="Q1232" s="240"/>
    </row>
    <row r="1233" customFormat="false" ht="58.5" hidden="false" customHeight="true" outlineLevel="0" collapsed="false">
      <c r="Q1233" s="240"/>
    </row>
    <row r="1234" customFormat="false" ht="58.5" hidden="false" customHeight="true" outlineLevel="0" collapsed="false">
      <c r="Q1234" s="240"/>
    </row>
    <row r="1235" customFormat="false" ht="58.5" hidden="false" customHeight="true" outlineLevel="0" collapsed="false">
      <c r="Q1235" s="240"/>
    </row>
    <row r="1236" customFormat="false" ht="58.5" hidden="false" customHeight="true" outlineLevel="0" collapsed="false">
      <c r="Q1236" s="240"/>
    </row>
    <row r="1237" customFormat="false" ht="58.5" hidden="false" customHeight="true" outlineLevel="0" collapsed="false">
      <c r="Q1237" s="240"/>
    </row>
    <row r="1238" customFormat="false" ht="58.5" hidden="false" customHeight="true" outlineLevel="0" collapsed="false">
      <c r="Q1238" s="240"/>
    </row>
    <row r="1239" customFormat="false" ht="58.5" hidden="false" customHeight="true" outlineLevel="0" collapsed="false">
      <c r="Q1239" s="240"/>
    </row>
    <row r="1240" customFormat="false" ht="58.5" hidden="false" customHeight="true" outlineLevel="0" collapsed="false">
      <c r="Q1240" s="240"/>
    </row>
    <row r="1241" customFormat="false" ht="58.5" hidden="false" customHeight="true" outlineLevel="0" collapsed="false">
      <c r="Q1241" s="240"/>
    </row>
    <row r="1242" customFormat="false" ht="58.5" hidden="false" customHeight="true" outlineLevel="0" collapsed="false">
      <c r="Q1242" s="240"/>
    </row>
    <row r="1243" customFormat="false" ht="58.5" hidden="false" customHeight="true" outlineLevel="0" collapsed="false">
      <c r="Q1243" s="240"/>
    </row>
    <row r="1244" customFormat="false" ht="58.5" hidden="false" customHeight="true" outlineLevel="0" collapsed="false">
      <c r="Q1244" s="240"/>
    </row>
    <row r="1245" customFormat="false" ht="58.5" hidden="false" customHeight="true" outlineLevel="0" collapsed="false">
      <c r="Q1245" s="240"/>
    </row>
    <row r="1246" customFormat="false" ht="58.5" hidden="false" customHeight="true" outlineLevel="0" collapsed="false">
      <c r="Q1246" s="240"/>
    </row>
    <row r="1247" customFormat="false" ht="58.5" hidden="false" customHeight="true" outlineLevel="0" collapsed="false">
      <c r="Q1247" s="240"/>
    </row>
    <row r="1248" customFormat="false" ht="58.5" hidden="false" customHeight="true" outlineLevel="0" collapsed="false">
      <c r="Q1248" s="240"/>
    </row>
    <row r="1249" customFormat="false" ht="58.5" hidden="false" customHeight="true" outlineLevel="0" collapsed="false">
      <c r="Q1249" s="240"/>
    </row>
    <row r="1250" customFormat="false" ht="58.5" hidden="false" customHeight="true" outlineLevel="0" collapsed="false">
      <c r="Q1250" s="240"/>
    </row>
    <row r="1251" customFormat="false" ht="58.5" hidden="false" customHeight="true" outlineLevel="0" collapsed="false">
      <c r="Q1251" s="240"/>
    </row>
    <row r="1252" customFormat="false" ht="58.5" hidden="false" customHeight="true" outlineLevel="0" collapsed="false">
      <c r="Q1252" s="240"/>
    </row>
    <row r="1253" customFormat="false" ht="58.5" hidden="false" customHeight="true" outlineLevel="0" collapsed="false">
      <c r="Q1253" s="240"/>
    </row>
    <row r="1254" customFormat="false" ht="58.5" hidden="false" customHeight="true" outlineLevel="0" collapsed="false">
      <c r="Q1254" s="240"/>
    </row>
  </sheetData>
  <autoFilter ref="A5:M137"/>
  <printOptions headings="false" gridLines="false" gridLinesSet="true" horizontalCentered="false" verticalCentered="false"/>
  <pageMargins left="0.275694444444444" right="0.236111111111111" top="0.660416666666667" bottom="0.490277777777778" header="0.315277777777778" footer="0.157638888888889"/>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&amp;L&amp;"Arial,Regular"&amp;11Département Ressources
Direction des Finances&amp;C&amp;14PPI 2019 - 2021 &amp;R&amp;9&amp;D
&amp;T</oddHeader>
    <oddFooter>&amp;L&amp;9&amp;Z&amp;F/&amp;A&amp;R&amp;9&amp;P/&amp;N</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4BACC6"/>
    <pageSetUpPr fitToPage="true"/>
  </sheetPr>
  <dimension ref="A1:AMD330"/>
  <sheetViews>
    <sheetView showFormulas="false" showGridLines="true" showRowColHeaders="true" showZeros="true" rightToLeft="false" tabSelected="false" showOutlineSymbols="true" defaultGridColor="true" view="pageBreakPreview" topLeftCell="A1" colorId="64" zoomScale="70" zoomScaleNormal="100" zoomScalePageLayoutView="70" workbookViewId="0">
      <pane xSplit="1" ySplit="6" topLeftCell="B94" activePane="bottomRight" state="frozen"/>
      <selection pane="topLeft" activeCell="A1" activeCellId="0" sqref="A1"/>
      <selection pane="topRight" activeCell="B1" activeCellId="0" sqref="B1"/>
      <selection pane="bottomLeft" activeCell="A94" activeCellId="0" sqref="A94"/>
      <selection pane="bottomRight" activeCell="V130" activeCellId="1" sqref="AF:AF V130"/>
    </sheetView>
  </sheetViews>
  <sheetFormatPr defaultRowHeight="15.75" zeroHeight="false" outlineLevelRow="2" outlineLevelCol="0"/>
  <cols>
    <col collapsed="false" customWidth="true" hidden="false" outlineLevel="0" max="1" min="1" style="287" width="3.13"/>
    <col collapsed="false" customWidth="true" hidden="false" outlineLevel="0" max="2" min="2" style="241" width="2.75"/>
    <col collapsed="false" customWidth="true" hidden="false" outlineLevel="0" max="3" min="3" style="241" width="26.74"/>
    <col collapsed="false" customWidth="true" hidden="true" outlineLevel="0" max="4" min="4" style="242" width="14"/>
    <col collapsed="false" customWidth="true" hidden="false" outlineLevel="0" max="6" min="5" style="241" width="12.63"/>
    <col collapsed="false" customWidth="true" hidden="false" outlineLevel="0" max="7" min="7" style="242" width="12.63"/>
    <col collapsed="false" customWidth="true" hidden="false" outlineLevel="0" max="9" min="8" style="241" width="12.63"/>
    <col collapsed="false" customWidth="true" hidden="false" outlineLevel="0" max="10" min="10" style="242" width="12.63"/>
    <col collapsed="false" customWidth="true" hidden="false" outlineLevel="0" max="12" min="11" style="241" width="12.63"/>
    <col collapsed="false" customWidth="true" hidden="false" outlineLevel="0" max="13" min="13" style="242" width="12.63"/>
    <col collapsed="false" customWidth="true" hidden="false" outlineLevel="0" max="14" min="14" style="241" width="12.63"/>
    <col collapsed="false" customWidth="true" hidden="false" outlineLevel="0" max="20" min="15" style="243" width="12.63"/>
    <col collapsed="false" customWidth="true" hidden="false" outlineLevel="0" max="1025" min="21" style="243" width="11"/>
  </cols>
  <sheetData>
    <row r="1" customFormat="false" ht="15.75" hidden="false" customHeight="false" outlineLevel="1" collapsed="false">
      <c r="A1" s="288"/>
      <c r="B1" s="288"/>
      <c r="C1" s="244"/>
      <c r="D1" s="245"/>
      <c r="E1" s="244"/>
      <c r="F1" s="244"/>
      <c r="G1" s="245"/>
      <c r="H1" s="244"/>
      <c r="I1" s="244"/>
      <c r="J1" s="245"/>
      <c r="K1" s="244"/>
      <c r="L1" s="244"/>
      <c r="M1" s="245"/>
    </row>
    <row r="2" customFormat="false" ht="15.75" hidden="false" customHeight="false" outlineLevel="1" collapsed="false">
      <c r="C2" s="244"/>
      <c r="D2" s="245"/>
      <c r="E2" s="244"/>
      <c r="F2" s="244"/>
      <c r="G2" s="244"/>
      <c r="H2" s="244"/>
      <c r="I2" s="244"/>
      <c r="J2" s="245"/>
      <c r="K2" s="244"/>
      <c r="L2" s="244"/>
      <c r="M2" s="245"/>
    </row>
    <row r="3" customFormat="false" ht="18" hidden="false" customHeight="false" outlineLevel="1" collapsed="false">
      <c r="A3" s="88" t="s">
        <v>561</v>
      </c>
      <c r="B3" s="89" t="s">
        <v>562</v>
      </c>
      <c r="C3" s="0"/>
      <c r="D3" s="0"/>
      <c r="E3" s="0"/>
      <c r="F3" s="0"/>
      <c r="G3" s="0"/>
      <c r="H3" s="0"/>
      <c r="I3" s="0"/>
      <c r="J3" s="0"/>
      <c r="K3" s="0"/>
      <c r="L3" s="0"/>
      <c r="M3" s="0"/>
      <c r="N3" s="0"/>
      <c r="O3" s="0"/>
      <c r="P3" s="0"/>
    </row>
    <row r="4" customFormat="false" ht="15.75" hidden="false" customHeight="false" outlineLevel="0" collapsed="false">
      <c r="A4" s="0"/>
      <c r="B4" s="0"/>
      <c r="C4" s="0"/>
      <c r="D4" s="0"/>
      <c r="E4" s="0"/>
      <c r="F4" s="0"/>
      <c r="G4" s="0"/>
      <c r="H4" s="0"/>
      <c r="I4" s="0"/>
      <c r="J4" s="0"/>
      <c r="K4" s="0"/>
      <c r="L4" s="0"/>
      <c r="M4" s="0"/>
      <c r="N4" s="0"/>
      <c r="O4" s="0"/>
      <c r="P4" s="0"/>
    </row>
    <row r="5" s="289" customFormat="true" ht="30" hidden="false" customHeight="false" outlineLevel="0" collapsed="false">
      <c r="A5" s="92"/>
      <c r="B5" s="93"/>
      <c r="C5" s="93"/>
      <c r="D5" s="94"/>
      <c r="E5" s="95" t="s">
        <v>566</v>
      </c>
      <c r="F5" s="96"/>
      <c r="G5" s="96"/>
      <c r="H5" s="96"/>
      <c r="I5" s="96"/>
      <c r="J5" s="96"/>
      <c r="K5" s="96"/>
      <c r="L5" s="96"/>
      <c r="M5" s="96"/>
      <c r="N5" s="96"/>
      <c r="O5" s="96"/>
      <c r="P5" s="97"/>
      <c r="T5" s="290"/>
      <c r="U5" s="289" t="s">
        <v>1021</v>
      </c>
    </row>
    <row r="6" customFormat="false" ht="56.25" hidden="false" customHeight="true" outlineLevel="0" collapsed="false">
      <c r="A6" s="98" t="s">
        <v>643</v>
      </c>
      <c r="B6" s="99" t="s">
        <v>642</v>
      </c>
      <c r="C6" s="99" t="s">
        <v>569</v>
      </c>
      <c r="D6" s="99" t="s">
        <v>776</v>
      </c>
      <c r="E6" s="100" t="s">
        <v>691</v>
      </c>
      <c r="F6" s="101" t="s">
        <v>692</v>
      </c>
      <c r="G6" s="101" t="s">
        <v>570</v>
      </c>
      <c r="H6" s="101" t="s">
        <v>609</v>
      </c>
      <c r="I6" s="101" t="s">
        <v>610</v>
      </c>
      <c r="J6" s="101" t="s">
        <v>571</v>
      </c>
      <c r="K6" s="101" t="s">
        <v>572</v>
      </c>
      <c r="L6" s="101" t="s">
        <v>573</v>
      </c>
      <c r="M6" s="101" t="s">
        <v>574</v>
      </c>
      <c r="N6" s="101" t="s">
        <v>693</v>
      </c>
      <c r="O6" s="101" t="s">
        <v>694</v>
      </c>
      <c r="P6" s="102" t="s">
        <v>575</v>
      </c>
      <c r="T6" s="268"/>
    </row>
    <row r="7" customFormat="false" ht="30" hidden="false" customHeight="false" outlineLevel="0" collapsed="false">
      <c r="A7" s="103" t="s">
        <v>644</v>
      </c>
      <c r="B7" s="104" t="s">
        <v>869</v>
      </c>
      <c r="C7" s="124" t="s">
        <v>592</v>
      </c>
      <c r="D7" s="124" t="s">
        <v>890</v>
      </c>
      <c r="E7" s="125" t="n">
        <v>50000</v>
      </c>
      <c r="F7" s="126" t="n">
        <v>0</v>
      </c>
      <c r="G7" s="126" t="n">
        <v>50000</v>
      </c>
      <c r="H7" s="126" t="n">
        <v>100000</v>
      </c>
      <c r="I7" s="126" t="n">
        <v>0</v>
      </c>
      <c r="J7" s="126" t="n">
        <v>100000</v>
      </c>
      <c r="K7" s="126" t="n">
        <v>100000</v>
      </c>
      <c r="L7" s="126" t="n">
        <v>0</v>
      </c>
      <c r="M7" s="126" t="n">
        <v>100000</v>
      </c>
      <c r="N7" s="126" t="n">
        <v>900000</v>
      </c>
      <c r="O7" s="126" t="n">
        <v>0</v>
      </c>
      <c r="P7" s="127" t="n">
        <v>900000</v>
      </c>
      <c r="T7" s="268"/>
    </row>
    <row r="8" customFormat="false" ht="45" hidden="false" customHeight="false" outlineLevel="0" collapsed="false">
      <c r="A8" s="108"/>
      <c r="B8" s="109"/>
      <c r="C8" s="124" t="s">
        <v>594</v>
      </c>
      <c r="D8" s="124" t="s">
        <v>885</v>
      </c>
      <c r="E8" s="125" t="n">
        <v>0</v>
      </c>
      <c r="F8" s="126" t="n">
        <v>0</v>
      </c>
      <c r="G8" s="126" t="n">
        <v>0</v>
      </c>
      <c r="H8" s="126" t="n">
        <v>100000</v>
      </c>
      <c r="I8" s="126" t="n">
        <v>0</v>
      </c>
      <c r="J8" s="126" t="n">
        <v>100000</v>
      </c>
      <c r="K8" s="126" t="n">
        <v>100000</v>
      </c>
      <c r="L8" s="126" t="n">
        <v>0</v>
      </c>
      <c r="M8" s="126" t="n">
        <v>100000</v>
      </c>
      <c r="N8" s="126" t="n">
        <v>7102000</v>
      </c>
      <c r="O8" s="126" t="n">
        <v>4500000</v>
      </c>
      <c r="P8" s="127" t="n">
        <v>2602000</v>
      </c>
      <c r="T8" s="268"/>
    </row>
    <row r="9" customFormat="false" ht="45" hidden="false" customHeight="false" outlineLevel="0" collapsed="false">
      <c r="A9" s="108"/>
      <c r="B9" s="109"/>
      <c r="C9" s="124" t="s">
        <v>744</v>
      </c>
      <c r="D9" s="124" t="s">
        <v>834</v>
      </c>
      <c r="E9" s="125" t="n">
        <v>0</v>
      </c>
      <c r="F9" s="126" t="n">
        <v>0</v>
      </c>
      <c r="G9" s="126" t="n">
        <v>0</v>
      </c>
      <c r="H9" s="126" t="n">
        <v>0</v>
      </c>
      <c r="I9" s="126" t="n">
        <v>0</v>
      </c>
      <c r="J9" s="126" t="n">
        <v>0</v>
      </c>
      <c r="K9" s="126" t="n">
        <v>0</v>
      </c>
      <c r="L9" s="126" t="n">
        <v>0</v>
      </c>
      <c r="M9" s="126" t="n">
        <v>0</v>
      </c>
      <c r="N9" s="126" t="n">
        <v>0</v>
      </c>
      <c r="O9" s="126" t="n">
        <v>0</v>
      </c>
      <c r="P9" s="127" t="n">
        <v>0</v>
      </c>
      <c r="T9" s="268"/>
    </row>
    <row r="10" customFormat="false" ht="60" hidden="false" customHeight="false" outlineLevel="0" collapsed="false">
      <c r="A10" s="108"/>
      <c r="B10" s="109"/>
      <c r="C10" s="124" t="s">
        <v>580</v>
      </c>
      <c r="D10" s="124" t="s">
        <v>903</v>
      </c>
      <c r="E10" s="125" t="n">
        <v>0</v>
      </c>
      <c r="F10" s="126" t="n">
        <v>0</v>
      </c>
      <c r="G10" s="126" t="n">
        <v>0</v>
      </c>
      <c r="H10" s="126" t="n">
        <v>2561500</v>
      </c>
      <c r="I10" s="126" t="n">
        <v>1284000</v>
      </c>
      <c r="J10" s="126" t="n">
        <v>1277500</v>
      </c>
      <c r="K10" s="126" t="n">
        <v>0</v>
      </c>
      <c r="L10" s="126" t="n">
        <v>0</v>
      </c>
      <c r="M10" s="126" t="n">
        <v>0</v>
      </c>
      <c r="N10" s="126" t="n">
        <v>2167917</v>
      </c>
      <c r="O10" s="126" t="n">
        <v>450000</v>
      </c>
      <c r="P10" s="127" t="n">
        <v>1717917</v>
      </c>
      <c r="T10" s="268"/>
    </row>
    <row r="11" customFormat="false" ht="60" hidden="false" customHeight="false" outlineLevel="0" collapsed="false">
      <c r="A11" s="108"/>
      <c r="B11" s="109"/>
      <c r="C11" s="124" t="s">
        <v>582</v>
      </c>
      <c r="D11" s="124" t="s">
        <v>896</v>
      </c>
      <c r="E11" s="125" t="n">
        <v>4000000</v>
      </c>
      <c r="F11" s="126" t="n">
        <v>0</v>
      </c>
      <c r="G11" s="126" t="n">
        <v>4000000</v>
      </c>
      <c r="H11" s="126" t="n">
        <v>300000</v>
      </c>
      <c r="I11" s="126" t="n">
        <v>0</v>
      </c>
      <c r="J11" s="126" t="n">
        <v>300000</v>
      </c>
      <c r="K11" s="126" t="n">
        <v>200000</v>
      </c>
      <c r="L11" s="126" t="n">
        <v>0</v>
      </c>
      <c r="M11" s="126" t="n">
        <v>200000</v>
      </c>
      <c r="N11" s="126" t="n">
        <v>0</v>
      </c>
      <c r="O11" s="126" t="n">
        <v>0</v>
      </c>
      <c r="P11" s="127" t="n">
        <v>0</v>
      </c>
      <c r="T11" s="268"/>
    </row>
    <row r="12" customFormat="false" ht="18" hidden="false" customHeight="false" outlineLevel="0" collapsed="false">
      <c r="A12" s="108"/>
      <c r="B12" s="109"/>
      <c r="C12" s="124" t="s">
        <v>746</v>
      </c>
      <c r="D12" s="124" t="s">
        <v>834</v>
      </c>
      <c r="E12" s="125" t="n">
        <v>0</v>
      </c>
      <c r="F12" s="126" t="n">
        <v>0</v>
      </c>
      <c r="G12" s="126" t="n">
        <v>0</v>
      </c>
      <c r="H12" s="126" t="n">
        <v>0</v>
      </c>
      <c r="I12" s="126" t="n">
        <v>0</v>
      </c>
      <c r="J12" s="126" t="n">
        <v>0</v>
      </c>
      <c r="K12" s="126" t="n">
        <v>0</v>
      </c>
      <c r="L12" s="126" t="n">
        <v>0</v>
      </c>
      <c r="M12" s="126" t="n">
        <v>0</v>
      </c>
      <c r="N12" s="126" t="n">
        <v>1E-005</v>
      </c>
      <c r="O12" s="126" t="n">
        <v>0</v>
      </c>
      <c r="P12" s="127" t="n">
        <v>1E-005</v>
      </c>
      <c r="T12" s="268"/>
    </row>
    <row r="13" customFormat="false" ht="18" hidden="false" customHeight="false" outlineLevel="0" collapsed="false">
      <c r="A13" s="108"/>
      <c r="B13" s="109"/>
      <c r="C13" s="124" t="s">
        <v>745</v>
      </c>
      <c r="D13" s="124" t="s">
        <v>834</v>
      </c>
      <c r="E13" s="125" t="n">
        <v>0</v>
      </c>
      <c r="F13" s="126" t="n">
        <v>0</v>
      </c>
      <c r="G13" s="126" t="n">
        <v>0</v>
      </c>
      <c r="H13" s="126" t="n">
        <v>0</v>
      </c>
      <c r="I13" s="126" t="n">
        <v>0</v>
      </c>
      <c r="J13" s="126" t="n">
        <v>0</v>
      </c>
      <c r="K13" s="126" t="n">
        <v>0</v>
      </c>
      <c r="L13" s="126" t="n">
        <v>0</v>
      </c>
      <c r="M13" s="126" t="n">
        <v>0</v>
      </c>
      <c r="N13" s="126" t="n">
        <v>0</v>
      </c>
      <c r="O13" s="126" t="n">
        <v>1E-007</v>
      </c>
      <c r="P13" s="127" t="n">
        <v>-1E-007</v>
      </c>
      <c r="T13" s="268"/>
    </row>
    <row r="14" customFormat="false" ht="25.5" hidden="false" customHeight="false" outlineLevel="0" collapsed="false">
      <c r="A14" s="108"/>
      <c r="B14" s="109"/>
      <c r="C14" s="124" t="s">
        <v>597</v>
      </c>
      <c r="D14" s="124" t="s">
        <v>884</v>
      </c>
      <c r="E14" s="125" t="n">
        <v>0</v>
      </c>
      <c r="F14" s="126" t="n">
        <v>0</v>
      </c>
      <c r="G14" s="126" t="n">
        <v>0</v>
      </c>
      <c r="H14" s="126" t="n">
        <v>1E-006</v>
      </c>
      <c r="I14" s="126" t="n">
        <v>0</v>
      </c>
      <c r="J14" s="126" t="n">
        <v>1E-006</v>
      </c>
      <c r="K14" s="156"/>
      <c r="L14" s="126" t="n">
        <v>0</v>
      </c>
      <c r="M14" s="126" t="n">
        <v>0</v>
      </c>
      <c r="N14" s="156"/>
      <c r="O14" s="126" t="n">
        <v>0</v>
      </c>
      <c r="P14" s="127" t="n">
        <v>0</v>
      </c>
      <c r="T14" s="268"/>
    </row>
    <row r="15" customFormat="false" ht="18" hidden="false" customHeight="false" outlineLevel="0" collapsed="false">
      <c r="A15" s="108"/>
      <c r="B15" s="109"/>
      <c r="C15" s="124" t="s">
        <v>747</v>
      </c>
      <c r="D15" s="124" t="s">
        <v>870</v>
      </c>
      <c r="E15" s="125" t="n">
        <v>0</v>
      </c>
      <c r="F15" s="126" t="n">
        <v>0</v>
      </c>
      <c r="G15" s="126" t="n">
        <v>0</v>
      </c>
      <c r="H15" s="126" t="n">
        <v>0</v>
      </c>
      <c r="I15" s="126" t="n">
        <v>0</v>
      </c>
      <c r="J15" s="126" t="n">
        <v>0</v>
      </c>
      <c r="K15" s="126" t="n">
        <v>0</v>
      </c>
      <c r="L15" s="126" t="n">
        <v>0</v>
      </c>
      <c r="M15" s="126" t="n">
        <v>0</v>
      </c>
      <c r="N15" s="126" t="n">
        <v>0</v>
      </c>
      <c r="O15" s="126" t="n">
        <v>0</v>
      </c>
      <c r="P15" s="127" t="n">
        <v>0</v>
      </c>
      <c r="T15" s="268"/>
    </row>
    <row r="16" customFormat="false" ht="18" hidden="false" customHeight="false" outlineLevel="0" collapsed="false">
      <c r="A16" s="108"/>
      <c r="B16" s="109"/>
      <c r="C16" s="124" t="s">
        <v>596</v>
      </c>
      <c r="D16" s="124" t="s">
        <v>884</v>
      </c>
      <c r="E16" s="125" t="n">
        <v>0</v>
      </c>
      <c r="F16" s="126" t="n">
        <v>0</v>
      </c>
      <c r="G16" s="126" t="n">
        <v>0</v>
      </c>
      <c r="H16" s="126" t="n">
        <v>763000</v>
      </c>
      <c r="I16" s="126" t="n">
        <v>0</v>
      </c>
      <c r="J16" s="126" t="n">
        <v>763000</v>
      </c>
      <c r="K16" s="126" t="n">
        <v>764000</v>
      </c>
      <c r="L16" s="126" t="n">
        <v>0</v>
      </c>
      <c r="M16" s="126" t="n">
        <v>764000</v>
      </c>
      <c r="N16" s="126" t="n">
        <v>1525000</v>
      </c>
      <c r="O16" s="126" t="n">
        <v>0</v>
      </c>
      <c r="P16" s="127" t="n">
        <v>1525000</v>
      </c>
      <c r="T16" s="268"/>
    </row>
    <row r="17" customFormat="false" ht="18" hidden="false" customHeight="false" outlineLevel="0" collapsed="false">
      <c r="A17" s="108"/>
      <c r="B17" s="109"/>
      <c r="C17" s="124" t="s">
        <v>598</v>
      </c>
      <c r="D17" s="124" t="s">
        <v>884</v>
      </c>
      <c r="E17" s="125" t="n">
        <v>0</v>
      </c>
      <c r="F17" s="126" t="n">
        <v>0</v>
      </c>
      <c r="G17" s="126" t="n">
        <v>0</v>
      </c>
      <c r="H17" s="126" t="n">
        <v>242000</v>
      </c>
      <c r="I17" s="126" t="n">
        <v>0</v>
      </c>
      <c r="J17" s="126" t="n">
        <v>242000</v>
      </c>
      <c r="K17" s="126" t="n">
        <v>2100000</v>
      </c>
      <c r="L17" s="156"/>
      <c r="M17" s="126" t="n">
        <v>2100000</v>
      </c>
      <c r="N17" s="126" t="n">
        <v>100000</v>
      </c>
      <c r="O17" s="126" t="n">
        <v>0</v>
      </c>
      <c r="P17" s="127" t="n">
        <v>100000</v>
      </c>
      <c r="T17" s="268"/>
    </row>
    <row r="18" customFormat="false" ht="30" hidden="false" customHeight="false" outlineLevel="0" collapsed="false">
      <c r="A18" s="108"/>
      <c r="B18" s="109"/>
      <c r="C18" s="124" t="s">
        <v>599</v>
      </c>
      <c r="D18" s="124" t="s">
        <v>884</v>
      </c>
      <c r="E18" s="125" t="n">
        <v>0</v>
      </c>
      <c r="F18" s="126" t="n">
        <v>0</v>
      </c>
      <c r="G18" s="126" t="n">
        <v>0</v>
      </c>
      <c r="H18" s="126" t="n">
        <v>1E-006</v>
      </c>
      <c r="I18" s="126" t="n">
        <v>0</v>
      </c>
      <c r="J18" s="126" t="n">
        <v>1E-006</v>
      </c>
      <c r="K18" s="156"/>
      <c r="L18" s="126" t="n">
        <v>0</v>
      </c>
      <c r="M18" s="126" t="n">
        <v>0</v>
      </c>
      <c r="N18" s="156"/>
      <c r="O18" s="126" t="n">
        <v>0</v>
      </c>
      <c r="P18" s="127" t="n">
        <v>0</v>
      </c>
      <c r="T18" s="268"/>
    </row>
    <row r="19" s="263" customFormat="true" ht="62.25" hidden="false" customHeight="true" outlineLevel="0" collapsed="false">
      <c r="A19" s="108"/>
      <c r="B19" s="109"/>
      <c r="C19" s="124" t="s">
        <v>595</v>
      </c>
      <c r="D19" s="124" t="s">
        <v>881</v>
      </c>
      <c r="E19" s="125" t="n">
        <v>0</v>
      </c>
      <c r="F19" s="126" t="n">
        <v>0</v>
      </c>
      <c r="G19" s="126" t="n">
        <v>0</v>
      </c>
      <c r="H19" s="126" t="n">
        <v>1E-005</v>
      </c>
      <c r="I19" s="126" t="n">
        <v>0</v>
      </c>
      <c r="J19" s="126" t="n">
        <v>1E-005</v>
      </c>
      <c r="K19" s="156"/>
      <c r="L19" s="126" t="n">
        <v>0</v>
      </c>
      <c r="M19" s="126" t="n">
        <v>0</v>
      </c>
      <c r="N19" s="156"/>
      <c r="O19" s="126" t="n">
        <v>0</v>
      </c>
      <c r="P19" s="127" t="n">
        <v>0</v>
      </c>
      <c r="T19" s="262"/>
    </row>
    <row r="20" customFormat="false" ht="52.5" hidden="false" customHeight="true" outlineLevel="0" collapsed="false">
      <c r="A20" s="108"/>
      <c r="B20" s="113"/>
      <c r="C20" s="124" t="s">
        <v>750</v>
      </c>
      <c r="D20" s="124" t="s">
        <v>912</v>
      </c>
      <c r="E20" s="125" t="n">
        <v>0</v>
      </c>
      <c r="F20" s="126" t="n">
        <v>0</v>
      </c>
      <c r="G20" s="126" t="n">
        <v>0</v>
      </c>
      <c r="H20" s="126" t="n">
        <v>0</v>
      </c>
      <c r="I20" s="126" t="n">
        <v>0</v>
      </c>
      <c r="J20" s="126" t="n">
        <v>0</v>
      </c>
      <c r="K20" s="126" t="n">
        <v>0</v>
      </c>
      <c r="L20" s="126" t="n">
        <v>0</v>
      </c>
      <c r="M20" s="126" t="n">
        <v>0</v>
      </c>
      <c r="N20" s="126" t="n">
        <v>0</v>
      </c>
      <c r="O20" s="126" t="n">
        <v>0</v>
      </c>
      <c r="P20" s="127" t="n">
        <v>0</v>
      </c>
      <c r="T20" s="6"/>
    </row>
    <row r="21" customFormat="false" ht="300" hidden="false" customHeight="false" outlineLevel="0" collapsed="false">
      <c r="A21" s="108"/>
      <c r="B21" s="117" t="s">
        <v>1026</v>
      </c>
      <c r="C21" s="130"/>
      <c r="D21" s="118"/>
      <c r="E21" s="119" t="n">
        <v>4050000</v>
      </c>
      <c r="F21" s="120" t="n">
        <v>0</v>
      </c>
      <c r="G21" s="120" t="n">
        <v>4050000</v>
      </c>
      <c r="H21" s="120" t="n">
        <v>4066500.000012</v>
      </c>
      <c r="I21" s="120" t="n">
        <v>1284000</v>
      </c>
      <c r="J21" s="120" t="n">
        <v>2782500.000012</v>
      </c>
      <c r="K21" s="120" t="n">
        <v>3264000</v>
      </c>
      <c r="L21" s="120" t="n">
        <v>0</v>
      </c>
      <c r="M21" s="120" t="n">
        <v>3264000</v>
      </c>
      <c r="N21" s="120" t="n">
        <v>11794917.00001</v>
      </c>
      <c r="O21" s="120" t="n">
        <v>4950000.0000001</v>
      </c>
      <c r="P21" s="121" t="n">
        <v>6844917.0000099</v>
      </c>
      <c r="T21" s="268"/>
    </row>
    <row r="22" customFormat="false" ht="18" hidden="false" customHeight="false" outlineLevel="0" collapsed="false">
      <c r="A22" s="108"/>
      <c r="B22" s="104" t="s">
        <v>645</v>
      </c>
      <c r="C22" s="124" t="s">
        <v>646</v>
      </c>
      <c r="D22" s="124" t="s">
        <v>848</v>
      </c>
      <c r="E22" s="125" t="n">
        <v>383500</v>
      </c>
      <c r="F22" s="126" t="n">
        <v>0</v>
      </c>
      <c r="G22" s="126" t="n">
        <v>383500</v>
      </c>
      <c r="H22" s="126" t="n">
        <v>317000</v>
      </c>
      <c r="I22" s="126" t="n">
        <v>0</v>
      </c>
      <c r="J22" s="126" t="n">
        <v>317000</v>
      </c>
      <c r="K22" s="126" t="n">
        <v>317000</v>
      </c>
      <c r="L22" s="126" t="n">
        <v>0</v>
      </c>
      <c r="M22" s="126" t="n">
        <v>317000</v>
      </c>
      <c r="N22" s="126" t="n">
        <v>317000</v>
      </c>
      <c r="O22" s="126" t="n">
        <v>0</v>
      </c>
      <c r="P22" s="127" t="n">
        <v>317000</v>
      </c>
      <c r="T22" s="268"/>
    </row>
    <row r="23" customFormat="false" ht="18" hidden="false" customHeight="false" outlineLevel="0" collapsed="false">
      <c r="A23" s="108"/>
      <c r="B23" s="109"/>
      <c r="C23" s="124" t="s">
        <v>721</v>
      </c>
      <c r="D23" s="124" t="s">
        <v>842</v>
      </c>
      <c r="E23" s="125" t="n">
        <v>0</v>
      </c>
      <c r="F23" s="126" t="n">
        <v>0</v>
      </c>
      <c r="G23" s="126" t="n">
        <v>0</v>
      </c>
      <c r="H23" s="126" t="n">
        <v>0</v>
      </c>
      <c r="I23" s="126" t="n">
        <v>705000</v>
      </c>
      <c r="J23" s="126" t="n">
        <v>-705000</v>
      </c>
      <c r="K23" s="126" t="n">
        <v>0</v>
      </c>
      <c r="L23" s="126" t="n">
        <v>310000</v>
      </c>
      <c r="M23" s="126" t="n">
        <v>-310000</v>
      </c>
      <c r="N23" s="126" t="n">
        <v>4000000</v>
      </c>
      <c r="O23" s="126" t="n">
        <v>0</v>
      </c>
      <c r="P23" s="127" t="n">
        <v>4000000</v>
      </c>
      <c r="T23" s="268"/>
    </row>
    <row r="24" s="261" customFormat="true" ht="409.5" hidden="false" customHeight="false" outlineLevel="0" collapsed="false">
      <c r="A24" s="108"/>
      <c r="B24" s="113"/>
      <c r="C24" s="124" t="s">
        <v>768</v>
      </c>
      <c r="D24" s="124" t="s">
        <v>533</v>
      </c>
      <c r="E24" s="125" t="n">
        <v>200000</v>
      </c>
      <c r="F24" s="126" t="n">
        <v>200000</v>
      </c>
      <c r="G24" s="126" t="n">
        <v>0</v>
      </c>
      <c r="H24" s="126" t="n">
        <v>200000</v>
      </c>
      <c r="I24" s="126" t="n">
        <v>200000</v>
      </c>
      <c r="J24" s="126" t="n">
        <v>0</v>
      </c>
      <c r="K24" s="126" t="n">
        <v>200000</v>
      </c>
      <c r="L24" s="126" t="n">
        <v>200000</v>
      </c>
      <c r="M24" s="126" t="n">
        <v>0</v>
      </c>
      <c r="N24" s="126" t="n">
        <v>200000</v>
      </c>
      <c r="O24" s="126" t="n">
        <v>200000</v>
      </c>
      <c r="P24" s="127" t="n">
        <v>0</v>
      </c>
      <c r="Q24" s="243"/>
      <c r="R24" s="243"/>
      <c r="S24" s="243"/>
      <c r="T24" s="260"/>
      <c r="W24" s="260"/>
      <c r="Z24" s="260"/>
      <c r="AG24" s="259"/>
      <c r="AJ24" s="260"/>
      <c r="AM24" s="260"/>
      <c r="AP24" s="260"/>
      <c r="AW24" s="259"/>
      <c r="AZ24" s="260"/>
      <c r="BC24" s="260"/>
      <c r="BF24" s="260"/>
      <c r="BM24" s="259"/>
      <c r="BP24" s="260"/>
      <c r="BS24" s="260"/>
      <c r="BV24" s="260"/>
      <c r="CC24" s="259"/>
      <c r="CF24" s="260"/>
      <c r="CI24" s="260"/>
      <c r="CL24" s="260"/>
      <c r="CS24" s="259"/>
      <c r="CV24" s="260"/>
      <c r="CY24" s="260"/>
      <c r="DB24" s="260"/>
      <c r="DI24" s="259"/>
      <c r="DL24" s="260"/>
      <c r="DO24" s="260"/>
      <c r="DR24" s="260"/>
      <c r="DY24" s="259"/>
      <c r="EB24" s="260"/>
      <c r="EE24" s="260"/>
      <c r="EH24" s="260"/>
      <c r="EO24" s="259"/>
      <c r="ER24" s="260"/>
      <c r="EU24" s="260"/>
      <c r="EX24" s="260"/>
      <c r="FE24" s="259"/>
      <c r="FH24" s="260"/>
      <c r="FK24" s="260"/>
      <c r="FN24" s="260"/>
      <c r="FU24" s="259"/>
      <c r="FX24" s="260"/>
      <c r="GA24" s="260"/>
      <c r="GD24" s="260"/>
      <c r="GK24" s="259"/>
      <c r="GN24" s="260"/>
      <c r="GQ24" s="260"/>
      <c r="GT24" s="260"/>
      <c r="HA24" s="259"/>
      <c r="HD24" s="260"/>
      <c r="HG24" s="260"/>
      <c r="HJ24" s="260"/>
      <c r="HQ24" s="259"/>
      <c r="HT24" s="260"/>
      <c r="HW24" s="260"/>
      <c r="HZ24" s="260"/>
      <c r="IG24" s="259"/>
      <c r="IJ24" s="260"/>
      <c r="IM24" s="260"/>
      <c r="IP24" s="260"/>
      <c r="IW24" s="259"/>
      <c r="IZ24" s="260"/>
      <c r="JC24" s="260"/>
      <c r="JF24" s="260"/>
      <c r="JM24" s="259"/>
      <c r="JP24" s="260"/>
      <c r="JS24" s="260"/>
      <c r="JV24" s="260"/>
      <c r="KC24" s="259"/>
      <c r="KF24" s="260"/>
      <c r="KI24" s="260"/>
      <c r="KL24" s="260"/>
      <c r="KS24" s="259"/>
      <c r="KV24" s="260"/>
      <c r="KY24" s="260"/>
      <c r="LB24" s="260"/>
      <c r="LI24" s="259"/>
      <c r="LL24" s="260"/>
      <c r="LO24" s="260"/>
      <c r="LR24" s="260"/>
      <c r="LY24" s="259"/>
      <c r="MB24" s="260"/>
      <c r="ME24" s="260"/>
      <c r="MH24" s="260"/>
      <c r="MO24" s="259"/>
      <c r="MR24" s="260"/>
      <c r="MU24" s="260"/>
      <c r="MX24" s="260"/>
      <c r="NE24" s="259"/>
      <c r="NH24" s="260"/>
      <c r="NK24" s="260"/>
      <c r="NN24" s="260"/>
      <c r="NU24" s="259"/>
      <c r="NX24" s="260"/>
      <c r="OA24" s="260"/>
      <c r="OD24" s="260"/>
      <c r="OK24" s="259"/>
      <c r="ON24" s="260"/>
      <c r="OQ24" s="260"/>
      <c r="OT24" s="260"/>
      <c r="PA24" s="259"/>
      <c r="PD24" s="260"/>
      <c r="PG24" s="260"/>
      <c r="PJ24" s="260"/>
      <c r="PQ24" s="259"/>
      <c r="PT24" s="260"/>
      <c r="PW24" s="260"/>
      <c r="PZ24" s="260"/>
      <c r="QG24" s="259"/>
      <c r="QJ24" s="260"/>
      <c r="QM24" s="260"/>
      <c r="QP24" s="260"/>
      <c r="QW24" s="259"/>
      <c r="QZ24" s="260"/>
      <c r="RC24" s="260"/>
      <c r="RF24" s="260"/>
      <c r="RM24" s="259"/>
      <c r="RP24" s="260"/>
      <c r="RS24" s="260"/>
      <c r="RV24" s="260"/>
      <c r="SC24" s="259"/>
      <c r="SF24" s="260"/>
      <c r="SI24" s="260"/>
      <c r="SL24" s="260"/>
      <c r="SS24" s="259"/>
      <c r="SV24" s="260"/>
      <c r="SY24" s="260"/>
      <c r="TB24" s="260"/>
      <c r="TI24" s="259"/>
      <c r="TL24" s="260"/>
      <c r="TO24" s="260"/>
      <c r="TR24" s="260"/>
      <c r="TY24" s="259"/>
      <c r="UB24" s="260"/>
      <c r="UE24" s="260"/>
      <c r="UH24" s="260"/>
      <c r="UO24" s="259"/>
      <c r="UR24" s="260"/>
      <c r="UU24" s="260"/>
      <c r="UX24" s="260"/>
      <c r="VE24" s="259"/>
      <c r="VH24" s="260"/>
      <c r="VK24" s="260"/>
      <c r="VN24" s="260"/>
      <c r="VU24" s="259"/>
      <c r="VX24" s="260"/>
      <c r="WA24" s="260"/>
      <c r="WD24" s="260"/>
      <c r="WK24" s="259"/>
      <c r="WN24" s="260"/>
      <c r="WQ24" s="260"/>
      <c r="WT24" s="260"/>
      <c r="XA24" s="259"/>
      <c r="XD24" s="260"/>
      <c r="XG24" s="260"/>
      <c r="XJ24" s="260"/>
      <c r="XQ24" s="259"/>
      <c r="XT24" s="260"/>
      <c r="XW24" s="260"/>
      <c r="XZ24" s="260"/>
      <c r="YG24" s="259"/>
      <c r="YJ24" s="260"/>
      <c r="YM24" s="260"/>
      <c r="YP24" s="260"/>
      <c r="YW24" s="259"/>
      <c r="YZ24" s="260"/>
      <c r="ZC24" s="260"/>
      <c r="ZF24" s="260"/>
      <c r="ZM24" s="259"/>
      <c r="ZP24" s="260"/>
      <c r="ZS24" s="260"/>
      <c r="ZV24" s="260"/>
      <c r="AAC24" s="259"/>
      <c r="AAF24" s="260"/>
      <c r="AAI24" s="260"/>
      <c r="AAL24" s="260"/>
      <c r="AAS24" s="259"/>
      <c r="AAV24" s="260"/>
      <c r="AAY24" s="260"/>
      <c r="ABB24" s="260"/>
      <c r="ABI24" s="259"/>
      <c r="ABL24" s="260"/>
      <c r="ABO24" s="260"/>
      <c r="ABR24" s="260"/>
      <c r="ABY24" s="259"/>
      <c r="ACB24" s="260"/>
      <c r="ACE24" s="260"/>
      <c r="ACH24" s="260"/>
      <c r="ACO24" s="259"/>
      <c r="ACR24" s="260"/>
      <c r="ACU24" s="260"/>
      <c r="ACX24" s="260"/>
      <c r="ADE24" s="259"/>
      <c r="ADH24" s="260"/>
      <c r="ADK24" s="260"/>
      <c r="ADN24" s="260"/>
      <c r="ADU24" s="259"/>
      <c r="ADX24" s="260"/>
      <c r="AEA24" s="260"/>
      <c r="AED24" s="260"/>
      <c r="AEK24" s="259"/>
      <c r="AEN24" s="260"/>
      <c r="AEQ24" s="260"/>
      <c r="AET24" s="260"/>
      <c r="AFA24" s="259"/>
      <c r="AFD24" s="260"/>
      <c r="AFG24" s="260"/>
      <c r="AFJ24" s="260"/>
      <c r="AFQ24" s="259"/>
      <c r="AFT24" s="260"/>
      <c r="AFW24" s="260"/>
      <c r="AFZ24" s="260"/>
      <c r="AGG24" s="259"/>
      <c r="AGJ24" s="260"/>
      <c r="AGM24" s="260"/>
      <c r="AGP24" s="260"/>
      <c r="AGW24" s="259"/>
      <c r="AGZ24" s="260"/>
      <c r="AHC24" s="260"/>
      <c r="AHF24" s="260"/>
      <c r="AHM24" s="259"/>
      <c r="AHP24" s="260"/>
      <c r="AHS24" s="260"/>
      <c r="AHV24" s="260"/>
      <c r="AIC24" s="259"/>
      <c r="AIF24" s="260"/>
      <c r="AII24" s="260"/>
      <c r="AIL24" s="260"/>
      <c r="AIS24" s="259"/>
      <c r="AIV24" s="260"/>
      <c r="AIY24" s="260"/>
      <c r="AJB24" s="260"/>
      <c r="AJI24" s="259"/>
      <c r="AJL24" s="260"/>
      <c r="AJO24" s="260"/>
      <c r="AJR24" s="260"/>
      <c r="AJY24" s="259"/>
      <c r="AKB24" s="260"/>
      <c r="AKE24" s="260"/>
      <c r="AKH24" s="260"/>
      <c r="AKO24" s="259"/>
      <c r="AKR24" s="260"/>
      <c r="AKU24" s="260"/>
      <c r="AKX24" s="260"/>
      <c r="ALE24" s="259"/>
      <c r="ALH24" s="260"/>
      <c r="ALK24" s="260"/>
      <c r="ALN24" s="260"/>
      <c r="ALU24" s="259"/>
      <c r="ALX24" s="260"/>
      <c r="AMA24" s="260"/>
      <c r="AMD24" s="260"/>
    </row>
    <row r="25" s="261" customFormat="true" ht="195" hidden="false" customHeight="false" outlineLevel="0" collapsed="false">
      <c r="A25" s="108"/>
      <c r="B25" s="117" t="s">
        <v>647</v>
      </c>
      <c r="C25" s="130"/>
      <c r="D25" s="118"/>
      <c r="E25" s="119" t="n">
        <v>583500</v>
      </c>
      <c r="F25" s="120" t="n">
        <v>200000</v>
      </c>
      <c r="G25" s="120" t="n">
        <v>383500</v>
      </c>
      <c r="H25" s="120" t="n">
        <v>517000</v>
      </c>
      <c r="I25" s="120" t="n">
        <v>905000</v>
      </c>
      <c r="J25" s="120" t="n">
        <v>-388000</v>
      </c>
      <c r="K25" s="120" t="n">
        <v>517000</v>
      </c>
      <c r="L25" s="120" t="n">
        <v>510000</v>
      </c>
      <c r="M25" s="120" t="n">
        <v>7000</v>
      </c>
      <c r="N25" s="120" t="n">
        <v>4517000</v>
      </c>
      <c r="O25" s="120" t="n">
        <v>200000</v>
      </c>
      <c r="P25" s="121" t="n">
        <v>4317000</v>
      </c>
      <c r="Q25" s="243"/>
      <c r="R25" s="243"/>
      <c r="S25" s="243"/>
      <c r="T25" s="260"/>
      <c r="W25" s="260"/>
      <c r="Z25" s="260"/>
      <c r="AG25" s="259"/>
      <c r="AJ25" s="260"/>
      <c r="AM25" s="260"/>
      <c r="AP25" s="260"/>
      <c r="AW25" s="259"/>
      <c r="AZ25" s="260"/>
      <c r="BC25" s="260"/>
      <c r="BF25" s="260"/>
      <c r="BM25" s="259"/>
      <c r="BP25" s="260"/>
      <c r="BS25" s="260"/>
      <c r="BV25" s="260"/>
      <c r="CC25" s="259"/>
      <c r="CF25" s="260"/>
      <c r="CI25" s="260"/>
      <c r="CL25" s="260"/>
      <c r="CS25" s="259"/>
      <c r="CV25" s="260"/>
      <c r="CY25" s="260"/>
      <c r="DB25" s="260"/>
      <c r="DI25" s="259"/>
      <c r="DL25" s="260"/>
      <c r="DO25" s="260"/>
      <c r="DR25" s="260"/>
      <c r="DY25" s="259"/>
      <c r="EB25" s="260"/>
      <c r="EE25" s="260"/>
      <c r="EH25" s="260"/>
      <c r="EO25" s="259"/>
      <c r="ER25" s="260"/>
      <c r="EU25" s="260"/>
      <c r="EX25" s="260"/>
      <c r="FE25" s="259"/>
      <c r="FH25" s="260"/>
      <c r="FK25" s="260"/>
      <c r="FN25" s="260"/>
      <c r="FU25" s="259"/>
      <c r="FX25" s="260"/>
      <c r="GA25" s="260"/>
      <c r="GD25" s="260"/>
      <c r="GK25" s="259"/>
      <c r="GN25" s="260"/>
      <c r="GQ25" s="260"/>
      <c r="GT25" s="260"/>
      <c r="HA25" s="259"/>
      <c r="HD25" s="260"/>
      <c r="HG25" s="260"/>
      <c r="HJ25" s="260"/>
      <c r="HQ25" s="259"/>
      <c r="HT25" s="260"/>
      <c r="HW25" s="260"/>
      <c r="HZ25" s="260"/>
      <c r="IG25" s="259"/>
      <c r="IJ25" s="260"/>
      <c r="IM25" s="260"/>
      <c r="IP25" s="260"/>
      <c r="IW25" s="259"/>
      <c r="IZ25" s="260"/>
      <c r="JC25" s="260"/>
      <c r="JF25" s="260"/>
      <c r="JM25" s="259"/>
      <c r="JP25" s="260"/>
      <c r="JS25" s="260"/>
      <c r="JV25" s="260"/>
      <c r="KC25" s="259"/>
      <c r="KF25" s="260"/>
      <c r="KI25" s="260"/>
      <c r="KL25" s="260"/>
      <c r="KS25" s="259"/>
      <c r="KV25" s="260"/>
      <c r="KY25" s="260"/>
      <c r="LB25" s="260"/>
      <c r="LI25" s="259"/>
      <c r="LL25" s="260"/>
      <c r="LO25" s="260"/>
      <c r="LR25" s="260"/>
      <c r="LY25" s="259"/>
      <c r="MB25" s="260"/>
      <c r="ME25" s="260"/>
      <c r="MH25" s="260"/>
      <c r="MO25" s="259"/>
      <c r="MR25" s="260"/>
      <c r="MU25" s="260"/>
      <c r="MX25" s="260"/>
      <c r="NE25" s="259"/>
      <c r="NH25" s="260"/>
      <c r="NK25" s="260"/>
      <c r="NN25" s="260"/>
      <c r="NU25" s="259"/>
      <c r="NX25" s="260"/>
      <c r="OA25" s="260"/>
      <c r="OD25" s="260"/>
      <c r="OK25" s="259"/>
      <c r="ON25" s="260"/>
      <c r="OQ25" s="260"/>
      <c r="OT25" s="260"/>
      <c r="PA25" s="259"/>
      <c r="PD25" s="260"/>
      <c r="PG25" s="260"/>
      <c r="PJ25" s="260"/>
      <c r="PQ25" s="259"/>
      <c r="PT25" s="260"/>
      <c r="PW25" s="260"/>
      <c r="PZ25" s="260"/>
      <c r="QG25" s="259"/>
      <c r="QJ25" s="260"/>
      <c r="QM25" s="260"/>
      <c r="QP25" s="260"/>
      <c r="QW25" s="259"/>
      <c r="QZ25" s="260"/>
      <c r="RC25" s="260"/>
      <c r="RF25" s="260"/>
      <c r="RM25" s="259"/>
      <c r="RP25" s="260"/>
      <c r="RS25" s="260"/>
      <c r="RV25" s="260"/>
      <c r="SC25" s="259"/>
      <c r="SF25" s="260"/>
      <c r="SI25" s="260"/>
      <c r="SL25" s="260"/>
      <c r="SS25" s="259"/>
      <c r="SV25" s="260"/>
      <c r="SY25" s="260"/>
      <c r="TB25" s="260"/>
      <c r="TI25" s="259"/>
      <c r="TL25" s="260"/>
      <c r="TO25" s="260"/>
      <c r="TR25" s="260"/>
      <c r="TY25" s="259"/>
      <c r="UB25" s="260"/>
      <c r="UE25" s="260"/>
      <c r="UH25" s="260"/>
      <c r="UO25" s="259"/>
      <c r="UR25" s="260"/>
      <c r="UU25" s="260"/>
      <c r="UX25" s="260"/>
      <c r="VE25" s="259"/>
      <c r="VH25" s="260"/>
      <c r="VK25" s="260"/>
      <c r="VN25" s="260"/>
      <c r="VU25" s="259"/>
      <c r="VX25" s="260"/>
      <c r="WA25" s="260"/>
      <c r="WD25" s="260"/>
      <c r="WK25" s="259"/>
      <c r="WN25" s="260"/>
      <c r="WQ25" s="260"/>
      <c r="WT25" s="260"/>
      <c r="XA25" s="259"/>
      <c r="XD25" s="260"/>
      <c r="XG25" s="260"/>
      <c r="XJ25" s="260"/>
      <c r="XQ25" s="259"/>
      <c r="XT25" s="260"/>
      <c r="XW25" s="260"/>
      <c r="XZ25" s="260"/>
      <c r="YG25" s="259"/>
      <c r="YJ25" s="260"/>
      <c r="YM25" s="260"/>
      <c r="YP25" s="260"/>
      <c r="YW25" s="259"/>
      <c r="YZ25" s="260"/>
      <c r="ZC25" s="260"/>
      <c r="ZF25" s="260"/>
      <c r="ZM25" s="259"/>
      <c r="ZP25" s="260"/>
      <c r="ZS25" s="260"/>
      <c r="ZV25" s="260"/>
      <c r="AAC25" s="259"/>
      <c r="AAF25" s="260"/>
      <c r="AAI25" s="260"/>
      <c r="AAL25" s="260"/>
      <c r="AAS25" s="259"/>
      <c r="AAV25" s="260"/>
      <c r="AAY25" s="260"/>
      <c r="ABB25" s="260"/>
      <c r="ABI25" s="259"/>
      <c r="ABL25" s="260"/>
      <c r="ABO25" s="260"/>
      <c r="ABR25" s="260"/>
      <c r="ABY25" s="259"/>
      <c r="ACB25" s="260"/>
      <c r="ACE25" s="260"/>
      <c r="ACH25" s="260"/>
      <c r="ACO25" s="259"/>
      <c r="ACR25" s="260"/>
      <c r="ACU25" s="260"/>
      <c r="ACX25" s="260"/>
      <c r="ADE25" s="259"/>
      <c r="ADH25" s="260"/>
      <c r="ADK25" s="260"/>
      <c r="ADN25" s="260"/>
      <c r="ADU25" s="259"/>
      <c r="ADX25" s="260"/>
      <c r="AEA25" s="260"/>
      <c r="AED25" s="260"/>
      <c r="AEK25" s="259"/>
      <c r="AEN25" s="260"/>
      <c r="AEQ25" s="260"/>
      <c r="AET25" s="260"/>
      <c r="AFA25" s="259"/>
      <c r="AFD25" s="260"/>
      <c r="AFG25" s="260"/>
      <c r="AFJ25" s="260"/>
      <c r="AFQ25" s="259"/>
      <c r="AFT25" s="260"/>
      <c r="AFW25" s="260"/>
      <c r="AFZ25" s="260"/>
      <c r="AGG25" s="259"/>
      <c r="AGJ25" s="260"/>
      <c r="AGM25" s="260"/>
      <c r="AGP25" s="260"/>
      <c r="AGW25" s="259"/>
      <c r="AGZ25" s="260"/>
      <c r="AHC25" s="260"/>
      <c r="AHF25" s="260"/>
      <c r="AHM25" s="259"/>
      <c r="AHP25" s="260"/>
      <c r="AHS25" s="260"/>
      <c r="AHV25" s="260"/>
      <c r="AIC25" s="259"/>
      <c r="AIF25" s="260"/>
      <c r="AII25" s="260"/>
      <c r="AIL25" s="260"/>
      <c r="AIS25" s="259"/>
      <c r="AIV25" s="260"/>
      <c r="AIY25" s="260"/>
      <c r="AJB25" s="260"/>
      <c r="AJI25" s="259"/>
      <c r="AJL25" s="260"/>
      <c r="AJO25" s="260"/>
      <c r="AJR25" s="260"/>
      <c r="AJY25" s="259"/>
      <c r="AKB25" s="260"/>
      <c r="AKE25" s="260"/>
      <c r="AKH25" s="260"/>
      <c r="AKO25" s="259"/>
      <c r="AKR25" s="260"/>
      <c r="AKU25" s="260"/>
      <c r="AKX25" s="260"/>
      <c r="ALE25" s="259"/>
      <c r="ALH25" s="260"/>
      <c r="ALK25" s="260"/>
      <c r="ALN25" s="260"/>
      <c r="ALU25" s="259"/>
      <c r="ALX25" s="260"/>
      <c r="AMA25" s="260"/>
      <c r="AMD25" s="260"/>
    </row>
    <row r="26" s="261" customFormat="true" ht="30" hidden="false" customHeight="false" outlineLevel="0" collapsed="false">
      <c r="A26" s="108"/>
      <c r="B26" s="104" t="s">
        <v>648</v>
      </c>
      <c r="C26" s="124" t="s">
        <v>732</v>
      </c>
      <c r="D26" s="124" t="s">
        <v>1046</v>
      </c>
      <c r="E26" s="125" t="n">
        <v>0</v>
      </c>
      <c r="F26" s="126" t="n">
        <v>0</v>
      </c>
      <c r="G26" s="126" t="n">
        <v>0</v>
      </c>
      <c r="H26" s="126" t="n">
        <v>0</v>
      </c>
      <c r="I26" s="126" t="n">
        <v>0</v>
      </c>
      <c r="J26" s="126" t="n">
        <v>0</v>
      </c>
      <c r="K26" s="126" t="n">
        <v>0</v>
      </c>
      <c r="L26" s="126" t="n">
        <v>0</v>
      </c>
      <c r="M26" s="126" t="n">
        <v>0</v>
      </c>
      <c r="N26" s="126" t="n">
        <v>0</v>
      </c>
      <c r="O26" s="126" t="n">
        <v>0</v>
      </c>
      <c r="P26" s="127" t="n">
        <v>0</v>
      </c>
      <c r="Q26" s="243"/>
      <c r="R26" s="243"/>
      <c r="S26" s="243"/>
      <c r="T26" s="260"/>
      <c r="W26" s="260"/>
      <c r="Z26" s="260"/>
      <c r="AG26" s="259"/>
      <c r="AJ26" s="260"/>
      <c r="AM26" s="260"/>
      <c r="AP26" s="260"/>
      <c r="AW26" s="259"/>
      <c r="AZ26" s="260"/>
      <c r="BC26" s="260"/>
      <c r="BF26" s="260"/>
      <c r="BM26" s="259"/>
      <c r="BP26" s="260"/>
      <c r="BS26" s="260"/>
      <c r="BV26" s="260"/>
      <c r="CC26" s="259"/>
      <c r="CF26" s="260"/>
      <c r="CI26" s="260"/>
      <c r="CL26" s="260"/>
      <c r="CS26" s="259"/>
      <c r="CV26" s="260"/>
      <c r="CY26" s="260"/>
      <c r="DB26" s="260"/>
      <c r="DI26" s="259"/>
      <c r="DL26" s="260"/>
      <c r="DO26" s="260"/>
      <c r="DR26" s="260"/>
      <c r="DY26" s="259"/>
      <c r="EB26" s="260"/>
      <c r="EE26" s="260"/>
      <c r="EH26" s="260"/>
      <c r="EO26" s="259"/>
      <c r="ER26" s="260"/>
      <c r="EU26" s="260"/>
      <c r="EX26" s="260"/>
      <c r="FE26" s="259"/>
      <c r="FH26" s="260"/>
      <c r="FK26" s="260"/>
      <c r="FN26" s="260"/>
      <c r="FU26" s="259"/>
      <c r="FX26" s="260"/>
      <c r="GA26" s="260"/>
      <c r="GD26" s="260"/>
      <c r="GK26" s="259"/>
      <c r="GN26" s="260"/>
      <c r="GQ26" s="260"/>
      <c r="GT26" s="260"/>
      <c r="HA26" s="259"/>
      <c r="HD26" s="260"/>
      <c r="HG26" s="260"/>
      <c r="HJ26" s="260"/>
      <c r="HQ26" s="259"/>
      <c r="HT26" s="260"/>
      <c r="HW26" s="260"/>
      <c r="HZ26" s="260"/>
      <c r="IG26" s="259"/>
      <c r="IJ26" s="260"/>
      <c r="IM26" s="260"/>
      <c r="IP26" s="260"/>
      <c r="IW26" s="259"/>
      <c r="IZ26" s="260"/>
      <c r="JC26" s="260"/>
      <c r="JF26" s="260"/>
      <c r="JM26" s="259"/>
      <c r="JP26" s="260"/>
      <c r="JS26" s="260"/>
      <c r="JV26" s="260"/>
      <c r="KC26" s="259"/>
      <c r="KF26" s="260"/>
      <c r="KI26" s="260"/>
      <c r="KL26" s="260"/>
      <c r="KS26" s="259"/>
      <c r="KV26" s="260"/>
      <c r="KY26" s="260"/>
      <c r="LB26" s="260"/>
      <c r="LI26" s="259"/>
      <c r="LL26" s="260"/>
      <c r="LO26" s="260"/>
      <c r="LR26" s="260"/>
      <c r="LY26" s="259"/>
      <c r="MB26" s="260"/>
      <c r="ME26" s="260"/>
      <c r="MH26" s="260"/>
      <c r="MO26" s="259"/>
      <c r="MR26" s="260"/>
      <c r="MU26" s="260"/>
      <c r="MX26" s="260"/>
      <c r="NE26" s="259"/>
      <c r="NH26" s="260"/>
      <c r="NK26" s="260"/>
      <c r="NN26" s="260"/>
      <c r="NU26" s="259"/>
      <c r="NX26" s="260"/>
      <c r="OA26" s="260"/>
      <c r="OD26" s="260"/>
      <c r="OK26" s="259"/>
      <c r="ON26" s="260"/>
      <c r="OQ26" s="260"/>
      <c r="OT26" s="260"/>
      <c r="PA26" s="259"/>
      <c r="PD26" s="260"/>
      <c r="PG26" s="260"/>
      <c r="PJ26" s="260"/>
      <c r="PQ26" s="259"/>
      <c r="PT26" s="260"/>
      <c r="PW26" s="260"/>
      <c r="PZ26" s="260"/>
      <c r="QG26" s="259"/>
      <c r="QJ26" s="260"/>
      <c r="QM26" s="260"/>
      <c r="QP26" s="260"/>
      <c r="QW26" s="259"/>
      <c r="QZ26" s="260"/>
      <c r="RC26" s="260"/>
      <c r="RF26" s="260"/>
      <c r="RM26" s="259"/>
      <c r="RP26" s="260"/>
      <c r="RS26" s="260"/>
      <c r="RV26" s="260"/>
      <c r="SC26" s="259"/>
      <c r="SF26" s="260"/>
      <c r="SI26" s="260"/>
      <c r="SL26" s="260"/>
      <c r="SS26" s="259"/>
      <c r="SV26" s="260"/>
      <c r="SY26" s="260"/>
      <c r="TB26" s="260"/>
      <c r="TI26" s="259"/>
      <c r="TL26" s="260"/>
      <c r="TO26" s="260"/>
      <c r="TR26" s="260"/>
      <c r="TY26" s="259"/>
      <c r="UB26" s="260"/>
      <c r="UE26" s="260"/>
      <c r="UH26" s="260"/>
      <c r="UO26" s="259"/>
      <c r="UR26" s="260"/>
      <c r="UU26" s="260"/>
      <c r="UX26" s="260"/>
      <c r="VE26" s="259"/>
      <c r="VH26" s="260"/>
      <c r="VK26" s="260"/>
      <c r="VN26" s="260"/>
      <c r="VU26" s="259"/>
      <c r="VX26" s="260"/>
      <c r="WA26" s="260"/>
      <c r="WD26" s="260"/>
      <c r="WK26" s="259"/>
      <c r="WN26" s="260"/>
      <c r="WQ26" s="260"/>
      <c r="WT26" s="260"/>
      <c r="XA26" s="259"/>
      <c r="XD26" s="260"/>
      <c r="XG26" s="260"/>
      <c r="XJ26" s="260"/>
      <c r="XQ26" s="259"/>
      <c r="XT26" s="260"/>
      <c r="XW26" s="260"/>
      <c r="XZ26" s="260"/>
      <c r="YG26" s="259"/>
      <c r="YJ26" s="260"/>
      <c r="YM26" s="260"/>
      <c r="YP26" s="260"/>
      <c r="YW26" s="259"/>
      <c r="YZ26" s="260"/>
      <c r="ZC26" s="260"/>
      <c r="ZF26" s="260"/>
      <c r="ZM26" s="259"/>
      <c r="ZP26" s="260"/>
      <c r="ZS26" s="260"/>
      <c r="ZV26" s="260"/>
      <c r="AAC26" s="259"/>
      <c r="AAF26" s="260"/>
      <c r="AAI26" s="260"/>
      <c r="AAL26" s="260"/>
      <c r="AAS26" s="259"/>
      <c r="AAV26" s="260"/>
      <c r="AAY26" s="260"/>
      <c r="ABB26" s="260"/>
      <c r="ABI26" s="259"/>
      <c r="ABL26" s="260"/>
      <c r="ABO26" s="260"/>
      <c r="ABR26" s="260"/>
      <c r="ABY26" s="259"/>
      <c r="ACB26" s="260"/>
      <c r="ACE26" s="260"/>
      <c r="ACH26" s="260"/>
      <c r="ACO26" s="259"/>
      <c r="ACR26" s="260"/>
      <c r="ACU26" s="260"/>
      <c r="ACX26" s="260"/>
      <c r="ADE26" s="259"/>
      <c r="ADH26" s="260"/>
      <c r="ADK26" s="260"/>
      <c r="ADN26" s="260"/>
      <c r="ADU26" s="259"/>
      <c r="ADX26" s="260"/>
      <c r="AEA26" s="260"/>
      <c r="AED26" s="260"/>
      <c r="AEK26" s="259"/>
      <c r="AEN26" s="260"/>
      <c r="AEQ26" s="260"/>
      <c r="AET26" s="260"/>
      <c r="AFA26" s="259"/>
      <c r="AFD26" s="260"/>
      <c r="AFG26" s="260"/>
      <c r="AFJ26" s="260"/>
      <c r="AFQ26" s="259"/>
      <c r="AFT26" s="260"/>
      <c r="AFW26" s="260"/>
      <c r="AFZ26" s="260"/>
      <c r="AGG26" s="259"/>
      <c r="AGJ26" s="260"/>
      <c r="AGM26" s="260"/>
      <c r="AGP26" s="260"/>
      <c r="AGW26" s="259"/>
      <c r="AGZ26" s="260"/>
      <c r="AHC26" s="260"/>
      <c r="AHF26" s="260"/>
      <c r="AHM26" s="259"/>
      <c r="AHP26" s="260"/>
      <c r="AHS26" s="260"/>
      <c r="AHV26" s="260"/>
      <c r="AIC26" s="259"/>
      <c r="AIF26" s="260"/>
      <c r="AII26" s="260"/>
      <c r="AIL26" s="260"/>
      <c r="AIS26" s="259"/>
      <c r="AIV26" s="260"/>
      <c r="AIY26" s="260"/>
      <c r="AJB26" s="260"/>
      <c r="AJI26" s="259"/>
      <c r="AJL26" s="260"/>
      <c r="AJO26" s="260"/>
      <c r="AJR26" s="260"/>
      <c r="AJY26" s="259"/>
      <c r="AKB26" s="260"/>
      <c r="AKE26" s="260"/>
      <c r="AKH26" s="260"/>
      <c r="AKO26" s="259"/>
      <c r="AKR26" s="260"/>
      <c r="AKU26" s="260"/>
      <c r="AKX26" s="260"/>
      <c r="ALE26" s="259"/>
      <c r="ALH26" s="260"/>
      <c r="ALK26" s="260"/>
      <c r="ALN26" s="260"/>
      <c r="ALU26" s="259"/>
      <c r="ALX26" s="260"/>
      <c r="AMA26" s="260"/>
      <c r="AMD26" s="260"/>
    </row>
    <row r="27" customFormat="false" ht="18" hidden="false" customHeight="false" outlineLevel="0" collapsed="false">
      <c r="A27" s="108"/>
      <c r="B27" s="109"/>
      <c r="C27" s="124" t="s">
        <v>733</v>
      </c>
      <c r="D27" s="124" t="s">
        <v>941</v>
      </c>
      <c r="E27" s="125" t="n">
        <v>0</v>
      </c>
      <c r="F27" s="126" t="n">
        <v>0</v>
      </c>
      <c r="G27" s="126" t="n">
        <v>0</v>
      </c>
      <c r="H27" s="126" t="n">
        <v>0</v>
      </c>
      <c r="I27" s="126" t="n">
        <v>0</v>
      </c>
      <c r="J27" s="126" t="n">
        <v>0</v>
      </c>
      <c r="K27" s="126" t="n">
        <v>0</v>
      </c>
      <c r="L27" s="126" t="n">
        <v>0</v>
      </c>
      <c r="M27" s="126" t="n">
        <v>0</v>
      </c>
      <c r="N27" s="126" t="n">
        <v>0</v>
      </c>
      <c r="O27" s="126" t="n">
        <v>0</v>
      </c>
      <c r="P27" s="127" t="n">
        <v>0</v>
      </c>
      <c r="T27" s="268"/>
    </row>
    <row r="28" customFormat="false" ht="18" hidden="false" customHeight="false" outlineLevel="0" collapsed="false">
      <c r="A28" s="108"/>
      <c r="B28" s="109"/>
      <c r="C28" s="124" t="s">
        <v>707</v>
      </c>
      <c r="D28" s="124" t="s">
        <v>953</v>
      </c>
      <c r="E28" s="125" t="n">
        <v>0</v>
      </c>
      <c r="F28" s="126" t="n">
        <v>0</v>
      </c>
      <c r="G28" s="126" t="n">
        <v>0</v>
      </c>
      <c r="H28" s="126" t="n">
        <v>0</v>
      </c>
      <c r="I28" s="126" t="n">
        <v>0</v>
      </c>
      <c r="J28" s="126" t="n">
        <v>0</v>
      </c>
      <c r="K28" s="126" t="n">
        <v>0</v>
      </c>
      <c r="L28" s="126" t="n">
        <v>0</v>
      </c>
      <c r="M28" s="126" t="n">
        <v>0</v>
      </c>
      <c r="N28" s="126" t="n">
        <v>0</v>
      </c>
      <c r="O28" s="126" t="n">
        <v>0</v>
      </c>
      <c r="P28" s="127" t="n">
        <v>0</v>
      </c>
      <c r="T28" s="268"/>
    </row>
    <row r="29" customFormat="false" ht="18" hidden="false" customHeight="false" outlineLevel="0" collapsed="false">
      <c r="A29" s="108"/>
      <c r="B29" s="109"/>
      <c r="C29" s="124" t="s">
        <v>727</v>
      </c>
      <c r="D29" s="124" t="s">
        <v>1011</v>
      </c>
      <c r="E29" s="125" t="n">
        <v>0</v>
      </c>
      <c r="F29" s="126" t="n">
        <v>0</v>
      </c>
      <c r="G29" s="126" t="n">
        <v>0</v>
      </c>
      <c r="H29" s="126" t="n">
        <v>1200000</v>
      </c>
      <c r="I29" s="126" t="n">
        <v>0</v>
      </c>
      <c r="J29" s="126" t="n">
        <v>1200000</v>
      </c>
      <c r="K29" s="126" t="n">
        <v>0</v>
      </c>
      <c r="L29" s="126" t="n">
        <v>0</v>
      </c>
      <c r="M29" s="126" t="n">
        <v>0</v>
      </c>
      <c r="N29" s="126" t="n">
        <v>0</v>
      </c>
      <c r="O29" s="126" t="n">
        <v>0</v>
      </c>
      <c r="P29" s="127" t="n">
        <v>0</v>
      </c>
      <c r="T29" s="268"/>
    </row>
    <row r="30" customFormat="false" ht="18" hidden="false" customHeight="false" outlineLevel="0" collapsed="false">
      <c r="A30" s="108"/>
      <c r="B30" s="109"/>
      <c r="C30" s="124" t="s">
        <v>712</v>
      </c>
      <c r="D30" s="124" t="s">
        <v>1011</v>
      </c>
      <c r="E30" s="125" t="n">
        <v>0</v>
      </c>
      <c r="F30" s="126" t="n">
        <v>0</v>
      </c>
      <c r="G30" s="126" t="n">
        <v>0</v>
      </c>
      <c r="H30" s="126" t="n">
        <v>2800000</v>
      </c>
      <c r="I30" s="126" t="n">
        <v>0</v>
      </c>
      <c r="J30" s="126" t="n">
        <v>2800000</v>
      </c>
      <c r="K30" s="126" t="n">
        <v>0</v>
      </c>
      <c r="L30" s="126" t="n">
        <v>0</v>
      </c>
      <c r="M30" s="126" t="n">
        <v>0</v>
      </c>
      <c r="N30" s="126" t="n">
        <v>0</v>
      </c>
      <c r="O30" s="126" t="n">
        <v>0</v>
      </c>
      <c r="P30" s="127" t="n">
        <v>0</v>
      </c>
      <c r="T30" s="268"/>
    </row>
    <row r="31" customFormat="false" ht="18" hidden="false" customHeight="false" outlineLevel="0" collapsed="false">
      <c r="A31" s="108"/>
      <c r="B31" s="109"/>
      <c r="C31" s="124" t="s">
        <v>737</v>
      </c>
      <c r="D31" s="124" t="s">
        <v>867</v>
      </c>
      <c r="E31" s="125" t="n">
        <v>0</v>
      </c>
      <c r="F31" s="126" t="n">
        <v>0</v>
      </c>
      <c r="G31" s="126" t="n">
        <v>0</v>
      </c>
      <c r="H31" s="126" t="n">
        <v>0</v>
      </c>
      <c r="I31" s="126" t="n">
        <v>80000</v>
      </c>
      <c r="J31" s="126" t="n">
        <v>-80000</v>
      </c>
      <c r="K31" s="126" t="n">
        <v>0</v>
      </c>
      <c r="L31" s="126" t="n">
        <v>0</v>
      </c>
      <c r="M31" s="126" t="n">
        <v>0</v>
      </c>
      <c r="N31" s="126" t="n">
        <v>0</v>
      </c>
      <c r="O31" s="126" t="n">
        <v>0</v>
      </c>
      <c r="P31" s="127" t="n">
        <v>0</v>
      </c>
      <c r="T31" s="268"/>
    </row>
    <row r="32" s="261" customFormat="true" ht="30" hidden="false" customHeight="false" outlineLevel="0" collapsed="false">
      <c r="A32" s="108"/>
      <c r="B32" s="109"/>
      <c r="C32" s="124" t="s">
        <v>738</v>
      </c>
      <c r="D32" s="124" t="s">
        <v>1008</v>
      </c>
      <c r="E32" s="155"/>
      <c r="F32" s="156"/>
      <c r="G32" s="126" t="n">
        <v>0</v>
      </c>
      <c r="H32" s="156"/>
      <c r="I32" s="126" t="n">
        <v>300000</v>
      </c>
      <c r="J32" s="126" t="n">
        <v>-300000</v>
      </c>
      <c r="K32" s="156"/>
      <c r="L32" s="156"/>
      <c r="M32" s="126" t="n">
        <v>0</v>
      </c>
      <c r="N32" s="156"/>
      <c r="O32" s="156"/>
      <c r="P32" s="127" t="n">
        <v>0</v>
      </c>
      <c r="Q32" s="243"/>
      <c r="R32" s="243"/>
      <c r="S32" s="243"/>
      <c r="T32" s="260"/>
      <c r="W32" s="260"/>
      <c r="Z32" s="260"/>
      <c r="AG32" s="259"/>
      <c r="AJ32" s="260"/>
      <c r="AM32" s="260"/>
      <c r="AP32" s="260"/>
      <c r="AW32" s="259"/>
      <c r="AZ32" s="260"/>
      <c r="BC32" s="260"/>
      <c r="BF32" s="260"/>
      <c r="BM32" s="259"/>
      <c r="BP32" s="260"/>
      <c r="BS32" s="260"/>
      <c r="BV32" s="260"/>
      <c r="CC32" s="259"/>
      <c r="CF32" s="260"/>
      <c r="CI32" s="260"/>
      <c r="CL32" s="260"/>
      <c r="CS32" s="259"/>
      <c r="CV32" s="260"/>
      <c r="CY32" s="260"/>
      <c r="DB32" s="260"/>
      <c r="DI32" s="259"/>
      <c r="DL32" s="260"/>
      <c r="DO32" s="260"/>
      <c r="DR32" s="260"/>
      <c r="DY32" s="259"/>
      <c r="EB32" s="260"/>
      <c r="EE32" s="260"/>
      <c r="EH32" s="260"/>
      <c r="EO32" s="259"/>
      <c r="ER32" s="260"/>
      <c r="EU32" s="260"/>
      <c r="EX32" s="260"/>
      <c r="FE32" s="259"/>
      <c r="FH32" s="260"/>
      <c r="FK32" s="260"/>
      <c r="FN32" s="260"/>
      <c r="FU32" s="259"/>
      <c r="FX32" s="260"/>
      <c r="GA32" s="260"/>
      <c r="GD32" s="260"/>
      <c r="GK32" s="259"/>
      <c r="GN32" s="260"/>
      <c r="GQ32" s="260"/>
      <c r="GT32" s="260"/>
      <c r="HA32" s="259"/>
      <c r="HD32" s="260"/>
      <c r="HG32" s="260"/>
      <c r="HJ32" s="260"/>
      <c r="HQ32" s="259"/>
      <c r="HT32" s="260"/>
      <c r="HW32" s="260"/>
      <c r="HZ32" s="260"/>
      <c r="IG32" s="259"/>
      <c r="IJ32" s="260"/>
      <c r="IM32" s="260"/>
      <c r="IP32" s="260"/>
      <c r="IW32" s="259"/>
      <c r="IZ32" s="260"/>
      <c r="JC32" s="260"/>
      <c r="JF32" s="260"/>
      <c r="JM32" s="259"/>
      <c r="JP32" s="260"/>
      <c r="JS32" s="260"/>
      <c r="JV32" s="260"/>
      <c r="KC32" s="259"/>
      <c r="KF32" s="260"/>
      <c r="KI32" s="260"/>
      <c r="KL32" s="260"/>
      <c r="KS32" s="259"/>
      <c r="KV32" s="260"/>
      <c r="KY32" s="260"/>
      <c r="LB32" s="260"/>
      <c r="LI32" s="259"/>
      <c r="LL32" s="260"/>
      <c r="LO32" s="260"/>
      <c r="LR32" s="260"/>
      <c r="LY32" s="259"/>
      <c r="MB32" s="260"/>
      <c r="ME32" s="260"/>
      <c r="MH32" s="260"/>
      <c r="MO32" s="259"/>
      <c r="MR32" s="260"/>
      <c r="MU32" s="260"/>
      <c r="MX32" s="260"/>
      <c r="NE32" s="259"/>
      <c r="NH32" s="260"/>
      <c r="NK32" s="260"/>
      <c r="NN32" s="260"/>
      <c r="NU32" s="259"/>
      <c r="NX32" s="260"/>
      <c r="OA32" s="260"/>
      <c r="OD32" s="260"/>
      <c r="OK32" s="259"/>
      <c r="ON32" s="260"/>
      <c r="OQ32" s="260"/>
      <c r="OT32" s="260"/>
      <c r="PA32" s="259"/>
      <c r="PD32" s="260"/>
      <c r="PG32" s="260"/>
      <c r="PJ32" s="260"/>
      <c r="PQ32" s="259"/>
      <c r="PT32" s="260"/>
      <c r="PW32" s="260"/>
      <c r="PZ32" s="260"/>
      <c r="QG32" s="259"/>
      <c r="QJ32" s="260"/>
      <c r="QM32" s="260"/>
      <c r="QP32" s="260"/>
      <c r="QW32" s="259"/>
      <c r="QZ32" s="260"/>
      <c r="RC32" s="260"/>
      <c r="RF32" s="260"/>
      <c r="RM32" s="259"/>
      <c r="RP32" s="260"/>
      <c r="RS32" s="260"/>
      <c r="RV32" s="260"/>
      <c r="SC32" s="259"/>
      <c r="SF32" s="260"/>
      <c r="SI32" s="260"/>
      <c r="SL32" s="260"/>
      <c r="SS32" s="259"/>
      <c r="SV32" s="260"/>
      <c r="SY32" s="260"/>
      <c r="TB32" s="260"/>
      <c r="TI32" s="259"/>
      <c r="TL32" s="260"/>
      <c r="TO32" s="260"/>
      <c r="TR32" s="260"/>
      <c r="TY32" s="259"/>
      <c r="UB32" s="260"/>
      <c r="UE32" s="260"/>
      <c r="UH32" s="260"/>
      <c r="UO32" s="259"/>
      <c r="UR32" s="260"/>
      <c r="UU32" s="260"/>
      <c r="UX32" s="260"/>
      <c r="VE32" s="259"/>
      <c r="VH32" s="260"/>
      <c r="VK32" s="260"/>
      <c r="VN32" s="260"/>
      <c r="VU32" s="259"/>
      <c r="VX32" s="260"/>
      <c r="WA32" s="260"/>
      <c r="WD32" s="260"/>
      <c r="WK32" s="259"/>
      <c r="WN32" s="260"/>
      <c r="WQ32" s="260"/>
      <c r="WT32" s="260"/>
      <c r="XA32" s="259"/>
      <c r="XD32" s="260"/>
      <c r="XG32" s="260"/>
      <c r="XJ32" s="260"/>
      <c r="XQ32" s="259"/>
      <c r="XT32" s="260"/>
      <c r="XW32" s="260"/>
      <c r="XZ32" s="260"/>
      <c r="YG32" s="259"/>
      <c r="YJ32" s="260"/>
      <c r="YM32" s="260"/>
      <c r="YP32" s="260"/>
      <c r="YW32" s="259"/>
      <c r="YZ32" s="260"/>
      <c r="ZC32" s="260"/>
      <c r="ZF32" s="260"/>
      <c r="ZM32" s="259"/>
      <c r="ZP32" s="260"/>
      <c r="ZS32" s="260"/>
      <c r="ZV32" s="260"/>
      <c r="AAC32" s="259"/>
      <c r="AAF32" s="260"/>
      <c r="AAI32" s="260"/>
      <c r="AAL32" s="260"/>
      <c r="AAS32" s="259"/>
      <c r="AAV32" s="260"/>
      <c r="AAY32" s="260"/>
      <c r="ABB32" s="260"/>
      <c r="ABI32" s="259"/>
      <c r="ABL32" s="260"/>
      <c r="ABO32" s="260"/>
      <c r="ABR32" s="260"/>
      <c r="ABY32" s="259"/>
      <c r="ACB32" s="260"/>
      <c r="ACE32" s="260"/>
      <c r="ACH32" s="260"/>
      <c r="ACO32" s="259"/>
      <c r="ACR32" s="260"/>
      <c r="ACU32" s="260"/>
      <c r="ACX32" s="260"/>
      <c r="ADE32" s="259"/>
      <c r="ADH32" s="260"/>
      <c r="ADK32" s="260"/>
      <c r="ADN32" s="260"/>
      <c r="ADU32" s="259"/>
      <c r="ADX32" s="260"/>
      <c r="AEA32" s="260"/>
      <c r="AED32" s="260"/>
      <c r="AEK32" s="259"/>
      <c r="AEN32" s="260"/>
      <c r="AEQ32" s="260"/>
      <c r="AET32" s="260"/>
      <c r="AFA32" s="259"/>
      <c r="AFD32" s="260"/>
      <c r="AFG32" s="260"/>
      <c r="AFJ32" s="260"/>
      <c r="AFQ32" s="259"/>
      <c r="AFT32" s="260"/>
      <c r="AFW32" s="260"/>
      <c r="AFZ32" s="260"/>
      <c r="AGG32" s="259"/>
      <c r="AGJ32" s="260"/>
      <c r="AGM32" s="260"/>
      <c r="AGP32" s="260"/>
      <c r="AGW32" s="259"/>
      <c r="AGZ32" s="260"/>
      <c r="AHC32" s="260"/>
      <c r="AHF32" s="260"/>
      <c r="AHM32" s="259"/>
      <c r="AHP32" s="260"/>
      <c r="AHS32" s="260"/>
      <c r="AHV32" s="260"/>
      <c r="AIC32" s="259"/>
      <c r="AIF32" s="260"/>
      <c r="AII32" s="260"/>
      <c r="AIL32" s="260"/>
      <c r="AIS32" s="259"/>
      <c r="AIV32" s="260"/>
      <c r="AIY32" s="260"/>
      <c r="AJB32" s="260"/>
      <c r="AJI32" s="259"/>
      <c r="AJL32" s="260"/>
      <c r="AJO32" s="260"/>
      <c r="AJR32" s="260"/>
      <c r="AJY32" s="259"/>
      <c r="AKB32" s="260"/>
      <c r="AKE32" s="260"/>
      <c r="AKH32" s="260"/>
      <c r="AKO32" s="259"/>
      <c r="AKR32" s="260"/>
      <c r="AKU32" s="260"/>
      <c r="AKX32" s="260"/>
      <c r="ALE32" s="259"/>
      <c r="ALH32" s="260"/>
      <c r="ALK32" s="260"/>
      <c r="ALN32" s="260"/>
      <c r="ALU32" s="259"/>
      <c r="ALX32" s="260"/>
      <c r="AMA32" s="260"/>
      <c r="AMD32" s="260"/>
    </row>
    <row r="33" s="261" customFormat="true" ht="18" hidden="false" customHeight="false" outlineLevel="0" collapsed="false">
      <c r="A33" s="108"/>
      <c r="B33" s="109"/>
      <c r="C33" s="124" t="s">
        <v>739</v>
      </c>
      <c r="D33" s="124" t="s">
        <v>1009</v>
      </c>
      <c r="E33" s="155"/>
      <c r="F33" s="156"/>
      <c r="G33" s="126" t="n">
        <v>0</v>
      </c>
      <c r="H33" s="156"/>
      <c r="I33" s="126" t="n">
        <v>200000</v>
      </c>
      <c r="J33" s="126" t="n">
        <v>-200000</v>
      </c>
      <c r="K33" s="156"/>
      <c r="L33" s="156"/>
      <c r="M33" s="126" t="n">
        <v>0</v>
      </c>
      <c r="N33" s="156"/>
      <c r="O33" s="156"/>
      <c r="P33" s="127" t="n">
        <v>0</v>
      </c>
      <c r="Q33" s="243"/>
      <c r="R33" s="243"/>
      <c r="S33" s="243"/>
      <c r="T33" s="260"/>
      <c r="W33" s="260"/>
      <c r="Z33" s="260"/>
      <c r="AG33" s="259"/>
      <c r="AJ33" s="260"/>
      <c r="AM33" s="260"/>
      <c r="AP33" s="260"/>
      <c r="AW33" s="259"/>
      <c r="AZ33" s="260"/>
      <c r="BC33" s="260"/>
      <c r="BF33" s="260"/>
      <c r="BM33" s="259"/>
      <c r="BP33" s="260"/>
      <c r="BS33" s="260"/>
      <c r="BV33" s="260"/>
      <c r="CC33" s="259"/>
      <c r="CF33" s="260"/>
      <c r="CI33" s="260"/>
      <c r="CL33" s="260"/>
      <c r="CS33" s="259"/>
      <c r="CV33" s="260"/>
      <c r="CY33" s="260"/>
      <c r="DB33" s="260"/>
      <c r="DI33" s="259"/>
      <c r="DL33" s="260"/>
      <c r="DO33" s="260"/>
      <c r="DR33" s="260"/>
      <c r="DY33" s="259"/>
      <c r="EB33" s="260"/>
      <c r="EE33" s="260"/>
      <c r="EH33" s="260"/>
      <c r="EO33" s="259"/>
      <c r="ER33" s="260"/>
      <c r="EU33" s="260"/>
      <c r="EX33" s="260"/>
      <c r="FE33" s="259"/>
      <c r="FH33" s="260"/>
      <c r="FK33" s="260"/>
      <c r="FN33" s="260"/>
      <c r="FU33" s="259"/>
      <c r="FX33" s="260"/>
      <c r="GA33" s="260"/>
      <c r="GD33" s="260"/>
      <c r="GK33" s="259"/>
      <c r="GN33" s="260"/>
      <c r="GQ33" s="260"/>
      <c r="GT33" s="260"/>
      <c r="HA33" s="259"/>
      <c r="HD33" s="260"/>
      <c r="HG33" s="260"/>
      <c r="HJ33" s="260"/>
      <c r="HQ33" s="259"/>
      <c r="HT33" s="260"/>
      <c r="HW33" s="260"/>
      <c r="HZ33" s="260"/>
      <c r="IG33" s="259"/>
      <c r="IJ33" s="260"/>
      <c r="IM33" s="260"/>
      <c r="IP33" s="260"/>
      <c r="IW33" s="259"/>
      <c r="IZ33" s="260"/>
      <c r="JC33" s="260"/>
      <c r="JF33" s="260"/>
      <c r="JM33" s="259"/>
      <c r="JP33" s="260"/>
      <c r="JS33" s="260"/>
      <c r="JV33" s="260"/>
      <c r="KC33" s="259"/>
      <c r="KF33" s="260"/>
      <c r="KI33" s="260"/>
      <c r="KL33" s="260"/>
      <c r="KS33" s="259"/>
      <c r="KV33" s="260"/>
      <c r="KY33" s="260"/>
      <c r="LB33" s="260"/>
      <c r="LI33" s="259"/>
      <c r="LL33" s="260"/>
      <c r="LO33" s="260"/>
      <c r="LR33" s="260"/>
      <c r="LY33" s="259"/>
      <c r="MB33" s="260"/>
      <c r="ME33" s="260"/>
      <c r="MH33" s="260"/>
      <c r="MO33" s="259"/>
      <c r="MR33" s="260"/>
      <c r="MU33" s="260"/>
      <c r="MX33" s="260"/>
      <c r="NE33" s="259"/>
      <c r="NH33" s="260"/>
      <c r="NK33" s="260"/>
      <c r="NN33" s="260"/>
      <c r="NU33" s="259"/>
      <c r="NX33" s="260"/>
      <c r="OA33" s="260"/>
      <c r="OD33" s="260"/>
      <c r="OK33" s="259"/>
      <c r="ON33" s="260"/>
      <c r="OQ33" s="260"/>
      <c r="OT33" s="260"/>
      <c r="PA33" s="259"/>
      <c r="PD33" s="260"/>
      <c r="PG33" s="260"/>
      <c r="PJ33" s="260"/>
      <c r="PQ33" s="259"/>
      <c r="PT33" s="260"/>
      <c r="PW33" s="260"/>
      <c r="PZ33" s="260"/>
      <c r="QG33" s="259"/>
      <c r="QJ33" s="260"/>
      <c r="QM33" s="260"/>
      <c r="QP33" s="260"/>
      <c r="QW33" s="259"/>
      <c r="QZ33" s="260"/>
      <c r="RC33" s="260"/>
      <c r="RF33" s="260"/>
      <c r="RM33" s="259"/>
      <c r="RP33" s="260"/>
      <c r="RS33" s="260"/>
      <c r="RV33" s="260"/>
      <c r="SC33" s="259"/>
      <c r="SF33" s="260"/>
      <c r="SI33" s="260"/>
      <c r="SL33" s="260"/>
      <c r="SS33" s="259"/>
      <c r="SV33" s="260"/>
      <c r="SY33" s="260"/>
      <c r="TB33" s="260"/>
      <c r="TI33" s="259"/>
      <c r="TL33" s="260"/>
      <c r="TO33" s="260"/>
      <c r="TR33" s="260"/>
      <c r="TY33" s="259"/>
      <c r="UB33" s="260"/>
      <c r="UE33" s="260"/>
      <c r="UH33" s="260"/>
      <c r="UO33" s="259"/>
      <c r="UR33" s="260"/>
      <c r="UU33" s="260"/>
      <c r="UX33" s="260"/>
      <c r="VE33" s="259"/>
      <c r="VH33" s="260"/>
      <c r="VK33" s="260"/>
      <c r="VN33" s="260"/>
      <c r="VU33" s="259"/>
      <c r="VX33" s="260"/>
      <c r="WA33" s="260"/>
      <c r="WD33" s="260"/>
      <c r="WK33" s="259"/>
      <c r="WN33" s="260"/>
      <c r="WQ33" s="260"/>
      <c r="WT33" s="260"/>
      <c r="XA33" s="259"/>
      <c r="XD33" s="260"/>
      <c r="XG33" s="260"/>
      <c r="XJ33" s="260"/>
      <c r="XQ33" s="259"/>
      <c r="XT33" s="260"/>
      <c r="XW33" s="260"/>
      <c r="XZ33" s="260"/>
      <c r="YG33" s="259"/>
      <c r="YJ33" s="260"/>
      <c r="YM33" s="260"/>
      <c r="YP33" s="260"/>
      <c r="YW33" s="259"/>
      <c r="YZ33" s="260"/>
      <c r="ZC33" s="260"/>
      <c r="ZF33" s="260"/>
      <c r="ZM33" s="259"/>
      <c r="ZP33" s="260"/>
      <c r="ZS33" s="260"/>
      <c r="ZV33" s="260"/>
      <c r="AAC33" s="259"/>
      <c r="AAF33" s="260"/>
      <c r="AAI33" s="260"/>
      <c r="AAL33" s="260"/>
      <c r="AAS33" s="259"/>
      <c r="AAV33" s="260"/>
      <c r="AAY33" s="260"/>
      <c r="ABB33" s="260"/>
      <c r="ABI33" s="259"/>
      <c r="ABL33" s="260"/>
      <c r="ABO33" s="260"/>
      <c r="ABR33" s="260"/>
      <c r="ABY33" s="259"/>
      <c r="ACB33" s="260"/>
      <c r="ACE33" s="260"/>
      <c r="ACH33" s="260"/>
      <c r="ACO33" s="259"/>
      <c r="ACR33" s="260"/>
      <c r="ACU33" s="260"/>
      <c r="ACX33" s="260"/>
      <c r="ADE33" s="259"/>
      <c r="ADH33" s="260"/>
      <c r="ADK33" s="260"/>
      <c r="ADN33" s="260"/>
      <c r="ADU33" s="259"/>
      <c r="ADX33" s="260"/>
      <c r="AEA33" s="260"/>
      <c r="AED33" s="260"/>
      <c r="AEK33" s="259"/>
      <c r="AEN33" s="260"/>
      <c r="AEQ33" s="260"/>
      <c r="AET33" s="260"/>
      <c r="AFA33" s="259"/>
      <c r="AFD33" s="260"/>
      <c r="AFG33" s="260"/>
      <c r="AFJ33" s="260"/>
      <c r="AFQ33" s="259"/>
      <c r="AFT33" s="260"/>
      <c r="AFW33" s="260"/>
      <c r="AFZ33" s="260"/>
      <c r="AGG33" s="259"/>
      <c r="AGJ33" s="260"/>
      <c r="AGM33" s="260"/>
      <c r="AGP33" s="260"/>
      <c r="AGW33" s="259"/>
      <c r="AGZ33" s="260"/>
      <c r="AHC33" s="260"/>
      <c r="AHF33" s="260"/>
      <c r="AHM33" s="259"/>
      <c r="AHP33" s="260"/>
      <c r="AHS33" s="260"/>
      <c r="AHV33" s="260"/>
      <c r="AIC33" s="259"/>
      <c r="AIF33" s="260"/>
      <c r="AII33" s="260"/>
      <c r="AIL33" s="260"/>
      <c r="AIS33" s="259"/>
      <c r="AIV33" s="260"/>
      <c r="AIY33" s="260"/>
      <c r="AJB33" s="260"/>
      <c r="AJI33" s="259"/>
      <c r="AJL33" s="260"/>
      <c r="AJO33" s="260"/>
      <c r="AJR33" s="260"/>
      <c r="AJY33" s="259"/>
      <c r="AKB33" s="260"/>
      <c r="AKE33" s="260"/>
      <c r="AKH33" s="260"/>
      <c r="AKO33" s="259"/>
      <c r="AKR33" s="260"/>
      <c r="AKU33" s="260"/>
      <c r="AKX33" s="260"/>
      <c r="ALE33" s="259"/>
      <c r="ALH33" s="260"/>
      <c r="ALK33" s="260"/>
      <c r="ALN33" s="260"/>
      <c r="ALU33" s="259"/>
      <c r="ALX33" s="260"/>
      <c r="AMA33" s="260"/>
      <c r="AMD33" s="260"/>
    </row>
    <row r="34" customFormat="false" ht="56.25" hidden="false" customHeight="true" outlineLevel="0" collapsed="false">
      <c r="A34" s="108"/>
      <c r="B34" s="109"/>
      <c r="C34" s="124" t="s">
        <v>740</v>
      </c>
      <c r="D34" s="124" t="s">
        <v>868</v>
      </c>
      <c r="E34" s="125" t="n">
        <v>0</v>
      </c>
      <c r="F34" s="126" t="n">
        <v>0</v>
      </c>
      <c r="G34" s="126" t="n">
        <v>0</v>
      </c>
      <c r="H34" s="126" t="n">
        <v>0</v>
      </c>
      <c r="I34" s="126" t="n">
        <v>0</v>
      </c>
      <c r="J34" s="126" t="n">
        <v>0</v>
      </c>
      <c r="K34" s="126" t="n">
        <v>0</v>
      </c>
      <c r="L34" s="126" t="n">
        <v>0</v>
      </c>
      <c r="M34" s="126" t="n">
        <v>0</v>
      </c>
      <c r="N34" s="126" t="n">
        <v>0</v>
      </c>
      <c r="O34" s="126" t="n">
        <v>0</v>
      </c>
      <c r="P34" s="127" t="n">
        <v>0</v>
      </c>
      <c r="T34" s="268"/>
    </row>
    <row r="35" customFormat="false" ht="60.75" hidden="false" customHeight="true" outlineLevel="0" collapsed="false">
      <c r="A35" s="108"/>
      <c r="B35" s="109"/>
      <c r="C35" s="124" t="s">
        <v>741</v>
      </c>
      <c r="D35" s="124" t="s">
        <v>910</v>
      </c>
      <c r="E35" s="125" t="n">
        <v>0</v>
      </c>
      <c r="F35" s="126" t="n">
        <v>0.0001</v>
      </c>
      <c r="G35" s="126" t="n">
        <v>-0.0001</v>
      </c>
      <c r="H35" s="126" t="n">
        <v>0</v>
      </c>
      <c r="I35" s="126" t="n">
        <v>0</v>
      </c>
      <c r="J35" s="126" t="n">
        <v>0</v>
      </c>
      <c r="K35" s="126" t="n">
        <v>0</v>
      </c>
      <c r="L35" s="126" t="n">
        <v>0</v>
      </c>
      <c r="M35" s="126" t="n">
        <v>0</v>
      </c>
      <c r="N35" s="126" t="n">
        <v>1E-007</v>
      </c>
      <c r="O35" s="126" t="n">
        <v>0</v>
      </c>
      <c r="P35" s="127" t="n">
        <v>1E-007</v>
      </c>
      <c r="T35" s="268"/>
    </row>
    <row r="36" customFormat="false" ht="30" hidden="false" customHeight="false" outlineLevel="0" collapsed="false">
      <c r="A36" s="108"/>
      <c r="B36" s="109"/>
      <c r="C36" s="124" t="s">
        <v>709</v>
      </c>
      <c r="D36" s="124" t="s">
        <v>851</v>
      </c>
      <c r="E36" s="125" t="n">
        <v>0</v>
      </c>
      <c r="F36" s="126" t="n">
        <v>337500</v>
      </c>
      <c r="G36" s="126" t="n">
        <v>-337500</v>
      </c>
      <c r="H36" s="126" t="n">
        <v>0</v>
      </c>
      <c r="I36" s="126" t="n">
        <v>0</v>
      </c>
      <c r="J36" s="126" t="n">
        <v>0</v>
      </c>
      <c r="K36" s="126" t="n">
        <v>0</v>
      </c>
      <c r="L36" s="126" t="n">
        <v>0</v>
      </c>
      <c r="M36" s="126" t="n">
        <v>0</v>
      </c>
      <c r="N36" s="126" t="n">
        <v>0</v>
      </c>
      <c r="O36" s="126" t="n">
        <v>0</v>
      </c>
      <c r="P36" s="127" t="n">
        <v>0</v>
      </c>
      <c r="T36" s="268"/>
    </row>
    <row r="37" customFormat="false" ht="60" hidden="false" customHeight="false" outlineLevel="0" collapsed="false">
      <c r="A37" s="108"/>
      <c r="B37" s="109"/>
      <c r="C37" s="124" t="s">
        <v>742</v>
      </c>
      <c r="D37" s="124" t="s">
        <v>851</v>
      </c>
      <c r="E37" s="125" t="n">
        <v>0</v>
      </c>
      <c r="F37" s="126" t="n">
        <v>800000</v>
      </c>
      <c r="G37" s="126" t="n">
        <v>-800000</v>
      </c>
      <c r="H37" s="126" t="n">
        <v>0</v>
      </c>
      <c r="I37" s="126" t="n">
        <v>0</v>
      </c>
      <c r="J37" s="126" t="n">
        <v>0</v>
      </c>
      <c r="K37" s="126" t="n">
        <v>0</v>
      </c>
      <c r="L37" s="126" t="n">
        <v>0</v>
      </c>
      <c r="M37" s="126" t="n">
        <v>0</v>
      </c>
      <c r="N37" s="126" t="n">
        <v>0</v>
      </c>
      <c r="O37" s="126" t="n">
        <v>0</v>
      </c>
      <c r="P37" s="127" t="n">
        <v>0</v>
      </c>
      <c r="T37" s="268"/>
    </row>
    <row r="38" customFormat="false" ht="18" hidden="false" customHeight="false" outlineLevel="0" collapsed="false">
      <c r="A38" s="108"/>
      <c r="B38" s="109"/>
      <c r="C38" s="124" t="s">
        <v>716</v>
      </c>
      <c r="D38" s="124" t="s">
        <v>862</v>
      </c>
      <c r="E38" s="125" t="n">
        <v>0</v>
      </c>
      <c r="F38" s="156"/>
      <c r="G38" s="126" t="n">
        <v>0</v>
      </c>
      <c r="H38" s="126" t="n">
        <v>0</v>
      </c>
      <c r="I38" s="126" t="n">
        <v>700000</v>
      </c>
      <c r="J38" s="126" t="n">
        <v>-700000</v>
      </c>
      <c r="K38" s="126" t="n">
        <v>0</v>
      </c>
      <c r="L38" s="126" t="n">
        <v>0</v>
      </c>
      <c r="M38" s="126" t="n">
        <v>0</v>
      </c>
      <c r="N38" s="126" t="n">
        <v>0</v>
      </c>
      <c r="O38" s="126" t="n">
        <v>0</v>
      </c>
      <c r="P38" s="127" t="n">
        <v>0</v>
      </c>
      <c r="T38" s="268"/>
    </row>
    <row r="39" customFormat="false" ht="18" hidden="false" customHeight="false" outlineLevel="0" collapsed="false">
      <c r="A39" s="108"/>
      <c r="B39" s="109"/>
      <c r="C39" s="124" t="s">
        <v>717</v>
      </c>
      <c r="D39" s="124" t="s">
        <v>824</v>
      </c>
      <c r="E39" s="125" t="n">
        <v>0</v>
      </c>
      <c r="F39" s="126" t="n">
        <v>2900000</v>
      </c>
      <c r="G39" s="126" t="n">
        <v>-2900000</v>
      </c>
      <c r="H39" s="126" t="n">
        <v>0</v>
      </c>
      <c r="I39" s="126" t="n">
        <v>0</v>
      </c>
      <c r="J39" s="126" t="n">
        <v>0</v>
      </c>
      <c r="K39" s="126" t="n">
        <v>0</v>
      </c>
      <c r="L39" s="126" t="n">
        <v>0</v>
      </c>
      <c r="M39" s="126" t="n">
        <v>0</v>
      </c>
      <c r="N39" s="126" t="n">
        <v>0</v>
      </c>
      <c r="O39" s="126" t="n">
        <v>0</v>
      </c>
      <c r="P39" s="127" t="n">
        <v>0</v>
      </c>
      <c r="T39" s="268"/>
    </row>
    <row r="40" customFormat="false" ht="18" hidden="false" customHeight="false" outlineLevel="0" collapsed="false">
      <c r="A40" s="108"/>
      <c r="B40" s="109"/>
      <c r="C40" s="124" t="s">
        <v>743</v>
      </c>
      <c r="D40" s="124" t="s">
        <v>1010</v>
      </c>
      <c r="E40" s="155"/>
      <c r="F40" s="156"/>
      <c r="G40" s="126" t="n">
        <v>0</v>
      </c>
      <c r="H40" s="156"/>
      <c r="I40" s="126" t="n">
        <v>310000</v>
      </c>
      <c r="J40" s="126" t="n">
        <v>-310000</v>
      </c>
      <c r="K40" s="156"/>
      <c r="L40" s="126" t="n">
        <v>1E-005</v>
      </c>
      <c r="M40" s="126" t="n">
        <v>-1E-005</v>
      </c>
      <c r="N40" s="156"/>
      <c r="O40" s="156"/>
      <c r="P40" s="127" t="n">
        <v>0</v>
      </c>
      <c r="T40" s="268"/>
    </row>
    <row r="41" customFormat="false" ht="18" hidden="false" customHeight="false" outlineLevel="0" collapsed="false">
      <c r="A41" s="108"/>
      <c r="B41" s="109"/>
      <c r="C41" s="124" t="s">
        <v>710</v>
      </c>
      <c r="D41" s="124" t="s">
        <v>868</v>
      </c>
      <c r="E41" s="155"/>
      <c r="F41" s="156"/>
      <c r="G41" s="126" t="n">
        <v>0</v>
      </c>
      <c r="H41" s="156"/>
      <c r="I41" s="126" t="n">
        <v>350000</v>
      </c>
      <c r="J41" s="126" t="n">
        <v>-350000</v>
      </c>
      <c r="K41" s="156"/>
      <c r="L41" s="126" t="n">
        <v>1E-005</v>
      </c>
      <c r="M41" s="126" t="n">
        <v>-1E-005</v>
      </c>
      <c r="N41" s="156"/>
      <c r="O41" s="156"/>
      <c r="P41" s="127" t="n">
        <v>0</v>
      </c>
      <c r="T41" s="268"/>
    </row>
    <row r="42" customFormat="false" ht="64.5" hidden="false" customHeight="true" outlineLevel="0" collapsed="false">
      <c r="A42" s="108"/>
      <c r="B42" s="109"/>
      <c r="C42" s="124" t="s">
        <v>649</v>
      </c>
      <c r="D42" s="124" t="s">
        <v>539</v>
      </c>
      <c r="E42" s="125" t="n">
        <v>0</v>
      </c>
      <c r="F42" s="126" t="n">
        <v>500000</v>
      </c>
      <c r="G42" s="126" t="n">
        <v>-500000</v>
      </c>
      <c r="H42" s="126" t="n">
        <v>0</v>
      </c>
      <c r="I42" s="126" t="n">
        <v>500000</v>
      </c>
      <c r="J42" s="126" t="n">
        <v>-500000</v>
      </c>
      <c r="K42" s="126" t="n">
        <v>0</v>
      </c>
      <c r="L42" s="126" t="n">
        <v>250000</v>
      </c>
      <c r="M42" s="126" t="n">
        <v>-250000</v>
      </c>
      <c r="N42" s="126" t="n">
        <v>0</v>
      </c>
      <c r="O42" s="126" t="n">
        <v>250000</v>
      </c>
      <c r="P42" s="127" t="n">
        <v>-250000</v>
      </c>
      <c r="T42" s="268"/>
    </row>
    <row r="43" customFormat="false" ht="30" hidden="false" customHeight="false" outlineLevel="0" collapsed="false">
      <c r="A43" s="108"/>
      <c r="B43" s="109"/>
      <c r="C43" s="124" t="s">
        <v>767</v>
      </c>
      <c r="D43" s="124" t="s">
        <v>537</v>
      </c>
      <c r="E43" s="125" t="n">
        <v>150000</v>
      </c>
      <c r="F43" s="126" t="n">
        <v>0</v>
      </c>
      <c r="G43" s="126" t="n">
        <v>150000</v>
      </c>
      <c r="H43" s="126" t="n">
        <v>50000</v>
      </c>
      <c r="I43" s="126" t="n">
        <v>0</v>
      </c>
      <c r="J43" s="126" t="n">
        <v>50000</v>
      </c>
      <c r="K43" s="126" t="n">
        <v>100000</v>
      </c>
      <c r="L43" s="126" t="n">
        <v>0</v>
      </c>
      <c r="M43" s="126" t="n">
        <v>100000</v>
      </c>
      <c r="N43" s="126" t="n">
        <v>100000</v>
      </c>
      <c r="O43" s="126" t="n">
        <v>0</v>
      </c>
      <c r="P43" s="127" t="n">
        <v>100000</v>
      </c>
      <c r="T43" s="268"/>
    </row>
    <row r="44" customFormat="false" ht="57.75" hidden="false" customHeight="true" outlineLevel="0" collapsed="false">
      <c r="A44" s="108"/>
      <c r="B44" s="113"/>
      <c r="C44" s="124" t="s">
        <v>650</v>
      </c>
      <c r="D44" s="124" t="s">
        <v>858</v>
      </c>
      <c r="E44" s="125" t="n">
        <v>1105920</v>
      </c>
      <c r="F44" s="126" t="n">
        <v>0</v>
      </c>
      <c r="G44" s="126" t="n">
        <v>1105920</v>
      </c>
      <c r="H44" s="126" t="n">
        <v>829400</v>
      </c>
      <c r="I44" s="126" t="n">
        <v>859600</v>
      </c>
      <c r="J44" s="126" t="n">
        <v>-30200</v>
      </c>
      <c r="K44" s="126" t="n">
        <v>830000</v>
      </c>
      <c r="L44" s="126" t="n">
        <v>368400</v>
      </c>
      <c r="M44" s="126" t="n">
        <v>461600</v>
      </c>
      <c r="N44" s="126" t="n">
        <v>0</v>
      </c>
      <c r="O44" s="126" t="n">
        <v>0</v>
      </c>
      <c r="P44" s="127" t="n">
        <v>0</v>
      </c>
      <c r="T44" s="268"/>
    </row>
    <row r="45" customFormat="false" ht="270" hidden="false" customHeight="false" outlineLevel="0" collapsed="false">
      <c r="A45" s="108"/>
      <c r="B45" s="117" t="s">
        <v>651</v>
      </c>
      <c r="C45" s="130"/>
      <c r="D45" s="118"/>
      <c r="E45" s="119" t="n">
        <v>1255920</v>
      </c>
      <c r="F45" s="120" t="n">
        <v>4537500.0001</v>
      </c>
      <c r="G45" s="120" t="n">
        <v>-3281580.0001</v>
      </c>
      <c r="H45" s="120" t="n">
        <v>4879400</v>
      </c>
      <c r="I45" s="120" t="n">
        <v>3299600</v>
      </c>
      <c r="J45" s="120" t="n">
        <v>1579800</v>
      </c>
      <c r="K45" s="120" t="n">
        <v>930000</v>
      </c>
      <c r="L45" s="120" t="n">
        <v>618400.00002</v>
      </c>
      <c r="M45" s="120" t="n">
        <v>311599.99998</v>
      </c>
      <c r="N45" s="120" t="n">
        <v>100000.0000001</v>
      </c>
      <c r="O45" s="120" t="n">
        <v>250000</v>
      </c>
      <c r="P45" s="121" t="n">
        <v>-149999.9999999</v>
      </c>
      <c r="T45" s="268"/>
    </row>
    <row r="46" customFormat="false" ht="45" hidden="false" customHeight="false" outlineLevel="0" collapsed="false">
      <c r="A46" s="108"/>
      <c r="B46" s="104" t="s">
        <v>652</v>
      </c>
      <c r="C46" s="124" t="s">
        <v>653</v>
      </c>
      <c r="D46" s="124" t="s">
        <v>105</v>
      </c>
      <c r="E46" s="125" t="n">
        <v>150000</v>
      </c>
      <c r="F46" s="126" t="n">
        <v>0</v>
      </c>
      <c r="G46" s="126" t="n">
        <v>150000</v>
      </c>
      <c r="H46" s="126" t="n">
        <v>0</v>
      </c>
      <c r="I46" s="126" t="n">
        <v>0</v>
      </c>
      <c r="J46" s="126" t="n">
        <v>0</v>
      </c>
      <c r="K46" s="126" t="n">
        <v>150000</v>
      </c>
      <c r="L46" s="126" t="n">
        <v>0</v>
      </c>
      <c r="M46" s="126" t="n">
        <v>150000</v>
      </c>
      <c r="N46" s="126" t="n">
        <v>150000</v>
      </c>
      <c r="O46" s="126" t="n">
        <v>150000</v>
      </c>
      <c r="P46" s="127" t="n">
        <v>0</v>
      </c>
      <c r="T46" s="268"/>
    </row>
    <row r="47" customFormat="false" ht="18" hidden="false" customHeight="false" outlineLevel="0" collapsed="false">
      <c r="A47" s="108"/>
      <c r="B47" s="109"/>
      <c r="C47" s="124" t="s">
        <v>708</v>
      </c>
      <c r="D47" s="124" t="s">
        <v>834</v>
      </c>
      <c r="E47" s="125" t="n">
        <v>0</v>
      </c>
      <c r="F47" s="126" t="n">
        <v>0</v>
      </c>
      <c r="G47" s="126" t="n">
        <v>0</v>
      </c>
      <c r="H47" s="126" t="n">
        <v>0</v>
      </c>
      <c r="I47" s="126" t="n">
        <v>0</v>
      </c>
      <c r="J47" s="126" t="n">
        <v>0</v>
      </c>
      <c r="K47" s="126" t="n">
        <v>75000</v>
      </c>
      <c r="L47" s="126" t="n">
        <v>0</v>
      </c>
      <c r="M47" s="126" t="n">
        <v>75000</v>
      </c>
      <c r="N47" s="126" t="n">
        <v>600000</v>
      </c>
      <c r="O47" s="126" t="n">
        <v>0</v>
      </c>
      <c r="P47" s="127" t="n">
        <v>600000</v>
      </c>
      <c r="T47" s="268"/>
    </row>
    <row r="48" s="263" customFormat="true" ht="18" hidden="false" customHeight="false" outlineLevel="0" collapsed="false">
      <c r="A48" s="108"/>
      <c r="B48" s="109"/>
      <c r="C48" s="124" t="s">
        <v>734</v>
      </c>
      <c r="D48" s="124" t="s">
        <v>115</v>
      </c>
      <c r="E48" s="125" t="n">
        <v>0</v>
      </c>
      <c r="F48" s="126" t="n">
        <v>0</v>
      </c>
      <c r="G48" s="126" t="n">
        <v>0</v>
      </c>
      <c r="H48" s="126" t="n">
        <v>0</v>
      </c>
      <c r="I48" s="126" t="n">
        <v>0</v>
      </c>
      <c r="J48" s="126" t="n">
        <v>0</v>
      </c>
      <c r="K48" s="126" t="n">
        <v>0</v>
      </c>
      <c r="L48" s="126" t="n">
        <v>0</v>
      </c>
      <c r="M48" s="126" t="n">
        <v>0</v>
      </c>
      <c r="N48" s="126" t="n">
        <v>0</v>
      </c>
      <c r="O48" s="126" t="n">
        <v>0</v>
      </c>
      <c r="P48" s="252"/>
      <c r="T48" s="262"/>
    </row>
    <row r="49" s="263" customFormat="true" ht="18" hidden="false" customHeight="false" outlineLevel="0" collapsed="false">
      <c r="A49" s="108"/>
      <c r="B49" s="109"/>
      <c r="C49" s="124" t="s">
        <v>724</v>
      </c>
      <c r="D49" s="124" t="s">
        <v>854</v>
      </c>
      <c r="E49" s="155"/>
      <c r="F49" s="126" t="n">
        <v>0</v>
      </c>
      <c r="G49" s="126" t="n">
        <v>0</v>
      </c>
      <c r="H49" s="126" t="n">
        <v>417000</v>
      </c>
      <c r="I49" s="126" t="n">
        <v>0</v>
      </c>
      <c r="J49" s="126" t="n">
        <v>417000</v>
      </c>
      <c r="K49" s="126" t="n">
        <v>0</v>
      </c>
      <c r="L49" s="156"/>
      <c r="M49" s="126" t="n">
        <v>0</v>
      </c>
      <c r="N49" s="156"/>
      <c r="O49" s="156"/>
      <c r="P49" s="127" t="n">
        <v>0</v>
      </c>
      <c r="T49" s="262"/>
    </row>
    <row r="50" customFormat="false" ht="18" hidden="false" customHeight="false" outlineLevel="0" collapsed="false">
      <c r="A50" s="108"/>
      <c r="B50" s="109"/>
      <c r="C50" s="124" t="s">
        <v>723</v>
      </c>
      <c r="D50" s="124" t="s">
        <v>854</v>
      </c>
      <c r="E50" s="155"/>
      <c r="F50" s="126" t="n">
        <v>0</v>
      </c>
      <c r="G50" s="126" t="n">
        <v>0</v>
      </c>
      <c r="H50" s="126" t="n">
        <v>390000</v>
      </c>
      <c r="I50" s="126" t="n">
        <v>0</v>
      </c>
      <c r="J50" s="126" t="n">
        <v>390000</v>
      </c>
      <c r="K50" s="126" t="n">
        <v>700000</v>
      </c>
      <c r="L50" s="156"/>
      <c r="M50" s="126" t="n">
        <v>700000</v>
      </c>
      <c r="N50" s="156"/>
      <c r="O50" s="156"/>
      <c r="P50" s="127" t="n">
        <v>0</v>
      </c>
      <c r="T50" s="268"/>
    </row>
    <row r="51" customFormat="false" ht="18" hidden="false" customHeight="false" outlineLevel="0" collapsed="false">
      <c r="A51" s="108"/>
      <c r="B51" s="109"/>
      <c r="C51" s="124" t="s">
        <v>722</v>
      </c>
      <c r="D51" s="124" t="s">
        <v>854</v>
      </c>
      <c r="E51" s="155"/>
      <c r="F51" s="126" t="n">
        <v>0</v>
      </c>
      <c r="G51" s="126" t="n">
        <v>0</v>
      </c>
      <c r="H51" s="126" t="n">
        <v>390000</v>
      </c>
      <c r="I51" s="126" t="n">
        <v>0</v>
      </c>
      <c r="J51" s="126" t="n">
        <v>390000</v>
      </c>
      <c r="K51" s="126" t="n">
        <v>1045000</v>
      </c>
      <c r="L51" s="156"/>
      <c r="M51" s="126" t="n">
        <v>1045000</v>
      </c>
      <c r="N51" s="156"/>
      <c r="O51" s="156"/>
      <c r="P51" s="127" t="n">
        <v>0</v>
      </c>
      <c r="T51" s="268"/>
    </row>
    <row r="52" customFormat="false" ht="18" hidden="false" customHeight="false" outlineLevel="0" collapsed="false">
      <c r="A52" s="108"/>
      <c r="B52" s="109"/>
      <c r="C52" s="124" t="s">
        <v>725</v>
      </c>
      <c r="D52" s="124" t="s">
        <v>854</v>
      </c>
      <c r="E52" s="155"/>
      <c r="F52" s="126" t="n">
        <v>0</v>
      </c>
      <c r="G52" s="126" t="n">
        <v>0</v>
      </c>
      <c r="H52" s="126" t="n">
        <v>55000</v>
      </c>
      <c r="I52" s="126" t="n">
        <v>0</v>
      </c>
      <c r="J52" s="126" t="n">
        <v>55000</v>
      </c>
      <c r="K52" s="126" t="n">
        <v>145000</v>
      </c>
      <c r="L52" s="156"/>
      <c r="M52" s="126" t="n">
        <v>145000</v>
      </c>
      <c r="N52" s="156"/>
      <c r="O52" s="156"/>
      <c r="P52" s="127" t="n">
        <v>0</v>
      </c>
      <c r="T52" s="268"/>
    </row>
    <row r="53" customFormat="false" ht="45" hidden="false" customHeight="false" outlineLevel="0" collapsed="false">
      <c r="A53" s="108"/>
      <c r="B53" s="109"/>
      <c r="C53" s="124" t="s">
        <v>726</v>
      </c>
      <c r="D53" s="124" t="s">
        <v>854</v>
      </c>
      <c r="E53" s="155"/>
      <c r="F53" s="126" t="n">
        <v>0</v>
      </c>
      <c r="G53" s="126" t="n">
        <v>0</v>
      </c>
      <c r="H53" s="126" t="n">
        <v>0</v>
      </c>
      <c r="I53" s="126" t="n">
        <v>0</v>
      </c>
      <c r="J53" s="126" t="n">
        <v>0</v>
      </c>
      <c r="K53" s="126" t="n">
        <v>300000</v>
      </c>
      <c r="L53" s="156"/>
      <c r="M53" s="126" t="n">
        <v>300000</v>
      </c>
      <c r="N53" s="156"/>
      <c r="O53" s="156"/>
      <c r="P53" s="127" t="n">
        <v>0</v>
      </c>
      <c r="T53" s="268"/>
    </row>
    <row r="54" customFormat="false" ht="30" hidden="false" customHeight="false" outlineLevel="0" collapsed="false">
      <c r="A54" s="108"/>
      <c r="B54" s="109"/>
      <c r="C54" s="124" t="s">
        <v>654</v>
      </c>
      <c r="D54" s="124" t="s">
        <v>851</v>
      </c>
      <c r="E54" s="125" t="n">
        <v>400000</v>
      </c>
      <c r="F54" s="126" t="n">
        <v>0</v>
      </c>
      <c r="G54" s="126" t="n">
        <v>400000</v>
      </c>
      <c r="H54" s="126" t="n">
        <v>500000</v>
      </c>
      <c r="I54" s="126" t="n">
        <v>0</v>
      </c>
      <c r="J54" s="126" t="n">
        <v>500000</v>
      </c>
      <c r="K54" s="126" t="n">
        <v>550000</v>
      </c>
      <c r="L54" s="126" t="n">
        <v>90000</v>
      </c>
      <c r="M54" s="126" t="n">
        <v>460000</v>
      </c>
      <c r="N54" s="126" t="n">
        <v>2000000</v>
      </c>
      <c r="O54" s="126" t="n">
        <v>82500</v>
      </c>
      <c r="P54" s="127" t="n">
        <v>1917500</v>
      </c>
      <c r="T54" s="268"/>
    </row>
    <row r="55" customFormat="false" ht="45" hidden="false" customHeight="false" outlineLevel="0" collapsed="false">
      <c r="A55" s="108"/>
      <c r="B55" s="109"/>
      <c r="C55" s="124" t="s">
        <v>719</v>
      </c>
      <c r="D55" s="124" t="s">
        <v>855</v>
      </c>
      <c r="E55" s="125" t="n">
        <v>0</v>
      </c>
      <c r="F55" s="126" t="n">
        <v>0</v>
      </c>
      <c r="G55" s="126" t="n">
        <v>0</v>
      </c>
      <c r="H55" s="126" t="n">
        <v>0</v>
      </c>
      <c r="I55" s="126" t="n">
        <v>15000</v>
      </c>
      <c r="J55" s="126" t="n">
        <v>-15000</v>
      </c>
      <c r="K55" s="126" t="n">
        <v>30000</v>
      </c>
      <c r="L55" s="126" t="n">
        <v>0</v>
      </c>
      <c r="M55" s="126" t="n">
        <v>30000</v>
      </c>
      <c r="N55" s="126" t="n">
        <v>50000</v>
      </c>
      <c r="O55" s="126" t="n">
        <v>0</v>
      </c>
      <c r="P55" s="127" t="n">
        <v>50000</v>
      </c>
      <c r="T55" s="268"/>
    </row>
    <row r="56" customFormat="false" ht="30" hidden="false" customHeight="false" outlineLevel="0" collapsed="false">
      <c r="A56" s="108"/>
      <c r="B56" s="109"/>
      <c r="C56" s="124" t="s">
        <v>655</v>
      </c>
      <c r="D56" s="124" t="s">
        <v>125</v>
      </c>
      <c r="E56" s="125" t="n">
        <v>212000</v>
      </c>
      <c r="F56" s="126" t="n">
        <v>207500</v>
      </c>
      <c r="G56" s="126" t="n">
        <v>4500</v>
      </c>
      <c r="H56" s="126" t="n">
        <v>211100</v>
      </c>
      <c r="I56" s="126" t="n">
        <v>127000</v>
      </c>
      <c r="J56" s="126" t="n">
        <v>84100</v>
      </c>
      <c r="K56" s="126" t="n">
        <v>0</v>
      </c>
      <c r="L56" s="126" t="n">
        <v>0</v>
      </c>
      <c r="M56" s="126" t="n">
        <v>0</v>
      </c>
      <c r="N56" s="126" t="n">
        <v>0</v>
      </c>
      <c r="O56" s="126" t="n">
        <v>0</v>
      </c>
      <c r="P56" s="127" t="n">
        <v>0</v>
      </c>
      <c r="T56" s="268"/>
    </row>
    <row r="57" customFormat="false" ht="45" hidden="false" customHeight="false" outlineLevel="0" collapsed="false">
      <c r="A57" s="108"/>
      <c r="B57" s="109"/>
      <c r="C57" s="124" t="s">
        <v>656</v>
      </c>
      <c r="D57" s="124" t="s">
        <v>129</v>
      </c>
      <c r="E57" s="125" t="n">
        <v>22000</v>
      </c>
      <c r="F57" s="126" t="n">
        <v>0</v>
      </c>
      <c r="G57" s="126" t="n">
        <v>22000</v>
      </c>
      <c r="H57" s="126" t="n">
        <v>22000</v>
      </c>
      <c r="I57" s="126" t="n">
        <v>0</v>
      </c>
      <c r="J57" s="126" t="n">
        <v>22000</v>
      </c>
      <c r="K57" s="126" t="n">
        <v>22000</v>
      </c>
      <c r="L57" s="126" t="n">
        <v>0</v>
      </c>
      <c r="M57" s="126" t="n">
        <v>22000</v>
      </c>
      <c r="N57" s="126" t="n">
        <v>0</v>
      </c>
      <c r="O57" s="126" t="n">
        <v>0</v>
      </c>
      <c r="P57" s="127" t="n">
        <v>0</v>
      </c>
      <c r="T57" s="268"/>
    </row>
    <row r="58" customFormat="false" ht="393.75" hidden="false" customHeight="false" outlineLevel="0" collapsed="false">
      <c r="A58" s="108"/>
      <c r="B58" s="113"/>
      <c r="C58" s="124" t="s">
        <v>720</v>
      </c>
      <c r="D58" s="124" t="s">
        <v>816</v>
      </c>
      <c r="E58" s="125" t="n">
        <v>0</v>
      </c>
      <c r="F58" s="126" t="n">
        <v>0</v>
      </c>
      <c r="G58" s="126" t="n">
        <v>0</v>
      </c>
      <c r="H58" s="126" t="n">
        <v>240000</v>
      </c>
      <c r="I58" s="126" t="n">
        <v>0</v>
      </c>
      <c r="J58" s="126" t="n">
        <v>240000</v>
      </c>
      <c r="K58" s="126" t="n">
        <v>240500</v>
      </c>
      <c r="L58" s="126" t="n">
        <v>0</v>
      </c>
      <c r="M58" s="126" t="n">
        <v>240500</v>
      </c>
      <c r="N58" s="126" t="n">
        <v>0</v>
      </c>
      <c r="O58" s="126" t="n">
        <v>0</v>
      </c>
      <c r="P58" s="127" t="n">
        <v>0</v>
      </c>
      <c r="T58" s="268"/>
    </row>
    <row r="59" customFormat="false" ht="15.75" hidden="false" customHeight="false" outlineLevel="0" collapsed="false">
      <c r="A59" s="128"/>
      <c r="B59" s="117" t="s">
        <v>657</v>
      </c>
      <c r="C59" s="130"/>
      <c r="D59" s="118"/>
      <c r="E59" s="119" t="n">
        <v>784000</v>
      </c>
      <c r="F59" s="120" t="n">
        <v>207500</v>
      </c>
      <c r="G59" s="120" t="n">
        <v>576500</v>
      </c>
      <c r="H59" s="120" t="n">
        <v>2225100</v>
      </c>
      <c r="I59" s="120" t="n">
        <v>142000</v>
      </c>
      <c r="J59" s="120" t="n">
        <v>2083100</v>
      </c>
      <c r="K59" s="120" t="n">
        <v>3257500</v>
      </c>
      <c r="L59" s="120" t="n">
        <v>90000</v>
      </c>
      <c r="M59" s="120" t="n">
        <v>3167500</v>
      </c>
      <c r="N59" s="120" t="n">
        <v>2800000</v>
      </c>
      <c r="O59" s="120" t="n">
        <v>232500</v>
      </c>
      <c r="P59" s="121" t="n">
        <v>2567500</v>
      </c>
      <c r="T59" s="268"/>
    </row>
    <row r="60" s="263" customFormat="true" ht="180" hidden="false" customHeight="false" outlineLevel="0" collapsed="false">
      <c r="A60" s="129" t="s">
        <v>658</v>
      </c>
      <c r="B60" s="130"/>
      <c r="C60" s="130"/>
      <c r="D60" s="118"/>
      <c r="E60" s="119" t="n">
        <v>6673420</v>
      </c>
      <c r="F60" s="120" t="n">
        <v>4945000.0001</v>
      </c>
      <c r="G60" s="120" t="n">
        <v>1728419.9999</v>
      </c>
      <c r="H60" s="120" t="n">
        <v>11688000.000012</v>
      </c>
      <c r="I60" s="120" t="n">
        <v>5630600</v>
      </c>
      <c r="J60" s="120" t="n">
        <v>6057400.000012</v>
      </c>
      <c r="K60" s="120" t="n">
        <v>7968500</v>
      </c>
      <c r="L60" s="120" t="n">
        <v>1218400.00002</v>
      </c>
      <c r="M60" s="120" t="n">
        <v>6750099.99998</v>
      </c>
      <c r="N60" s="120" t="n">
        <v>19211917.0000101</v>
      </c>
      <c r="O60" s="120" t="n">
        <v>5632500.0000001</v>
      </c>
      <c r="P60" s="121" t="n">
        <v>13579417.00001</v>
      </c>
      <c r="T60" s="262"/>
    </row>
    <row r="61" customFormat="false" ht="18" hidden="false" customHeight="false" outlineLevel="0" collapsed="false">
      <c r="A61" s="103" t="s">
        <v>660</v>
      </c>
      <c r="B61" s="104" t="s">
        <v>661</v>
      </c>
      <c r="C61" s="124" t="s">
        <v>662</v>
      </c>
      <c r="D61" s="124" t="s">
        <v>379</v>
      </c>
      <c r="E61" s="125" t="n">
        <v>500000</v>
      </c>
      <c r="F61" s="126" t="n">
        <v>0</v>
      </c>
      <c r="G61" s="126" t="n">
        <v>500000</v>
      </c>
      <c r="H61" s="126" t="n">
        <v>200000</v>
      </c>
      <c r="I61" s="126" t="n">
        <v>200000</v>
      </c>
      <c r="J61" s="126" t="n">
        <v>0</v>
      </c>
      <c r="K61" s="126" t="n">
        <v>500000</v>
      </c>
      <c r="L61" s="126" t="n">
        <v>250000</v>
      </c>
      <c r="M61" s="126" t="n">
        <v>250000</v>
      </c>
      <c r="N61" s="126" t="n">
        <v>500000</v>
      </c>
      <c r="O61" s="126" t="n">
        <v>0</v>
      </c>
      <c r="P61" s="127" t="n">
        <v>500000</v>
      </c>
      <c r="T61" s="268"/>
    </row>
    <row r="62" customFormat="false" ht="18" hidden="false" customHeight="false" outlineLevel="0" collapsed="false">
      <c r="A62" s="108"/>
      <c r="B62" s="109"/>
      <c r="C62" s="124" t="s">
        <v>730</v>
      </c>
      <c r="D62" s="124" t="s">
        <v>365</v>
      </c>
      <c r="E62" s="125" t="n">
        <v>0</v>
      </c>
      <c r="F62" s="126" t="n">
        <v>0</v>
      </c>
      <c r="G62" s="126" t="n">
        <v>0</v>
      </c>
      <c r="H62" s="126" t="n">
        <v>300000</v>
      </c>
      <c r="I62" s="126" t="n">
        <v>0</v>
      </c>
      <c r="J62" s="126" t="n">
        <v>300000</v>
      </c>
      <c r="K62" s="126" t="n">
        <v>0</v>
      </c>
      <c r="L62" s="126" t="n">
        <v>0</v>
      </c>
      <c r="M62" s="126" t="n">
        <v>0</v>
      </c>
      <c r="N62" s="126" t="n">
        <v>0</v>
      </c>
      <c r="O62" s="126" t="n">
        <v>0</v>
      </c>
      <c r="P62" s="127" t="n">
        <v>0</v>
      </c>
      <c r="T62" s="268"/>
    </row>
    <row r="63" customFormat="false" ht="30" hidden="false" customHeight="false" outlineLevel="0" collapsed="false">
      <c r="A63" s="108"/>
      <c r="B63" s="109"/>
      <c r="C63" s="124" t="s">
        <v>761</v>
      </c>
      <c r="D63" s="124" t="s">
        <v>275</v>
      </c>
      <c r="E63" s="125" t="n">
        <v>200000</v>
      </c>
      <c r="F63" s="126" t="n">
        <v>0</v>
      </c>
      <c r="G63" s="126" t="n">
        <v>200000</v>
      </c>
      <c r="H63" s="126" t="n">
        <v>200000</v>
      </c>
      <c r="I63" s="126" t="n">
        <v>0</v>
      </c>
      <c r="J63" s="126" t="n">
        <v>200000</v>
      </c>
      <c r="K63" s="126" t="n">
        <v>335000</v>
      </c>
      <c r="L63" s="126" t="n">
        <v>0</v>
      </c>
      <c r="M63" s="126" t="n">
        <v>335000</v>
      </c>
      <c r="N63" s="126" t="n">
        <v>450000</v>
      </c>
      <c r="O63" s="126" t="n">
        <v>0</v>
      </c>
      <c r="P63" s="127" t="n">
        <v>450000</v>
      </c>
      <c r="T63" s="268"/>
    </row>
    <row r="64" customFormat="false" ht="18" hidden="false" customHeight="false" outlineLevel="0" collapsed="false">
      <c r="A64" s="108"/>
      <c r="B64" s="109"/>
      <c r="C64" s="124" t="s">
        <v>663</v>
      </c>
      <c r="D64" s="124" t="s">
        <v>339</v>
      </c>
      <c r="E64" s="125" t="n">
        <v>820000</v>
      </c>
      <c r="F64" s="126" t="n">
        <v>540000</v>
      </c>
      <c r="G64" s="126" t="n">
        <v>280000</v>
      </c>
      <c r="H64" s="126" t="n">
        <v>2600000</v>
      </c>
      <c r="I64" s="126" t="n">
        <v>580000</v>
      </c>
      <c r="J64" s="126" t="n">
        <v>2020000</v>
      </c>
      <c r="K64" s="126" t="n">
        <v>2900000</v>
      </c>
      <c r="L64" s="126" t="n">
        <v>1340000</v>
      </c>
      <c r="M64" s="126" t="n">
        <v>1560000</v>
      </c>
      <c r="N64" s="126" t="n">
        <v>350000</v>
      </c>
      <c r="O64" s="126" t="n">
        <v>0</v>
      </c>
      <c r="P64" s="127" t="n">
        <v>350000</v>
      </c>
      <c r="T64" s="268"/>
    </row>
    <row r="65" customFormat="false" ht="18" hidden="false" customHeight="false" outlineLevel="0" collapsed="false">
      <c r="A65" s="108"/>
      <c r="B65" s="109"/>
      <c r="C65" s="124" t="s">
        <v>631</v>
      </c>
      <c r="D65" s="124" t="s">
        <v>964</v>
      </c>
      <c r="E65" s="155"/>
      <c r="F65" s="126" t="n">
        <v>0</v>
      </c>
      <c r="G65" s="126" t="n">
        <v>0</v>
      </c>
      <c r="H65" s="126" t="n">
        <v>300000</v>
      </c>
      <c r="I65" s="156"/>
      <c r="J65" s="126" t="n">
        <v>300000</v>
      </c>
      <c r="K65" s="126" t="n">
        <v>500000</v>
      </c>
      <c r="L65" s="156"/>
      <c r="M65" s="126" t="n">
        <v>500000</v>
      </c>
      <c r="N65" s="126" t="n">
        <v>30000</v>
      </c>
      <c r="O65" s="156"/>
      <c r="P65" s="127" t="n">
        <v>30000</v>
      </c>
      <c r="T65" s="268"/>
    </row>
    <row r="66" customFormat="false" ht="53.25" hidden="false" customHeight="true" outlineLevel="0" collapsed="false">
      <c r="A66" s="108"/>
      <c r="B66" s="109"/>
      <c r="C66" s="124" t="s">
        <v>632</v>
      </c>
      <c r="D66" s="124" t="s">
        <v>965</v>
      </c>
      <c r="E66" s="155"/>
      <c r="F66" s="126" t="n">
        <v>0</v>
      </c>
      <c r="G66" s="126" t="n">
        <v>0</v>
      </c>
      <c r="H66" s="126" t="n">
        <v>150000</v>
      </c>
      <c r="I66" s="156"/>
      <c r="J66" s="126" t="n">
        <v>150000</v>
      </c>
      <c r="K66" s="126" t="n">
        <v>131000</v>
      </c>
      <c r="L66" s="156"/>
      <c r="M66" s="126" t="n">
        <v>131000</v>
      </c>
      <c r="N66" s="126" t="n">
        <v>6000</v>
      </c>
      <c r="O66" s="156"/>
      <c r="P66" s="127" t="n">
        <v>6000</v>
      </c>
      <c r="T66" s="268"/>
    </row>
    <row r="67" customFormat="false" ht="42" hidden="false" customHeight="true" outlineLevel="0" collapsed="false">
      <c r="A67" s="108"/>
      <c r="B67" s="109"/>
      <c r="C67" s="124" t="s">
        <v>625</v>
      </c>
      <c r="D67" s="124" t="s">
        <v>959</v>
      </c>
      <c r="E67" s="125" t="n">
        <v>70000</v>
      </c>
      <c r="F67" s="126" t="n">
        <v>0</v>
      </c>
      <c r="G67" s="126" t="n">
        <v>70000</v>
      </c>
      <c r="H67" s="126" t="n">
        <v>100000</v>
      </c>
      <c r="I67" s="126" t="n">
        <v>0</v>
      </c>
      <c r="J67" s="126" t="n">
        <v>100000</v>
      </c>
      <c r="K67" s="126" t="n">
        <v>1000000</v>
      </c>
      <c r="L67" s="126" t="n">
        <v>0</v>
      </c>
      <c r="M67" s="126" t="n">
        <v>1000000</v>
      </c>
      <c r="N67" s="126" t="n">
        <v>4000000</v>
      </c>
      <c r="O67" s="126" t="n">
        <v>600000</v>
      </c>
      <c r="P67" s="127" t="n">
        <v>3400000</v>
      </c>
      <c r="T67" s="268"/>
    </row>
    <row r="68" customFormat="false" ht="30" hidden="false" customHeight="false" outlineLevel="0" collapsed="false">
      <c r="A68" s="108"/>
      <c r="B68" s="109"/>
      <c r="C68" s="124" t="s">
        <v>616</v>
      </c>
      <c r="D68" s="124" t="s">
        <v>367</v>
      </c>
      <c r="E68" s="125" t="n">
        <v>5600000</v>
      </c>
      <c r="F68" s="126" t="n">
        <v>0</v>
      </c>
      <c r="G68" s="126" t="n">
        <v>5600000</v>
      </c>
      <c r="H68" s="126" t="n">
        <v>2900000</v>
      </c>
      <c r="I68" s="126" t="n">
        <v>0</v>
      </c>
      <c r="J68" s="126" t="n">
        <v>2900000</v>
      </c>
      <c r="K68" s="126" t="n">
        <v>6250000</v>
      </c>
      <c r="L68" s="126" t="n">
        <v>214000</v>
      </c>
      <c r="M68" s="126" t="n">
        <v>6036000</v>
      </c>
      <c r="N68" s="126" t="n">
        <v>700000</v>
      </c>
      <c r="O68" s="126" t="n">
        <v>0</v>
      </c>
      <c r="P68" s="127" t="n">
        <v>700000</v>
      </c>
      <c r="T68" s="268"/>
    </row>
    <row r="69" customFormat="false" ht="45" hidden="false" customHeight="false" outlineLevel="0" collapsed="false">
      <c r="A69" s="108"/>
      <c r="B69" s="109"/>
      <c r="C69" s="124" t="s">
        <v>626</v>
      </c>
      <c r="D69" s="124" t="s">
        <v>962</v>
      </c>
      <c r="E69" s="125" t="n">
        <v>882000</v>
      </c>
      <c r="F69" s="126" t="n">
        <v>0</v>
      </c>
      <c r="G69" s="126" t="n">
        <v>882000</v>
      </c>
      <c r="H69" s="126" t="n">
        <v>150000</v>
      </c>
      <c r="I69" s="126" t="n">
        <v>0</v>
      </c>
      <c r="J69" s="126" t="n">
        <v>150000</v>
      </c>
      <c r="K69" s="126" t="n">
        <v>100000</v>
      </c>
      <c r="L69" s="126" t="n">
        <v>80000</v>
      </c>
      <c r="M69" s="126" t="n">
        <v>20000</v>
      </c>
      <c r="N69" s="126" t="n">
        <v>0</v>
      </c>
      <c r="O69" s="126" t="n">
        <v>0</v>
      </c>
      <c r="P69" s="127" t="n">
        <v>0</v>
      </c>
      <c r="T69" s="268"/>
    </row>
    <row r="70" customFormat="false" ht="30" hidden="false" customHeight="false" outlineLevel="0" collapsed="false">
      <c r="A70" s="108"/>
      <c r="B70" s="109"/>
      <c r="C70" s="124" t="s">
        <v>612</v>
      </c>
      <c r="D70" s="124" t="s">
        <v>971</v>
      </c>
      <c r="E70" s="125" t="n">
        <v>0</v>
      </c>
      <c r="F70" s="126" t="n">
        <v>0</v>
      </c>
      <c r="G70" s="126" t="n">
        <v>0</v>
      </c>
      <c r="H70" s="126" t="n">
        <v>150000</v>
      </c>
      <c r="I70" s="126" t="n">
        <v>0</v>
      </c>
      <c r="J70" s="126" t="n">
        <v>150000</v>
      </c>
      <c r="K70" s="126" t="n">
        <v>20000</v>
      </c>
      <c r="L70" s="126" t="n">
        <v>0</v>
      </c>
      <c r="M70" s="126" t="n">
        <v>20000</v>
      </c>
      <c r="N70" s="126" t="n">
        <v>0</v>
      </c>
      <c r="O70" s="126" t="n">
        <v>0</v>
      </c>
      <c r="P70" s="127" t="n">
        <v>0</v>
      </c>
      <c r="T70" s="268"/>
    </row>
    <row r="71" s="263" customFormat="true" ht="30" hidden="false" customHeight="false" outlineLevel="0" collapsed="false">
      <c r="A71" s="108"/>
      <c r="B71" s="109"/>
      <c r="C71" s="124" t="s">
        <v>593</v>
      </c>
      <c r="D71" s="124" t="s">
        <v>355</v>
      </c>
      <c r="E71" s="125" t="n">
        <v>100000</v>
      </c>
      <c r="F71" s="126" t="n">
        <v>0</v>
      </c>
      <c r="G71" s="126" t="n">
        <v>100000</v>
      </c>
      <c r="H71" s="126" t="n">
        <v>520000</v>
      </c>
      <c r="I71" s="126" t="n">
        <v>200000</v>
      </c>
      <c r="J71" s="126" t="n">
        <v>320000</v>
      </c>
      <c r="K71" s="126" t="n">
        <v>1200000</v>
      </c>
      <c r="L71" s="126" t="n">
        <v>150000</v>
      </c>
      <c r="M71" s="126" t="n">
        <v>1050000</v>
      </c>
      <c r="N71" s="126" t="n">
        <v>65000</v>
      </c>
      <c r="O71" s="126" t="n">
        <v>250000</v>
      </c>
      <c r="P71" s="127" t="n">
        <v>-185000</v>
      </c>
      <c r="T71" s="262"/>
    </row>
    <row r="72" customFormat="false" ht="44.25" hidden="false" customHeight="true" outlineLevel="0" collapsed="false">
      <c r="A72" s="108"/>
      <c r="B72" s="109"/>
      <c r="C72" s="124" t="s">
        <v>763</v>
      </c>
      <c r="D72" s="124" t="s">
        <v>175</v>
      </c>
      <c r="E72" s="125" t="n">
        <v>2000000</v>
      </c>
      <c r="F72" s="126" t="n">
        <v>0</v>
      </c>
      <c r="G72" s="126" t="n">
        <v>2000000</v>
      </c>
      <c r="H72" s="126" t="n">
        <v>2000000</v>
      </c>
      <c r="I72" s="126" t="n">
        <v>0</v>
      </c>
      <c r="J72" s="126" t="n">
        <v>2000000</v>
      </c>
      <c r="K72" s="126" t="n">
        <v>2000000</v>
      </c>
      <c r="L72" s="126" t="n">
        <v>0</v>
      </c>
      <c r="M72" s="126" t="n">
        <v>2000000</v>
      </c>
      <c r="N72" s="126" t="n">
        <v>2000000</v>
      </c>
      <c r="O72" s="126" t="n">
        <v>0</v>
      </c>
      <c r="P72" s="127" t="n">
        <v>2000000</v>
      </c>
      <c r="T72" s="268"/>
    </row>
    <row r="73" customFormat="false" ht="53.25" hidden="false" customHeight="true" outlineLevel="0" collapsed="false">
      <c r="A73" s="108"/>
      <c r="B73" s="109"/>
      <c r="C73" s="124" t="s">
        <v>728</v>
      </c>
      <c r="D73" s="124" t="s">
        <v>834</v>
      </c>
      <c r="E73" s="125" t="n">
        <v>0</v>
      </c>
      <c r="F73" s="126" t="n">
        <v>0</v>
      </c>
      <c r="G73" s="126" t="n">
        <v>0</v>
      </c>
      <c r="H73" s="126" t="n">
        <v>0</v>
      </c>
      <c r="I73" s="126" t="n">
        <v>0</v>
      </c>
      <c r="J73" s="126" t="n">
        <v>0</v>
      </c>
      <c r="K73" s="126" t="n">
        <v>0</v>
      </c>
      <c r="L73" s="126" t="n">
        <v>0</v>
      </c>
      <c r="M73" s="126" t="n">
        <v>0</v>
      </c>
      <c r="N73" s="126" t="n">
        <v>2000000</v>
      </c>
      <c r="O73" s="126" t="n">
        <v>0</v>
      </c>
      <c r="P73" s="127" t="n">
        <v>2000000</v>
      </c>
      <c r="T73" s="268"/>
    </row>
    <row r="74" s="261" customFormat="true" ht="18" hidden="false" customHeight="false" outlineLevel="0" collapsed="false">
      <c r="A74" s="108"/>
      <c r="B74" s="109"/>
      <c r="C74" s="124" t="s">
        <v>604</v>
      </c>
      <c r="D74" s="124" t="s">
        <v>831</v>
      </c>
      <c r="E74" s="125" t="n">
        <v>250000</v>
      </c>
      <c r="F74" s="126" t="n">
        <v>0</v>
      </c>
      <c r="G74" s="126" t="n">
        <v>250000</v>
      </c>
      <c r="H74" s="126" t="n">
        <v>250000</v>
      </c>
      <c r="I74" s="126" t="n">
        <v>0</v>
      </c>
      <c r="J74" s="126" t="n">
        <v>250000</v>
      </c>
      <c r="K74" s="126" t="n">
        <v>833000</v>
      </c>
      <c r="L74" s="126" t="n">
        <v>0</v>
      </c>
      <c r="M74" s="126" t="n">
        <v>833000</v>
      </c>
      <c r="N74" s="126" t="n">
        <v>1960000</v>
      </c>
      <c r="O74" s="126" t="n">
        <v>0</v>
      </c>
      <c r="P74" s="127" t="n">
        <v>1960000</v>
      </c>
      <c r="Q74" s="243"/>
      <c r="R74" s="243"/>
      <c r="S74" s="243"/>
      <c r="T74" s="260"/>
      <c r="W74" s="260"/>
      <c r="Z74" s="260"/>
      <c r="AG74" s="259"/>
      <c r="AJ74" s="260"/>
      <c r="AM74" s="260"/>
      <c r="AP74" s="260"/>
      <c r="AW74" s="259"/>
      <c r="AZ74" s="260"/>
      <c r="BC74" s="260"/>
      <c r="BF74" s="260"/>
      <c r="BM74" s="259"/>
      <c r="BP74" s="260"/>
      <c r="BS74" s="260"/>
      <c r="BV74" s="260"/>
      <c r="CC74" s="259"/>
      <c r="CF74" s="260"/>
      <c r="CI74" s="260"/>
      <c r="CL74" s="260"/>
      <c r="CS74" s="259"/>
      <c r="CV74" s="260"/>
      <c r="CY74" s="260"/>
      <c r="DB74" s="260"/>
      <c r="DI74" s="259"/>
      <c r="DL74" s="260"/>
      <c r="DO74" s="260"/>
      <c r="DR74" s="260"/>
      <c r="DY74" s="259"/>
      <c r="EB74" s="260"/>
      <c r="EE74" s="260"/>
      <c r="EH74" s="260"/>
      <c r="EO74" s="259"/>
      <c r="ER74" s="260"/>
      <c r="EU74" s="260"/>
      <c r="EX74" s="260"/>
      <c r="FE74" s="259"/>
      <c r="FH74" s="260"/>
      <c r="FK74" s="260"/>
      <c r="FN74" s="260"/>
      <c r="FU74" s="259"/>
      <c r="FX74" s="260"/>
      <c r="GA74" s="260"/>
      <c r="GD74" s="260"/>
      <c r="GK74" s="259"/>
      <c r="GN74" s="260"/>
      <c r="GQ74" s="260"/>
      <c r="GT74" s="260"/>
      <c r="HA74" s="259"/>
      <c r="HD74" s="260"/>
      <c r="HG74" s="260"/>
      <c r="HJ74" s="260"/>
      <c r="HQ74" s="259"/>
      <c r="HT74" s="260"/>
      <c r="HW74" s="260"/>
      <c r="HZ74" s="260"/>
      <c r="IG74" s="259"/>
      <c r="IJ74" s="260"/>
      <c r="IM74" s="260"/>
      <c r="IP74" s="260"/>
      <c r="IW74" s="259"/>
      <c r="IZ74" s="260"/>
      <c r="JC74" s="260"/>
      <c r="JF74" s="260"/>
      <c r="JM74" s="259"/>
      <c r="JP74" s="260"/>
      <c r="JS74" s="260"/>
      <c r="JV74" s="260"/>
      <c r="KC74" s="259"/>
      <c r="KF74" s="260"/>
      <c r="KI74" s="260"/>
      <c r="KL74" s="260"/>
      <c r="KS74" s="259"/>
      <c r="KV74" s="260"/>
      <c r="KY74" s="260"/>
      <c r="LB74" s="260"/>
      <c r="LI74" s="259"/>
      <c r="LL74" s="260"/>
      <c r="LO74" s="260"/>
      <c r="LR74" s="260"/>
      <c r="LY74" s="259"/>
      <c r="MB74" s="260"/>
      <c r="ME74" s="260"/>
      <c r="MH74" s="260"/>
      <c r="MO74" s="259"/>
      <c r="MR74" s="260"/>
      <c r="MU74" s="260"/>
      <c r="MX74" s="260"/>
      <c r="NE74" s="259"/>
      <c r="NH74" s="260"/>
      <c r="NK74" s="260"/>
      <c r="NN74" s="260"/>
      <c r="NU74" s="259"/>
      <c r="NX74" s="260"/>
      <c r="OA74" s="260"/>
      <c r="OD74" s="260"/>
      <c r="OK74" s="259"/>
      <c r="ON74" s="260"/>
      <c r="OQ74" s="260"/>
      <c r="OT74" s="260"/>
      <c r="PA74" s="259"/>
      <c r="PD74" s="260"/>
      <c r="PG74" s="260"/>
      <c r="PJ74" s="260"/>
      <c r="PQ74" s="259"/>
      <c r="PT74" s="260"/>
      <c r="PW74" s="260"/>
      <c r="PZ74" s="260"/>
      <c r="QG74" s="259"/>
      <c r="QJ74" s="260"/>
      <c r="QM74" s="260"/>
      <c r="QP74" s="260"/>
      <c r="QW74" s="259"/>
      <c r="QZ74" s="260"/>
      <c r="RC74" s="260"/>
      <c r="RF74" s="260"/>
      <c r="RM74" s="259"/>
      <c r="RP74" s="260"/>
      <c r="RS74" s="260"/>
      <c r="RV74" s="260"/>
      <c r="SC74" s="259"/>
      <c r="SF74" s="260"/>
      <c r="SI74" s="260"/>
      <c r="SL74" s="260"/>
      <c r="SS74" s="259"/>
      <c r="SV74" s="260"/>
      <c r="SY74" s="260"/>
      <c r="TB74" s="260"/>
      <c r="TI74" s="259"/>
      <c r="TL74" s="260"/>
      <c r="TO74" s="260"/>
      <c r="TR74" s="260"/>
      <c r="TY74" s="259"/>
      <c r="UB74" s="260"/>
      <c r="UE74" s="260"/>
      <c r="UH74" s="260"/>
      <c r="UO74" s="259"/>
      <c r="UR74" s="260"/>
      <c r="UU74" s="260"/>
      <c r="UX74" s="260"/>
      <c r="VE74" s="259"/>
      <c r="VH74" s="260"/>
      <c r="VK74" s="260"/>
      <c r="VN74" s="260"/>
      <c r="VU74" s="259"/>
      <c r="VX74" s="260"/>
      <c r="WA74" s="260"/>
      <c r="WD74" s="260"/>
      <c r="WK74" s="259"/>
      <c r="WN74" s="260"/>
      <c r="WQ74" s="260"/>
      <c r="WT74" s="260"/>
      <c r="XA74" s="259"/>
      <c r="XD74" s="260"/>
      <c r="XG74" s="260"/>
      <c r="XJ74" s="260"/>
      <c r="XQ74" s="259"/>
      <c r="XT74" s="260"/>
      <c r="XW74" s="260"/>
      <c r="XZ74" s="260"/>
      <c r="YG74" s="259"/>
      <c r="YJ74" s="260"/>
      <c r="YM74" s="260"/>
      <c r="YP74" s="260"/>
      <c r="YW74" s="259"/>
      <c r="YZ74" s="260"/>
      <c r="ZC74" s="260"/>
      <c r="ZF74" s="260"/>
      <c r="ZM74" s="259"/>
      <c r="ZP74" s="260"/>
      <c r="ZS74" s="260"/>
      <c r="ZV74" s="260"/>
      <c r="AAC74" s="259"/>
      <c r="AAF74" s="260"/>
      <c r="AAI74" s="260"/>
      <c r="AAL74" s="260"/>
      <c r="AAS74" s="259"/>
      <c r="AAV74" s="260"/>
      <c r="AAY74" s="260"/>
      <c r="ABB74" s="260"/>
      <c r="ABI74" s="259"/>
      <c r="ABL74" s="260"/>
      <c r="ABO74" s="260"/>
      <c r="ABR74" s="260"/>
      <c r="ABY74" s="259"/>
      <c r="ACB74" s="260"/>
      <c r="ACE74" s="260"/>
      <c r="ACH74" s="260"/>
      <c r="ACO74" s="259"/>
      <c r="ACR74" s="260"/>
      <c r="ACU74" s="260"/>
      <c r="ACX74" s="260"/>
      <c r="ADE74" s="259"/>
      <c r="ADH74" s="260"/>
      <c r="ADK74" s="260"/>
      <c r="ADN74" s="260"/>
      <c r="ADU74" s="259"/>
      <c r="ADX74" s="260"/>
      <c r="AEA74" s="260"/>
      <c r="AED74" s="260"/>
      <c r="AEK74" s="259"/>
      <c r="AEN74" s="260"/>
      <c r="AEQ74" s="260"/>
      <c r="AET74" s="260"/>
      <c r="AFA74" s="259"/>
      <c r="AFD74" s="260"/>
      <c r="AFG74" s="260"/>
      <c r="AFJ74" s="260"/>
      <c r="AFQ74" s="259"/>
      <c r="AFT74" s="260"/>
      <c r="AFW74" s="260"/>
      <c r="AFZ74" s="260"/>
      <c r="AGG74" s="259"/>
      <c r="AGJ74" s="260"/>
      <c r="AGM74" s="260"/>
      <c r="AGP74" s="260"/>
      <c r="AGW74" s="259"/>
      <c r="AGZ74" s="260"/>
      <c r="AHC74" s="260"/>
      <c r="AHF74" s="260"/>
      <c r="AHM74" s="259"/>
      <c r="AHP74" s="260"/>
      <c r="AHS74" s="260"/>
      <c r="AHV74" s="260"/>
      <c r="AIC74" s="259"/>
      <c r="AIF74" s="260"/>
      <c r="AII74" s="260"/>
      <c r="AIL74" s="260"/>
      <c r="AIS74" s="259"/>
      <c r="AIV74" s="260"/>
      <c r="AIY74" s="260"/>
      <c r="AJB74" s="260"/>
      <c r="AJI74" s="259"/>
      <c r="AJL74" s="260"/>
      <c r="AJO74" s="260"/>
      <c r="AJR74" s="260"/>
      <c r="AJY74" s="259"/>
      <c r="AKB74" s="260"/>
      <c r="AKE74" s="260"/>
      <c r="AKH74" s="260"/>
      <c r="AKO74" s="259"/>
      <c r="AKR74" s="260"/>
      <c r="AKU74" s="260"/>
      <c r="AKX74" s="260"/>
      <c r="ALE74" s="259"/>
      <c r="ALH74" s="260"/>
      <c r="ALK74" s="260"/>
      <c r="ALN74" s="260"/>
      <c r="ALU74" s="259"/>
      <c r="ALX74" s="260"/>
      <c r="AMA74" s="260"/>
      <c r="AMD74" s="260"/>
    </row>
    <row r="75" customFormat="false" ht="18" hidden="false" customHeight="false" outlineLevel="0" collapsed="false">
      <c r="A75" s="108"/>
      <c r="B75" s="109"/>
      <c r="C75" s="124" t="s">
        <v>617</v>
      </c>
      <c r="D75" s="124" t="s">
        <v>834</v>
      </c>
      <c r="E75" s="125" t="n">
        <v>0</v>
      </c>
      <c r="F75" s="126" t="n">
        <v>0</v>
      </c>
      <c r="G75" s="126" t="n">
        <v>0</v>
      </c>
      <c r="H75" s="126" t="n">
        <v>0</v>
      </c>
      <c r="I75" s="126" t="n">
        <v>0</v>
      </c>
      <c r="J75" s="126" t="n">
        <v>0</v>
      </c>
      <c r="K75" s="126" t="n">
        <v>0</v>
      </c>
      <c r="L75" s="126" t="n">
        <v>0</v>
      </c>
      <c r="M75" s="126" t="n">
        <v>0</v>
      </c>
      <c r="N75" s="126" t="n">
        <v>0</v>
      </c>
      <c r="O75" s="126" t="n">
        <v>0</v>
      </c>
      <c r="P75" s="127" t="n">
        <v>0</v>
      </c>
      <c r="T75" s="268"/>
    </row>
    <row r="76" customFormat="false" ht="18" hidden="false" customHeight="false" outlineLevel="0" collapsed="false">
      <c r="A76" s="108"/>
      <c r="B76" s="109"/>
      <c r="C76" s="124" t="s">
        <v>615</v>
      </c>
      <c r="D76" s="124" t="s">
        <v>361</v>
      </c>
      <c r="E76" s="125" t="n">
        <v>770000</v>
      </c>
      <c r="F76" s="126" t="n">
        <v>10000</v>
      </c>
      <c r="G76" s="126" t="n">
        <v>760000</v>
      </c>
      <c r="H76" s="126" t="n">
        <v>730000</v>
      </c>
      <c r="I76" s="126" t="n">
        <v>200000</v>
      </c>
      <c r="J76" s="126" t="n">
        <v>530000</v>
      </c>
      <c r="K76" s="126" t="n">
        <v>1300000</v>
      </c>
      <c r="L76" s="126" t="n">
        <v>355000</v>
      </c>
      <c r="M76" s="126" t="n">
        <v>945000</v>
      </c>
      <c r="N76" s="126" t="n">
        <v>118000</v>
      </c>
      <c r="O76" s="126" t="n">
        <v>0</v>
      </c>
      <c r="P76" s="127" t="n">
        <v>118000</v>
      </c>
      <c r="T76" s="268"/>
    </row>
    <row r="77" customFormat="false" ht="18" hidden="false" customHeight="false" outlineLevel="0" collapsed="false">
      <c r="A77" s="108"/>
      <c r="B77" s="109"/>
      <c r="C77" s="124" t="s">
        <v>729</v>
      </c>
      <c r="D77" s="124" t="s">
        <v>830</v>
      </c>
      <c r="E77" s="155"/>
      <c r="F77" s="126" t="n">
        <v>0</v>
      </c>
      <c r="G77" s="126" t="n">
        <v>0</v>
      </c>
      <c r="H77" s="126" t="n">
        <v>0.1</v>
      </c>
      <c r="I77" s="126" t="n">
        <v>0</v>
      </c>
      <c r="J77" s="126" t="n">
        <v>0.1</v>
      </c>
      <c r="K77" s="126" t="n">
        <v>800000</v>
      </c>
      <c r="L77" s="156"/>
      <c r="M77" s="126" t="n">
        <v>800000</v>
      </c>
      <c r="N77" s="126" t="n">
        <v>200000</v>
      </c>
      <c r="O77" s="126" t="n">
        <v>0</v>
      </c>
      <c r="P77" s="127" t="n">
        <v>200000</v>
      </c>
      <c r="T77" s="268"/>
    </row>
    <row r="78" s="263" customFormat="true" ht="18" hidden="false" customHeight="false" outlineLevel="0" collapsed="false">
      <c r="A78" s="108"/>
      <c r="B78" s="109"/>
      <c r="C78" s="124" t="s">
        <v>585</v>
      </c>
      <c r="D78" s="124" t="s">
        <v>305</v>
      </c>
      <c r="E78" s="125" t="n">
        <v>5400000</v>
      </c>
      <c r="F78" s="126" t="n">
        <v>0</v>
      </c>
      <c r="G78" s="126" t="n">
        <v>5400000</v>
      </c>
      <c r="H78" s="126" t="n">
        <v>2000000</v>
      </c>
      <c r="I78" s="126" t="n">
        <v>1050000</v>
      </c>
      <c r="J78" s="126" t="n">
        <v>950000</v>
      </c>
      <c r="K78" s="126" t="n">
        <v>10000000</v>
      </c>
      <c r="L78" s="126" t="n">
        <v>1170000</v>
      </c>
      <c r="M78" s="126" t="n">
        <v>8830000</v>
      </c>
      <c r="N78" s="126" t="n">
        <v>840000</v>
      </c>
      <c r="O78" s="126" t="n">
        <v>1013000</v>
      </c>
      <c r="P78" s="127" t="n">
        <v>-173000</v>
      </c>
      <c r="T78" s="262"/>
    </row>
    <row r="79" customFormat="false" ht="18" hidden="false" customHeight="false" outlineLevel="0" collapsed="false">
      <c r="A79" s="108"/>
      <c r="B79" s="109"/>
      <c r="C79" s="124" t="s">
        <v>718</v>
      </c>
      <c r="D79" s="124" t="s">
        <v>837</v>
      </c>
      <c r="E79" s="125" t="n">
        <v>0</v>
      </c>
      <c r="F79" s="126" t="n">
        <v>0</v>
      </c>
      <c r="G79" s="126" t="n">
        <v>0</v>
      </c>
      <c r="H79" s="126" t="n">
        <v>50000</v>
      </c>
      <c r="I79" s="126" t="n">
        <v>0</v>
      </c>
      <c r="J79" s="126" t="n">
        <v>50000</v>
      </c>
      <c r="K79" s="126" t="n">
        <v>0</v>
      </c>
      <c r="L79" s="126" t="n">
        <v>0</v>
      </c>
      <c r="M79" s="126" t="n">
        <v>0</v>
      </c>
      <c r="N79" s="126" t="n">
        <v>0</v>
      </c>
      <c r="O79" s="126" t="n">
        <v>0</v>
      </c>
      <c r="P79" s="127" t="n">
        <v>0</v>
      </c>
      <c r="T79" s="268"/>
    </row>
    <row r="80" customFormat="false" ht="30" hidden="false" customHeight="false" outlineLevel="0" collapsed="false">
      <c r="A80" s="108"/>
      <c r="B80" s="109"/>
      <c r="C80" s="124" t="s">
        <v>756</v>
      </c>
      <c r="D80" s="124" t="s">
        <v>1011</v>
      </c>
      <c r="E80" s="155"/>
      <c r="F80" s="156"/>
      <c r="G80" s="126" t="n">
        <v>0</v>
      </c>
      <c r="H80" s="156"/>
      <c r="I80" s="156"/>
      <c r="J80" s="126" t="n">
        <v>0</v>
      </c>
      <c r="K80" s="126" t="n">
        <v>500000</v>
      </c>
      <c r="L80" s="156"/>
      <c r="M80" s="126" t="n">
        <v>500000</v>
      </c>
      <c r="N80" s="126" t="n">
        <v>500000</v>
      </c>
      <c r="O80" s="156"/>
      <c r="P80" s="127" t="n">
        <v>500000</v>
      </c>
      <c r="T80" s="268"/>
    </row>
    <row r="81" s="263" customFormat="true" ht="36" hidden="false" customHeight="false" outlineLevel="0" collapsed="false">
      <c r="A81" s="108"/>
      <c r="B81" s="109"/>
      <c r="C81" s="124" t="s">
        <v>664</v>
      </c>
      <c r="D81" s="124" t="s">
        <v>371</v>
      </c>
      <c r="E81" s="125" t="n">
        <v>575000</v>
      </c>
      <c r="F81" s="126" t="n">
        <v>0</v>
      </c>
      <c r="G81" s="126" t="n">
        <v>575000</v>
      </c>
      <c r="H81" s="126" t="n">
        <v>500000</v>
      </c>
      <c r="I81" s="126" t="n">
        <v>0</v>
      </c>
      <c r="J81" s="126" t="n">
        <v>500000</v>
      </c>
      <c r="K81" s="126" t="n">
        <v>3400000</v>
      </c>
      <c r="L81" s="126" t="n">
        <v>300000</v>
      </c>
      <c r="M81" s="126" t="n">
        <v>3100000</v>
      </c>
      <c r="N81" s="126" t="n">
        <v>95000</v>
      </c>
      <c r="O81" s="126" t="n">
        <v>0</v>
      </c>
      <c r="P81" s="127" t="n">
        <v>95000</v>
      </c>
      <c r="T81" s="262"/>
    </row>
    <row r="82" s="263" customFormat="true" ht="45" hidden="false" customHeight="false" outlineLevel="0" collapsed="false">
      <c r="A82" s="108"/>
      <c r="B82" s="109"/>
      <c r="C82" s="124" t="s">
        <v>735</v>
      </c>
      <c r="D82" s="124" t="s">
        <v>1014</v>
      </c>
      <c r="E82" s="155"/>
      <c r="F82" s="156"/>
      <c r="G82" s="126" t="n">
        <v>0</v>
      </c>
      <c r="H82" s="126" t="n">
        <v>200000</v>
      </c>
      <c r="I82" s="156"/>
      <c r="J82" s="126" t="n">
        <v>200000</v>
      </c>
      <c r="K82" s="126" t="n">
        <v>100000</v>
      </c>
      <c r="L82" s="156"/>
      <c r="M82" s="126" t="n">
        <v>100000</v>
      </c>
      <c r="N82" s="156"/>
      <c r="O82" s="156"/>
      <c r="P82" s="127" t="n">
        <v>0</v>
      </c>
      <c r="T82" s="262"/>
    </row>
    <row r="83" s="261" customFormat="true" ht="30" hidden="false" customHeight="false" outlineLevel="0" collapsed="false">
      <c r="A83" s="108"/>
      <c r="B83" s="109"/>
      <c r="C83" s="124" t="s">
        <v>588</v>
      </c>
      <c r="D83" s="124" t="s">
        <v>223</v>
      </c>
      <c r="E83" s="125" t="n">
        <v>465000</v>
      </c>
      <c r="F83" s="126" t="n">
        <v>0</v>
      </c>
      <c r="G83" s="126" t="n">
        <v>465000</v>
      </c>
      <c r="H83" s="126" t="n">
        <v>655000</v>
      </c>
      <c r="I83" s="126" t="n">
        <v>0</v>
      </c>
      <c r="J83" s="126" t="n">
        <v>655000</v>
      </c>
      <c r="K83" s="126" t="n">
        <v>1500000</v>
      </c>
      <c r="L83" s="126" t="n">
        <v>110000</v>
      </c>
      <c r="M83" s="126" t="n">
        <v>1390000</v>
      </c>
      <c r="N83" s="126" t="n">
        <v>100000</v>
      </c>
      <c r="O83" s="126" t="n">
        <v>0</v>
      </c>
      <c r="P83" s="127" t="n">
        <v>100000</v>
      </c>
      <c r="Q83" s="243"/>
      <c r="R83" s="243"/>
      <c r="S83" s="243"/>
      <c r="T83" s="260"/>
      <c r="W83" s="260"/>
      <c r="Z83" s="260"/>
      <c r="AG83" s="259"/>
      <c r="AJ83" s="260"/>
      <c r="AM83" s="260"/>
      <c r="AP83" s="260"/>
      <c r="AW83" s="259"/>
      <c r="AZ83" s="260"/>
      <c r="BC83" s="260"/>
      <c r="BF83" s="260"/>
      <c r="BM83" s="259"/>
      <c r="BP83" s="260"/>
      <c r="BS83" s="260"/>
      <c r="BV83" s="260"/>
      <c r="CC83" s="259"/>
      <c r="CF83" s="260"/>
      <c r="CI83" s="260"/>
      <c r="CL83" s="260"/>
      <c r="CS83" s="259"/>
      <c r="CV83" s="260"/>
      <c r="CY83" s="260"/>
      <c r="DB83" s="260"/>
      <c r="DI83" s="259"/>
      <c r="DL83" s="260"/>
      <c r="DO83" s="260"/>
      <c r="DR83" s="260"/>
      <c r="DY83" s="259"/>
      <c r="EB83" s="260"/>
      <c r="EE83" s="260"/>
      <c r="EH83" s="260"/>
      <c r="EO83" s="259"/>
      <c r="ER83" s="260"/>
      <c r="EU83" s="260"/>
      <c r="EX83" s="260"/>
      <c r="FE83" s="259"/>
      <c r="FH83" s="260"/>
      <c r="FK83" s="260"/>
      <c r="FN83" s="260"/>
      <c r="FU83" s="259"/>
      <c r="FX83" s="260"/>
      <c r="GA83" s="260"/>
      <c r="GD83" s="260"/>
      <c r="GK83" s="259"/>
      <c r="GN83" s="260"/>
      <c r="GQ83" s="260"/>
      <c r="GT83" s="260"/>
      <c r="HA83" s="259"/>
      <c r="HD83" s="260"/>
      <c r="HG83" s="260"/>
      <c r="HJ83" s="260"/>
      <c r="HQ83" s="259"/>
      <c r="HT83" s="260"/>
      <c r="HW83" s="260"/>
      <c r="HZ83" s="260"/>
      <c r="IG83" s="259"/>
      <c r="IJ83" s="260"/>
      <c r="IM83" s="260"/>
      <c r="IP83" s="260"/>
      <c r="IW83" s="259"/>
      <c r="IZ83" s="260"/>
      <c r="JC83" s="260"/>
      <c r="JF83" s="260"/>
      <c r="JM83" s="259"/>
      <c r="JP83" s="260"/>
      <c r="JS83" s="260"/>
      <c r="JV83" s="260"/>
      <c r="KC83" s="259"/>
      <c r="KF83" s="260"/>
      <c r="KI83" s="260"/>
      <c r="KL83" s="260"/>
      <c r="KS83" s="259"/>
      <c r="KV83" s="260"/>
      <c r="KY83" s="260"/>
      <c r="LB83" s="260"/>
      <c r="LI83" s="259"/>
      <c r="LL83" s="260"/>
      <c r="LO83" s="260"/>
      <c r="LR83" s="260"/>
      <c r="LY83" s="259"/>
      <c r="MB83" s="260"/>
      <c r="ME83" s="260"/>
      <c r="MH83" s="260"/>
      <c r="MO83" s="259"/>
      <c r="MR83" s="260"/>
      <c r="MU83" s="260"/>
      <c r="MX83" s="260"/>
      <c r="NE83" s="259"/>
      <c r="NH83" s="260"/>
      <c r="NK83" s="260"/>
      <c r="NN83" s="260"/>
      <c r="NU83" s="259"/>
      <c r="NX83" s="260"/>
      <c r="OA83" s="260"/>
      <c r="OD83" s="260"/>
      <c r="OK83" s="259"/>
      <c r="ON83" s="260"/>
      <c r="OQ83" s="260"/>
      <c r="OT83" s="260"/>
      <c r="PA83" s="259"/>
      <c r="PD83" s="260"/>
      <c r="PG83" s="260"/>
      <c r="PJ83" s="260"/>
      <c r="PQ83" s="259"/>
      <c r="PT83" s="260"/>
      <c r="PW83" s="260"/>
      <c r="PZ83" s="260"/>
      <c r="QG83" s="259"/>
      <c r="QJ83" s="260"/>
      <c r="QM83" s="260"/>
      <c r="QP83" s="260"/>
      <c r="QW83" s="259"/>
      <c r="QZ83" s="260"/>
      <c r="RC83" s="260"/>
      <c r="RF83" s="260"/>
      <c r="RM83" s="259"/>
      <c r="RP83" s="260"/>
      <c r="RS83" s="260"/>
      <c r="RV83" s="260"/>
      <c r="SC83" s="259"/>
      <c r="SF83" s="260"/>
      <c r="SI83" s="260"/>
      <c r="SL83" s="260"/>
      <c r="SS83" s="259"/>
      <c r="SV83" s="260"/>
      <c r="SY83" s="260"/>
      <c r="TB83" s="260"/>
      <c r="TI83" s="259"/>
      <c r="TL83" s="260"/>
      <c r="TO83" s="260"/>
      <c r="TR83" s="260"/>
      <c r="TY83" s="259"/>
      <c r="UB83" s="260"/>
      <c r="UE83" s="260"/>
      <c r="UH83" s="260"/>
      <c r="UO83" s="259"/>
      <c r="UR83" s="260"/>
      <c r="UU83" s="260"/>
      <c r="UX83" s="260"/>
      <c r="VE83" s="259"/>
      <c r="VH83" s="260"/>
      <c r="VK83" s="260"/>
      <c r="VN83" s="260"/>
      <c r="VU83" s="259"/>
      <c r="VX83" s="260"/>
      <c r="WA83" s="260"/>
      <c r="WD83" s="260"/>
      <c r="WK83" s="259"/>
      <c r="WN83" s="260"/>
      <c r="WQ83" s="260"/>
      <c r="WT83" s="260"/>
      <c r="XA83" s="259"/>
      <c r="XD83" s="260"/>
      <c r="XG83" s="260"/>
      <c r="XJ83" s="260"/>
      <c r="XQ83" s="259"/>
      <c r="XT83" s="260"/>
      <c r="XW83" s="260"/>
      <c r="XZ83" s="260"/>
      <c r="YG83" s="259"/>
      <c r="YJ83" s="260"/>
      <c r="YM83" s="260"/>
      <c r="YP83" s="260"/>
      <c r="YW83" s="259"/>
      <c r="YZ83" s="260"/>
      <c r="ZC83" s="260"/>
      <c r="ZF83" s="260"/>
      <c r="ZM83" s="259"/>
      <c r="ZP83" s="260"/>
      <c r="ZS83" s="260"/>
      <c r="ZV83" s="260"/>
      <c r="AAC83" s="259"/>
      <c r="AAF83" s="260"/>
      <c r="AAI83" s="260"/>
      <c r="AAL83" s="260"/>
      <c r="AAS83" s="259"/>
      <c r="AAV83" s="260"/>
      <c r="AAY83" s="260"/>
      <c r="ABB83" s="260"/>
      <c r="ABI83" s="259"/>
      <c r="ABL83" s="260"/>
      <c r="ABO83" s="260"/>
      <c r="ABR83" s="260"/>
      <c r="ABY83" s="259"/>
      <c r="ACB83" s="260"/>
      <c r="ACE83" s="260"/>
      <c r="ACH83" s="260"/>
      <c r="ACO83" s="259"/>
      <c r="ACR83" s="260"/>
      <c r="ACU83" s="260"/>
      <c r="ACX83" s="260"/>
      <c r="ADE83" s="259"/>
      <c r="ADH83" s="260"/>
      <c r="ADK83" s="260"/>
      <c r="ADN83" s="260"/>
      <c r="ADU83" s="259"/>
      <c r="ADX83" s="260"/>
      <c r="AEA83" s="260"/>
      <c r="AED83" s="260"/>
      <c r="AEK83" s="259"/>
      <c r="AEN83" s="260"/>
      <c r="AEQ83" s="260"/>
      <c r="AET83" s="260"/>
      <c r="AFA83" s="259"/>
      <c r="AFD83" s="260"/>
      <c r="AFG83" s="260"/>
      <c r="AFJ83" s="260"/>
      <c r="AFQ83" s="259"/>
      <c r="AFT83" s="260"/>
      <c r="AFW83" s="260"/>
      <c r="AFZ83" s="260"/>
      <c r="AGG83" s="259"/>
      <c r="AGJ83" s="260"/>
      <c r="AGM83" s="260"/>
      <c r="AGP83" s="260"/>
      <c r="AGW83" s="259"/>
      <c r="AGZ83" s="260"/>
      <c r="AHC83" s="260"/>
      <c r="AHF83" s="260"/>
      <c r="AHM83" s="259"/>
      <c r="AHP83" s="260"/>
      <c r="AHS83" s="260"/>
      <c r="AHV83" s="260"/>
      <c r="AIC83" s="259"/>
      <c r="AIF83" s="260"/>
      <c r="AII83" s="260"/>
      <c r="AIL83" s="260"/>
      <c r="AIS83" s="259"/>
      <c r="AIV83" s="260"/>
      <c r="AIY83" s="260"/>
      <c r="AJB83" s="260"/>
      <c r="AJI83" s="259"/>
      <c r="AJL83" s="260"/>
      <c r="AJO83" s="260"/>
      <c r="AJR83" s="260"/>
      <c r="AJY83" s="259"/>
      <c r="AKB83" s="260"/>
      <c r="AKE83" s="260"/>
      <c r="AKH83" s="260"/>
      <c r="AKO83" s="259"/>
      <c r="AKR83" s="260"/>
      <c r="AKU83" s="260"/>
      <c r="AKX83" s="260"/>
      <c r="ALE83" s="259"/>
      <c r="ALH83" s="260"/>
      <c r="ALK83" s="260"/>
      <c r="ALN83" s="260"/>
      <c r="ALU83" s="259"/>
      <c r="ALX83" s="260"/>
      <c r="AMA83" s="260"/>
      <c r="AMD83" s="260"/>
    </row>
    <row r="84" s="263" customFormat="true" ht="283.5" hidden="false" customHeight="false" outlineLevel="0" collapsed="false">
      <c r="A84" s="108"/>
      <c r="B84" s="113"/>
      <c r="C84" s="124" t="s">
        <v>665</v>
      </c>
      <c r="D84" s="124" t="s">
        <v>337</v>
      </c>
      <c r="E84" s="125" t="n">
        <v>1212000</v>
      </c>
      <c r="F84" s="126" t="n">
        <v>0</v>
      </c>
      <c r="G84" s="126" t="n">
        <v>1212000</v>
      </c>
      <c r="H84" s="126" t="n">
        <v>100000</v>
      </c>
      <c r="I84" s="126" t="n">
        <v>200000</v>
      </c>
      <c r="J84" s="126" t="n">
        <v>-100000</v>
      </c>
      <c r="K84" s="126" t="n">
        <v>1400000</v>
      </c>
      <c r="L84" s="126" t="n">
        <v>600000</v>
      </c>
      <c r="M84" s="126" t="n">
        <v>800000</v>
      </c>
      <c r="N84" s="126" t="n">
        <v>2500000</v>
      </c>
      <c r="O84" s="126" t="n">
        <v>600000</v>
      </c>
      <c r="P84" s="127" t="n">
        <v>1900000</v>
      </c>
      <c r="T84" s="262"/>
    </row>
    <row r="85" customFormat="false" ht="255" hidden="false" customHeight="false" outlineLevel="0" collapsed="false">
      <c r="A85" s="108"/>
      <c r="B85" s="117" t="s">
        <v>666</v>
      </c>
      <c r="C85" s="130"/>
      <c r="D85" s="118"/>
      <c r="E85" s="119" t="n">
        <v>18844000</v>
      </c>
      <c r="F85" s="120" t="n">
        <v>550000</v>
      </c>
      <c r="G85" s="120" t="n">
        <v>18294000</v>
      </c>
      <c r="H85" s="120" t="n">
        <v>14055000.1</v>
      </c>
      <c r="I85" s="120" t="n">
        <v>2430000</v>
      </c>
      <c r="J85" s="120" t="n">
        <v>11625000.1</v>
      </c>
      <c r="K85" s="120" t="n">
        <v>34769000</v>
      </c>
      <c r="L85" s="120" t="n">
        <v>4569000</v>
      </c>
      <c r="M85" s="120" t="n">
        <v>30200000</v>
      </c>
      <c r="N85" s="120" t="n">
        <v>16414000</v>
      </c>
      <c r="O85" s="120" t="n">
        <v>2463000</v>
      </c>
      <c r="P85" s="121" t="n">
        <v>13951000</v>
      </c>
      <c r="T85" s="268"/>
    </row>
    <row r="86" customFormat="false" ht="30" hidden="false" customHeight="false" outlineLevel="0" collapsed="false">
      <c r="A86" s="108"/>
      <c r="B86" s="104" t="s">
        <v>667</v>
      </c>
      <c r="C86" s="124" t="s">
        <v>668</v>
      </c>
      <c r="D86" s="124" t="s">
        <v>982</v>
      </c>
      <c r="E86" s="125" t="n">
        <v>250000</v>
      </c>
      <c r="F86" s="126" t="n">
        <v>0</v>
      </c>
      <c r="G86" s="126" t="n">
        <v>250000</v>
      </c>
      <c r="H86" s="126" t="n">
        <v>500000</v>
      </c>
      <c r="I86" s="126" t="n">
        <v>0</v>
      </c>
      <c r="J86" s="126" t="n">
        <v>500000</v>
      </c>
      <c r="K86" s="126" t="n">
        <v>500000</v>
      </c>
      <c r="L86" s="126" t="n">
        <v>0</v>
      </c>
      <c r="M86" s="126" t="n">
        <v>500000</v>
      </c>
      <c r="N86" s="126" t="n">
        <v>500000</v>
      </c>
      <c r="O86" s="126" t="n">
        <v>0</v>
      </c>
      <c r="P86" s="127" t="n">
        <v>500000</v>
      </c>
      <c r="T86" s="268"/>
    </row>
    <row r="87" s="263" customFormat="true" ht="30" hidden="false" customHeight="false" outlineLevel="0" collapsed="false">
      <c r="A87" s="108"/>
      <c r="B87" s="109"/>
      <c r="C87" s="124" t="s">
        <v>762</v>
      </c>
      <c r="D87" s="291" t="s">
        <v>977</v>
      </c>
      <c r="E87" s="125" t="n">
        <v>4000000</v>
      </c>
      <c r="F87" s="126" t="n">
        <v>0</v>
      </c>
      <c r="G87" s="126" t="n">
        <v>4000000</v>
      </c>
      <c r="H87" s="126" t="n">
        <v>3970000</v>
      </c>
      <c r="I87" s="126" t="n">
        <v>0</v>
      </c>
      <c r="J87" s="126" t="n">
        <v>3970000</v>
      </c>
      <c r="K87" s="126" t="n">
        <v>4000000</v>
      </c>
      <c r="L87" s="126" t="n">
        <v>0</v>
      </c>
      <c r="M87" s="126" t="n">
        <v>4000000</v>
      </c>
      <c r="N87" s="126" t="n">
        <v>4000000</v>
      </c>
      <c r="O87" s="126" t="n">
        <v>0</v>
      </c>
      <c r="P87" s="127" t="n">
        <v>4000000</v>
      </c>
      <c r="T87" s="262"/>
    </row>
    <row r="88" customFormat="false" ht="18" hidden="false" customHeight="false" outlineLevel="0" collapsed="false">
      <c r="A88" s="108"/>
      <c r="B88" s="109"/>
      <c r="C88" s="124" t="s">
        <v>754</v>
      </c>
      <c r="D88" s="124" t="s">
        <v>980</v>
      </c>
      <c r="E88" s="125" t="n">
        <v>25000</v>
      </c>
      <c r="F88" s="126" t="n">
        <v>0</v>
      </c>
      <c r="G88" s="126" t="n">
        <v>25000</v>
      </c>
      <c r="H88" s="126" t="n">
        <v>25000</v>
      </c>
      <c r="I88" s="126" t="n">
        <v>0</v>
      </c>
      <c r="J88" s="126" t="n">
        <v>25000</v>
      </c>
      <c r="K88" s="126" t="n">
        <v>25000</v>
      </c>
      <c r="L88" s="126" t="n">
        <v>0</v>
      </c>
      <c r="M88" s="126" t="n">
        <v>25000</v>
      </c>
      <c r="N88" s="126" t="n">
        <v>25000</v>
      </c>
      <c r="O88" s="126" t="n">
        <v>0</v>
      </c>
      <c r="P88" s="127" t="n">
        <v>25000</v>
      </c>
      <c r="T88" s="6"/>
    </row>
    <row r="89" s="263" customFormat="true" ht="30" hidden="false" customHeight="false" outlineLevel="0" collapsed="false">
      <c r="A89" s="108"/>
      <c r="B89" s="109"/>
      <c r="C89" s="124" t="s">
        <v>755</v>
      </c>
      <c r="D89" s="124" t="s">
        <v>981</v>
      </c>
      <c r="E89" s="125" t="n">
        <v>0</v>
      </c>
      <c r="F89" s="126" t="n">
        <v>0</v>
      </c>
      <c r="G89" s="126" t="n">
        <v>0</v>
      </c>
      <c r="H89" s="126" t="n">
        <v>300000</v>
      </c>
      <c r="I89" s="126" t="n">
        <v>0</v>
      </c>
      <c r="J89" s="126" t="n">
        <v>300000</v>
      </c>
      <c r="K89" s="126" t="n">
        <v>0</v>
      </c>
      <c r="L89" s="126" t="n">
        <v>0</v>
      </c>
      <c r="M89" s="126" t="n">
        <v>0</v>
      </c>
      <c r="N89" s="126" t="n">
        <v>0</v>
      </c>
      <c r="O89" s="126" t="n">
        <v>0</v>
      </c>
      <c r="P89" s="127" t="n">
        <v>0</v>
      </c>
      <c r="T89" s="262"/>
    </row>
    <row r="90" s="263" customFormat="true" ht="362.25" hidden="false" customHeight="false" outlineLevel="0" collapsed="false">
      <c r="A90" s="108"/>
      <c r="B90" s="113"/>
      <c r="C90" s="124" t="s">
        <v>627</v>
      </c>
      <c r="D90" s="124" t="s">
        <v>966</v>
      </c>
      <c r="E90" s="125" t="n">
        <v>2900000</v>
      </c>
      <c r="F90" s="126" t="n">
        <v>0</v>
      </c>
      <c r="G90" s="126" t="n">
        <v>2900000</v>
      </c>
      <c r="H90" s="156"/>
      <c r="I90" s="126" t="n">
        <v>250000</v>
      </c>
      <c r="J90" s="126" t="n">
        <v>-250000</v>
      </c>
      <c r="K90" s="126" t="n">
        <v>0</v>
      </c>
      <c r="L90" s="156"/>
      <c r="M90" s="126" t="n">
        <v>0</v>
      </c>
      <c r="N90" s="126" t="n">
        <v>0</v>
      </c>
      <c r="O90" s="126" t="n">
        <v>0</v>
      </c>
      <c r="P90" s="127" t="n">
        <v>0</v>
      </c>
      <c r="T90" s="262"/>
    </row>
    <row r="91" s="263" customFormat="true" ht="255" hidden="false" customHeight="false" outlineLevel="0" collapsed="false">
      <c r="A91" s="108"/>
      <c r="B91" s="117" t="s">
        <v>669</v>
      </c>
      <c r="C91" s="130"/>
      <c r="D91" s="118"/>
      <c r="E91" s="119" t="n">
        <v>7175000</v>
      </c>
      <c r="F91" s="120" t="n">
        <v>0</v>
      </c>
      <c r="G91" s="120" t="n">
        <v>7175000</v>
      </c>
      <c r="H91" s="120" t="n">
        <v>4795000</v>
      </c>
      <c r="I91" s="120" t="n">
        <v>250000</v>
      </c>
      <c r="J91" s="120" t="n">
        <v>4545000</v>
      </c>
      <c r="K91" s="120" t="n">
        <v>4525000</v>
      </c>
      <c r="L91" s="120" t="n">
        <v>0</v>
      </c>
      <c r="M91" s="120" t="n">
        <v>4525000</v>
      </c>
      <c r="N91" s="120" t="n">
        <v>4525000</v>
      </c>
      <c r="O91" s="120" t="n">
        <v>0</v>
      </c>
      <c r="P91" s="121" t="n">
        <v>4525000</v>
      </c>
      <c r="T91" s="262"/>
    </row>
    <row r="92" s="263" customFormat="true" ht="18" hidden="false" customHeight="false" outlineLevel="0" collapsed="false">
      <c r="A92" s="108"/>
      <c r="B92" s="104" t="s">
        <v>671</v>
      </c>
      <c r="C92" s="124" t="s">
        <v>699</v>
      </c>
      <c r="D92" s="124" t="s">
        <v>281</v>
      </c>
      <c r="E92" s="125" t="n">
        <v>262000</v>
      </c>
      <c r="F92" s="126" t="n">
        <v>186000</v>
      </c>
      <c r="G92" s="126" t="n">
        <v>76000</v>
      </c>
      <c r="H92" s="126" t="n">
        <v>0</v>
      </c>
      <c r="I92" s="126" t="n">
        <v>0</v>
      </c>
      <c r="J92" s="126" t="n">
        <v>0</v>
      </c>
      <c r="K92" s="126" t="n">
        <v>0</v>
      </c>
      <c r="L92" s="126" t="n">
        <v>0</v>
      </c>
      <c r="M92" s="126" t="n">
        <v>0</v>
      </c>
      <c r="N92" s="126" t="n">
        <v>0</v>
      </c>
      <c r="O92" s="126" t="n">
        <v>0</v>
      </c>
      <c r="P92" s="127" t="n">
        <v>0</v>
      </c>
      <c r="T92" s="262"/>
    </row>
    <row r="93" s="263" customFormat="true" ht="30" hidden="false" customHeight="false" outlineLevel="0" collapsed="false">
      <c r="A93" s="108"/>
      <c r="B93" s="109"/>
      <c r="C93" s="124" t="s">
        <v>700</v>
      </c>
      <c r="D93" s="124" t="s">
        <v>279</v>
      </c>
      <c r="E93" s="125" t="n">
        <v>0</v>
      </c>
      <c r="F93" s="126" t="n">
        <v>0</v>
      </c>
      <c r="G93" s="126" t="n">
        <v>0</v>
      </c>
      <c r="H93" s="126" t="n">
        <v>0</v>
      </c>
      <c r="I93" s="126" t="n">
        <v>0</v>
      </c>
      <c r="J93" s="126" t="n">
        <v>0</v>
      </c>
      <c r="K93" s="126" t="n">
        <v>0</v>
      </c>
      <c r="L93" s="126" t="n">
        <v>0</v>
      </c>
      <c r="M93" s="126" t="n">
        <v>0</v>
      </c>
      <c r="N93" s="126" t="n">
        <v>0</v>
      </c>
      <c r="O93" s="126" t="n">
        <v>0</v>
      </c>
      <c r="P93" s="127" t="n">
        <v>0</v>
      </c>
      <c r="T93" s="262"/>
    </row>
    <row r="94" s="263" customFormat="true" ht="30" hidden="false" customHeight="false" outlineLevel="0" collapsed="false">
      <c r="A94" s="108"/>
      <c r="B94" s="109"/>
      <c r="C94" s="124" t="s">
        <v>672</v>
      </c>
      <c r="D94" s="124" t="s">
        <v>917</v>
      </c>
      <c r="E94" s="125" t="n">
        <v>63000</v>
      </c>
      <c r="F94" s="126" t="n">
        <v>0</v>
      </c>
      <c r="G94" s="126" t="n">
        <v>63000</v>
      </c>
      <c r="H94" s="126" t="n">
        <v>1500000</v>
      </c>
      <c r="I94" s="126" t="n">
        <v>250000</v>
      </c>
      <c r="J94" s="126" t="n">
        <v>1250000</v>
      </c>
      <c r="K94" s="126" t="n">
        <v>1850000</v>
      </c>
      <c r="L94" s="126" t="n">
        <v>475000</v>
      </c>
      <c r="M94" s="126" t="n">
        <v>1375000</v>
      </c>
      <c r="N94" s="126" t="n">
        <v>0</v>
      </c>
      <c r="O94" s="126" t="n">
        <v>0</v>
      </c>
      <c r="P94" s="127" t="n">
        <v>0</v>
      </c>
      <c r="T94" s="262"/>
    </row>
    <row r="95" customFormat="false" ht="30" hidden="false" customHeight="false" outlineLevel="0" collapsed="false">
      <c r="A95" s="108"/>
      <c r="B95" s="109"/>
      <c r="C95" s="124" t="s">
        <v>701</v>
      </c>
      <c r="D95" s="124" t="s">
        <v>283</v>
      </c>
      <c r="E95" s="125" t="n">
        <v>733000</v>
      </c>
      <c r="F95" s="126" t="n">
        <v>255000</v>
      </c>
      <c r="G95" s="126" t="n">
        <v>478000</v>
      </c>
      <c r="H95" s="126" t="n">
        <v>0</v>
      </c>
      <c r="I95" s="126" t="n">
        <v>500000</v>
      </c>
      <c r="J95" s="126" t="n">
        <v>-500000</v>
      </c>
      <c r="K95" s="126" t="n">
        <v>0</v>
      </c>
      <c r="L95" s="126" t="n">
        <v>0</v>
      </c>
      <c r="M95" s="126" t="n">
        <v>0</v>
      </c>
      <c r="N95" s="126" t="n">
        <v>0</v>
      </c>
      <c r="O95" s="126" t="n">
        <v>0</v>
      </c>
      <c r="P95" s="127" t="n">
        <v>0</v>
      </c>
      <c r="T95" s="268"/>
    </row>
    <row r="96" customFormat="false" ht="18" hidden="false" customHeight="false" outlineLevel="0" collapsed="false">
      <c r="A96" s="108"/>
      <c r="B96" s="109"/>
      <c r="C96" s="124" t="s">
        <v>759</v>
      </c>
      <c r="D96" s="124" t="s">
        <v>945</v>
      </c>
      <c r="E96" s="125" t="n">
        <v>0</v>
      </c>
      <c r="F96" s="126" t="n">
        <v>0</v>
      </c>
      <c r="G96" s="126" t="n">
        <v>0</v>
      </c>
      <c r="H96" s="126" t="n">
        <v>20000</v>
      </c>
      <c r="I96" s="126" t="n">
        <v>0</v>
      </c>
      <c r="J96" s="126" t="n">
        <v>20000</v>
      </c>
      <c r="K96" s="126" t="n">
        <v>0</v>
      </c>
      <c r="L96" s="126" t="n">
        <v>0</v>
      </c>
      <c r="M96" s="126" t="n">
        <v>0</v>
      </c>
      <c r="N96" s="126" t="n">
        <v>0</v>
      </c>
      <c r="O96" s="126" t="n">
        <v>0</v>
      </c>
      <c r="P96" s="127" t="n">
        <v>0</v>
      </c>
      <c r="T96" s="268"/>
    </row>
    <row r="97" s="263" customFormat="true" ht="45" hidden="false" customHeight="false" outlineLevel="0" collapsed="false">
      <c r="A97" s="108"/>
      <c r="B97" s="109"/>
      <c r="C97" s="124" t="s">
        <v>684</v>
      </c>
      <c r="D97" s="124" t="s">
        <v>1013</v>
      </c>
      <c r="E97" s="155"/>
      <c r="F97" s="156"/>
      <c r="G97" s="126" t="n">
        <v>0</v>
      </c>
      <c r="H97" s="126" t="n">
        <v>400000</v>
      </c>
      <c r="I97" s="156"/>
      <c r="J97" s="126" t="n">
        <v>400000</v>
      </c>
      <c r="K97" s="126" t="n">
        <v>1000000</v>
      </c>
      <c r="L97" s="156"/>
      <c r="M97" s="126" t="n">
        <v>1000000</v>
      </c>
      <c r="N97" s="126" t="n">
        <v>1000000</v>
      </c>
      <c r="O97" s="156"/>
      <c r="P97" s="127" t="n">
        <v>1000000</v>
      </c>
      <c r="T97" s="262"/>
    </row>
    <row r="98" customFormat="false" ht="18" hidden="false" customHeight="false" outlineLevel="0" collapsed="false">
      <c r="A98" s="108"/>
      <c r="B98" s="109"/>
      <c r="C98" s="124" t="s">
        <v>581</v>
      </c>
      <c r="D98" s="124" t="s">
        <v>899</v>
      </c>
      <c r="E98" s="125" t="n">
        <v>308000</v>
      </c>
      <c r="F98" s="126" t="n">
        <v>0</v>
      </c>
      <c r="G98" s="126" t="n">
        <v>308000</v>
      </c>
      <c r="H98" s="126" t="n">
        <v>0</v>
      </c>
      <c r="I98" s="126" t="n">
        <v>0</v>
      </c>
      <c r="J98" s="126" t="n">
        <v>0</v>
      </c>
      <c r="K98" s="126" t="n">
        <v>1800000</v>
      </c>
      <c r="L98" s="126" t="n">
        <v>0</v>
      </c>
      <c r="M98" s="126" t="n">
        <v>1800000</v>
      </c>
      <c r="N98" s="126" t="n">
        <v>362000</v>
      </c>
      <c r="O98" s="126" t="n">
        <v>1250000</v>
      </c>
      <c r="P98" s="127" t="n">
        <v>-888000</v>
      </c>
      <c r="T98" s="268"/>
    </row>
    <row r="99" customFormat="false" ht="18" hidden="false" customHeight="false" outlineLevel="0" collapsed="false">
      <c r="A99" s="108"/>
      <c r="B99" s="109"/>
      <c r="C99" s="124" t="s">
        <v>711</v>
      </c>
      <c r="D99" s="124" t="s">
        <v>1046</v>
      </c>
      <c r="E99" s="155"/>
      <c r="F99" s="156"/>
      <c r="G99" s="126" t="n">
        <v>0</v>
      </c>
      <c r="H99" s="156"/>
      <c r="I99" s="156"/>
      <c r="J99" s="126" t="n">
        <v>0</v>
      </c>
      <c r="K99" s="156"/>
      <c r="L99" s="156"/>
      <c r="M99" s="126" t="n">
        <v>0</v>
      </c>
      <c r="N99" s="156"/>
      <c r="O99" s="156"/>
      <c r="P99" s="127" t="n">
        <v>0</v>
      </c>
      <c r="T99" s="268"/>
    </row>
    <row r="100" customFormat="false" ht="18" hidden="false" customHeight="false" outlineLevel="0" collapsed="false">
      <c r="A100" s="108"/>
      <c r="B100" s="109"/>
      <c r="C100" s="124" t="s">
        <v>702</v>
      </c>
      <c r="D100" s="124" t="s">
        <v>291</v>
      </c>
      <c r="E100" s="125" t="n">
        <v>0</v>
      </c>
      <c r="F100" s="126" t="n">
        <v>0</v>
      </c>
      <c r="G100" s="126" t="n">
        <v>0</v>
      </c>
      <c r="H100" s="126" t="n">
        <v>0</v>
      </c>
      <c r="I100" s="126" t="n">
        <v>0</v>
      </c>
      <c r="J100" s="126" t="n">
        <v>0</v>
      </c>
      <c r="K100" s="126" t="n">
        <v>0</v>
      </c>
      <c r="L100" s="126" t="n">
        <v>0</v>
      </c>
      <c r="M100" s="126" t="n">
        <v>0</v>
      </c>
      <c r="N100" s="126" t="n">
        <v>0</v>
      </c>
      <c r="O100" s="126" t="n">
        <v>0</v>
      </c>
      <c r="P100" s="127" t="n">
        <v>0</v>
      </c>
      <c r="T100" s="268"/>
    </row>
    <row r="101" customFormat="false" ht="18" hidden="false" customHeight="false" outlineLevel="0" collapsed="false">
      <c r="A101" s="108"/>
      <c r="B101" s="109"/>
      <c r="C101" s="124" t="s">
        <v>697</v>
      </c>
      <c r="D101" s="124" t="s">
        <v>293</v>
      </c>
      <c r="E101" s="125" t="n">
        <v>1203000</v>
      </c>
      <c r="F101" s="126" t="n">
        <v>1350000</v>
      </c>
      <c r="G101" s="126" t="n">
        <v>-147000</v>
      </c>
      <c r="H101" s="126" t="n">
        <v>0</v>
      </c>
      <c r="I101" s="126" t="n">
        <v>1000000</v>
      </c>
      <c r="J101" s="126" t="n">
        <v>-1000000</v>
      </c>
      <c r="K101" s="126" t="n">
        <v>0</v>
      </c>
      <c r="L101" s="126" t="n">
        <v>0</v>
      </c>
      <c r="M101" s="126" t="n">
        <v>0</v>
      </c>
      <c r="N101" s="126" t="n">
        <v>0</v>
      </c>
      <c r="O101" s="126" t="n">
        <v>0</v>
      </c>
      <c r="P101" s="127" t="n">
        <v>0</v>
      </c>
      <c r="T101" s="268"/>
    </row>
    <row r="102" customFormat="false" ht="18" hidden="false" customHeight="false" outlineLevel="0" collapsed="false">
      <c r="A102" s="108"/>
      <c r="B102" s="109"/>
      <c r="C102" s="124" t="s">
        <v>586</v>
      </c>
      <c r="D102" s="124" t="s">
        <v>877</v>
      </c>
      <c r="E102" s="125" t="n">
        <v>0</v>
      </c>
      <c r="F102" s="126" t="n">
        <v>0</v>
      </c>
      <c r="G102" s="126" t="n">
        <v>0</v>
      </c>
      <c r="H102" s="126" t="n">
        <v>250000</v>
      </c>
      <c r="I102" s="126" t="n">
        <v>0</v>
      </c>
      <c r="J102" s="126" t="n">
        <v>250000</v>
      </c>
      <c r="K102" s="126" t="n">
        <v>1400000</v>
      </c>
      <c r="L102" s="126" t="n">
        <v>0</v>
      </c>
      <c r="M102" s="126" t="n">
        <v>1400000</v>
      </c>
      <c r="N102" s="126" t="n">
        <v>2900000</v>
      </c>
      <c r="O102" s="126" t="n">
        <v>0</v>
      </c>
      <c r="P102" s="127" t="n">
        <v>2900000</v>
      </c>
      <c r="T102" s="268"/>
    </row>
    <row r="103" customFormat="false" ht="51" hidden="false" customHeight="true" outlineLevel="0" collapsed="false">
      <c r="A103" s="108"/>
      <c r="B103" s="109"/>
      <c r="C103" s="124" t="s">
        <v>587</v>
      </c>
      <c r="D103" s="124" t="s">
        <v>277</v>
      </c>
      <c r="E103" s="125" t="n">
        <v>3858000</v>
      </c>
      <c r="F103" s="126" t="n">
        <v>0</v>
      </c>
      <c r="G103" s="126" t="n">
        <v>3858000</v>
      </c>
      <c r="H103" s="126" t="n">
        <v>2200000</v>
      </c>
      <c r="I103" s="126" t="n">
        <v>1100000</v>
      </c>
      <c r="J103" s="126" t="n">
        <v>1100000</v>
      </c>
      <c r="K103" s="126" t="n">
        <v>2000000</v>
      </c>
      <c r="L103" s="126" t="n">
        <v>875000</v>
      </c>
      <c r="M103" s="126" t="n">
        <v>1125000</v>
      </c>
      <c r="N103" s="126" t="n">
        <v>0</v>
      </c>
      <c r="O103" s="126" t="n">
        <v>0</v>
      </c>
      <c r="P103" s="127" t="n">
        <v>0</v>
      </c>
      <c r="T103" s="268"/>
    </row>
    <row r="104" customFormat="false" ht="30" hidden="false" customHeight="false" outlineLevel="0" collapsed="false">
      <c r="A104" s="108"/>
      <c r="B104" s="109"/>
      <c r="C104" s="124" t="s">
        <v>703</v>
      </c>
      <c r="D104" s="124" t="s">
        <v>295</v>
      </c>
      <c r="E104" s="125" t="n">
        <v>0</v>
      </c>
      <c r="F104" s="126" t="n">
        <v>0</v>
      </c>
      <c r="G104" s="126" t="n">
        <v>0</v>
      </c>
      <c r="H104" s="126" t="n">
        <v>0</v>
      </c>
      <c r="I104" s="126" t="n">
        <v>0</v>
      </c>
      <c r="J104" s="126" t="n">
        <v>0</v>
      </c>
      <c r="K104" s="126" t="n">
        <v>0</v>
      </c>
      <c r="L104" s="126" t="n">
        <v>0</v>
      </c>
      <c r="M104" s="126" t="n">
        <v>0</v>
      </c>
      <c r="N104" s="126" t="n">
        <v>0</v>
      </c>
      <c r="O104" s="126" t="n">
        <v>0</v>
      </c>
      <c r="P104" s="127" t="n">
        <v>0</v>
      </c>
      <c r="T104" s="268"/>
    </row>
    <row r="105" customFormat="false" ht="63.75" hidden="false" customHeight="true" outlineLevel="0" collapsed="false">
      <c r="A105" s="108"/>
      <c r="B105" s="109"/>
      <c r="C105" s="124" t="s">
        <v>748</v>
      </c>
      <c r="D105" s="124" t="s">
        <v>303</v>
      </c>
      <c r="E105" s="125" t="n">
        <v>0</v>
      </c>
      <c r="F105" s="126" t="n">
        <v>0</v>
      </c>
      <c r="G105" s="126" t="n">
        <v>0</v>
      </c>
      <c r="H105" s="126" t="n">
        <v>0</v>
      </c>
      <c r="I105" s="126" t="n">
        <v>0</v>
      </c>
      <c r="J105" s="126" t="n">
        <v>0</v>
      </c>
      <c r="K105" s="126" t="n">
        <v>0</v>
      </c>
      <c r="L105" s="126" t="n">
        <v>0</v>
      </c>
      <c r="M105" s="126" t="n">
        <v>0</v>
      </c>
      <c r="N105" s="126" t="n">
        <v>36000</v>
      </c>
      <c r="O105" s="126" t="n">
        <v>0</v>
      </c>
      <c r="P105" s="127" t="n">
        <v>36000</v>
      </c>
      <c r="T105" s="268"/>
    </row>
    <row r="106" customFormat="false" ht="18" hidden="false" customHeight="false" outlineLevel="0" collapsed="false">
      <c r="A106" s="108"/>
      <c r="B106" s="109"/>
      <c r="C106" s="124" t="s">
        <v>673</v>
      </c>
      <c r="D106" s="124" t="s">
        <v>866</v>
      </c>
      <c r="E106" s="125" t="n">
        <v>0</v>
      </c>
      <c r="F106" s="126" t="n">
        <v>0</v>
      </c>
      <c r="G106" s="126" t="n">
        <v>0</v>
      </c>
      <c r="H106" s="126" t="n">
        <v>800000</v>
      </c>
      <c r="I106" s="126" t="n">
        <v>0</v>
      </c>
      <c r="J106" s="126" t="n">
        <v>800000</v>
      </c>
      <c r="K106" s="156"/>
      <c r="L106" s="126" t="n">
        <v>0</v>
      </c>
      <c r="M106" s="126" t="n">
        <v>0</v>
      </c>
      <c r="N106" s="126" t="n">
        <v>0</v>
      </c>
      <c r="O106" s="126" t="n">
        <v>0</v>
      </c>
      <c r="P106" s="127" t="n">
        <v>0</v>
      </c>
      <c r="T106" s="268"/>
    </row>
    <row r="107" customFormat="false" ht="61.5" hidden="false" customHeight="true" outlineLevel="0" collapsed="false">
      <c r="A107" s="108"/>
      <c r="B107" s="109"/>
      <c r="C107" s="124" t="s">
        <v>704</v>
      </c>
      <c r="D107" s="124" t="s">
        <v>299</v>
      </c>
      <c r="E107" s="125" t="n">
        <v>620000</v>
      </c>
      <c r="F107" s="126" t="n">
        <v>500000</v>
      </c>
      <c r="G107" s="126" t="n">
        <v>120000</v>
      </c>
      <c r="H107" s="126" t="n">
        <v>0</v>
      </c>
      <c r="I107" s="126" t="n">
        <v>0</v>
      </c>
      <c r="J107" s="126" t="n">
        <v>0</v>
      </c>
      <c r="K107" s="126" t="n">
        <v>0</v>
      </c>
      <c r="L107" s="126" t="n">
        <v>0</v>
      </c>
      <c r="M107" s="126" t="n">
        <v>0</v>
      </c>
      <c r="N107" s="126" t="n">
        <v>0</v>
      </c>
      <c r="O107" s="126" t="n">
        <v>0</v>
      </c>
      <c r="P107" s="127" t="n">
        <v>0</v>
      </c>
      <c r="T107" s="268"/>
    </row>
    <row r="108" customFormat="false" ht="45" hidden="false" customHeight="false" outlineLevel="0" collapsed="false">
      <c r="A108" s="108"/>
      <c r="B108" s="109"/>
      <c r="C108" s="124" t="s">
        <v>674</v>
      </c>
      <c r="D108" s="124" t="s">
        <v>926</v>
      </c>
      <c r="E108" s="125" t="n">
        <v>0</v>
      </c>
      <c r="F108" s="126" t="n">
        <v>0</v>
      </c>
      <c r="G108" s="126" t="n">
        <v>0</v>
      </c>
      <c r="H108" s="126" t="n">
        <v>120000</v>
      </c>
      <c r="I108" s="126" t="n">
        <v>0</v>
      </c>
      <c r="J108" s="126" t="n">
        <v>120000</v>
      </c>
      <c r="K108" s="126" t="n">
        <v>900000</v>
      </c>
      <c r="L108" s="126" t="n">
        <v>0</v>
      </c>
      <c r="M108" s="126" t="n">
        <v>900000</v>
      </c>
      <c r="N108" s="126" t="n">
        <v>2000000</v>
      </c>
      <c r="O108" s="126" t="n">
        <v>0</v>
      </c>
      <c r="P108" s="127" t="n">
        <v>2000000</v>
      </c>
      <c r="T108" s="268"/>
    </row>
    <row r="109" customFormat="false" ht="76.5" hidden="false" customHeight="true" outlineLevel="0" collapsed="false">
      <c r="A109" s="108"/>
      <c r="B109" s="109"/>
      <c r="C109" s="124" t="s">
        <v>675</v>
      </c>
      <c r="D109" s="124" t="s">
        <v>970</v>
      </c>
      <c r="E109" s="125" t="n">
        <v>0</v>
      </c>
      <c r="F109" s="126" t="n">
        <v>0</v>
      </c>
      <c r="G109" s="126" t="n">
        <v>0</v>
      </c>
      <c r="H109" s="126" t="n">
        <v>1560000</v>
      </c>
      <c r="I109" s="156"/>
      <c r="J109" s="126" t="n">
        <v>1560000</v>
      </c>
      <c r="K109" s="126" t="n">
        <v>0</v>
      </c>
      <c r="L109" s="156"/>
      <c r="M109" s="126" t="n">
        <v>0</v>
      </c>
      <c r="N109" s="126" t="n">
        <v>0</v>
      </c>
      <c r="O109" s="126" t="n">
        <v>0</v>
      </c>
      <c r="P109" s="127" t="n">
        <v>0</v>
      </c>
    </row>
    <row r="110" customFormat="false" ht="48" hidden="false" customHeight="true" outlineLevel="0" collapsed="false">
      <c r="A110" s="108"/>
      <c r="B110" s="109"/>
      <c r="C110" s="124" t="s">
        <v>676</v>
      </c>
      <c r="D110" s="124" t="s">
        <v>834</v>
      </c>
      <c r="E110" s="125" t="n">
        <v>0</v>
      </c>
      <c r="F110" s="126" t="n">
        <v>0</v>
      </c>
      <c r="G110" s="126" t="n">
        <v>0</v>
      </c>
      <c r="H110" s="126" t="n">
        <v>0</v>
      </c>
      <c r="I110" s="126" t="n">
        <v>0</v>
      </c>
      <c r="J110" s="126" t="n">
        <v>0</v>
      </c>
      <c r="K110" s="126" t="n">
        <v>0</v>
      </c>
      <c r="L110" s="126" t="n">
        <v>0</v>
      </c>
      <c r="M110" s="126" t="n">
        <v>0</v>
      </c>
      <c r="N110" s="126" t="n">
        <v>0</v>
      </c>
      <c r="O110" s="126" t="n">
        <v>0</v>
      </c>
      <c r="P110" s="127" t="n">
        <v>0</v>
      </c>
    </row>
    <row r="111" customFormat="false" ht="72.75" hidden="false" customHeight="true" outlineLevel="0" collapsed="false">
      <c r="A111" s="108"/>
      <c r="B111" s="109"/>
      <c r="C111" s="124" t="s">
        <v>677</v>
      </c>
      <c r="D111" s="124" t="s">
        <v>834</v>
      </c>
      <c r="E111" s="125" t="n">
        <v>0</v>
      </c>
      <c r="F111" s="126" t="n">
        <v>0</v>
      </c>
      <c r="G111" s="126" t="n">
        <v>0</v>
      </c>
      <c r="H111" s="126" t="n">
        <v>0</v>
      </c>
      <c r="I111" s="126" t="n">
        <v>0</v>
      </c>
      <c r="J111" s="126" t="n">
        <v>0</v>
      </c>
      <c r="K111" s="126" t="n">
        <v>0</v>
      </c>
      <c r="L111" s="126" t="n">
        <v>0</v>
      </c>
      <c r="M111" s="126" t="n">
        <v>0</v>
      </c>
      <c r="N111" s="126" t="n">
        <v>0</v>
      </c>
      <c r="O111" s="126" t="n">
        <v>0</v>
      </c>
      <c r="P111" s="127" t="n">
        <v>0</v>
      </c>
    </row>
    <row r="112" customFormat="false" ht="30" hidden="false" customHeight="false" outlineLevel="0" collapsed="false">
      <c r="A112" s="108"/>
      <c r="B112" s="109"/>
      <c r="C112" s="124" t="s">
        <v>678</v>
      </c>
      <c r="D112" s="124" t="s">
        <v>934</v>
      </c>
      <c r="E112" s="125" t="n">
        <v>0</v>
      </c>
      <c r="F112" s="126" t="n">
        <v>0</v>
      </c>
      <c r="G112" s="126" t="n">
        <v>0</v>
      </c>
      <c r="H112" s="126" t="n">
        <v>0</v>
      </c>
      <c r="I112" s="126" t="n">
        <v>0</v>
      </c>
      <c r="J112" s="126" t="n">
        <v>0</v>
      </c>
      <c r="K112" s="126" t="n">
        <v>1500000</v>
      </c>
      <c r="L112" s="126" t="n">
        <v>0</v>
      </c>
      <c r="M112" s="126" t="n">
        <v>1500000</v>
      </c>
      <c r="N112" s="126" t="n">
        <v>0</v>
      </c>
      <c r="O112" s="126" t="n">
        <v>0</v>
      </c>
      <c r="P112" s="127" t="n">
        <v>0</v>
      </c>
    </row>
    <row r="113" customFormat="false" ht="65.25" hidden="false" customHeight="true" outlineLevel="0" collapsed="false">
      <c r="A113" s="108"/>
      <c r="B113" s="109"/>
      <c r="C113" s="124" t="s">
        <v>601</v>
      </c>
      <c r="D113" s="124" t="s">
        <v>895</v>
      </c>
      <c r="E113" s="125" t="n">
        <v>200000</v>
      </c>
      <c r="F113" s="126" t="n">
        <v>0</v>
      </c>
      <c r="G113" s="126" t="n">
        <v>200000</v>
      </c>
      <c r="H113" s="126" t="n">
        <v>1100000</v>
      </c>
      <c r="I113" s="126" t="n">
        <v>0</v>
      </c>
      <c r="J113" s="126" t="n">
        <v>1100000</v>
      </c>
      <c r="K113" s="126" t="n">
        <v>0</v>
      </c>
      <c r="L113" s="126" t="n">
        <v>0</v>
      </c>
      <c r="M113" s="126" t="n">
        <v>0</v>
      </c>
      <c r="N113" s="126" t="n">
        <v>0</v>
      </c>
      <c r="O113" s="126" t="n">
        <v>0</v>
      </c>
      <c r="P113" s="127" t="n">
        <v>0</v>
      </c>
    </row>
    <row r="114" customFormat="false" ht="82.5" hidden="false" customHeight="true" outlineLevel="0" collapsed="false">
      <c r="A114" s="108"/>
      <c r="B114" s="109"/>
      <c r="C114" s="124" t="s">
        <v>679</v>
      </c>
      <c r="D114" s="124" t="s">
        <v>834</v>
      </c>
      <c r="E114" s="125" t="n">
        <v>0</v>
      </c>
      <c r="F114" s="126" t="n">
        <v>0</v>
      </c>
      <c r="G114" s="126" t="n">
        <v>0</v>
      </c>
      <c r="H114" s="126" t="n">
        <v>0</v>
      </c>
      <c r="I114" s="126" t="n">
        <v>0</v>
      </c>
      <c r="J114" s="126" t="n">
        <v>0</v>
      </c>
      <c r="K114" s="126" t="n">
        <v>70000</v>
      </c>
      <c r="L114" s="126" t="n">
        <v>0</v>
      </c>
      <c r="M114" s="126" t="n">
        <v>70000</v>
      </c>
      <c r="N114" s="126" t="n">
        <v>1065000</v>
      </c>
      <c r="O114" s="126" t="n">
        <v>550000</v>
      </c>
      <c r="P114" s="127" t="n">
        <v>515000</v>
      </c>
    </row>
    <row r="115" customFormat="false" ht="18" hidden="false" customHeight="false" outlineLevel="0" collapsed="false">
      <c r="A115" s="108"/>
      <c r="B115" s="109"/>
      <c r="C115" s="124" t="s">
        <v>680</v>
      </c>
      <c r="D115" s="124" t="s">
        <v>944</v>
      </c>
      <c r="E115" s="125" t="n">
        <v>0</v>
      </c>
      <c r="F115" s="126" t="n">
        <v>0</v>
      </c>
      <c r="G115" s="126" t="n">
        <v>0</v>
      </c>
      <c r="H115" s="126" t="n">
        <v>1300000</v>
      </c>
      <c r="I115" s="126" t="n">
        <v>0</v>
      </c>
      <c r="J115" s="126" t="n">
        <v>1300000</v>
      </c>
      <c r="K115" s="126" t="n">
        <v>0</v>
      </c>
      <c r="L115" s="126" t="n">
        <v>0</v>
      </c>
      <c r="M115" s="126" t="n">
        <v>0</v>
      </c>
      <c r="N115" s="126" t="n">
        <v>0</v>
      </c>
      <c r="O115" s="126" t="n">
        <v>0</v>
      </c>
      <c r="P115" s="127" t="n">
        <v>0</v>
      </c>
    </row>
    <row r="116" customFormat="false" ht="18" hidden="false" customHeight="false" outlineLevel="0" collapsed="false">
      <c r="A116" s="108"/>
      <c r="B116" s="109"/>
      <c r="C116" s="124" t="s">
        <v>681</v>
      </c>
      <c r="D116" s="124" t="s">
        <v>943</v>
      </c>
      <c r="E116" s="125" t="n">
        <v>0</v>
      </c>
      <c r="F116" s="126" t="n">
        <v>0</v>
      </c>
      <c r="G116" s="126" t="n">
        <v>0</v>
      </c>
      <c r="H116" s="126" t="n">
        <v>1900000</v>
      </c>
      <c r="I116" s="126" t="n">
        <v>0</v>
      </c>
      <c r="J116" s="126" t="n">
        <v>1900000</v>
      </c>
      <c r="K116" s="126" t="n">
        <v>0</v>
      </c>
      <c r="L116" s="126" t="n">
        <v>0</v>
      </c>
      <c r="M116" s="126" t="n">
        <v>0</v>
      </c>
      <c r="N116" s="126" t="n">
        <v>0</v>
      </c>
      <c r="O116" s="126" t="n">
        <v>0</v>
      </c>
      <c r="P116" s="127" t="n">
        <v>0</v>
      </c>
    </row>
    <row r="117" customFormat="false" ht="75" hidden="false" customHeight="true" outlineLevel="0" collapsed="false">
      <c r="A117" s="108"/>
      <c r="B117" s="109"/>
      <c r="C117" s="124" t="s">
        <v>682</v>
      </c>
      <c r="D117" s="124" t="s">
        <v>865</v>
      </c>
      <c r="E117" s="125" t="n">
        <v>0</v>
      </c>
      <c r="F117" s="126" t="n">
        <v>0</v>
      </c>
      <c r="G117" s="126" t="n">
        <v>0</v>
      </c>
      <c r="H117" s="126" t="n">
        <v>800000</v>
      </c>
      <c r="I117" s="126" t="n">
        <v>0</v>
      </c>
      <c r="J117" s="126" t="n">
        <v>800000</v>
      </c>
      <c r="K117" s="156"/>
      <c r="L117" s="126" t="n">
        <v>0</v>
      </c>
      <c r="M117" s="126" t="n">
        <v>0</v>
      </c>
      <c r="N117" s="126" t="n">
        <v>0</v>
      </c>
      <c r="O117" s="126" t="n">
        <v>0</v>
      </c>
      <c r="P117" s="127" t="n">
        <v>0</v>
      </c>
    </row>
    <row r="118" customFormat="false" ht="30" hidden="false" customHeight="false" outlineLevel="0" collapsed="false">
      <c r="A118" s="108"/>
      <c r="B118" s="109"/>
      <c r="C118" s="124" t="s">
        <v>685</v>
      </c>
      <c r="D118" s="124" t="s">
        <v>834</v>
      </c>
      <c r="E118" s="125" t="n">
        <v>0</v>
      </c>
      <c r="F118" s="126" t="n">
        <v>0</v>
      </c>
      <c r="G118" s="126" t="n">
        <v>0</v>
      </c>
      <c r="H118" s="126" t="n">
        <v>0</v>
      </c>
      <c r="I118" s="126" t="n">
        <v>0</v>
      </c>
      <c r="J118" s="126" t="n">
        <v>0</v>
      </c>
      <c r="K118" s="126" t="n">
        <v>1000000</v>
      </c>
      <c r="L118" s="126" t="n">
        <v>0</v>
      </c>
      <c r="M118" s="126" t="n">
        <v>1000000</v>
      </c>
      <c r="N118" s="126" t="n">
        <v>4400000</v>
      </c>
      <c r="O118" s="126" t="n">
        <v>0</v>
      </c>
      <c r="P118" s="127" t="n">
        <v>4400000</v>
      </c>
    </row>
    <row r="119" customFormat="false" ht="52.5" hidden="false" customHeight="true" outlineLevel="0" collapsed="false">
      <c r="A119" s="108"/>
      <c r="B119" s="109"/>
      <c r="C119" s="124" t="s">
        <v>602</v>
      </c>
      <c r="D119" s="124" t="s">
        <v>946</v>
      </c>
      <c r="E119" s="125" t="n">
        <v>0</v>
      </c>
      <c r="F119" s="126" t="n">
        <v>0</v>
      </c>
      <c r="G119" s="126" t="n">
        <v>0</v>
      </c>
      <c r="H119" s="126" t="n">
        <v>400000</v>
      </c>
      <c r="I119" s="126" t="n">
        <v>0</v>
      </c>
      <c r="J119" s="126" t="n">
        <v>400000</v>
      </c>
      <c r="K119" s="126" t="n">
        <v>200000</v>
      </c>
      <c r="L119" s="126" t="n">
        <v>0</v>
      </c>
      <c r="M119" s="126" t="n">
        <v>200000</v>
      </c>
      <c r="N119" s="126" t="n">
        <v>400000</v>
      </c>
      <c r="O119" s="126" t="n">
        <v>0</v>
      </c>
      <c r="P119" s="127" t="n">
        <v>400000</v>
      </c>
    </row>
    <row r="120" customFormat="false" ht="66" hidden="false" customHeight="true" outlineLevel="0" collapsed="false">
      <c r="A120" s="108"/>
      <c r="B120" s="109"/>
      <c r="C120" s="124" t="s">
        <v>687</v>
      </c>
      <c r="D120" s="124" t="s">
        <v>1011</v>
      </c>
      <c r="E120" s="155"/>
      <c r="F120" s="156"/>
      <c r="G120" s="126" t="n">
        <v>0</v>
      </c>
      <c r="H120" s="156"/>
      <c r="I120" s="156"/>
      <c r="J120" s="126" t="n">
        <v>0</v>
      </c>
      <c r="K120" s="126" t="n">
        <v>600000</v>
      </c>
      <c r="L120" s="156"/>
      <c r="M120" s="126" t="n">
        <v>600000</v>
      </c>
      <c r="N120" s="126" t="n">
        <v>0</v>
      </c>
      <c r="O120" s="156"/>
      <c r="P120" s="127" t="n">
        <v>0</v>
      </c>
    </row>
    <row r="121" customFormat="false" ht="18" hidden="false" customHeight="false" outlineLevel="0" collapsed="false">
      <c r="A121" s="108"/>
      <c r="B121" s="109"/>
      <c r="C121" s="124" t="s">
        <v>752</v>
      </c>
      <c r="D121" s="124" t="s">
        <v>357</v>
      </c>
      <c r="E121" s="125" t="n">
        <v>0</v>
      </c>
      <c r="F121" s="126" t="n">
        <v>0</v>
      </c>
      <c r="G121" s="126" t="n">
        <v>0</v>
      </c>
      <c r="H121" s="126" t="n">
        <v>0</v>
      </c>
      <c r="I121" s="126" t="n">
        <v>0</v>
      </c>
      <c r="J121" s="126" t="n">
        <v>0</v>
      </c>
      <c r="K121" s="126" t="n">
        <v>0</v>
      </c>
      <c r="L121" s="126" t="n">
        <v>0</v>
      </c>
      <c r="M121" s="126" t="n">
        <v>0</v>
      </c>
      <c r="N121" s="126" t="n">
        <v>0</v>
      </c>
      <c r="O121" s="126" t="n">
        <v>0</v>
      </c>
      <c r="P121" s="127" t="n">
        <v>0</v>
      </c>
    </row>
    <row r="122" customFormat="false" ht="30" hidden="false" customHeight="false" outlineLevel="0" collapsed="false">
      <c r="A122" s="108"/>
      <c r="B122" s="109"/>
      <c r="C122" s="124" t="s">
        <v>589</v>
      </c>
      <c r="D122" s="124" t="s">
        <v>359</v>
      </c>
      <c r="E122" s="125" t="n">
        <v>300000</v>
      </c>
      <c r="F122" s="126" t="n">
        <v>0</v>
      </c>
      <c r="G122" s="126" t="n">
        <v>300000</v>
      </c>
      <c r="H122" s="126" t="n">
        <v>125000</v>
      </c>
      <c r="I122" s="126" t="n">
        <v>115000</v>
      </c>
      <c r="J122" s="126" t="n">
        <v>10000</v>
      </c>
      <c r="K122" s="126" t="n">
        <v>50000</v>
      </c>
      <c r="L122" s="126" t="n">
        <v>62000</v>
      </c>
      <c r="M122" s="126" t="n">
        <v>-12000</v>
      </c>
      <c r="N122" s="126" t="n">
        <v>150000</v>
      </c>
      <c r="O122" s="126" t="n">
        <v>0</v>
      </c>
      <c r="P122" s="127" t="n">
        <v>150000</v>
      </c>
      <c r="Q122" s="292"/>
      <c r="R122" s="292"/>
      <c r="S122" s="292"/>
    </row>
    <row r="123" customFormat="false" ht="30" hidden="false" customHeight="false" outlineLevel="0" collapsed="false">
      <c r="A123" s="108"/>
      <c r="B123" s="109"/>
      <c r="C123" s="124" t="s">
        <v>628</v>
      </c>
      <c r="D123" s="124" t="s">
        <v>969</v>
      </c>
      <c r="E123" s="125" t="n">
        <v>15000</v>
      </c>
      <c r="F123" s="126" t="n">
        <v>0</v>
      </c>
      <c r="G123" s="126" t="n">
        <v>15000</v>
      </c>
      <c r="H123" s="126" t="n">
        <v>1200000</v>
      </c>
      <c r="I123" s="126" t="n">
        <v>0</v>
      </c>
      <c r="J123" s="126" t="n">
        <v>1200000</v>
      </c>
      <c r="K123" s="126" t="n">
        <v>0</v>
      </c>
      <c r="L123" s="126" t="n">
        <v>0</v>
      </c>
      <c r="M123" s="126" t="n">
        <v>0</v>
      </c>
      <c r="N123" s="126" t="n">
        <v>0</v>
      </c>
      <c r="O123" s="126" t="n">
        <v>305000</v>
      </c>
      <c r="P123" s="127" t="n">
        <v>-305000</v>
      </c>
    </row>
    <row r="124" customFormat="false" ht="18" hidden="false" customHeight="false" outlineLevel="0" collapsed="false">
      <c r="A124" s="108"/>
      <c r="B124" s="109"/>
      <c r="C124" s="124" t="s">
        <v>686</v>
      </c>
      <c r="D124" s="124" t="s">
        <v>931</v>
      </c>
      <c r="E124" s="125" t="n">
        <v>0</v>
      </c>
      <c r="F124" s="126" t="n">
        <v>0</v>
      </c>
      <c r="G124" s="126" t="n">
        <v>0</v>
      </c>
      <c r="H124" s="126" t="n">
        <v>600000</v>
      </c>
      <c r="I124" s="126" t="n">
        <v>0</v>
      </c>
      <c r="J124" s="126" t="n">
        <v>600000</v>
      </c>
      <c r="K124" s="126" t="n">
        <v>2100000</v>
      </c>
      <c r="L124" s="126" t="n">
        <v>0</v>
      </c>
      <c r="M124" s="126" t="n">
        <v>2100000</v>
      </c>
      <c r="N124" s="126" t="n">
        <v>1900000</v>
      </c>
      <c r="O124" s="126" t="n">
        <v>0</v>
      </c>
      <c r="P124" s="127" t="n">
        <v>1900000</v>
      </c>
    </row>
    <row r="125" customFormat="false" ht="30" hidden="false" customHeight="false" outlineLevel="0" collapsed="false">
      <c r="A125" s="108"/>
      <c r="B125" s="109"/>
      <c r="C125" s="124" t="s">
        <v>683</v>
      </c>
      <c r="D125" s="124" t="s">
        <v>834</v>
      </c>
      <c r="E125" s="125" t="n">
        <v>0</v>
      </c>
      <c r="F125" s="126" t="n">
        <v>0</v>
      </c>
      <c r="G125" s="126" t="n">
        <v>0</v>
      </c>
      <c r="H125" s="126" t="n">
        <v>0</v>
      </c>
      <c r="I125" s="126" t="n">
        <v>0</v>
      </c>
      <c r="J125" s="126" t="n">
        <v>0</v>
      </c>
      <c r="K125" s="126" t="n">
        <v>500000</v>
      </c>
      <c r="L125" s="126" t="n">
        <v>0</v>
      </c>
      <c r="M125" s="126" t="n">
        <v>500000</v>
      </c>
      <c r="N125" s="126" t="n">
        <v>1500000</v>
      </c>
      <c r="O125" s="126" t="n">
        <v>0</v>
      </c>
      <c r="P125" s="127" t="n">
        <v>1500000</v>
      </c>
    </row>
    <row r="126" customFormat="false" ht="378" hidden="false" customHeight="false" outlineLevel="0" collapsed="false">
      <c r="A126" s="108"/>
      <c r="B126" s="113"/>
      <c r="C126" s="124" t="s">
        <v>639</v>
      </c>
      <c r="D126" s="124" t="s">
        <v>984</v>
      </c>
      <c r="E126" s="125" t="n">
        <v>45000</v>
      </c>
      <c r="F126" s="126" t="n">
        <v>0</v>
      </c>
      <c r="G126" s="126" t="n">
        <v>45000</v>
      </c>
      <c r="H126" s="126" t="n">
        <v>75000</v>
      </c>
      <c r="I126" s="126" t="n">
        <v>23000</v>
      </c>
      <c r="J126" s="126" t="n">
        <v>52000</v>
      </c>
      <c r="K126" s="126" t="n">
        <v>80000</v>
      </c>
      <c r="L126" s="126" t="n">
        <v>0</v>
      </c>
      <c r="M126" s="126" t="n">
        <v>80000</v>
      </c>
      <c r="N126" s="126" t="n">
        <v>80000</v>
      </c>
      <c r="O126" s="126" t="n">
        <v>0</v>
      </c>
      <c r="P126" s="127" t="n">
        <v>80000</v>
      </c>
    </row>
    <row r="127" customFormat="false" ht="15.75" hidden="false" customHeight="false" outlineLevel="0" collapsed="false">
      <c r="A127" s="128"/>
      <c r="B127" s="117" t="s">
        <v>688</v>
      </c>
      <c r="C127" s="130"/>
      <c r="D127" s="118"/>
      <c r="E127" s="119" t="n">
        <v>7607000</v>
      </c>
      <c r="F127" s="120" t="n">
        <v>2291000</v>
      </c>
      <c r="G127" s="120" t="n">
        <v>5316000</v>
      </c>
      <c r="H127" s="120" t="n">
        <v>14350000</v>
      </c>
      <c r="I127" s="120" t="n">
        <v>2988000</v>
      </c>
      <c r="J127" s="120" t="n">
        <v>11362000</v>
      </c>
      <c r="K127" s="120" t="n">
        <v>15050000</v>
      </c>
      <c r="L127" s="120" t="n">
        <v>1412000</v>
      </c>
      <c r="M127" s="120" t="n">
        <v>13638000</v>
      </c>
      <c r="N127" s="120" t="n">
        <v>15793000</v>
      </c>
      <c r="O127" s="120" t="n">
        <v>2105000</v>
      </c>
      <c r="P127" s="121" t="n">
        <v>13688000</v>
      </c>
    </row>
    <row r="128" customFormat="false" ht="409.5" hidden="false" customHeight="false" outlineLevel="0" collapsed="false">
      <c r="A128" s="129" t="s">
        <v>670</v>
      </c>
      <c r="B128" s="130"/>
      <c r="C128" s="130"/>
      <c r="D128" s="118"/>
      <c r="E128" s="119" t="n">
        <v>33626000</v>
      </c>
      <c r="F128" s="120" t="n">
        <v>2841000</v>
      </c>
      <c r="G128" s="120" t="n">
        <v>30785000</v>
      </c>
      <c r="H128" s="120" t="n">
        <v>33200000.1</v>
      </c>
      <c r="I128" s="120" t="n">
        <v>5668000</v>
      </c>
      <c r="J128" s="120" t="n">
        <v>27532000.1</v>
      </c>
      <c r="K128" s="120" t="n">
        <v>54344000</v>
      </c>
      <c r="L128" s="120" t="n">
        <v>5981000</v>
      </c>
      <c r="M128" s="120" t="n">
        <v>48363000</v>
      </c>
      <c r="N128" s="120" t="n">
        <v>36732000</v>
      </c>
      <c r="O128" s="120" t="n">
        <v>4568000</v>
      </c>
      <c r="P128" s="121" t="n">
        <v>32164000</v>
      </c>
    </row>
    <row r="129" customFormat="false" ht="30" hidden="false" customHeight="false" outlineLevel="0" collapsed="false">
      <c r="A129" s="103" t="s">
        <v>992</v>
      </c>
      <c r="B129" s="104" t="s">
        <v>993</v>
      </c>
      <c r="C129" s="124" t="s">
        <v>765</v>
      </c>
      <c r="D129" s="124" t="s">
        <v>505</v>
      </c>
      <c r="E129" s="125" t="n">
        <v>1000000</v>
      </c>
      <c r="F129" s="126" t="n">
        <v>0</v>
      </c>
      <c r="G129" s="126" t="n">
        <v>1000000</v>
      </c>
      <c r="H129" s="126" t="n">
        <v>800000</v>
      </c>
      <c r="I129" s="126" t="n">
        <v>0</v>
      </c>
      <c r="J129" s="126" t="n">
        <v>800000</v>
      </c>
      <c r="K129" s="126" t="n">
        <v>1000000</v>
      </c>
      <c r="L129" s="126" t="n">
        <v>0</v>
      </c>
      <c r="M129" s="126" t="n">
        <v>1000000</v>
      </c>
      <c r="N129" s="126" t="n">
        <v>1000000</v>
      </c>
      <c r="O129" s="126" t="n">
        <v>0</v>
      </c>
      <c r="P129" s="127" t="n">
        <v>1000000</v>
      </c>
    </row>
    <row r="130" customFormat="false" ht="409.5" hidden="false" customHeight="false" outlineLevel="0" collapsed="false">
      <c r="A130" s="108"/>
      <c r="B130" s="113"/>
      <c r="C130" s="124" t="s">
        <v>770</v>
      </c>
      <c r="D130" s="124" t="s">
        <v>83</v>
      </c>
      <c r="E130" s="125" t="n">
        <v>300000</v>
      </c>
      <c r="F130" s="126" t="n">
        <v>210000</v>
      </c>
      <c r="G130" s="126" t="n">
        <v>90000</v>
      </c>
      <c r="H130" s="126" t="n">
        <v>70000</v>
      </c>
      <c r="I130" s="126" t="n">
        <v>0</v>
      </c>
      <c r="J130" s="126" t="n">
        <v>70000</v>
      </c>
      <c r="K130" s="126" t="n">
        <v>150000</v>
      </c>
      <c r="L130" s="126" t="n">
        <v>0</v>
      </c>
      <c r="M130" s="126" t="n">
        <v>150000</v>
      </c>
      <c r="N130" s="126" t="n">
        <v>150000</v>
      </c>
      <c r="O130" s="126" t="n">
        <v>0</v>
      </c>
      <c r="P130" s="127" t="n">
        <v>150000</v>
      </c>
    </row>
    <row r="131" customFormat="false" ht="30" hidden="false" customHeight="false" outlineLevel="0" collapsed="false">
      <c r="A131" s="108"/>
      <c r="B131" s="117" t="s">
        <v>1035</v>
      </c>
      <c r="C131" s="130"/>
      <c r="D131" s="118"/>
      <c r="E131" s="119" t="n">
        <v>1300000</v>
      </c>
      <c r="F131" s="120" t="n">
        <v>210000</v>
      </c>
      <c r="G131" s="120" t="n">
        <v>1090000</v>
      </c>
      <c r="H131" s="120" t="n">
        <v>870000</v>
      </c>
      <c r="I131" s="120" t="n">
        <v>0</v>
      </c>
      <c r="J131" s="120" t="n">
        <v>870000</v>
      </c>
      <c r="K131" s="120" t="n">
        <v>1150000</v>
      </c>
      <c r="L131" s="120" t="n">
        <v>0</v>
      </c>
      <c r="M131" s="120" t="n">
        <v>1150000</v>
      </c>
      <c r="N131" s="120" t="n">
        <v>1150000</v>
      </c>
      <c r="O131" s="120" t="n">
        <v>0</v>
      </c>
      <c r="P131" s="121" t="n">
        <v>1150000</v>
      </c>
    </row>
    <row r="132" customFormat="false" ht="409.5" hidden="false" customHeight="false" outlineLevel="0" collapsed="false">
      <c r="A132" s="108"/>
      <c r="B132" s="124" t="s">
        <v>1003</v>
      </c>
      <c r="C132" s="124" t="s">
        <v>760</v>
      </c>
      <c r="D132" s="124" t="s">
        <v>531</v>
      </c>
      <c r="E132" s="125" t="n">
        <v>250000</v>
      </c>
      <c r="F132" s="126" t="n">
        <v>0</v>
      </c>
      <c r="G132" s="126" t="n">
        <v>250000</v>
      </c>
      <c r="H132" s="126" t="n">
        <v>200000</v>
      </c>
      <c r="I132" s="126" t="n">
        <v>0</v>
      </c>
      <c r="J132" s="126" t="n">
        <v>200000</v>
      </c>
      <c r="K132" s="126" t="n">
        <v>250000</v>
      </c>
      <c r="L132" s="126" t="n">
        <v>0</v>
      </c>
      <c r="M132" s="126" t="n">
        <v>250000</v>
      </c>
      <c r="N132" s="126" t="n">
        <v>250000</v>
      </c>
      <c r="O132" s="126" t="n">
        <v>0</v>
      </c>
      <c r="P132" s="127" t="n">
        <v>250000</v>
      </c>
    </row>
    <row r="133" customFormat="false" ht="300" hidden="false" customHeight="false" outlineLevel="0" collapsed="false">
      <c r="A133" s="108"/>
      <c r="B133" s="117" t="s">
        <v>1036</v>
      </c>
      <c r="C133" s="130"/>
      <c r="D133" s="118"/>
      <c r="E133" s="119" t="n">
        <v>250000</v>
      </c>
      <c r="F133" s="120" t="n">
        <v>0</v>
      </c>
      <c r="G133" s="120" t="n">
        <v>250000</v>
      </c>
      <c r="H133" s="120" t="n">
        <v>200000</v>
      </c>
      <c r="I133" s="120" t="n">
        <v>0</v>
      </c>
      <c r="J133" s="120" t="n">
        <v>200000</v>
      </c>
      <c r="K133" s="120" t="n">
        <v>250000</v>
      </c>
      <c r="L133" s="120" t="n">
        <v>0</v>
      </c>
      <c r="M133" s="120" t="n">
        <v>250000</v>
      </c>
      <c r="N133" s="120" t="n">
        <v>250000</v>
      </c>
      <c r="O133" s="120" t="n">
        <v>0</v>
      </c>
      <c r="P133" s="121" t="n">
        <v>250000</v>
      </c>
    </row>
    <row r="134" customFormat="false" ht="378" hidden="false" customHeight="false" outlineLevel="0" collapsed="false">
      <c r="A134" s="108"/>
      <c r="B134" s="124" t="s">
        <v>997</v>
      </c>
      <c r="C134" s="124" t="s">
        <v>766</v>
      </c>
      <c r="D134" s="124" t="s">
        <v>998</v>
      </c>
      <c r="E134" s="125" t="n">
        <v>0</v>
      </c>
      <c r="F134" s="126" t="n">
        <v>0</v>
      </c>
      <c r="G134" s="126" t="n">
        <v>0</v>
      </c>
      <c r="H134" s="126" t="n">
        <v>100000</v>
      </c>
      <c r="I134" s="126" t="n">
        <v>0</v>
      </c>
      <c r="J134" s="126" t="n">
        <v>100000</v>
      </c>
      <c r="K134" s="126" t="n">
        <v>150000</v>
      </c>
      <c r="L134" s="126" t="n">
        <v>0</v>
      </c>
      <c r="M134" s="126" t="n">
        <v>150000</v>
      </c>
      <c r="N134" s="126" t="n">
        <v>150000</v>
      </c>
      <c r="O134" s="126" t="n">
        <v>0</v>
      </c>
      <c r="P134" s="127" t="n">
        <v>150000</v>
      </c>
    </row>
    <row r="135" customFormat="false" ht="15.75" hidden="false" customHeight="false" outlineLevel="0" collapsed="false">
      <c r="A135" s="128"/>
      <c r="B135" s="117" t="s">
        <v>1037</v>
      </c>
      <c r="C135" s="130"/>
      <c r="D135" s="118"/>
      <c r="E135" s="119" t="n">
        <v>0</v>
      </c>
      <c r="F135" s="120" t="n">
        <v>0</v>
      </c>
      <c r="G135" s="120" t="n">
        <v>0</v>
      </c>
      <c r="H135" s="120" t="n">
        <v>100000</v>
      </c>
      <c r="I135" s="120" t="n">
        <v>0</v>
      </c>
      <c r="J135" s="120" t="n">
        <v>100000</v>
      </c>
      <c r="K135" s="120" t="n">
        <v>150000</v>
      </c>
      <c r="L135" s="120" t="n">
        <v>0</v>
      </c>
      <c r="M135" s="120" t="n">
        <v>150000</v>
      </c>
      <c r="N135" s="120" t="n">
        <v>150000</v>
      </c>
      <c r="O135" s="120" t="n">
        <v>0</v>
      </c>
      <c r="P135" s="121" t="n">
        <v>150000</v>
      </c>
    </row>
    <row r="136" customFormat="false" ht="360" hidden="false" customHeight="false" outlineLevel="0" collapsed="false">
      <c r="A136" s="129" t="s">
        <v>1038</v>
      </c>
      <c r="B136" s="130"/>
      <c r="C136" s="130"/>
      <c r="D136" s="118"/>
      <c r="E136" s="119" t="n">
        <v>1550000</v>
      </c>
      <c r="F136" s="120" t="n">
        <v>210000</v>
      </c>
      <c r="G136" s="120" t="n">
        <v>1340000</v>
      </c>
      <c r="H136" s="120" t="n">
        <v>1170000</v>
      </c>
      <c r="I136" s="120" t="n">
        <v>0</v>
      </c>
      <c r="J136" s="120" t="n">
        <v>1170000</v>
      </c>
      <c r="K136" s="120" t="n">
        <v>1550000</v>
      </c>
      <c r="L136" s="120" t="n">
        <v>0</v>
      </c>
      <c r="M136" s="120" t="n">
        <v>1550000</v>
      </c>
      <c r="N136" s="120" t="n">
        <v>1550000</v>
      </c>
      <c r="O136" s="120" t="n">
        <v>0</v>
      </c>
      <c r="P136" s="121" t="n">
        <v>1550000</v>
      </c>
    </row>
    <row r="137" customFormat="false" ht="409.5" hidden="false" customHeight="false" outlineLevel="0" collapsed="false">
      <c r="A137" s="103" t="s">
        <v>1015</v>
      </c>
      <c r="B137" s="124" t="s">
        <v>1016</v>
      </c>
      <c r="C137" s="124" t="s">
        <v>757</v>
      </c>
      <c r="D137" s="124" t="s">
        <v>505</v>
      </c>
      <c r="E137" s="125" t="n">
        <v>6000</v>
      </c>
      <c r="F137" s="126" t="n">
        <v>0</v>
      </c>
      <c r="G137" s="126" t="n">
        <v>6000</v>
      </c>
      <c r="H137" s="126" t="n">
        <v>6000</v>
      </c>
      <c r="I137" s="126" t="n">
        <v>0</v>
      </c>
      <c r="J137" s="126" t="n">
        <v>6000</v>
      </c>
      <c r="K137" s="126" t="n">
        <v>6000</v>
      </c>
      <c r="L137" s="126" t="n">
        <v>0</v>
      </c>
      <c r="M137" s="126" t="n">
        <v>6000</v>
      </c>
      <c r="N137" s="126" t="n">
        <v>0</v>
      </c>
      <c r="O137" s="126" t="n">
        <v>0</v>
      </c>
      <c r="P137" s="127" t="n">
        <v>0</v>
      </c>
    </row>
    <row r="138" customFormat="false" ht="15.75" hidden="false" customHeight="false" outlineLevel="0" collapsed="false">
      <c r="A138" s="128"/>
      <c r="B138" s="117" t="s">
        <v>1039</v>
      </c>
      <c r="C138" s="130"/>
      <c r="D138" s="118"/>
      <c r="E138" s="119" t="n">
        <v>6000</v>
      </c>
      <c r="F138" s="120" t="n">
        <v>0</v>
      </c>
      <c r="G138" s="120" t="n">
        <v>6000</v>
      </c>
      <c r="H138" s="120" t="n">
        <v>6000</v>
      </c>
      <c r="I138" s="120" t="n">
        <v>0</v>
      </c>
      <c r="J138" s="120" t="n">
        <v>6000</v>
      </c>
      <c r="K138" s="120" t="n">
        <v>6000</v>
      </c>
      <c r="L138" s="120" t="n">
        <v>0</v>
      </c>
      <c r="M138" s="120" t="n">
        <v>6000</v>
      </c>
      <c r="N138" s="120" t="n">
        <v>0</v>
      </c>
      <c r="O138" s="120" t="n">
        <v>0</v>
      </c>
      <c r="P138" s="121" t="n">
        <v>0</v>
      </c>
    </row>
    <row r="139" customFormat="false" ht="30" hidden="false" customHeight="false" outlineLevel="0" collapsed="false">
      <c r="A139" s="129" t="s">
        <v>1040</v>
      </c>
      <c r="B139" s="130"/>
      <c r="C139" s="130"/>
      <c r="D139" s="118"/>
      <c r="E139" s="119" t="n">
        <v>6000</v>
      </c>
      <c r="F139" s="120" t="n">
        <v>0</v>
      </c>
      <c r="G139" s="120" t="n">
        <v>6000</v>
      </c>
      <c r="H139" s="120" t="n">
        <v>6000</v>
      </c>
      <c r="I139" s="120" t="n">
        <v>0</v>
      </c>
      <c r="J139" s="120" t="n">
        <v>6000</v>
      </c>
      <c r="K139" s="120" t="n">
        <v>6000</v>
      </c>
      <c r="L139" s="120" t="n">
        <v>0</v>
      </c>
      <c r="M139" s="120" t="n">
        <v>6000</v>
      </c>
      <c r="N139" s="120" t="n">
        <v>0</v>
      </c>
      <c r="O139" s="120" t="n">
        <v>0</v>
      </c>
      <c r="P139" s="121" t="n">
        <v>0</v>
      </c>
    </row>
    <row r="140" customFormat="false" ht="409.5" hidden="false" customHeight="false" outlineLevel="0" collapsed="false">
      <c r="A140" s="103" t="s">
        <v>990</v>
      </c>
      <c r="B140" s="124" t="s">
        <v>990</v>
      </c>
      <c r="C140" s="124" t="s">
        <v>638</v>
      </c>
      <c r="D140" s="124" t="s">
        <v>991</v>
      </c>
      <c r="E140" s="125" t="n">
        <v>0</v>
      </c>
      <c r="F140" s="126" t="n">
        <v>0</v>
      </c>
      <c r="G140" s="126" t="n">
        <v>0</v>
      </c>
      <c r="H140" s="126" t="n">
        <v>1000000</v>
      </c>
      <c r="I140" s="126" t="n">
        <v>0</v>
      </c>
      <c r="J140" s="126" t="n">
        <v>1000000</v>
      </c>
      <c r="K140" s="126" t="n">
        <v>1000000</v>
      </c>
      <c r="L140" s="126" t="n">
        <v>0</v>
      </c>
      <c r="M140" s="126" t="n">
        <v>1000000</v>
      </c>
      <c r="N140" s="126" t="n">
        <v>1000000</v>
      </c>
      <c r="O140" s="126" t="n">
        <v>0</v>
      </c>
      <c r="P140" s="127" t="n">
        <v>1000000</v>
      </c>
    </row>
    <row r="141" customFormat="false" ht="15.75" hidden="false" customHeight="false" outlineLevel="0" collapsed="false">
      <c r="A141" s="128"/>
      <c r="B141" s="117" t="s">
        <v>1041</v>
      </c>
      <c r="C141" s="130"/>
      <c r="D141" s="118"/>
      <c r="E141" s="119" t="n">
        <v>0</v>
      </c>
      <c r="F141" s="120" t="n">
        <v>0</v>
      </c>
      <c r="G141" s="120" t="n">
        <v>0</v>
      </c>
      <c r="H141" s="120" t="n">
        <v>1000000</v>
      </c>
      <c r="I141" s="120" t="n">
        <v>0</v>
      </c>
      <c r="J141" s="120" t="n">
        <v>1000000</v>
      </c>
      <c r="K141" s="120" t="n">
        <v>1000000</v>
      </c>
      <c r="L141" s="120" t="n">
        <v>0</v>
      </c>
      <c r="M141" s="120" t="n">
        <v>1000000</v>
      </c>
      <c r="N141" s="120" t="n">
        <v>1000000</v>
      </c>
      <c r="O141" s="120" t="n">
        <v>0</v>
      </c>
      <c r="P141" s="121" t="n">
        <v>1000000</v>
      </c>
    </row>
    <row r="142" s="266" customFormat="true" ht="225" hidden="false" customHeight="false" outlineLevel="1" collapsed="false">
      <c r="A142" s="129" t="s">
        <v>1041</v>
      </c>
      <c r="B142" s="130"/>
      <c r="C142" s="130"/>
      <c r="D142" s="118"/>
      <c r="E142" s="119" t="n">
        <v>0</v>
      </c>
      <c r="F142" s="120" t="n">
        <v>0</v>
      </c>
      <c r="G142" s="120" t="n">
        <v>0</v>
      </c>
      <c r="H142" s="120" t="n">
        <v>1000000</v>
      </c>
      <c r="I142" s="120" t="n">
        <v>0</v>
      </c>
      <c r="J142" s="120" t="n">
        <v>1000000</v>
      </c>
      <c r="K142" s="120" t="n">
        <v>1000000</v>
      </c>
      <c r="L142" s="120" t="n">
        <v>0</v>
      </c>
      <c r="M142" s="120" t="n">
        <v>1000000</v>
      </c>
      <c r="N142" s="120" t="n">
        <v>1000000</v>
      </c>
      <c r="O142" s="120" t="n">
        <v>0</v>
      </c>
      <c r="P142" s="121" t="n">
        <v>1000000</v>
      </c>
      <c r="T142" s="243"/>
    </row>
    <row r="143" s="266" customFormat="true" ht="330.75" hidden="false" customHeight="false" outlineLevel="1" collapsed="false">
      <c r="A143" s="103" t="s">
        <v>1000</v>
      </c>
      <c r="B143" s="124" t="s">
        <v>1001</v>
      </c>
      <c r="C143" s="291" t="s">
        <v>764</v>
      </c>
      <c r="D143" s="124" t="s">
        <v>1046</v>
      </c>
      <c r="E143" s="125" t="n">
        <v>200000</v>
      </c>
      <c r="F143" s="126" t="n">
        <v>0</v>
      </c>
      <c r="G143" s="126" t="n">
        <v>200000</v>
      </c>
      <c r="H143" s="126" t="n">
        <v>0</v>
      </c>
      <c r="I143" s="126" t="n">
        <v>0</v>
      </c>
      <c r="J143" s="126" t="n">
        <v>0</v>
      </c>
      <c r="K143" s="126" t="n">
        <v>0</v>
      </c>
      <c r="L143" s="126" t="n">
        <v>0</v>
      </c>
      <c r="M143" s="126" t="n">
        <v>0</v>
      </c>
      <c r="N143" s="126" t="n">
        <v>0</v>
      </c>
      <c r="O143" s="126" t="n">
        <v>0</v>
      </c>
      <c r="P143" s="127" t="n">
        <v>0</v>
      </c>
      <c r="T143" s="243"/>
    </row>
    <row r="144" s="266" customFormat="true" ht="18" hidden="false" customHeight="false" outlineLevel="1" collapsed="false">
      <c r="A144" s="128"/>
      <c r="B144" s="117" t="s">
        <v>1047</v>
      </c>
      <c r="C144" s="130"/>
      <c r="D144" s="118"/>
      <c r="E144" s="119" t="n">
        <v>200000</v>
      </c>
      <c r="F144" s="120" t="n">
        <v>0</v>
      </c>
      <c r="G144" s="120" t="n">
        <v>200000</v>
      </c>
      <c r="H144" s="120" t="n">
        <v>0</v>
      </c>
      <c r="I144" s="120" t="n">
        <v>0</v>
      </c>
      <c r="J144" s="120" t="n">
        <v>0</v>
      </c>
      <c r="K144" s="120" t="n">
        <v>0</v>
      </c>
      <c r="L144" s="120" t="n">
        <v>0</v>
      </c>
      <c r="M144" s="120" t="n">
        <v>0</v>
      </c>
      <c r="N144" s="120" t="n">
        <v>0</v>
      </c>
      <c r="O144" s="120" t="n">
        <v>0</v>
      </c>
      <c r="P144" s="121" t="n">
        <v>0</v>
      </c>
      <c r="T144" s="243"/>
    </row>
    <row r="145" s="266" customFormat="true" ht="18" hidden="false" customHeight="false" outlineLevel="1" collapsed="false">
      <c r="A145" s="129" t="s">
        <v>1048</v>
      </c>
      <c r="B145" s="130"/>
      <c r="C145" s="130"/>
      <c r="D145" s="118"/>
      <c r="E145" s="119" t="n">
        <v>200000</v>
      </c>
      <c r="F145" s="120" t="n">
        <v>0</v>
      </c>
      <c r="G145" s="120" t="n">
        <v>200000</v>
      </c>
      <c r="H145" s="120" t="n">
        <v>0</v>
      </c>
      <c r="I145" s="120" t="n">
        <v>0</v>
      </c>
      <c r="J145" s="120" t="n">
        <v>0</v>
      </c>
      <c r="K145" s="120" t="n">
        <v>0</v>
      </c>
      <c r="L145" s="120" t="n">
        <v>0</v>
      </c>
      <c r="M145" s="120" t="n">
        <v>0</v>
      </c>
      <c r="N145" s="120" t="n">
        <v>0</v>
      </c>
      <c r="O145" s="120" t="n">
        <v>0</v>
      </c>
      <c r="P145" s="121" t="n">
        <v>0</v>
      </c>
      <c r="T145" s="243"/>
    </row>
    <row r="146" s="266" customFormat="true" ht="18" hidden="false" customHeight="false" outlineLevel="1" collapsed="false">
      <c r="A146" s="131" t="s">
        <v>607</v>
      </c>
      <c r="B146" s="132"/>
      <c r="C146" s="132"/>
      <c r="D146" s="133"/>
      <c r="E146" s="134" t="n">
        <v>42055420</v>
      </c>
      <c r="F146" s="135" t="n">
        <v>7996000.0001</v>
      </c>
      <c r="G146" s="135" t="n">
        <v>34059419.9999</v>
      </c>
      <c r="H146" s="135" t="n">
        <v>47064000.100012</v>
      </c>
      <c r="I146" s="135" t="n">
        <v>11298600</v>
      </c>
      <c r="J146" s="135" t="n">
        <v>35765400.100012</v>
      </c>
      <c r="K146" s="135" t="n">
        <v>64868500</v>
      </c>
      <c r="L146" s="135" t="n">
        <v>7199400.00002</v>
      </c>
      <c r="M146" s="135" t="n">
        <v>57669099.99998</v>
      </c>
      <c r="N146" s="135" t="n">
        <v>58493917.0000101</v>
      </c>
      <c r="O146" s="135" t="n">
        <v>10200500.0000001</v>
      </c>
      <c r="P146" s="136" t="n">
        <v>48293417.00001</v>
      </c>
      <c r="T146" s="243"/>
    </row>
    <row r="147" s="266" customFormat="true" ht="18" hidden="false" customHeight="false" outlineLevel="1" collapsed="false">
      <c r="A147" s="149"/>
      <c r="B147" s="149"/>
      <c r="T147" s="243"/>
    </row>
    <row r="148" s="266" customFormat="true" ht="18" hidden="false" customHeight="false" outlineLevel="1" collapsed="false">
      <c r="A148" s="149"/>
      <c r="B148" s="149"/>
      <c r="T148" s="243"/>
    </row>
    <row r="149" s="266" customFormat="true" ht="18" hidden="false" customHeight="false" outlineLevel="1" collapsed="false">
      <c r="A149" s="149"/>
      <c r="B149" s="149"/>
      <c r="T149" s="243"/>
    </row>
    <row r="150" s="266" customFormat="true" ht="18" hidden="false" customHeight="false" outlineLevel="1" collapsed="false">
      <c r="A150" s="149"/>
      <c r="B150" s="149"/>
      <c r="T150" s="243"/>
    </row>
    <row r="151" s="266" customFormat="true" ht="18" hidden="false" customHeight="false" outlineLevel="1" collapsed="false">
      <c r="A151" s="149"/>
      <c r="B151" s="149"/>
      <c r="T151" s="243"/>
    </row>
    <row r="152" s="266" customFormat="true" ht="18" hidden="false" customHeight="false" outlineLevel="1" collapsed="false">
      <c r="A152" s="149"/>
      <c r="B152" s="149"/>
      <c r="T152" s="243"/>
    </row>
    <row r="153" s="266" customFormat="true" ht="18" hidden="false" customHeight="false" outlineLevel="1" collapsed="false">
      <c r="A153" s="149"/>
      <c r="B153" s="149"/>
      <c r="T153" s="243"/>
    </row>
    <row r="154" s="266" customFormat="true" ht="18" hidden="false" customHeight="false" outlineLevel="1" collapsed="false">
      <c r="A154" s="149"/>
      <c r="B154" s="149"/>
      <c r="T154" s="243"/>
    </row>
    <row r="155" s="266" customFormat="true" ht="18" hidden="false" customHeight="false" outlineLevel="1" collapsed="false">
      <c r="A155" s="149"/>
      <c r="B155" s="149"/>
      <c r="T155" s="243"/>
    </row>
    <row r="156" s="266" customFormat="true" ht="18" hidden="false" customHeight="false" outlineLevel="1" collapsed="false">
      <c r="A156" s="149"/>
      <c r="B156" s="149"/>
      <c r="T156" s="243"/>
    </row>
    <row r="157" s="266" customFormat="true" ht="18" hidden="false" customHeight="false" outlineLevel="1" collapsed="false">
      <c r="A157" s="149"/>
      <c r="B157" s="149"/>
      <c r="T157" s="243"/>
    </row>
    <row r="158" s="266" customFormat="true" ht="18" hidden="false" customHeight="false" outlineLevel="1" collapsed="false">
      <c r="A158" s="149"/>
      <c r="B158" s="149"/>
      <c r="T158" s="243"/>
    </row>
    <row r="159" s="266" customFormat="true" ht="18" hidden="false" customHeight="false" outlineLevel="1" collapsed="false">
      <c r="A159" s="149"/>
      <c r="B159" s="149"/>
      <c r="T159" s="243"/>
    </row>
    <row r="160" s="266" customFormat="true" ht="18" hidden="false" customHeight="false" outlineLevel="1" collapsed="false">
      <c r="A160" s="149"/>
      <c r="B160" s="149"/>
      <c r="T160" s="243"/>
    </row>
    <row r="161" s="266" customFormat="true" ht="18" hidden="false" customHeight="false" outlineLevel="1" collapsed="false">
      <c r="A161" s="149"/>
      <c r="B161" s="149"/>
      <c r="T161" s="243"/>
    </row>
    <row r="162" s="266" customFormat="true" ht="18" hidden="false" customHeight="false" outlineLevel="1" collapsed="false">
      <c r="A162" s="149"/>
      <c r="B162" s="149"/>
      <c r="T162" s="243"/>
    </row>
    <row r="163" s="266" customFormat="true" ht="18" hidden="false" customHeight="false" outlineLevel="1" collapsed="false">
      <c r="A163" s="149"/>
      <c r="B163" s="149"/>
      <c r="T163" s="243"/>
    </row>
    <row r="164" s="266" customFormat="true" ht="18" hidden="false" customHeight="false" outlineLevel="1" collapsed="false">
      <c r="A164" s="149"/>
      <c r="B164" s="149"/>
      <c r="T164" s="243"/>
    </row>
    <row r="165" s="266" customFormat="true" ht="18" hidden="false" customHeight="false" outlineLevel="2" collapsed="false">
      <c r="A165" s="149"/>
      <c r="B165" s="149"/>
      <c r="T165" s="243"/>
    </row>
    <row r="166" s="275" customFormat="true" ht="18.75" hidden="false" customHeight="false" outlineLevel="2" collapsed="false">
      <c r="A166" s="149"/>
      <c r="B166" s="149"/>
      <c r="T166" s="273"/>
    </row>
    <row r="167" s="275" customFormat="true" ht="18.75" hidden="false" customHeight="false" outlineLevel="2" collapsed="false">
      <c r="A167" s="149"/>
      <c r="B167" s="149"/>
      <c r="T167" s="273"/>
    </row>
    <row r="168" s="266" customFormat="true" ht="18" hidden="false" customHeight="false" outlineLevel="1" collapsed="false">
      <c r="A168" s="149"/>
      <c r="B168" s="149"/>
      <c r="T168" s="243"/>
    </row>
    <row r="169" customFormat="false" ht="15.75" hidden="false" customHeight="false" outlineLevel="0" collapsed="false">
      <c r="A169" s="149"/>
      <c r="B169" s="149"/>
    </row>
    <row r="170" customFormat="false" ht="15.75" hidden="false" customHeight="false" outlineLevel="0" collapsed="false">
      <c r="A170" s="149"/>
      <c r="B170" s="149"/>
    </row>
    <row r="171" customFormat="false" ht="15.75" hidden="false" customHeight="false" outlineLevel="0" collapsed="false">
      <c r="A171" s="149"/>
      <c r="B171" s="149"/>
    </row>
    <row r="172" s="282" customFormat="true" ht="15.75" hidden="false" customHeight="false" outlineLevel="0" collapsed="false">
      <c r="A172" s="149"/>
      <c r="B172" s="149"/>
    </row>
    <row r="173" customFormat="false" ht="15.75" hidden="false" customHeight="false" outlineLevel="0" collapsed="false">
      <c r="A173" s="149"/>
      <c r="B173" s="149"/>
    </row>
    <row r="174" customFormat="false" ht="15.75" hidden="false" customHeight="false" outlineLevel="0" collapsed="false">
      <c r="A174" s="149"/>
      <c r="B174" s="149"/>
    </row>
    <row r="175" customFormat="false" ht="15.75" hidden="false" customHeight="false" outlineLevel="0" collapsed="false">
      <c r="A175" s="149"/>
      <c r="B175" s="149"/>
    </row>
    <row r="176" customFormat="false" ht="15.75" hidden="false" customHeight="false" outlineLevel="0" collapsed="false">
      <c r="A176" s="149"/>
      <c r="B176" s="149"/>
    </row>
    <row r="177" customFormat="false" ht="15.75" hidden="false" customHeight="false" outlineLevel="0" collapsed="false">
      <c r="A177" s="149"/>
      <c r="B177" s="149"/>
    </row>
    <row r="178" customFormat="false" ht="15.75" hidden="false" customHeight="false" outlineLevel="0" collapsed="false">
      <c r="A178" s="149"/>
      <c r="B178" s="149"/>
    </row>
    <row r="179" customFormat="false" ht="15.75" hidden="false" customHeight="false" outlineLevel="0" collapsed="false">
      <c r="A179" s="149"/>
      <c r="B179" s="149"/>
    </row>
    <row r="180" customFormat="false" ht="15.75" hidden="false" customHeight="false" outlineLevel="0" collapsed="false">
      <c r="A180" s="149"/>
      <c r="B180" s="149"/>
    </row>
    <row r="181" customFormat="false" ht="15.75" hidden="false" customHeight="false" outlineLevel="0" collapsed="false">
      <c r="A181" s="149"/>
      <c r="B181" s="149"/>
    </row>
    <row r="182" customFormat="false" ht="15.75" hidden="false" customHeight="false" outlineLevel="0" collapsed="false">
      <c r="A182" s="149"/>
      <c r="B182" s="149"/>
    </row>
    <row r="183" customFormat="false" ht="15.75" hidden="false" customHeight="false" outlineLevel="0" collapsed="false">
      <c r="A183" s="149"/>
      <c r="B183" s="149"/>
    </row>
    <row r="184" customFormat="false" ht="15.75" hidden="false" customHeight="false" outlineLevel="0" collapsed="false">
      <c r="A184" s="149"/>
      <c r="B184" s="149"/>
    </row>
    <row r="185" customFormat="false" ht="15.75" hidden="false" customHeight="false" outlineLevel="0" collapsed="false">
      <c r="A185" s="149"/>
      <c r="B185" s="149"/>
    </row>
    <row r="186" customFormat="false" ht="15.75" hidden="false" customHeight="false" outlineLevel="0" collapsed="false">
      <c r="A186" s="149"/>
      <c r="B186" s="149"/>
    </row>
    <row r="187" customFormat="false" ht="15.75" hidden="false" customHeight="false" outlineLevel="0" collapsed="false">
      <c r="A187" s="149"/>
      <c r="B187" s="149"/>
    </row>
    <row r="188" customFormat="false" ht="15.75" hidden="false" customHeight="false" outlineLevel="0" collapsed="false">
      <c r="A188" s="149"/>
      <c r="B188" s="149"/>
    </row>
    <row r="189" customFormat="false" ht="15.75" hidden="false" customHeight="false" outlineLevel="0" collapsed="false">
      <c r="A189" s="149"/>
      <c r="B189" s="149"/>
    </row>
    <row r="190" customFormat="false" ht="15.75" hidden="false" customHeight="false" outlineLevel="0" collapsed="false">
      <c r="A190" s="149"/>
      <c r="B190" s="149"/>
    </row>
    <row r="191" customFormat="false" ht="15.75" hidden="false" customHeight="false" outlineLevel="0" collapsed="false">
      <c r="A191" s="149"/>
      <c r="B191" s="149"/>
    </row>
    <row r="192" customFormat="false" ht="15.75" hidden="false" customHeight="false" outlineLevel="0" collapsed="false">
      <c r="A192" s="149"/>
      <c r="B192" s="149"/>
    </row>
    <row r="193" customFormat="false" ht="15.75" hidden="false" customHeight="false" outlineLevel="0" collapsed="false">
      <c r="A193" s="149"/>
      <c r="B193" s="149"/>
    </row>
    <row r="194" customFormat="false" ht="15.75" hidden="false" customHeight="false" outlineLevel="0" collapsed="false">
      <c r="A194" s="149"/>
      <c r="B194" s="149"/>
    </row>
    <row r="195" customFormat="false" ht="15.75" hidden="false" customHeight="false" outlineLevel="0" collapsed="false">
      <c r="A195" s="149"/>
      <c r="B195" s="149"/>
    </row>
    <row r="196" customFormat="false" ht="15.75" hidden="false" customHeight="false" outlineLevel="0" collapsed="false">
      <c r="A196" s="149"/>
      <c r="B196" s="149"/>
    </row>
    <row r="197" customFormat="false" ht="15.75" hidden="false" customHeight="false" outlineLevel="0" collapsed="false">
      <c r="A197" s="149"/>
      <c r="B197" s="149"/>
    </row>
    <row r="198" customFormat="false" ht="15.75" hidden="false" customHeight="false" outlineLevel="0" collapsed="false">
      <c r="A198" s="149"/>
      <c r="B198" s="149"/>
    </row>
    <row r="199" customFormat="false" ht="15.75" hidden="false" customHeight="false" outlineLevel="0" collapsed="false">
      <c r="A199" s="149"/>
      <c r="B199" s="149"/>
    </row>
    <row r="200" customFormat="false" ht="15.75" hidden="false" customHeight="false" outlineLevel="0" collapsed="false">
      <c r="A200" s="149"/>
      <c r="B200" s="149"/>
    </row>
    <row r="201" customFormat="false" ht="15.75" hidden="false" customHeight="false" outlineLevel="0" collapsed="false">
      <c r="A201" s="149"/>
      <c r="B201" s="149"/>
    </row>
    <row r="202" customFormat="false" ht="15.75" hidden="false" customHeight="false" outlineLevel="0" collapsed="false">
      <c r="A202" s="149"/>
      <c r="B202" s="149"/>
    </row>
    <row r="203" customFormat="false" ht="15.75" hidden="false" customHeight="false" outlineLevel="0" collapsed="false">
      <c r="A203" s="149"/>
      <c r="B203" s="149"/>
    </row>
    <row r="204" customFormat="false" ht="15.75" hidden="false" customHeight="false" outlineLevel="0" collapsed="false">
      <c r="A204" s="149"/>
      <c r="B204" s="149"/>
    </row>
    <row r="205" customFormat="false" ht="15.75" hidden="false" customHeight="false" outlineLevel="0" collapsed="false">
      <c r="A205" s="149"/>
      <c r="B205" s="149"/>
    </row>
    <row r="206" customFormat="false" ht="15.75" hidden="false" customHeight="false" outlineLevel="0" collapsed="false">
      <c r="A206" s="149"/>
      <c r="B206" s="149"/>
    </row>
    <row r="207" customFormat="false" ht="15.75" hidden="false" customHeight="false" outlineLevel="0" collapsed="false">
      <c r="A207" s="149"/>
      <c r="B207" s="149"/>
    </row>
    <row r="208" customFormat="false" ht="15.75" hidden="false" customHeight="false" outlineLevel="0" collapsed="false">
      <c r="A208" s="149"/>
      <c r="B208" s="149"/>
    </row>
    <row r="209" customFormat="false" ht="15.75" hidden="false" customHeight="false" outlineLevel="0" collapsed="false">
      <c r="A209" s="149"/>
      <c r="B209" s="149"/>
    </row>
    <row r="210" customFormat="false" ht="15.75" hidden="false" customHeight="false" outlineLevel="0" collapsed="false">
      <c r="A210" s="149"/>
      <c r="B210" s="149"/>
    </row>
    <row r="211" customFormat="false" ht="15.75" hidden="false" customHeight="false" outlineLevel="0" collapsed="false">
      <c r="A211" s="149"/>
      <c r="B211" s="149"/>
    </row>
    <row r="212" customFormat="false" ht="15.75" hidden="false" customHeight="false" outlineLevel="0" collapsed="false">
      <c r="A212" s="149"/>
      <c r="B212" s="149"/>
    </row>
    <row r="213" customFormat="false" ht="15.75" hidden="false" customHeight="false" outlineLevel="0" collapsed="false">
      <c r="A213" s="149"/>
      <c r="B213" s="149"/>
    </row>
    <row r="214" customFormat="false" ht="15.75" hidden="false" customHeight="false" outlineLevel="0" collapsed="false">
      <c r="A214" s="149"/>
      <c r="B214" s="149"/>
    </row>
    <row r="215" customFormat="false" ht="15.75" hidden="false" customHeight="false" outlineLevel="0" collapsed="false">
      <c r="A215" s="149"/>
      <c r="B215" s="149"/>
    </row>
    <row r="216" customFormat="false" ht="15.75" hidden="false" customHeight="false" outlineLevel="0" collapsed="false">
      <c r="A216" s="149"/>
      <c r="B216" s="149"/>
    </row>
    <row r="217" customFormat="false" ht="15.75" hidden="false" customHeight="false" outlineLevel="0" collapsed="false">
      <c r="A217" s="149"/>
      <c r="B217" s="149"/>
    </row>
    <row r="218" customFormat="false" ht="15.75" hidden="false" customHeight="false" outlineLevel="0" collapsed="false">
      <c r="A218" s="149"/>
      <c r="B218" s="149"/>
    </row>
    <row r="219" customFormat="false" ht="15.75" hidden="false" customHeight="false" outlineLevel="0" collapsed="false">
      <c r="A219" s="149"/>
      <c r="B219" s="149"/>
    </row>
    <row r="220" customFormat="false" ht="15.75" hidden="false" customHeight="false" outlineLevel="0" collapsed="false">
      <c r="A220" s="149"/>
      <c r="B220" s="149"/>
    </row>
    <row r="221" s="263" customFormat="true" ht="15.75" hidden="false" customHeight="false" outlineLevel="0" collapsed="false">
      <c r="A221" s="149"/>
      <c r="B221" s="149"/>
    </row>
    <row r="222" s="263" customFormat="true" ht="15.75" hidden="false" customHeight="false" outlineLevel="0" collapsed="false">
      <c r="A222" s="149"/>
      <c r="B222" s="149"/>
    </row>
    <row r="223" customFormat="false" ht="15.75" hidden="false" customHeight="false" outlineLevel="0" collapsed="false">
      <c r="A223" s="149"/>
      <c r="B223" s="149"/>
    </row>
    <row r="224" customFormat="false" ht="15.75" hidden="false" customHeight="false" outlineLevel="0" collapsed="false">
      <c r="A224" s="149"/>
      <c r="B224" s="149"/>
    </row>
    <row r="225" customFormat="false" ht="15.75" hidden="false" customHeight="false" outlineLevel="0" collapsed="false">
      <c r="A225" s="149"/>
      <c r="B225" s="149"/>
    </row>
    <row r="226" customFormat="false" ht="15.75" hidden="false" customHeight="false" outlineLevel="0" collapsed="false">
      <c r="A226" s="149"/>
      <c r="B226" s="149"/>
    </row>
    <row r="227" customFormat="false" ht="15.75" hidden="false" customHeight="false" outlineLevel="0" collapsed="false">
      <c r="A227" s="149"/>
      <c r="B227" s="149"/>
    </row>
    <row r="228" customFormat="false" ht="15.75" hidden="false" customHeight="false" outlineLevel="0" collapsed="false">
      <c r="A228" s="149"/>
      <c r="B228" s="149"/>
    </row>
    <row r="229" customFormat="false" ht="15.75" hidden="false" customHeight="false" outlineLevel="0" collapsed="false">
      <c r="A229" s="149"/>
      <c r="B229" s="149"/>
    </row>
    <row r="230" customFormat="false" ht="15.75" hidden="false" customHeight="false" outlineLevel="0" collapsed="false">
      <c r="A230" s="149"/>
      <c r="B230" s="149"/>
    </row>
    <row r="231" customFormat="false" ht="15.75" hidden="false" customHeight="false" outlineLevel="0" collapsed="false">
      <c r="A231" s="149"/>
      <c r="B231" s="149"/>
    </row>
    <row r="232" customFormat="false" ht="15.75" hidden="false" customHeight="false" outlineLevel="0" collapsed="false">
      <c r="A232" s="149"/>
      <c r="B232" s="149"/>
    </row>
    <row r="233" customFormat="false" ht="15.75" hidden="false" customHeight="false" outlineLevel="0" collapsed="false">
      <c r="A233" s="149"/>
      <c r="B233" s="149"/>
    </row>
    <row r="234" customFormat="false" ht="15.75" hidden="false" customHeight="false" outlineLevel="0" collapsed="false">
      <c r="A234" s="149"/>
      <c r="B234" s="149"/>
    </row>
    <row r="235" customFormat="false" ht="15.75" hidden="false" customHeight="false" outlineLevel="0" collapsed="false">
      <c r="A235" s="149"/>
      <c r="B235" s="149"/>
    </row>
    <row r="236" customFormat="false" ht="15.75" hidden="false" customHeight="false" outlineLevel="0" collapsed="false">
      <c r="A236" s="149"/>
      <c r="B236" s="149"/>
    </row>
    <row r="237" customFormat="false" ht="15.75" hidden="false" customHeight="false" outlineLevel="0" collapsed="false">
      <c r="A237" s="149"/>
      <c r="B237" s="149"/>
    </row>
    <row r="238" customFormat="false" ht="15.75" hidden="false" customHeight="false" outlineLevel="0" collapsed="false">
      <c r="A238" s="149"/>
      <c r="B238" s="149"/>
    </row>
    <row r="239" customFormat="false" ht="15.75" hidden="false" customHeight="false" outlineLevel="0" collapsed="false">
      <c r="A239" s="149"/>
      <c r="B239" s="149"/>
    </row>
    <row r="240" customFormat="false" ht="15.75" hidden="false" customHeight="false" outlineLevel="0" collapsed="false">
      <c r="A240" s="149"/>
      <c r="B240" s="149"/>
    </row>
    <row r="241" customFormat="false" ht="15.75" hidden="false" customHeight="false" outlineLevel="0" collapsed="false">
      <c r="A241" s="149"/>
      <c r="B241" s="149"/>
    </row>
    <row r="242" customFormat="false" ht="15.75" hidden="false" customHeight="false" outlineLevel="0" collapsed="false">
      <c r="A242" s="149"/>
      <c r="B242" s="149"/>
    </row>
    <row r="243" customFormat="false" ht="15.75" hidden="false" customHeight="false" outlineLevel="0" collapsed="false">
      <c r="A243" s="149"/>
      <c r="B243" s="149"/>
    </row>
    <row r="244" customFormat="false" ht="15.75" hidden="false" customHeight="false" outlineLevel="0" collapsed="false">
      <c r="A244" s="149"/>
      <c r="B244" s="149"/>
    </row>
    <row r="245" customFormat="false" ht="15.75" hidden="false" customHeight="false" outlineLevel="0" collapsed="false">
      <c r="A245" s="149"/>
      <c r="B245" s="149"/>
    </row>
    <row r="246" customFormat="false" ht="15.75" hidden="false" customHeight="false" outlineLevel="0" collapsed="false">
      <c r="A246" s="149"/>
      <c r="B246" s="149"/>
    </row>
    <row r="247" customFormat="false" ht="15.75" hidden="false" customHeight="false" outlineLevel="0" collapsed="false">
      <c r="A247" s="149"/>
      <c r="B247" s="149"/>
    </row>
    <row r="248" customFormat="false" ht="15.75" hidden="false" customHeight="false" outlineLevel="0" collapsed="false">
      <c r="A248" s="149"/>
      <c r="B248" s="149"/>
    </row>
    <row r="249" customFormat="false" ht="15.75" hidden="false" customHeight="false" outlineLevel="0" collapsed="false">
      <c r="A249" s="149"/>
      <c r="B249" s="149"/>
    </row>
    <row r="250" customFormat="false" ht="15.75" hidden="false" customHeight="false" outlineLevel="0" collapsed="false">
      <c r="A250" s="149"/>
      <c r="B250" s="149"/>
    </row>
    <row r="251" customFormat="false" ht="15.75" hidden="false" customHeight="false" outlineLevel="0" collapsed="false">
      <c r="A251" s="149"/>
      <c r="B251" s="149"/>
    </row>
    <row r="252" customFormat="false" ht="15.75" hidden="false" customHeight="false" outlineLevel="0" collapsed="false">
      <c r="A252" s="149"/>
      <c r="B252" s="149"/>
    </row>
    <row r="253" customFormat="false" ht="15.75" hidden="false" customHeight="false" outlineLevel="0" collapsed="false">
      <c r="A253" s="149"/>
      <c r="B253" s="149"/>
    </row>
    <row r="254" customFormat="false" ht="15.75" hidden="false" customHeight="false" outlineLevel="0" collapsed="false">
      <c r="A254" s="149"/>
      <c r="B254" s="149"/>
    </row>
    <row r="255" customFormat="false" ht="15.75" hidden="false" customHeight="false" outlineLevel="0" collapsed="false">
      <c r="A255" s="149"/>
      <c r="B255" s="149"/>
    </row>
    <row r="256" customFormat="false" ht="15.75" hidden="false" customHeight="false" outlineLevel="0" collapsed="false">
      <c r="A256" s="149"/>
      <c r="B256" s="149"/>
    </row>
    <row r="257" customFormat="false" ht="15.75" hidden="false" customHeight="false" outlineLevel="0" collapsed="false">
      <c r="A257" s="149"/>
      <c r="B257" s="149"/>
    </row>
    <row r="258" customFormat="false" ht="15.75" hidden="false" customHeight="false" outlineLevel="0" collapsed="false">
      <c r="A258" s="149"/>
      <c r="B258" s="149"/>
    </row>
    <row r="259" customFormat="false" ht="15.75" hidden="false" customHeight="false" outlineLevel="0" collapsed="false">
      <c r="A259" s="149"/>
      <c r="B259" s="149"/>
    </row>
    <row r="260" customFormat="false" ht="15.75" hidden="false" customHeight="false" outlineLevel="0" collapsed="false">
      <c r="A260" s="149"/>
      <c r="B260" s="149"/>
    </row>
    <row r="261" customFormat="false" ht="15.75" hidden="false" customHeight="false" outlineLevel="0" collapsed="false">
      <c r="A261" s="149"/>
      <c r="B261" s="149"/>
    </row>
    <row r="262" customFormat="false" ht="15.75" hidden="false" customHeight="false" outlineLevel="0" collapsed="false">
      <c r="A262" s="149"/>
      <c r="B262" s="149"/>
    </row>
    <row r="263" customFormat="false" ht="15.75" hidden="false" customHeight="false" outlineLevel="0" collapsed="false">
      <c r="A263" s="149"/>
      <c r="B263" s="149"/>
    </row>
    <row r="264" customFormat="false" ht="15.75" hidden="false" customHeight="false" outlineLevel="0" collapsed="false">
      <c r="A264" s="149"/>
      <c r="B264" s="149"/>
    </row>
    <row r="265" customFormat="false" ht="15.75" hidden="false" customHeight="false" outlineLevel="0" collapsed="false">
      <c r="A265" s="149"/>
      <c r="B265" s="149"/>
    </row>
    <row r="266" customFormat="false" ht="15.75" hidden="false" customHeight="false" outlineLevel="0" collapsed="false">
      <c r="A266" s="149"/>
      <c r="B266" s="149"/>
    </row>
    <row r="267" customFormat="false" ht="15.75" hidden="false" customHeight="false" outlineLevel="0" collapsed="false">
      <c r="A267" s="149"/>
      <c r="B267" s="149"/>
    </row>
    <row r="268" customFormat="false" ht="15.75" hidden="false" customHeight="false" outlineLevel="0" collapsed="false">
      <c r="A268" s="149"/>
      <c r="B268" s="149"/>
    </row>
    <row r="269" customFormat="false" ht="15.75" hidden="false" customHeight="false" outlineLevel="0" collapsed="false">
      <c r="A269" s="149"/>
      <c r="B269" s="149"/>
    </row>
    <row r="270" customFormat="false" ht="15.75" hidden="false" customHeight="false" outlineLevel="0" collapsed="false">
      <c r="A270" s="149"/>
      <c r="B270" s="149"/>
    </row>
    <row r="271" customFormat="false" ht="15.75" hidden="false" customHeight="false" outlineLevel="0" collapsed="false">
      <c r="A271" s="149"/>
      <c r="B271" s="149"/>
    </row>
    <row r="272" customFormat="false" ht="15.75" hidden="false" customHeight="false" outlineLevel="0" collapsed="false">
      <c r="A272" s="149"/>
      <c r="B272" s="149"/>
    </row>
    <row r="273" customFormat="false" ht="15.75" hidden="false" customHeight="false" outlineLevel="0" collapsed="false">
      <c r="A273" s="149"/>
      <c r="B273" s="149"/>
    </row>
    <row r="274" customFormat="false" ht="15.75" hidden="false" customHeight="false" outlineLevel="0" collapsed="false">
      <c r="A274" s="149"/>
      <c r="B274" s="149"/>
    </row>
    <row r="275" customFormat="false" ht="15.75" hidden="false" customHeight="false" outlineLevel="0" collapsed="false">
      <c r="A275" s="149"/>
      <c r="B275" s="149"/>
    </row>
    <row r="276" customFormat="false" ht="15.75" hidden="false" customHeight="false" outlineLevel="0" collapsed="false">
      <c r="A276" s="149"/>
      <c r="B276" s="149"/>
    </row>
    <row r="277" customFormat="false" ht="15.75" hidden="false" customHeight="false" outlineLevel="0" collapsed="false">
      <c r="A277" s="149"/>
      <c r="B277" s="149"/>
    </row>
    <row r="278" customFormat="false" ht="15.75" hidden="false" customHeight="false" outlineLevel="0" collapsed="false">
      <c r="A278" s="149"/>
      <c r="B278" s="149"/>
    </row>
    <row r="279" customFormat="false" ht="15.75" hidden="false" customHeight="false" outlineLevel="0" collapsed="false">
      <c r="A279" s="149"/>
      <c r="B279" s="149"/>
    </row>
    <row r="280" customFormat="false" ht="15.75" hidden="false" customHeight="false" outlineLevel="0" collapsed="false">
      <c r="A280" s="149"/>
      <c r="B280" s="149"/>
    </row>
    <row r="281" customFormat="false" ht="15.75" hidden="false" customHeight="false" outlineLevel="0" collapsed="false">
      <c r="A281" s="149"/>
      <c r="B281" s="149"/>
    </row>
    <row r="282" customFormat="false" ht="15.75" hidden="false" customHeight="false" outlineLevel="0" collapsed="false">
      <c r="A282" s="149"/>
      <c r="B282" s="149"/>
    </row>
    <row r="283" customFormat="false" ht="15.75" hidden="false" customHeight="false" outlineLevel="0" collapsed="false">
      <c r="A283" s="149"/>
      <c r="B283" s="149"/>
    </row>
    <row r="284" customFormat="false" ht="15.75" hidden="false" customHeight="false" outlineLevel="0" collapsed="false">
      <c r="A284" s="149"/>
      <c r="B284" s="149"/>
    </row>
    <row r="285" customFormat="false" ht="15.75" hidden="false" customHeight="false" outlineLevel="0" collapsed="false">
      <c r="A285" s="149"/>
      <c r="B285" s="149"/>
    </row>
    <row r="286" customFormat="false" ht="15.75" hidden="false" customHeight="false" outlineLevel="0" collapsed="false">
      <c r="A286" s="149"/>
      <c r="B286" s="149"/>
    </row>
    <row r="287" customFormat="false" ht="15.75" hidden="false" customHeight="false" outlineLevel="0" collapsed="false">
      <c r="A287" s="149"/>
      <c r="B287" s="149"/>
    </row>
    <row r="288" customFormat="false" ht="15.75" hidden="false" customHeight="false" outlineLevel="0" collapsed="false">
      <c r="A288" s="149"/>
      <c r="B288" s="149"/>
    </row>
    <row r="289" customFormat="false" ht="15.75" hidden="false" customHeight="false" outlineLevel="0" collapsed="false">
      <c r="A289" s="149"/>
      <c r="B289" s="149"/>
    </row>
    <row r="290" customFormat="false" ht="15.75" hidden="false" customHeight="false" outlineLevel="0" collapsed="false">
      <c r="A290" s="149"/>
      <c r="B290" s="149"/>
    </row>
    <row r="291" customFormat="false" ht="15.75" hidden="false" customHeight="false" outlineLevel="0" collapsed="false">
      <c r="A291" s="149"/>
      <c r="B291" s="149"/>
    </row>
    <row r="292" customFormat="false" ht="15.75" hidden="false" customHeight="false" outlineLevel="0" collapsed="false">
      <c r="A292" s="149"/>
      <c r="B292" s="149"/>
    </row>
    <row r="293" customFormat="false" ht="15.75" hidden="false" customHeight="false" outlineLevel="0" collapsed="false">
      <c r="A293" s="149"/>
      <c r="B293" s="149"/>
    </row>
    <row r="294" customFormat="false" ht="15.75" hidden="false" customHeight="false" outlineLevel="0" collapsed="false">
      <c r="A294" s="149"/>
      <c r="B294" s="149"/>
    </row>
    <row r="295" customFormat="false" ht="15.75" hidden="false" customHeight="false" outlineLevel="0" collapsed="false">
      <c r="A295" s="149"/>
      <c r="B295" s="149"/>
    </row>
    <row r="296" customFormat="false" ht="15.75" hidden="false" customHeight="false" outlineLevel="0" collapsed="false">
      <c r="A296" s="149"/>
      <c r="B296" s="149"/>
    </row>
    <row r="297" customFormat="false" ht="15.75" hidden="false" customHeight="false" outlineLevel="0" collapsed="false">
      <c r="A297" s="149"/>
      <c r="B297" s="149"/>
    </row>
    <row r="298" customFormat="false" ht="15.75" hidden="false" customHeight="false" outlineLevel="0" collapsed="false">
      <c r="A298" s="149"/>
      <c r="B298" s="149"/>
    </row>
    <row r="299" customFormat="false" ht="15.75" hidden="false" customHeight="false" outlineLevel="0" collapsed="false">
      <c r="A299" s="149"/>
      <c r="B299" s="149"/>
    </row>
    <row r="300" customFormat="false" ht="15.75" hidden="false" customHeight="false" outlineLevel="0" collapsed="false">
      <c r="A300" s="149"/>
      <c r="B300" s="149"/>
    </row>
    <row r="301" customFormat="false" ht="15.75" hidden="false" customHeight="false" outlineLevel="0" collapsed="false">
      <c r="A301" s="149"/>
      <c r="B301" s="149"/>
    </row>
    <row r="302" customFormat="false" ht="15.75" hidden="false" customHeight="false" outlineLevel="0" collapsed="false">
      <c r="A302" s="149"/>
      <c r="B302" s="149"/>
    </row>
    <row r="303" customFormat="false" ht="15.75" hidden="false" customHeight="false" outlineLevel="0" collapsed="false">
      <c r="A303" s="149"/>
      <c r="B303" s="149"/>
    </row>
    <row r="304" customFormat="false" ht="15.75" hidden="false" customHeight="false" outlineLevel="0" collapsed="false">
      <c r="A304" s="149"/>
      <c r="B304" s="149"/>
    </row>
    <row r="305" customFormat="false" ht="15.75" hidden="false" customHeight="false" outlineLevel="0" collapsed="false">
      <c r="A305" s="149"/>
      <c r="B305" s="149"/>
    </row>
    <row r="306" customFormat="false" ht="15.75" hidden="false" customHeight="false" outlineLevel="0" collapsed="false">
      <c r="A306" s="149"/>
      <c r="B306" s="149"/>
    </row>
    <row r="307" customFormat="false" ht="15.75" hidden="false" customHeight="false" outlineLevel="0" collapsed="false">
      <c r="A307" s="149"/>
      <c r="B307" s="149"/>
    </row>
    <row r="308" customFormat="false" ht="15.75" hidden="false" customHeight="false" outlineLevel="0" collapsed="false">
      <c r="A308" s="149"/>
      <c r="B308" s="149"/>
    </row>
    <row r="309" customFormat="false" ht="15.75" hidden="false" customHeight="false" outlineLevel="0" collapsed="false">
      <c r="A309" s="149"/>
      <c r="B309" s="149"/>
    </row>
    <row r="310" customFormat="false" ht="15.75" hidden="false" customHeight="false" outlineLevel="0" collapsed="false">
      <c r="A310" s="149"/>
      <c r="B310" s="149"/>
    </row>
    <row r="311" customFormat="false" ht="15.75" hidden="false" customHeight="false" outlineLevel="0" collapsed="false">
      <c r="A311" s="149"/>
      <c r="B311" s="149"/>
    </row>
    <row r="312" customFormat="false" ht="15.75" hidden="false" customHeight="false" outlineLevel="0" collapsed="false">
      <c r="A312" s="149"/>
      <c r="B312" s="149"/>
    </row>
    <row r="313" customFormat="false" ht="15.75" hidden="false" customHeight="false" outlineLevel="0" collapsed="false">
      <c r="A313" s="149"/>
      <c r="B313" s="149"/>
    </row>
    <row r="314" customFormat="false" ht="15.75" hidden="false" customHeight="false" outlineLevel="0" collapsed="false">
      <c r="A314" s="149"/>
      <c r="B314" s="149"/>
    </row>
    <row r="315" customFormat="false" ht="15.75" hidden="false" customHeight="false" outlineLevel="0" collapsed="false">
      <c r="A315" s="149"/>
      <c r="B315" s="149"/>
    </row>
    <row r="316" customFormat="false" ht="15.75" hidden="false" customHeight="false" outlineLevel="0" collapsed="false">
      <c r="A316" s="149"/>
      <c r="B316" s="149"/>
    </row>
    <row r="317" customFormat="false" ht="15.75" hidden="false" customHeight="false" outlineLevel="0" collapsed="false">
      <c r="A317" s="149"/>
      <c r="B317" s="149"/>
    </row>
    <row r="318" customFormat="false" ht="15.75" hidden="false" customHeight="false" outlineLevel="0" collapsed="false">
      <c r="A318" s="149"/>
      <c r="B318" s="149"/>
    </row>
    <row r="319" customFormat="false" ht="15.75" hidden="false" customHeight="false" outlineLevel="0" collapsed="false">
      <c r="A319" s="149"/>
      <c r="B319" s="149"/>
    </row>
    <row r="320" customFormat="false" ht="15.75" hidden="false" customHeight="false" outlineLevel="0" collapsed="false">
      <c r="A320" s="149"/>
      <c r="B320" s="149"/>
    </row>
    <row r="321" customFormat="false" ht="15.75" hidden="false" customHeight="false" outlineLevel="0" collapsed="false">
      <c r="A321" s="149"/>
      <c r="B321" s="149"/>
    </row>
    <row r="322" customFormat="false" ht="15.75" hidden="false" customHeight="false" outlineLevel="0" collapsed="false">
      <c r="A322" s="149"/>
      <c r="B322" s="149"/>
    </row>
    <row r="323" customFormat="false" ht="15.75" hidden="false" customHeight="false" outlineLevel="0" collapsed="false">
      <c r="A323" s="149"/>
      <c r="B323" s="149"/>
    </row>
    <row r="324" customFormat="false" ht="15.75" hidden="false" customHeight="false" outlineLevel="0" collapsed="false">
      <c r="A324" s="149"/>
      <c r="B324" s="149"/>
    </row>
    <row r="325" customFormat="false" ht="15.75" hidden="false" customHeight="false" outlineLevel="0" collapsed="false">
      <c r="A325" s="149"/>
      <c r="B325" s="149"/>
    </row>
    <row r="326" customFormat="false" ht="15.75" hidden="false" customHeight="false" outlineLevel="0" collapsed="false">
      <c r="A326" s="149"/>
      <c r="B326" s="149"/>
    </row>
    <row r="327" customFormat="false" ht="15.75" hidden="false" customHeight="false" outlineLevel="0" collapsed="false">
      <c r="A327" s="149"/>
      <c r="B327" s="149"/>
    </row>
    <row r="328" customFormat="false" ht="15.75" hidden="false" customHeight="false" outlineLevel="0" collapsed="false">
      <c r="A328" s="149"/>
      <c r="B328" s="149"/>
    </row>
    <row r="329" customFormat="false" ht="15.75" hidden="false" customHeight="false" outlineLevel="0" collapsed="false">
      <c r="A329" s="149"/>
      <c r="B329" s="149"/>
    </row>
    <row r="330" customFormat="false" ht="15.75" hidden="false" customHeight="false" outlineLevel="0" collapsed="false">
      <c r="A330" s="149"/>
      <c r="B330" s="149"/>
    </row>
  </sheetData>
  <autoFilter ref="A5:M138"/>
  <printOptions headings="false" gridLines="false" gridLinesSet="true" horizontalCentered="false" verticalCentered="false"/>
  <pageMargins left="0.275694444444444" right="0.236111111111111" top="0.7875" bottom="0.551388888888889" header="0.315277777777778" footer="0.157638888888889"/>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&amp;L&amp;"Arial,Regular"&amp;11Département Ressources
Direction des Finances&amp;C&amp;14PPI 2018 - 2021 &amp;R&amp;9&amp;D
&amp;T</oddHeader>
    <oddFooter>&amp;L&amp;9&amp;Z&amp;F/&amp;A&amp;R&amp;9&amp;P/&amp;N</oddFooter>
  </headerFooter>
  <drawing r:id="rId1"/>
</worksheet>
</file>

<file path=docProps/app.xml><?xml version="1.0" encoding="utf-8"?>
<Properties xmlns="http://schemas.openxmlformats.org/officeDocument/2006/extended-properties" xmlns:vt="http://schemas.openxmlformats.org/officeDocument/2006/docPropsVTypes">
  <Template/>
  <TotalTime>77</TotalTime>
  <Application>LibreOffice/6.1.5.2$Windows_X86_64 LibreOffice_project/90f8dcf33c87b3705e78202e3df5142b201bd805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2016-10-19T06:16:47Z</dcterms:created>
  <dc:creator>JL</dc:creator>
  <dc:description/>
  <dc:language>en-US</dc:language>
  <cp:lastModifiedBy/>
  <cp:lastPrinted>2019-09-11T15:17:14Z</cp:lastPrinted>
  <dcterms:modified xsi:type="dcterms:W3CDTF">2019-09-13T18:12:40Z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