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ondaPrograms\Python\OIAnalysis\Excels\"/>
    </mc:Choice>
  </mc:AlternateContent>
  <bookViews>
    <workbookView xWindow="0" yWindow="0" windowWidth="28800" windowHeight="12435" tabRatio="420"/>
  </bookViews>
  <sheets>
    <sheet name="Intraday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7" i="3"/>
  <c r="E12" i="3" l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K6" i="3" l="1"/>
  <c r="G26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N10" i="3" l="1"/>
  <c r="O10" i="3"/>
  <c r="T7" i="3" l="1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T6" i="3"/>
  <c r="S6" i="3"/>
  <c r="R6" i="3"/>
  <c r="O7" i="3"/>
  <c r="O8" i="3"/>
  <c r="O9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N7" i="3"/>
  <c r="N8" i="3"/>
  <c r="N9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O6" i="3"/>
  <c r="N6" i="3"/>
  <c r="Q23" i="3" l="1"/>
  <c r="Q17" i="3"/>
  <c r="Q11" i="3"/>
  <c r="Q16" i="3"/>
  <c r="Q22" i="3"/>
  <c r="Q21" i="3"/>
  <c r="Q15" i="3"/>
  <c r="Q26" i="3"/>
  <c r="Q20" i="3"/>
  <c r="Q14" i="3"/>
  <c r="Q9" i="3"/>
  <c r="Q8" i="3"/>
  <c r="Q25" i="3"/>
  <c r="Q19" i="3"/>
  <c r="Q13" i="3"/>
  <c r="Q7" i="3"/>
  <c r="Q24" i="3"/>
  <c r="Q18" i="3"/>
  <c r="Q12" i="3"/>
  <c r="Q10" i="3"/>
  <c r="U6" i="3" l="1"/>
  <c r="Q6" i="3"/>
  <c r="P7" i="3" l="1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6" i="3"/>
  <c r="E7" i="3"/>
  <c r="E8" i="3"/>
  <c r="E9" i="3"/>
  <c r="E10" i="3"/>
  <c r="E11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E6" i="3"/>
</calcChain>
</file>

<file path=xl/sharedStrings.xml><?xml version="1.0" encoding="utf-8"?>
<sst xmlns="http://schemas.openxmlformats.org/spreadsheetml/2006/main" count="61" uniqueCount="39">
  <si>
    <t>Date</t>
  </si>
  <si>
    <t>Bullish</t>
  </si>
  <si>
    <t>Bearish</t>
  </si>
  <si>
    <t>29th feb</t>
  </si>
  <si>
    <t>1st march</t>
  </si>
  <si>
    <t>2nd March</t>
  </si>
  <si>
    <t>4th march</t>
  </si>
  <si>
    <t>5th March</t>
  </si>
  <si>
    <t>6th march</t>
  </si>
  <si>
    <t>7th march</t>
  </si>
  <si>
    <t>11th March</t>
  </si>
  <si>
    <t>12th March</t>
  </si>
  <si>
    <t>13th March</t>
  </si>
  <si>
    <t>14th March</t>
  </si>
  <si>
    <t>TOTAL OI</t>
  </si>
  <si>
    <t>ATM OI</t>
  </si>
  <si>
    <t>Nifty Close</t>
  </si>
  <si>
    <t>Up/Down</t>
  </si>
  <si>
    <t>18th March</t>
  </si>
  <si>
    <t>15th March</t>
  </si>
  <si>
    <t>19th March</t>
  </si>
  <si>
    <t>20th March</t>
  </si>
  <si>
    <t>21st March</t>
  </si>
  <si>
    <t>22nd March</t>
  </si>
  <si>
    <t>26th March</t>
  </si>
  <si>
    <t>27th March</t>
  </si>
  <si>
    <t>28th March</t>
  </si>
  <si>
    <t xml:space="preserve">Change </t>
  </si>
  <si>
    <t>May Trend</t>
  </si>
  <si>
    <t>Diff</t>
  </si>
  <si>
    <t>ATM OI (Options Analytics Scanner)</t>
  </si>
  <si>
    <t>TOTAL OI (CE PE Excel)</t>
  </si>
  <si>
    <t>NF Close</t>
  </si>
  <si>
    <t>↑/↓</t>
  </si>
  <si>
    <t>S.No</t>
  </si>
  <si>
    <t>NIFTY</t>
  </si>
  <si>
    <t>DATA</t>
  </si>
  <si>
    <t>Time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</si>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</sst>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0" fontId="1" fillId="5" borderId="0" xfId="0" applyFont="1" applyFill="1"/>
    <xf numFmtId="2" fontId="1" fillId="5" borderId="0" xfId="0" applyNumberFormat="1" applyFont="1" applyFill="1"/>
    <xf numFmtId="14" fontId="0" fillId="0" borderId="0" xfId="0" applyNumberFormat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20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numFmt numFmtId="2" formatCode="0.00"/>
    </dxf>
    <dxf>
      <numFmt numFmtId="2" formatCode="0.00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numFmt numFmtId="1" formatCode="0"/>
    </dxf>
    <dxf>
      <fill>
        <patternFill patternType="solid">
          <fgColor indexed="64"/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5:E26" totalsRowShown="0" headerRowDxfId="5">
  <tableColumns count="4">
    <tableColumn id="5" name="S.No" dataDxfId="4"/>
    <tableColumn id="2" name="Bullish"/>
    <tableColumn id="3" name="Bearish"/>
    <tableColumn id="4" name="Diff" dataDxfId="3">
      <calculatedColumnFormula>(C6-D6)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5:L26" totalsRowShown="0">
  <autoFilter ref="G5:L26">
    <filterColumn colId="0" hiddenButton="1"/>
    <filterColumn colId="1" hiddenButton="1"/>
    <filterColumn colId="2" hiddenButton="1"/>
    <filterColumn colId="3" hiddenButton="1"/>
    <filterColumn colId="4" hiddenButton="1"/>
  </autoFilter>
  <tableColumns count="6">
    <tableColumn id="2" name="Diff" dataDxfId="2"/>
    <tableColumn id="3" name="Bullish"/>
    <tableColumn id="4" name="Bearish"/>
    <tableColumn id="5" name="NF Close"/>
    <tableColumn id="6" name="↑/↓" dataDxfId="1"/>
    <tableColumn id="1" name="DAT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V74"/>
  <sheetViews>
    <sheetView tabSelected="1" topLeftCell="A3" zoomScale="152" zoomScaleNormal="152" workbookViewId="0">
      <selection activeCell="X20" sqref="X20"/>
    </sheetView>
  </sheetViews>
  <sheetFormatPr defaultRowHeight="15" x14ac:dyDescent="0.25"/>
  <cols>
    <col min="2" max="2" width="9.85546875" bestFit="1" customWidth="1"/>
    <col min="3" max="3" width="8.85546875" customWidth="1"/>
    <col min="4" max="4" width="9.85546875" bestFit="1" customWidth="1"/>
    <col min="5" max="5" width="7.28515625" customWidth="1"/>
    <col min="6" max="6" width="0.42578125" customWidth="1"/>
    <col min="7" max="7" width="7.28515625" customWidth="1"/>
    <col min="9" max="9" width="9.7109375" bestFit="1" customWidth="1"/>
    <col min="10" max="10" width="8" customWidth="1"/>
    <col min="11" max="11" width="7.7109375" bestFit="1" customWidth="1"/>
    <col min="12" max="12" width="9.140625" style="4"/>
    <col min="13" max="13" width="9.85546875" hidden="1" customWidth="1"/>
    <col min="14" max="15" width="0" hidden="1" customWidth="1"/>
    <col min="16" max="16" width="4.7109375" hidden="1" customWidth="1"/>
    <col min="17" max="17" width="4.28515625" hidden="1" customWidth="1"/>
    <col min="18" max="21" width="0" hidden="1" customWidth="1"/>
  </cols>
  <sheetData>
    <row r="2" spans="2:22" x14ac:dyDescent="0.25">
      <c r="P2" s="14" t="s">
        <v>28</v>
      </c>
      <c r="Q2" s="14"/>
      <c r="U2" s="4"/>
    </row>
    <row r="3" spans="2:22" x14ac:dyDescent="0.25">
      <c r="C3" s="15" t="s">
        <v>31</v>
      </c>
      <c r="D3" s="15"/>
      <c r="E3" s="15"/>
      <c r="G3" s="15" t="s">
        <v>30</v>
      </c>
      <c r="H3" s="15"/>
      <c r="I3" s="15"/>
      <c r="J3" s="15"/>
      <c r="K3" s="15"/>
      <c r="L3"/>
      <c r="N3" t="s">
        <v>14</v>
      </c>
      <c r="S3" t="s">
        <v>15</v>
      </c>
      <c r="U3" s="4"/>
    </row>
    <row r="4" spans="2:22" x14ac:dyDescent="0.25">
      <c r="J4" s="10">
        <v>22404</v>
      </c>
      <c r="K4" s="4"/>
      <c r="L4"/>
      <c r="T4">
        <v>22605</v>
      </c>
      <c r="U4" s="4"/>
    </row>
    <row r="5" spans="2:22" x14ac:dyDescent="0.25">
      <c r="B5" t="s">
        <v>34</v>
      </c>
      <c r="C5" t="s">
        <v>1</v>
      </c>
      <c r="D5" t="s">
        <v>2</v>
      </c>
      <c r="E5" t="s">
        <v>29</v>
      </c>
      <c r="G5" t="s">
        <v>29</v>
      </c>
      <c r="H5" t="s">
        <v>1</v>
      </c>
      <c r="I5" t="s">
        <v>2</v>
      </c>
      <c r="J5" t="s">
        <v>32</v>
      </c>
      <c r="K5" s="11" t="s">
        <v>33</v>
      </c>
      <c r="L5" t="s">
        <v>36</v>
      </c>
      <c r="M5" s="6" t="s">
        <v>0</v>
      </c>
      <c r="N5" s="6" t="s">
        <v>1</v>
      </c>
      <c r="O5" s="6" t="s">
        <v>2</v>
      </c>
      <c r="P5" s="6" t="s">
        <v>29</v>
      </c>
      <c r="Q5" s="6" t="s">
        <v>29</v>
      </c>
      <c r="R5" s="6" t="s">
        <v>1</v>
      </c>
      <c r="S5" s="6" t="s">
        <v>2</v>
      </c>
      <c r="T5" s="6" t="s">
        <v>16</v>
      </c>
      <c r="U5" s="7" t="s">
        <v>27</v>
      </c>
      <c r="V5" s="6" t="s">
        <v>37</v>
      </c>
    </row>
    <row r="6" spans="2:22" x14ac:dyDescent="0.25">
      <c r="B6" s="12">
        <v>1</v>
      </c>
      <c r="C6">
        <v>11</v>
      </c>
      <c r="D6">
        <v>8</v>
      </c>
      <c r="E6" s="1">
        <f t="shared" ref="E6:E26" si="0">(C6-D6)</f>
        <v>3</v>
      </c>
      <c r="G6" s="1">
        <f t="shared" ref="G6:G26" si="1">H6-I6</f>
        <v>6</v>
      </c>
      <c r="H6">
        <v>13</v>
      </c>
      <c r="I6">
        <v>7</v>
      </c>
      <c r="J6">
        <v>22359</v>
      </c>
      <c r="K6" s="4">
        <f>IFERROR(((J6-J4)/J4*100),"")</f>
        <v>-0.20085698982324585</v>
      </c>
      <c r="L6" t="s">
        <v>35</v>
      </c>
      <c r="M6" s="8" t="e">
        <f>#REF!</f>
        <v>#REF!</v>
      </c>
      <c r="N6">
        <f t="shared" ref="N6:N26" si="2">C6</f>
        <v>11</v>
      </c>
      <c r="O6">
        <f t="shared" ref="O6:O26" si="3">D6</f>
        <v>8</v>
      </c>
      <c r="P6" s="1">
        <f>N6-O6</f>
        <v>3</v>
      </c>
      <c r="Q6" s="1">
        <f>R6-S6</f>
        <v>6</v>
      </c>
      <c r="R6">
        <f t="shared" ref="R6:R26" si="4">H6</f>
        <v>13</v>
      </c>
      <c r="S6">
        <f t="shared" ref="S6:S26" si="5">I6</f>
        <v>7</v>
      </c>
      <c r="T6">
        <f t="shared" ref="T6:T26" si="6">J6</f>
        <v>22359</v>
      </c>
      <c r="U6" s="4">
        <f>((T6-T4)/T4*100)</f>
        <v>-1.0882548108825481</v>
      </c>
    </row>
    <row r="7" spans="2:22" x14ac:dyDescent="0.25">
      <c r="B7" s="12">
        <v>2</v>
      </c>
      <c r="C7">
        <v>8</v>
      </c>
      <c r="D7">
        <v>9</v>
      </c>
      <c r="E7" s="1">
        <f t="shared" si="0"/>
        <v>-1</v>
      </c>
      <c r="G7" s="1">
        <f t="shared" si="1"/>
        <v>1</v>
      </c>
      <c r="H7">
        <v>5</v>
      </c>
      <c r="I7">
        <v>4</v>
      </c>
      <c r="J7">
        <v>22400</v>
      </c>
      <c r="K7" s="4">
        <f>IFERROR(IF(Table3[[#This Row],[NF Close]]="","",((J7-J6)/J6*100)),"")</f>
        <v>0.18337134934478286</v>
      </c>
      <c r="L7" t="s">
        <v>35</v>
      </c>
      <c r="M7" s="8" t="e">
        <f>#REF!</f>
        <v>#REF!</v>
      </c>
      <c r="N7">
        <f t="shared" si="2"/>
        <v>8</v>
      </c>
      <c r="O7">
        <f t="shared" si="3"/>
        <v>9</v>
      </c>
      <c r="P7" s="1">
        <f t="shared" ref="P7:P26" si="7">N7-O7</f>
        <v>-1</v>
      </c>
      <c r="Q7" s="1">
        <f t="shared" ref="Q7:Q26" si="8">R7-S7</f>
        <v>1</v>
      </c>
      <c r="R7">
        <f t="shared" si="4"/>
        <v>5</v>
      </c>
      <c r="S7">
        <f t="shared" si="5"/>
        <v>4</v>
      </c>
      <c r="T7">
        <f t="shared" si="6"/>
        <v>22400</v>
      </c>
      <c r="U7" s="4">
        <f>((T7-T6)/T6*100)</f>
        <v>0.18337134934478286</v>
      </c>
      <c r="V7" s="13">
        <v>0.42777777777777781</v>
      </c>
    </row>
    <row r="8" spans="2:22" x14ac:dyDescent="0.25">
      <c r="B8" s="12">
        <v>3</v>
      </c>
      <c r="C8">
        <v>5</v>
      </c>
      <c r="D8">
        <v>8</v>
      </c>
      <c r="E8" s="1">
        <f t="shared" si="0"/>
        <v>-3</v>
      </c>
      <c r="G8" s="1">
        <f t="shared" si="1"/>
        <v>2</v>
      </c>
      <c r="H8">
        <v>4</v>
      </c>
      <c r="I8">
        <v>2</v>
      </c>
      <c r="J8">
        <v>22450</v>
      </c>
      <c r="K8" s="4">
        <f>IFERROR(IF(Table3[[#This Row],[NF Close]]="","",((J8-J7)/J7*100)),"")</f>
        <v>0.2232142857142857</v>
      </c>
      <c r="L8" t="s">
        <v>35</v>
      </c>
      <c r="M8" s="8" t="e">
        <f>#REF!</f>
        <v>#REF!</v>
      </c>
      <c r="N8">
        <f t="shared" si="2"/>
        <v>5</v>
      </c>
      <c r="O8">
        <f t="shared" si="3"/>
        <v>8</v>
      </c>
      <c r="P8" s="1">
        <f t="shared" si="7"/>
        <v>-3</v>
      </c>
      <c r="Q8" s="1">
        <f t="shared" si="8"/>
        <v>2</v>
      </c>
      <c r="R8">
        <f t="shared" si="4"/>
        <v>4</v>
      </c>
      <c r="S8">
        <f t="shared" si="5"/>
        <v>2</v>
      </c>
      <c r="T8">
        <f t="shared" si="6"/>
        <v>22450</v>
      </c>
      <c r="U8" s="4">
        <f>((T8-T7)/T7*100)</f>
        <v>0.2232142857142857</v>
      </c>
      <c r="V8" s="13">
        <v>0.45208333333333334</v>
      </c>
    </row>
    <row r="9" spans="2:22" x14ac:dyDescent="0.25">
      <c r="B9" s="12">
        <v>4</v>
      </c>
      <c r="C9">
        <v>6</v>
      </c>
      <c r="D9">
        <v>7</v>
      </c>
      <c r="E9" s="1">
        <f t="shared" si="0"/>
        <v>-1</v>
      </c>
      <c r="G9" s="1">
        <f t="shared" si="1"/>
        <v>-2</v>
      </c>
      <c r="H9">
        <v>6</v>
      </c>
      <c r="I9">
        <v>8</v>
      </c>
      <c r="J9">
        <v>22469</v>
      </c>
      <c r="K9" s="4">
        <f>IFERROR(IF(Table3[[#This Row],[NF Close]]="","",((J9-J8)/J8*100)),"")</f>
        <v>8.4632516703786187E-2</v>
      </c>
      <c r="L9" t="s">
        <v>35</v>
      </c>
      <c r="M9" s="8" t="e">
        <f>#REF!</f>
        <v>#REF!</v>
      </c>
      <c r="N9">
        <f t="shared" si="2"/>
        <v>6</v>
      </c>
      <c r="O9">
        <f t="shared" si="3"/>
        <v>7</v>
      </c>
      <c r="P9" s="1">
        <f t="shared" si="7"/>
        <v>-1</v>
      </c>
      <c r="Q9" s="1">
        <f t="shared" si="8"/>
        <v>-2</v>
      </c>
      <c r="R9">
        <f t="shared" si="4"/>
        <v>6</v>
      </c>
      <c r="S9">
        <f t="shared" si="5"/>
        <v>8</v>
      </c>
      <c r="T9">
        <f t="shared" si="6"/>
        <v>22469</v>
      </c>
      <c r="U9" s="4">
        <f>((T9-T8)/T8*100)</f>
        <v>8.4632516703786187E-2</v>
      </c>
      <c r="V9" s="13">
        <v>0.46736111111111112</v>
      </c>
    </row>
    <row r="10" spans="2:22" x14ac:dyDescent="0.25">
      <c r="B10" s="12">
        <v>5</v>
      </c>
      <c r="C10">
        <v>9</v>
      </c>
      <c r="D10">
        <v>7</v>
      </c>
      <c r="E10" s="1">
        <f t="shared" si="0"/>
        <v>2</v>
      </c>
      <c r="G10" s="1">
        <f t="shared" si="1"/>
        <v>-1</v>
      </c>
      <c r="H10">
        <v>6</v>
      </c>
      <c r="I10">
        <v>7</v>
      </c>
      <c r="J10">
        <v>22476</v>
      </c>
      <c r="K10" s="4">
        <f>IFERROR(IF(Table3[[#This Row],[NF Close]]="","",((J10-J9)/J9*100)),"")</f>
        <v>3.1154034447460944E-2</v>
      </c>
      <c r="L10" t="s">
        <v>35</v>
      </c>
      <c r="M10" s="8" t="e">
        <f>#REF!</f>
        <v>#REF!</v>
      </c>
      <c r="N10">
        <f t="shared" si="2"/>
        <v>9</v>
      </c>
      <c r="O10">
        <f t="shared" si="3"/>
        <v>7</v>
      </c>
      <c r="P10" s="1">
        <f t="shared" si="7"/>
        <v>2</v>
      </c>
      <c r="Q10" s="1">
        <f t="shared" si="8"/>
        <v>-1</v>
      </c>
      <c r="R10">
        <f t="shared" si="4"/>
        <v>6</v>
      </c>
      <c r="S10">
        <f t="shared" si="5"/>
        <v>7</v>
      </c>
      <c r="T10">
        <f t="shared" si="6"/>
        <v>22476</v>
      </c>
      <c r="U10" s="4">
        <f>((T10-T9)/T9*100)</f>
        <v>3.1154034447460944E-2</v>
      </c>
      <c r="V10" s="13">
        <v>0.57986111111111105</v>
      </c>
    </row>
    <row r="11" spans="2:22" x14ac:dyDescent="0.25">
      <c r="B11" s="12">
        <v>6</v>
      </c>
      <c r="C11">
        <v>11</v>
      </c>
      <c r="D11">
        <v>9</v>
      </c>
      <c r="E11" s="1">
        <f t="shared" si="0"/>
        <v>2</v>
      </c>
      <c r="G11" s="1">
        <f t="shared" si="1"/>
        <v>-2</v>
      </c>
      <c r="H11">
        <v>7</v>
      </c>
      <c r="I11">
        <v>9</v>
      </c>
      <c r="J11">
        <v>22475</v>
      </c>
      <c r="K11" s="4">
        <f>IFERROR(IF(Table3[[#This Row],[NF Close]]="","",((J11-J10)/J10*100)),"")</f>
        <v>-4.4491902473749777E-3</v>
      </c>
      <c r="L11" t="s">
        <v>35</v>
      </c>
      <c r="M11" s="8" t="e">
        <f>#REF!</f>
        <v>#REF!</v>
      </c>
      <c r="N11">
        <f t="shared" si="2"/>
        <v>11</v>
      </c>
      <c r="O11">
        <f t="shared" si="3"/>
        <v>9</v>
      </c>
      <c r="P11" s="1">
        <f t="shared" si="7"/>
        <v>2</v>
      </c>
      <c r="Q11" s="1">
        <f t="shared" si="8"/>
        <v>-2</v>
      </c>
      <c r="R11">
        <f t="shared" si="4"/>
        <v>7</v>
      </c>
      <c r="S11">
        <f t="shared" si="5"/>
        <v>9</v>
      </c>
      <c r="T11">
        <f t="shared" si="6"/>
        <v>22475</v>
      </c>
      <c r="U11" s="4">
        <f t="shared" ref="U11:U14" si="9">((T11-T10)/T10*100)</f>
        <v>-4.4491902473749777E-3</v>
      </c>
      <c r="V11" s="13">
        <v>0.59652777777777777</v>
      </c>
    </row>
    <row r="12" spans="2:22" x14ac:dyDescent="0.25">
      <c r="B12" s="12">
        <v>7</v>
      </c>
      <c r="C12">
        <v>37</v>
      </c>
      <c r="D12">
        <v>34</v>
      </c>
      <c r="E12" s="1">
        <f t="shared" si="0"/>
        <v>3</v>
      </c>
      <c r="G12" s="1">
        <f t="shared" si="1"/>
        <v>8</v>
      </c>
      <c r="H12">
        <v>29</v>
      </c>
      <c r="I12">
        <v>21</v>
      </c>
      <c r="J12" s="9">
        <v>22449</v>
      </c>
      <c r="K12" s="4">
        <f>IFERROR(IF(Table3[[#This Row],[NF Close]]="","",((J12-J11)/J11*100)),"")</f>
        <v>-0.11568409343715239</v>
      </c>
      <c r="L12" t="s">
        <v>38</v>
      </c>
      <c r="M12" s="8" t="e">
        <f>#REF!</f>
        <v>#REF!</v>
      </c>
      <c r="N12">
        <f t="shared" si="2"/>
        <v>37</v>
      </c>
      <c r="O12">
        <f t="shared" si="3"/>
        <v>34</v>
      </c>
      <c r="P12" s="1">
        <f t="shared" si="7"/>
        <v>3</v>
      </c>
      <c r="Q12" s="1">
        <f t="shared" si="8"/>
        <v>8</v>
      </c>
      <c r="R12">
        <f t="shared" si="4"/>
        <v>29</v>
      </c>
      <c r="S12">
        <f t="shared" si="5"/>
        <v>21</v>
      </c>
      <c r="T12">
        <f t="shared" si="6"/>
        <v>22449</v>
      </c>
      <c r="U12" s="4">
        <f t="shared" si="9"/>
        <v>-0.11568409343715239</v>
      </c>
      <c r="V12" s="13">
        <v>0.62986111111111109</v>
      </c>
    </row>
    <row r="13" spans="2:22" x14ac:dyDescent="0.25">
      <c r="B13" s="12">
        <v>8</v>
      </c>
      <c r="C13">
        <v>10</v>
      </c>
      <c r="D13">
        <v>7</v>
      </c>
      <c r="E13" s="1">
        <f t="shared" si="0"/>
        <v>3</v>
      </c>
      <c r="G13" s="1">
        <f t="shared" si="1"/>
        <v>1</v>
      </c>
      <c r="H13">
        <v>9</v>
      </c>
      <c r="I13">
        <v>8</v>
      </c>
      <c r="J13">
        <v>22474</v>
      </c>
      <c r="K13" s="4">
        <f>IFERROR(IF(Table3[[#This Row],[NF Close]]="","",((J13-J12)/J12*100)),"")</f>
        <v>0.11136353512405897</v>
      </c>
      <c r="L13" s="4" t="s">
        <v>35</v>
      </c>
      <c r="M13" s="8" t="e">
        <f>#REF!</f>
        <v>#REF!</v>
      </c>
      <c r="N13">
        <f t="shared" si="2"/>
        <v>10</v>
      </c>
      <c r="O13">
        <f t="shared" si="3"/>
        <v>7</v>
      </c>
      <c r="P13" s="1">
        <f t="shared" si="7"/>
        <v>3</v>
      </c>
      <c r="Q13" s="1">
        <f t="shared" si="8"/>
        <v>1</v>
      </c>
      <c r="R13">
        <f t="shared" si="4"/>
        <v>9</v>
      </c>
      <c r="S13">
        <f t="shared" si="5"/>
        <v>8</v>
      </c>
      <c r="T13">
        <f t="shared" si="6"/>
        <v>22474</v>
      </c>
      <c r="U13" s="4">
        <f t="shared" si="9"/>
        <v>0.11136353512405897</v>
      </c>
      <c r="V13" s="13">
        <v>0.6381944444444444</v>
      </c>
    </row>
    <row r="14" spans="2:22" x14ac:dyDescent="0.25">
      <c r="B14" s="12">
        <v>9</v>
      </c>
      <c r="C14">
        <v>28</v>
      </c>
      <c r="D14">
        <v>36</v>
      </c>
      <c r="E14" s="1">
        <f t="shared" si="0"/>
        <v>-8</v>
      </c>
      <c r="G14" s="1">
        <f t="shared" si="1"/>
        <v>7</v>
      </c>
      <c r="H14">
        <v>34</v>
      </c>
      <c r="I14">
        <v>27</v>
      </c>
      <c r="J14">
        <v>22466</v>
      </c>
      <c r="K14" s="4">
        <f>IFERROR(IF(Table3[[#This Row],[NF Close]]="","",((J14-J13)/J13*100)),"")</f>
        <v>-3.559668950787577E-2</v>
      </c>
      <c r="L14" s="4" t="s">
        <v>38</v>
      </c>
      <c r="M14" s="8" t="e">
        <f>#REF!</f>
        <v>#REF!</v>
      </c>
      <c r="N14">
        <f t="shared" si="2"/>
        <v>28</v>
      </c>
      <c r="O14">
        <f t="shared" si="3"/>
        <v>36</v>
      </c>
      <c r="P14" s="1">
        <f t="shared" si="7"/>
        <v>-8</v>
      </c>
      <c r="Q14" s="1">
        <f t="shared" si="8"/>
        <v>7</v>
      </c>
      <c r="R14">
        <f t="shared" si="4"/>
        <v>34</v>
      </c>
      <c r="S14">
        <f t="shared" si="5"/>
        <v>27</v>
      </c>
      <c r="T14">
        <f t="shared" si="6"/>
        <v>22466</v>
      </c>
      <c r="U14" s="4">
        <f t="shared" si="9"/>
        <v>-3.559668950787577E-2</v>
      </c>
      <c r="V14" s="13">
        <v>0.65</v>
      </c>
    </row>
    <row r="15" spans="2:22" x14ac:dyDescent="0.25">
      <c r="B15" s="12">
        <v>10</v>
      </c>
      <c r="E15" s="1">
        <f t="shared" si="0"/>
        <v>0</v>
      </c>
      <c r="G15" s="1">
        <f t="shared" si="1"/>
        <v>0</v>
      </c>
      <c r="K15" s="4" t="str">
        <f>IFERROR(IF(Table3[[#This Row],[NF Close]]="","",((J15-J14)/J14*100)),"")</f>
        <v/>
      </c>
      <c r="M15" s="8" t="e">
        <f>#REF!</f>
        <v>#REF!</v>
      </c>
      <c r="N15">
        <f t="shared" si="2"/>
        <v>0</v>
      </c>
      <c r="O15">
        <f t="shared" si="3"/>
        <v>0</v>
      </c>
      <c r="P15" s="1">
        <f t="shared" si="7"/>
        <v>0</v>
      </c>
      <c r="Q15" s="1">
        <f t="shared" si="8"/>
        <v>0</v>
      </c>
      <c r="R15">
        <f t="shared" si="4"/>
        <v>0</v>
      </c>
      <c r="S15">
        <f t="shared" si="5"/>
        <v>0</v>
      </c>
      <c r="T15">
        <f t="shared" si="6"/>
        <v>0</v>
      </c>
      <c r="U15" s="4">
        <f>(T15-T14)/T14*100</f>
        <v>-100</v>
      </c>
    </row>
    <row r="16" spans="2:22" x14ac:dyDescent="0.25">
      <c r="B16" s="12">
        <v>11</v>
      </c>
      <c r="E16" s="1">
        <f t="shared" si="0"/>
        <v>0</v>
      </c>
      <c r="G16" s="1">
        <f t="shared" si="1"/>
        <v>0</v>
      </c>
      <c r="K16" s="4" t="str">
        <f>IFERROR(IF(Table3[[#This Row],[NF Close]]="","",((J16-J15)/J15*100)),"")</f>
        <v/>
      </c>
      <c r="M16" s="8" t="e">
        <f>#REF!</f>
        <v>#REF!</v>
      </c>
      <c r="N16">
        <f t="shared" si="2"/>
        <v>0</v>
      </c>
      <c r="O16">
        <f t="shared" si="3"/>
        <v>0</v>
      </c>
      <c r="P16" s="1">
        <f t="shared" si="7"/>
        <v>0</v>
      </c>
      <c r="Q16" s="1">
        <f t="shared" si="8"/>
        <v>0</v>
      </c>
      <c r="R16">
        <f t="shared" si="4"/>
        <v>0</v>
      </c>
      <c r="S16">
        <f t="shared" si="5"/>
        <v>0</v>
      </c>
      <c r="T16">
        <f t="shared" si="6"/>
        <v>0</v>
      </c>
      <c r="U16" s="4" t="e">
        <f>(T16-T15)/T15*100</f>
        <v>#DIV/0!</v>
      </c>
    </row>
    <row r="17" spans="2:21" x14ac:dyDescent="0.25">
      <c r="B17" s="12">
        <v>12</v>
      </c>
      <c r="E17" s="1">
        <f t="shared" si="0"/>
        <v>0</v>
      </c>
      <c r="G17" s="1">
        <f t="shared" si="1"/>
        <v>0</v>
      </c>
      <c r="K17" s="4" t="str">
        <f>IFERROR(IF(Table3[[#This Row],[NF Close]]="","",((J17-J16)/J16*100)),"")</f>
        <v/>
      </c>
      <c r="M17" s="8" t="e">
        <f>#REF!</f>
        <v>#REF!</v>
      </c>
      <c r="N17">
        <f t="shared" si="2"/>
        <v>0</v>
      </c>
      <c r="O17">
        <f t="shared" si="3"/>
        <v>0</v>
      </c>
      <c r="P17" s="1">
        <f t="shared" si="7"/>
        <v>0</v>
      </c>
      <c r="Q17" s="1">
        <f t="shared" si="8"/>
        <v>0</v>
      </c>
      <c r="R17">
        <f t="shared" si="4"/>
        <v>0</v>
      </c>
      <c r="S17">
        <f t="shared" si="5"/>
        <v>0</v>
      </c>
      <c r="T17">
        <f t="shared" si="6"/>
        <v>0</v>
      </c>
      <c r="U17" s="4" t="e">
        <f t="shared" ref="U17:U23" si="10">(T17-T16)/T16*100</f>
        <v>#DIV/0!</v>
      </c>
    </row>
    <row r="18" spans="2:21" x14ac:dyDescent="0.25">
      <c r="B18" s="12">
        <v>13</v>
      </c>
      <c r="E18" s="1">
        <f t="shared" si="0"/>
        <v>0</v>
      </c>
      <c r="G18" s="1">
        <f t="shared" si="1"/>
        <v>0</v>
      </c>
      <c r="K18" s="4" t="str">
        <f>IFERROR(IF(Table3[[#This Row],[NF Close]]="","",((J18-J17)/J17*100)),"")</f>
        <v/>
      </c>
      <c r="M18" s="8" t="e">
        <f>#REF!</f>
        <v>#REF!</v>
      </c>
      <c r="N18">
        <f t="shared" si="2"/>
        <v>0</v>
      </c>
      <c r="O18">
        <f t="shared" si="3"/>
        <v>0</v>
      </c>
      <c r="P18" s="1">
        <f t="shared" si="7"/>
        <v>0</v>
      </c>
      <c r="Q18" s="1">
        <f t="shared" si="8"/>
        <v>0</v>
      </c>
      <c r="R18">
        <f t="shared" si="4"/>
        <v>0</v>
      </c>
      <c r="S18">
        <f t="shared" si="5"/>
        <v>0</v>
      </c>
      <c r="T18">
        <f t="shared" si="6"/>
        <v>0</v>
      </c>
      <c r="U18" s="4" t="e">
        <f t="shared" si="10"/>
        <v>#DIV/0!</v>
      </c>
    </row>
    <row r="19" spans="2:21" x14ac:dyDescent="0.25">
      <c r="B19" s="12">
        <v>14</v>
      </c>
      <c r="E19" s="1">
        <f t="shared" si="0"/>
        <v>0</v>
      </c>
      <c r="G19" s="1">
        <f t="shared" si="1"/>
        <v>0</v>
      </c>
      <c r="K19" s="4" t="str">
        <f>IFERROR(IF(Table3[[#This Row],[NF Close]]="","",((J19-J18)/J18*100)),"")</f>
        <v/>
      </c>
      <c r="M19" s="8" t="e">
        <f>#REF!</f>
        <v>#REF!</v>
      </c>
      <c r="N19">
        <f t="shared" si="2"/>
        <v>0</v>
      </c>
      <c r="O19">
        <f t="shared" si="3"/>
        <v>0</v>
      </c>
      <c r="P19" s="1">
        <f t="shared" si="7"/>
        <v>0</v>
      </c>
      <c r="Q19" s="1">
        <f t="shared" si="8"/>
        <v>0</v>
      </c>
      <c r="R19">
        <f t="shared" si="4"/>
        <v>0</v>
      </c>
      <c r="S19">
        <f t="shared" si="5"/>
        <v>0</v>
      </c>
      <c r="T19">
        <f t="shared" si="6"/>
        <v>0</v>
      </c>
      <c r="U19" s="4" t="e">
        <f t="shared" si="10"/>
        <v>#DIV/0!</v>
      </c>
    </row>
    <row r="20" spans="2:21" x14ac:dyDescent="0.25">
      <c r="B20" s="12">
        <v>15</v>
      </c>
      <c r="E20" s="1">
        <f t="shared" si="0"/>
        <v>0</v>
      </c>
      <c r="G20" s="1">
        <f t="shared" si="1"/>
        <v>0</v>
      </c>
      <c r="K20" s="4" t="str">
        <f>IFERROR(IF(Table3[[#This Row],[NF Close]]="","",((J20-J19)/J19*100)),"")</f>
        <v/>
      </c>
      <c r="M20" s="8" t="e">
        <f>#REF!</f>
        <v>#REF!</v>
      </c>
      <c r="N20">
        <f t="shared" si="2"/>
        <v>0</v>
      </c>
      <c r="O20">
        <f t="shared" si="3"/>
        <v>0</v>
      </c>
      <c r="P20" s="1">
        <f t="shared" si="7"/>
        <v>0</v>
      </c>
      <c r="Q20" s="1">
        <f t="shared" si="8"/>
        <v>0</v>
      </c>
      <c r="R20">
        <f t="shared" si="4"/>
        <v>0</v>
      </c>
      <c r="S20">
        <f t="shared" si="5"/>
        <v>0</v>
      </c>
      <c r="T20">
        <f t="shared" si="6"/>
        <v>0</v>
      </c>
      <c r="U20" s="4" t="e">
        <f t="shared" si="10"/>
        <v>#DIV/0!</v>
      </c>
    </row>
    <row r="21" spans="2:21" x14ac:dyDescent="0.25">
      <c r="B21" s="12">
        <v>16</v>
      </c>
      <c r="E21" s="1">
        <f t="shared" si="0"/>
        <v>0</v>
      </c>
      <c r="G21" s="1">
        <f t="shared" si="1"/>
        <v>0</v>
      </c>
      <c r="K21" s="4" t="str">
        <f>IFERROR(IF(Table3[[#This Row],[NF Close]]="","",((J21-J20)/J20*100)),"")</f>
        <v/>
      </c>
      <c r="M21" s="8" t="e">
        <f>#REF!</f>
        <v>#REF!</v>
      </c>
      <c r="N21">
        <f t="shared" si="2"/>
        <v>0</v>
      </c>
      <c r="O21">
        <f t="shared" si="3"/>
        <v>0</v>
      </c>
      <c r="P21" s="1">
        <f t="shared" si="7"/>
        <v>0</v>
      </c>
      <c r="Q21" s="1">
        <f t="shared" si="8"/>
        <v>0</v>
      </c>
      <c r="R21">
        <f t="shared" si="4"/>
        <v>0</v>
      </c>
      <c r="S21">
        <f t="shared" si="5"/>
        <v>0</v>
      </c>
      <c r="T21">
        <f t="shared" si="6"/>
        <v>0</v>
      </c>
      <c r="U21" s="4" t="e">
        <f t="shared" si="10"/>
        <v>#DIV/0!</v>
      </c>
    </row>
    <row r="22" spans="2:21" x14ac:dyDescent="0.25">
      <c r="B22" s="12">
        <v>17</v>
      </c>
      <c r="E22" s="1">
        <f t="shared" si="0"/>
        <v>0</v>
      </c>
      <c r="G22" s="1">
        <f t="shared" si="1"/>
        <v>0</v>
      </c>
      <c r="K22" s="4" t="str">
        <f>IFERROR(IF(Table3[[#This Row],[NF Close]]="","",((J22-J21)/J21*100)),"")</f>
        <v/>
      </c>
      <c r="M22" s="8" t="e">
        <f>#REF!</f>
        <v>#REF!</v>
      </c>
      <c r="N22">
        <f t="shared" si="2"/>
        <v>0</v>
      </c>
      <c r="O22">
        <f t="shared" si="3"/>
        <v>0</v>
      </c>
      <c r="P22" s="1">
        <f t="shared" si="7"/>
        <v>0</v>
      </c>
      <c r="Q22" s="1">
        <f t="shared" si="8"/>
        <v>0</v>
      </c>
      <c r="R22">
        <f t="shared" si="4"/>
        <v>0</v>
      </c>
      <c r="S22">
        <f t="shared" si="5"/>
        <v>0</v>
      </c>
      <c r="T22">
        <f t="shared" si="6"/>
        <v>0</v>
      </c>
      <c r="U22" s="4" t="e">
        <f t="shared" si="10"/>
        <v>#DIV/0!</v>
      </c>
    </row>
    <row r="23" spans="2:21" x14ac:dyDescent="0.25">
      <c r="B23" s="12">
        <v>18</v>
      </c>
      <c r="E23" s="1">
        <f t="shared" si="0"/>
        <v>0</v>
      </c>
      <c r="G23" s="1">
        <f t="shared" si="1"/>
        <v>0</v>
      </c>
      <c r="K23" s="4" t="str">
        <f>IFERROR(IF(Table3[[#This Row],[NF Close]]="","",((J23-J22)/J22*100)),"")</f>
        <v/>
      </c>
      <c r="M23" s="8" t="e">
        <f>#REF!</f>
        <v>#REF!</v>
      </c>
      <c r="N23">
        <f t="shared" si="2"/>
        <v>0</v>
      </c>
      <c r="O23">
        <f t="shared" si="3"/>
        <v>0</v>
      </c>
      <c r="P23" s="1">
        <f t="shared" si="7"/>
        <v>0</v>
      </c>
      <c r="Q23" s="1">
        <f t="shared" si="8"/>
        <v>0</v>
      </c>
      <c r="R23">
        <f t="shared" si="4"/>
        <v>0</v>
      </c>
      <c r="S23">
        <f t="shared" si="5"/>
        <v>0</v>
      </c>
      <c r="T23">
        <f t="shared" si="6"/>
        <v>0</v>
      </c>
      <c r="U23" s="4" t="e">
        <f t="shared" si="10"/>
        <v>#DIV/0!</v>
      </c>
    </row>
    <row r="24" spans="2:21" x14ac:dyDescent="0.25">
      <c r="B24" s="12">
        <v>19</v>
      </c>
      <c r="E24" s="1">
        <f t="shared" si="0"/>
        <v>0</v>
      </c>
      <c r="G24" s="1">
        <f t="shared" si="1"/>
        <v>0</v>
      </c>
      <c r="K24" s="4" t="str">
        <f>IFERROR(IF(Table3[[#This Row],[NF Close]]="","",((J24-J23)/J23*100)),"")</f>
        <v/>
      </c>
      <c r="M24" s="8" t="e">
        <f>#REF!</f>
        <v>#REF!</v>
      </c>
      <c r="N24">
        <f t="shared" si="2"/>
        <v>0</v>
      </c>
      <c r="O24">
        <f t="shared" si="3"/>
        <v>0</v>
      </c>
      <c r="P24" s="1">
        <f t="shared" si="7"/>
        <v>0</v>
      </c>
      <c r="Q24" s="1">
        <f t="shared" si="8"/>
        <v>0</v>
      </c>
      <c r="R24">
        <f t="shared" si="4"/>
        <v>0</v>
      </c>
      <c r="S24">
        <f t="shared" si="5"/>
        <v>0</v>
      </c>
      <c r="T24">
        <f t="shared" si="6"/>
        <v>0</v>
      </c>
    </row>
    <row r="25" spans="2:21" x14ac:dyDescent="0.25">
      <c r="B25" s="12">
        <v>20</v>
      </c>
      <c r="E25" s="1">
        <f t="shared" si="0"/>
        <v>0</v>
      </c>
      <c r="G25" s="1">
        <f t="shared" si="1"/>
        <v>0</v>
      </c>
      <c r="K25" s="4" t="str">
        <f>IFERROR(IF(Table3[[#This Row],[NF Close]]="","",((J25-J24)/J24*100)),"")</f>
        <v/>
      </c>
      <c r="M25" s="8" t="e">
        <f>#REF!</f>
        <v>#REF!</v>
      </c>
      <c r="N25">
        <f t="shared" si="2"/>
        <v>0</v>
      </c>
      <c r="O25">
        <f t="shared" si="3"/>
        <v>0</v>
      </c>
      <c r="P25" s="1">
        <f t="shared" si="7"/>
        <v>0</v>
      </c>
      <c r="Q25" s="1">
        <f t="shared" si="8"/>
        <v>0</v>
      </c>
      <c r="R25">
        <f t="shared" si="4"/>
        <v>0</v>
      </c>
      <c r="S25">
        <f t="shared" si="5"/>
        <v>0</v>
      </c>
      <c r="T25">
        <f t="shared" si="6"/>
        <v>0</v>
      </c>
    </row>
    <row r="26" spans="2:21" x14ac:dyDescent="0.25">
      <c r="B26" s="12"/>
      <c r="E26" s="1">
        <f t="shared" si="0"/>
        <v>0</v>
      </c>
      <c r="G26" s="1">
        <f t="shared" si="1"/>
        <v>0</v>
      </c>
      <c r="K26" s="4" t="str">
        <f>IFERROR(IF(Table3[[#This Row],[NF Close]]="","",((J26-J25)/J25*100)),"")</f>
        <v/>
      </c>
      <c r="M26" s="8" t="e">
        <f>#REF!</f>
        <v>#REF!</v>
      </c>
      <c r="N26">
        <f t="shared" si="2"/>
        <v>0</v>
      </c>
      <c r="O26">
        <f t="shared" si="3"/>
        <v>0</v>
      </c>
      <c r="P26" s="1">
        <f t="shared" si="7"/>
        <v>0</v>
      </c>
      <c r="Q26" s="1">
        <f t="shared" si="8"/>
        <v>0</v>
      </c>
      <c r="R26">
        <f t="shared" si="4"/>
        <v>0</v>
      </c>
      <c r="S26">
        <f t="shared" si="5"/>
        <v>0</v>
      </c>
      <c r="T26">
        <f t="shared" si="6"/>
        <v>0</v>
      </c>
    </row>
    <row r="52" spans="3:10" x14ac:dyDescent="0.25">
      <c r="J52" s="4"/>
    </row>
    <row r="53" spans="3:10" hidden="1" x14ac:dyDescent="0.25">
      <c r="C53" t="s">
        <v>0</v>
      </c>
      <c r="D53" s="2" t="s">
        <v>1</v>
      </c>
      <c r="E53" s="2" t="s">
        <v>2</v>
      </c>
      <c r="G53" s="3" t="s">
        <v>1</v>
      </c>
      <c r="H53" s="3" t="s">
        <v>2</v>
      </c>
      <c r="I53" s="3" t="s">
        <v>16</v>
      </c>
      <c r="J53" s="5" t="s">
        <v>17</v>
      </c>
    </row>
    <row r="54" spans="3:10" hidden="1" x14ac:dyDescent="0.25">
      <c r="C54" t="s">
        <v>3</v>
      </c>
      <c r="D54">
        <v>17</v>
      </c>
      <c r="E54">
        <v>12</v>
      </c>
      <c r="G54">
        <v>11</v>
      </c>
      <c r="H54">
        <v>8</v>
      </c>
      <c r="I54">
        <v>21983</v>
      </c>
      <c r="J54" s="4"/>
    </row>
    <row r="55" spans="3:10" hidden="1" x14ac:dyDescent="0.25">
      <c r="C55" t="s">
        <v>4</v>
      </c>
      <c r="D55">
        <v>5</v>
      </c>
      <c r="E55">
        <v>1</v>
      </c>
      <c r="G55">
        <v>3</v>
      </c>
      <c r="H55">
        <v>1</v>
      </c>
      <c r="I55">
        <v>22338</v>
      </c>
      <c r="J55" s="4">
        <f t="shared" ref="J55:J73" si="11">((I55-I54)/I54*100)</f>
        <v>1.6148842287221945</v>
      </c>
    </row>
    <row r="56" spans="3:10" hidden="1" x14ac:dyDescent="0.25">
      <c r="C56" t="s">
        <v>5</v>
      </c>
      <c r="D56">
        <v>11</v>
      </c>
      <c r="E56">
        <v>15</v>
      </c>
      <c r="G56">
        <v>11</v>
      </c>
      <c r="H56">
        <v>5</v>
      </c>
      <c r="I56">
        <v>22378</v>
      </c>
      <c r="J56" s="4">
        <f t="shared" si="11"/>
        <v>0.17906706061420002</v>
      </c>
    </row>
    <row r="57" spans="3:10" hidden="1" x14ac:dyDescent="0.25">
      <c r="C57" t="s">
        <v>6</v>
      </c>
      <c r="D57">
        <v>10</v>
      </c>
      <c r="E57">
        <v>8</v>
      </c>
      <c r="G57">
        <v>10</v>
      </c>
      <c r="H57">
        <v>11</v>
      </c>
      <c r="I57">
        <v>22405</v>
      </c>
      <c r="J57" s="4">
        <f t="shared" si="11"/>
        <v>0.12065421396013941</v>
      </c>
    </row>
    <row r="58" spans="3:10" hidden="1" x14ac:dyDescent="0.25">
      <c r="C58" t="s">
        <v>7</v>
      </c>
      <c r="D58">
        <v>12</v>
      </c>
      <c r="E58">
        <v>10</v>
      </c>
      <c r="G58">
        <v>13</v>
      </c>
      <c r="H58">
        <v>10</v>
      </c>
      <c r="I58">
        <v>22356</v>
      </c>
      <c r="J58" s="4">
        <f t="shared" si="11"/>
        <v>-0.21870118277170272</v>
      </c>
    </row>
    <row r="59" spans="3:10" hidden="1" x14ac:dyDescent="0.25">
      <c r="C59" t="s">
        <v>8</v>
      </c>
      <c r="D59">
        <v>16</v>
      </c>
      <c r="E59">
        <v>29</v>
      </c>
      <c r="G59">
        <v>16</v>
      </c>
      <c r="H59">
        <v>35</v>
      </c>
      <c r="I59">
        <v>22474</v>
      </c>
      <c r="J59" s="4">
        <f t="shared" si="11"/>
        <v>0.52782250849883694</v>
      </c>
    </row>
    <row r="60" spans="3:10" hidden="1" x14ac:dyDescent="0.25">
      <c r="C60" t="s">
        <v>9</v>
      </c>
      <c r="D60">
        <v>26</v>
      </c>
      <c r="E60">
        <v>24</v>
      </c>
      <c r="G60">
        <v>17</v>
      </c>
      <c r="H60">
        <v>14</v>
      </c>
      <c r="I60">
        <v>22493</v>
      </c>
      <c r="J60" s="4">
        <f t="shared" si="11"/>
        <v>8.4542137581204949E-2</v>
      </c>
    </row>
    <row r="61" spans="3:10" hidden="1" x14ac:dyDescent="0.25">
      <c r="C61" t="s">
        <v>10</v>
      </c>
      <c r="D61">
        <v>11</v>
      </c>
      <c r="E61">
        <v>24</v>
      </c>
      <c r="G61">
        <v>13</v>
      </c>
      <c r="H61">
        <v>19</v>
      </c>
      <c r="I61">
        <v>22332</v>
      </c>
      <c r="J61" s="4">
        <f t="shared" si="11"/>
        <v>-0.71577824211977059</v>
      </c>
    </row>
    <row r="62" spans="3:10" hidden="1" x14ac:dyDescent="0.25">
      <c r="C62" t="s">
        <v>11</v>
      </c>
      <c r="D62">
        <v>12</v>
      </c>
      <c r="E62">
        <v>37</v>
      </c>
      <c r="G62">
        <v>9</v>
      </c>
      <c r="H62">
        <v>36</v>
      </c>
      <c r="I62">
        <v>22335</v>
      </c>
      <c r="J62" s="4">
        <f t="shared" si="11"/>
        <v>1.3433637829124127E-2</v>
      </c>
    </row>
    <row r="63" spans="3:10" hidden="1" x14ac:dyDescent="0.25">
      <c r="C63" t="s">
        <v>12</v>
      </c>
      <c r="D63">
        <v>6</v>
      </c>
      <c r="E63">
        <v>66</v>
      </c>
      <c r="G63">
        <v>4</v>
      </c>
      <c r="H63">
        <v>45</v>
      </c>
      <c r="I63">
        <v>21997</v>
      </c>
      <c r="J63" s="4">
        <f t="shared" si="11"/>
        <v>-1.5133199014998882</v>
      </c>
    </row>
    <row r="64" spans="3:10" hidden="1" x14ac:dyDescent="0.25">
      <c r="C64" t="s">
        <v>13</v>
      </c>
      <c r="D64">
        <v>34</v>
      </c>
      <c r="E64">
        <v>30</v>
      </c>
      <c r="G64">
        <v>22</v>
      </c>
      <c r="H64">
        <v>21</v>
      </c>
      <c r="I64">
        <v>22146</v>
      </c>
      <c r="J64" s="4">
        <f t="shared" si="11"/>
        <v>0.67736509524026001</v>
      </c>
    </row>
    <row r="65" spans="3:10" hidden="1" x14ac:dyDescent="0.25">
      <c r="C65" t="s">
        <v>19</v>
      </c>
      <c r="D65">
        <v>20</v>
      </c>
      <c r="E65">
        <v>45</v>
      </c>
      <c r="G65">
        <v>7</v>
      </c>
      <c r="H65">
        <v>62</v>
      </c>
      <c r="I65">
        <v>22023</v>
      </c>
      <c r="J65" s="4">
        <f t="shared" si="11"/>
        <v>-0.55540503928474672</v>
      </c>
    </row>
    <row r="66" spans="3:10" hidden="1" x14ac:dyDescent="0.25">
      <c r="C66" t="s">
        <v>18</v>
      </c>
      <c r="D66">
        <v>31</v>
      </c>
      <c r="E66">
        <v>27</v>
      </c>
      <c r="G66">
        <v>15</v>
      </c>
      <c r="H66">
        <v>48</v>
      </c>
      <c r="I66">
        <v>22055</v>
      </c>
      <c r="J66" s="4">
        <f t="shared" si="11"/>
        <v>0.14530263815102393</v>
      </c>
    </row>
    <row r="67" spans="3:10" hidden="1" x14ac:dyDescent="0.25">
      <c r="C67" t="s">
        <v>20</v>
      </c>
      <c r="D67">
        <v>28</v>
      </c>
      <c r="E67">
        <v>32</v>
      </c>
      <c r="G67">
        <v>4</v>
      </c>
      <c r="H67">
        <v>64</v>
      </c>
      <c r="I67">
        <v>21810</v>
      </c>
      <c r="J67" s="4">
        <f t="shared" si="11"/>
        <v>-1.1108592155973702</v>
      </c>
    </row>
    <row r="68" spans="3:10" hidden="1" x14ac:dyDescent="0.25">
      <c r="C68" t="s">
        <v>21</v>
      </c>
      <c r="D68">
        <v>50</v>
      </c>
      <c r="E68">
        <v>24</v>
      </c>
      <c r="G68">
        <v>19</v>
      </c>
      <c r="H68">
        <v>60</v>
      </c>
      <c r="I68">
        <v>21839</v>
      </c>
      <c r="J68" s="4">
        <f t="shared" si="11"/>
        <v>0.13296652911508483</v>
      </c>
    </row>
    <row r="69" spans="3:10" hidden="1" x14ac:dyDescent="0.25">
      <c r="C69" t="s">
        <v>22</v>
      </c>
      <c r="D69">
        <v>56</v>
      </c>
      <c r="E69">
        <v>17</v>
      </c>
      <c r="G69">
        <v>1</v>
      </c>
      <c r="H69">
        <v>2</v>
      </c>
      <c r="I69">
        <v>22014</v>
      </c>
      <c r="J69" s="4">
        <f t="shared" si="11"/>
        <v>0.80131874170062733</v>
      </c>
    </row>
    <row r="70" spans="3:10" hidden="1" x14ac:dyDescent="0.25">
      <c r="C70" t="s">
        <v>23</v>
      </c>
      <c r="D70">
        <v>59</v>
      </c>
      <c r="E70">
        <v>13</v>
      </c>
      <c r="G70">
        <v>3</v>
      </c>
      <c r="H70">
        <v>2</v>
      </c>
      <c r="I70">
        <v>22096</v>
      </c>
      <c r="J70" s="4">
        <f t="shared" si="11"/>
        <v>0.37249023348778054</v>
      </c>
    </row>
    <row r="71" spans="3:10" hidden="1" x14ac:dyDescent="0.25">
      <c r="C71" t="s">
        <v>24</v>
      </c>
      <c r="D71">
        <v>43</v>
      </c>
      <c r="E71">
        <v>26</v>
      </c>
      <c r="G71">
        <v>1</v>
      </c>
      <c r="H71">
        <v>5</v>
      </c>
      <c r="I71">
        <v>22020</v>
      </c>
      <c r="J71" s="4">
        <f t="shared" si="11"/>
        <v>-0.3439536567704562</v>
      </c>
    </row>
    <row r="72" spans="3:10" hidden="1" x14ac:dyDescent="0.25">
      <c r="C72" t="s">
        <v>25</v>
      </c>
      <c r="D72">
        <v>34</v>
      </c>
      <c r="E72">
        <v>10</v>
      </c>
      <c r="G72">
        <v>6</v>
      </c>
      <c r="H72">
        <v>4</v>
      </c>
      <c r="I72">
        <v>22147</v>
      </c>
      <c r="J72" s="4">
        <f t="shared" si="11"/>
        <v>0.57674841053587644</v>
      </c>
    </row>
    <row r="73" spans="3:10" hidden="1" x14ac:dyDescent="0.25">
      <c r="C73" t="s">
        <v>26</v>
      </c>
      <c r="D73">
        <v>41</v>
      </c>
      <c r="E73">
        <v>6</v>
      </c>
      <c r="G73">
        <v>18</v>
      </c>
      <c r="H73">
        <v>4</v>
      </c>
      <c r="I73">
        <v>22343</v>
      </c>
      <c r="J73" s="4">
        <f t="shared" si="11"/>
        <v>0.88499571047997472</v>
      </c>
    </row>
    <row r="74" spans="3:10" hidden="1" x14ac:dyDescent="0.25">
      <c r="J74" s="4"/>
    </row>
  </sheetData>
  <mergeCells count="3">
    <mergeCell ref="P2:Q2"/>
    <mergeCell ref="G3:K3"/>
    <mergeCell ref="C3:E3"/>
  </mergeCells>
  <conditionalFormatting sqref="E6:E26">
    <cfRule type="cellIs" dxfId="13" priority="12" operator="lessThan">
      <formula>0</formula>
    </cfRule>
    <cfRule type="cellIs" dxfId="12" priority="13" operator="greaterThan">
      <formula>0</formula>
    </cfRule>
  </conditionalFormatting>
  <conditionalFormatting sqref="G6:G26">
    <cfRule type="cellIs" dxfId="11" priority="10" operator="lessThan">
      <formula>0</formula>
    </cfRule>
    <cfRule type="cellIs" dxfId="10" priority="11" operator="greaterThan">
      <formula>0</formula>
    </cfRule>
  </conditionalFormatting>
  <conditionalFormatting sqref="P6:P26">
    <cfRule type="cellIs" dxfId="9" priority="4" operator="lessThan">
      <formula>0</formula>
    </cfRule>
    <cfRule type="cellIs" dxfId="8" priority="5" operator="greaterThan">
      <formula>0</formula>
    </cfRule>
  </conditionalFormatting>
  <conditionalFormatting sqref="Q6:Q26">
    <cfRule type="cellIs" dxfId="7" priority="2" operator="lessThan">
      <formula>0</formula>
    </cfRule>
    <cfRule type="cellIs" dxfId="6" priority="3" operator="greaterThan">
      <formula>0</formula>
    </cfRule>
  </conditionalFormatting>
  <conditionalFormatting sqref="K6:K26">
    <cfRule type="notContainsErrors" priority="1" stopIfTrue="1">
      <formula>NOT(ISERROR(K6))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Intraday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919748052739</dc:creator>
  <cp:lastModifiedBy>Windows User</cp:lastModifiedBy>
  <dcterms:created xsi:type="dcterms:W3CDTF">2024-03-15T06:42:06Z</dcterms:created>
  <dcterms:modified xsi:type="dcterms:W3CDTF">2024-05-18T04:20:30Z</dcterms:modified>
</cp:coreProperties>
</file>