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en.ENS13025\Documents\HTL pinch simulations\Heat integration MATLAB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0" i="1" l="1"/>
  <c r="O48" i="1"/>
  <c r="L45" i="1"/>
  <c r="L40" i="1" s="1"/>
  <c r="L24" i="1"/>
  <c r="L25" i="1"/>
  <c r="L26" i="1"/>
  <c r="L27" i="1"/>
  <c r="L28" i="1"/>
  <c r="L29" i="1"/>
  <c r="L30" i="1"/>
  <c r="L31" i="1"/>
  <c r="L32" i="1"/>
  <c r="L33" i="1"/>
  <c r="L2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4" i="1"/>
  <c r="H40" i="1"/>
  <c r="H45" i="1"/>
  <c r="I40" i="1"/>
  <c r="I45" i="1"/>
  <c r="H41" i="1"/>
  <c r="I41" i="1"/>
  <c r="H42" i="1"/>
  <c r="I42" i="1"/>
  <c r="H43" i="1"/>
  <c r="I43" i="1"/>
  <c r="H44" i="1"/>
  <c r="I44" i="1"/>
  <c r="G41" i="1"/>
  <c r="G42" i="1"/>
  <c r="G43" i="1"/>
  <c r="G45" i="1"/>
  <c r="G44" i="1"/>
  <c r="G40" i="1"/>
  <c r="H36" i="1"/>
  <c r="H38" i="1"/>
  <c r="I36" i="1"/>
  <c r="I38" i="1"/>
  <c r="H37" i="1"/>
  <c r="I37" i="1"/>
  <c r="G37" i="1"/>
  <c r="G36" i="1"/>
  <c r="H23" i="1"/>
  <c r="H34" i="1"/>
  <c r="I23" i="1"/>
  <c r="I34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G24" i="1"/>
  <c r="G34" i="1"/>
  <c r="G25" i="1"/>
  <c r="G26" i="1"/>
  <c r="G27" i="1"/>
  <c r="G28" i="1"/>
  <c r="G29" i="1"/>
  <c r="G30" i="1"/>
  <c r="G31" i="1"/>
  <c r="G32" i="1"/>
  <c r="G33" i="1"/>
  <c r="G23" i="1"/>
  <c r="H4" i="1"/>
  <c r="I4" i="1"/>
  <c r="I21" i="1"/>
  <c r="H5" i="1"/>
  <c r="H21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G5" i="1"/>
  <c r="G21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4" i="1"/>
  <c r="G38" i="1"/>
  <c r="C46" i="1"/>
  <c r="D46" i="1"/>
  <c r="B46" i="1"/>
  <c r="C45" i="1"/>
  <c r="D45" i="1"/>
  <c r="B45" i="1"/>
  <c r="C38" i="1"/>
  <c r="D38" i="1"/>
  <c r="C34" i="1"/>
  <c r="D34" i="1"/>
  <c r="C21" i="1"/>
  <c r="D21" i="1"/>
  <c r="B38" i="1"/>
  <c r="B34" i="1"/>
  <c r="B21" i="1"/>
  <c r="L42" i="1" l="1"/>
  <c r="L50" i="1"/>
  <c r="N50" i="1" s="1"/>
  <c r="L44" i="1"/>
  <c r="L43" i="1"/>
  <c r="L48" i="1"/>
  <c r="L41" i="1"/>
  <c r="N48" i="1"/>
  <c r="M48" i="1"/>
  <c r="L49" i="1"/>
  <c r="N49" i="1" s="1"/>
  <c r="L46" i="1"/>
  <c r="P50" i="1" l="1"/>
  <c r="M49" i="1"/>
</calcChain>
</file>

<file path=xl/sharedStrings.xml><?xml version="1.0" encoding="utf-8"?>
<sst xmlns="http://schemas.openxmlformats.org/spreadsheetml/2006/main" count="153" uniqueCount="52">
  <si>
    <t>Name</t>
  </si>
  <si>
    <t>CH</t>
  </si>
  <si>
    <t>SP</t>
  </si>
  <si>
    <t>PH</t>
  </si>
  <si>
    <t>1E2PYDIN</t>
  </si>
  <si>
    <t>C5H9NS</t>
  </si>
  <si>
    <t>ETHYLBEN</t>
  </si>
  <si>
    <t>INDOLE</t>
  </si>
  <si>
    <t>7MINDOLE</t>
  </si>
  <si>
    <t>C14AMIDE</t>
  </si>
  <si>
    <t>C16AMIDE</t>
  </si>
  <si>
    <t>C18AMIDE</t>
  </si>
  <si>
    <t>C16:1FA</t>
  </si>
  <si>
    <t>C16:0FA</t>
  </si>
  <si>
    <t>C18FACID</t>
  </si>
  <si>
    <t>NAPHTHA</t>
  </si>
  <si>
    <t>CHOLESTE</t>
  </si>
  <si>
    <t>C30DICAD</t>
  </si>
  <si>
    <t>ANILINE</t>
  </si>
  <si>
    <t>METHANOL</t>
  </si>
  <si>
    <t>ETHANOL</t>
  </si>
  <si>
    <t>ACETONE</t>
  </si>
  <si>
    <t>AACID</t>
  </si>
  <si>
    <t>FORMIC</t>
  </si>
  <si>
    <t>GLYCEROL</t>
  </si>
  <si>
    <t>CO2</t>
  </si>
  <si>
    <t>NH3</t>
  </si>
  <si>
    <t>3-PYRDOL</t>
  </si>
  <si>
    <t>BIOCRUDE</t>
  </si>
  <si>
    <t>AQPHASE</t>
  </si>
  <si>
    <t>BIOCRUDE TOTAL</t>
  </si>
  <si>
    <t>AQPHASE TOTAL</t>
  </si>
  <si>
    <t>CHAR</t>
  </si>
  <si>
    <t>TOTAL</t>
  </si>
  <si>
    <t>ASH</t>
  </si>
  <si>
    <t>SOLIDS</t>
  </si>
  <si>
    <t>SOLIDS TOTAL</t>
  </si>
  <si>
    <t>GAS</t>
  </si>
  <si>
    <t>N2</t>
  </si>
  <si>
    <t>H2</t>
  </si>
  <si>
    <t>GAS TOTAL</t>
  </si>
  <si>
    <t>CO</t>
  </si>
  <si>
    <t>CH4</t>
  </si>
  <si>
    <t>4M-PHENO</t>
  </si>
  <si>
    <t>4E-PHENO</t>
  </si>
  <si>
    <t>Original</t>
  </si>
  <si>
    <t>Proportion by phase</t>
  </si>
  <si>
    <t>New</t>
  </si>
  <si>
    <t>BIOCRUDE %</t>
  </si>
  <si>
    <t>SOLIDS %</t>
  </si>
  <si>
    <t>GAS %</t>
  </si>
  <si>
    <t>AQPHASE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</si>
</sst>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2" borderId="1" applyNumberFormat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1" applyNumberFormat="1" applyFont="1"/>
    <xf numFmtId="10" fontId="0" fillId="0" borderId="0" xfId="1" applyNumberFormat="1" applyFont="1"/>
    <xf numFmtId="0" fontId="4" fillId="0" borderId="0" xfId="0" applyFont="1"/>
    <xf numFmtId="0" fontId="0" fillId="0" borderId="0" xfId="0" applyFont="1"/>
    <xf numFmtId="10" fontId="5" fillId="2" borderId="1" xfId="2" applyNumberFormat="1"/>
    <xf numFmtId="10" fontId="0" fillId="0" borderId="0" xfId="0" applyNumberFormat="1"/>
    <xf numFmtId="0" fontId="4" fillId="0" borderId="0" xfId="0" applyFont="1" applyAlignment="1">
      <alignment horizontal="center"/>
    </xf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activeCell="L39" sqref="L39"/>
    </sheetView>
  </sheetViews>
  <sheetFormatPr defaultRowHeight="15" x14ac:dyDescent="0.25"/>
  <cols>
    <col min="1" max="1" width="16.85546875" bestFit="1" customWidth="1"/>
    <col min="2" max="2" width="7.140625" bestFit="1" customWidth="1"/>
    <col min="3" max="3" width="8.140625" bestFit="1" customWidth="1"/>
    <col min="4" max="4" width="7.140625" bestFit="1" customWidth="1"/>
    <col min="6" max="6" width="16.85546875" bestFit="1" customWidth="1"/>
    <col min="7" max="9" width="8.140625" bestFit="1" customWidth="1"/>
    <col min="11" max="11" width="16.85546875" bestFit="1" customWidth="1"/>
    <col min="12" max="12" width="9.140625" bestFit="1" customWidth="1"/>
    <col min="13" max="13" width="12.140625" bestFit="1" customWidth="1"/>
    <col min="14" max="14" width="11.42578125" bestFit="1" customWidth="1"/>
    <col min="15" max="15" width="9.140625" bestFit="1" customWidth="1"/>
    <col min="16" max="16" width="7.140625" bestFit="1" customWidth="1"/>
  </cols>
  <sheetData>
    <row r="1" spans="1:18" s="5" customFormat="1" x14ac:dyDescent="0.25">
      <c r="A1" s="9" t="s">
        <v>45</v>
      </c>
      <c r="B1" s="9"/>
      <c r="C1" s="9"/>
      <c r="D1" s="9"/>
      <c r="F1" s="9" t="s">
        <v>46</v>
      </c>
      <c r="G1" s="9"/>
      <c r="H1" s="9"/>
      <c r="I1" s="9"/>
      <c r="K1" s="9" t="s">
        <v>47</v>
      </c>
      <c r="L1" s="9"/>
      <c r="M1" s="9"/>
      <c r="N1" s="9"/>
    </row>
    <row r="2" spans="1:1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</row>
    <row r="3" spans="1:18" s="2" customFormat="1" x14ac:dyDescent="0.25">
      <c r="A3" s="2" t="s">
        <v>28</v>
      </c>
      <c r="B3" s="3"/>
      <c r="C3" s="3"/>
      <c r="D3" s="3"/>
      <c r="F3" s="2" t="s">
        <v>28</v>
      </c>
      <c r="G3" s="3"/>
      <c r="H3" s="3"/>
      <c r="I3" s="3"/>
      <c r="K3" s="2" t="s">
        <v>28</v>
      </c>
      <c r="L3" s="3"/>
      <c r="M3" s="3"/>
      <c r="N3" s="3"/>
    </row>
    <row r="4" spans="1:18" x14ac:dyDescent="0.25">
      <c r="A4" t="s">
        <v>4</v>
      </c>
      <c r="B4" s="4">
        <v>2.58E-2</v>
      </c>
      <c r="C4" s="4">
        <v>2.1100000000000001E-2</v>
      </c>
      <c r="D4" s="4">
        <v>3.6700000000000003E-2</v>
      </c>
      <c r="F4" t="s">
        <v>4</v>
      </c>
      <c r="G4" s="4">
        <f>B4/B$21</f>
        <v>6.7948380300237018E-2</v>
      </c>
      <c r="H4" s="4">
        <f t="shared" ref="H4:I19" si="0">C4/C$21</f>
        <v>6.8064516129032249E-2</v>
      </c>
      <c r="I4" s="4">
        <f t="shared" si="0"/>
        <v>6.7962962962962961E-2</v>
      </c>
      <c r="K4" t="s">
        <v>4</v>
      </c>
      <c r="L4" s="4">
        <f>G4*L$21</f>
        <v>2.5820384514090067E-2</v>
      </c>
      <c r="M4" s="4"/>
      <c r="N4" s="4"/>
    </row>
    <row r="5" spans="1:18" x14ac:dyDescent="0.25">
      <c r="A5" t="s">
        <v>5</v>
      </c>
      <c r="B5" s="4">
        <v>3.8999999999999998E-3</v>
      </c>
      <c r="C5" s="4">
        <v>3.2000000000000002E-3</v>
      </c>
      <c r="D5" s="4">
        <v>5.4999999999999997E-3</v>
      </c>
      <c r="F5" t="s">
        <v>5</v>
      </c>
      <c r="G5" s="4">
        <f t="shared" ref="G5:G20" si="1">B5/B$21</f>
        <v>1.0271266789570712E-2</v>
      </c>
      <c r="H5" s="4">
        <f t="shared" si="0"/>
        <v>1.0322580645161289E-2</v>
      </c>
      <c r="I5" s="4">
        <f t="shared" si="0"/>
        <v>1.0185185185185184E-2</v>
      </c>
      <c r="K5" t="s">
        <v>5</v>
      </c>
      <c r="L5" s="4">
        <f t="shared" ref="L5:L20" si="2">G5*L$21</f>
        <v>3.9030813800368705E-3</v>
      </c>
      <c r="M5" s="4"/>
      <c r="N5" s="4"/>
    </row>
    <row r="6" spans="1:18" x14ac:dyDescent="0.25">
      <c r="A6" t="s">
        <v>6</v>
      </c>
      <c r="B6" s="4">
        <v>9.7000000000000003E-3</v>
      </c>
      <c r="C6" s="4">
        <v>7.9000000000000008E-3</v>
      </c>
      <c r="D6" s="4">
        <v>1.38E-2</v>
      </c>
      <c r="F6" t="s">
        <v>6</v>
      </c>
      <c r="G6" s="4">
        <f t="shared" si="1"/>
        <v>2.5546484066368183E-2</v>
      </c>
      <c r="H6" s="4">
        <f t="shared" si="0"/>
        <v>2.5483870967741934E-2</v>
      </c>
      <c r="I6" s="4">
        <f t="shared" si="0"/>
        <v>2.5555555555555554E-2</v>
      </c>
      <c r="K6" t="s">
        <v>6</v>
      </c>
      <c r="L6" s="4">
        <f t="shared" si="2"/>
        <v>9.7076639452199093E-3</v>
      </c>
      <c r="M6" s="4"/>
      <c r="N6" s="4"/>
    </row>
    <row r="7" spans="1:18" x14ac:dyDescent="0.25">
      <c r="A7" t="s">
        <v>43</v>
      </c>
      <c r="B7" s="4">
        <v>1.9400000000000001E-2</v>
      </c>
      <c r="C7" s="4">
        <v>1.5800000000000002E-2</v>
      </c>
      <c r="D7" s="4">
        <v>2.75E-2</v>
      </c>
      <c r="F7" t="s">
        <v>43</v>
      </c>
      <c r="G7" s="4">
        <f t="shared" si="1"/>
        <v>5.1092968132736366E-2</v>
      </c>
      <c r="H7" s="4">
        <f t="shared" si="0"/>
        <v>5.0967741935483868E-2</v>
      </c>
      <c r="I7" s="4">
        <f t="shared" si="0"/>
        <v>5.0925925925925923E-2</v>
      </c>
      <c r="K7" t="s">
        <v>43</v>
      </c>
      <c r="L7" s="4">
        <f t="shared" si="2"/>
        <v>1.9415327890439819E-2</v>
      </c>
      <c r="M7" s="4"/>
      <c r="N7" s="4"/>
    </row>
    <row r="8" spans="1:18" x14ac:dyDescent="0.25">
      <c r="A8" t="s">
        <v>44</v>
      </c>
      <c r="B8" s="4">
        <v>1.9400000000000001E-2</v>
      </c>
      <c r="C8" s="4">
        <v>1.5800000000000002E-2</v>
      </c>
      <c r="D8" s="4">
        <v>2.75E-2</v>
      </c>
      <c r="F8" t="s">
        <v>44</v>
      </c>
      <c r="G8" s="4">
        <f t="shared" si="1"/>
        <v>5.1092968132736366E-2</v>
      </c>
      <c r="H8" s="4">
        <f t="shared" si="0"/>
        <v>5.0967741935483868E-2</v>
      </c>
      <c r="I8" s="4">
        <f t="shared" si="0"/>
        <v>5.0925925925925923E-2</v>
      </c>
      <c r="K8" t="s">
        <v>44</v>
      </c>
      <c r="L8" s="4">
        <f t="shared" si="2"/>
        <v>1.9415327890439819E-2</v>
      </c>
      <c r="M8" s="4"/>
      <c r="N8" s="4"/>
    </row>
    <row r="9" spans="1:18" x14ac:dyDescent="0.25">
      <c r="A9" t="s">
        <v>7</v>
      </c>
      <c r="B9" s="4">
        <v>1.9400000000000001E-2</v>
      </c>
      <c r="C9" s="4">
        <v>1.5800000000000002E-2</v>
      </c>
      <c r="D9" s="4">
        <v>2.75E-2</v>
      </c>
      <c r="F9" t="s">
        <v>7</v>
      </c>
      <c r="G9" s="4">
        <f t="shared" si="1"/>
        <v>5.1092968132736366E-2</v>
      </c>
      <c r="H9" s="4">
        <f t="shared" si="0"/>
        <v>5.0967741935483868E-2</v>
      </c>
      <c r="I9" s="4">
        <f t="shared" si="0"/>
        <v>5.0925925925925923E-2</v>
      </c>
      <c r="K9" t="s">
        <v>7</v>
      </c>
      <c r="L9" s="4">
        <f t="shared" si="2"/>
        <v>1.9415327890439819E-2</v>
      </c>
      <c r="M9" s="4"/>
      <c r="N9" s="4"/>
    </row>
    <row r="10" spans="1:18" x14ac:dyDescent="0.25">
      <c r="A10" t="s">
        <v>8</v>
      </c>
      <c r="B10" s="4">
        <v>1.29E-2</v>
      </c>
      <c r="C10" s="4">
        <v>1.0500000000000001E-2</v>
      </c>
      <c r="D10" s="4">
        <v>1.83E-2</v>
      </c>
      <c r="F10" t="s">
        <v>8</v>
      </c>
      <c r="G10" s="4">
        <f t="shared" si="1"/>
        <v>3.3974190150118509E-2</v>
      </c>
      <c r="H10" s="4">
        <f t="shared" si="0"/>
        <v>3.387096774193548E-2</v>
      </c>
      <c r="I10" s="4">
        <f t="shared" si="0"/>
        <v>3.3888888888888885E-2</v>
      </c>
      <c r="K10" t="s">
        <v>8</v>
      </c>
      <c r="L10" s="4">
        <f t="shared" si="2"/>
        <v>1.2910192257045034E-2</v>
      </c>
      <c r="M10" s="4"/>
      <c r="N10" s="4"/>
      <c r="R10" s="8"/>
    </row>
    <row r="11" spans="1:18" x14ac:dyDescent="0.25">
      <c r="A11" t="s">
        <v>9</v>
      </c>
      <c r="B11" s="4">
        <v>1.29E-2</v>
      </c>
      <c r="C11" s="4">
        <v>1.0500000000000001E-2</v>
      </c>
      <c r="D11" s="4">
        <v>1.83E-2</v>
      </c>
      <c r="F11" t="s">
        <v>9</v>
      </c>
      <c r="G11" s="4">
        <f t="shared" si="1"/>
        <v>3.3974190150118509E-2</v>
      </c>
      <c r="H11" s="4">
        <f t="shared" si="0"/>
        <v>3.387096774193548E-2</v>
      </c>
      <c r="I11" s="4">
        <f t="shared" si="0"/>
        <v>3.3888888888888885E-2</v>
      </c>
      <c r="K11" t="s">
        <v>9</v>
      </c>
      <c r="L11" s="4">
        <f t="shared" si="2"/>
        <v>1.2910192257045034E-2</v>
      </c>
      <c r="M11" s="4"/>
      <c r="N11" s="4"/>
    </row>
    <row r="12" spans="1:18" x14ac:dyDescent="0.25">
      <c r="A12" t="s">
        <v>10</v>
      </c>
      <c r="B12" s="4">
        <v>5.8000000000000003E-2</v>
      </c>
      <c r="C12" s="4">
        <v>4.7300000000000002E-2</v>
      </c>
      <c r="D12" s="4">
        <v>8.2500000000000004E-2</v>
      </c>
      <c r="F12" t="s">
        <v>10</v>
      </c>
      <c r="G12" s="4">
        <f t="shared" si="1"/>
        <v>0.1527521727679747</v>
      </c>
      <c r="H12" s="4">
        <f t="shared" si="0"/>
        <v>0.1525806451612903</v>
      </c>
      <c r="I12" s="4">
        <f t="shared" si="0"/>
        <v>0.15277777777777776</v>
      </c>
      <c r="K12" t="s">
        <v>10</v>
      </c>
      <c r="L12" s="4">
        <f t="shared" si="2"/>
        <v>5.8045825651830391E-2</v>
      </c>
      <c r="M12" s="4"/>
      <c r="N12" s="4"/>
    </row>
    <row r="13" spans="1:18" x14ac:dyDescent="0.25">
      <c r="A13" t="s">
        <v>11</v>
      </c>
      <c r="B13" s="4">
        <v>2.58E-2</v>
      </c>
      <c r="C13" s="4">
        <v>2.1100000000000001E-2</v>
      </c>
      <c r="D13" s="4">
        <v>3.6700000000000003E-2</v>
      </c>
      <c r="F13" t="s">
        <v>11</v>
      </c>
      <c r="G13" s="4">
        <f t="shared" si="1"/>
        <v>6.7948380300237018E-2</v>
      </c>
      <c r="H13" s="4">
        <f t="shared" si="0"/>
        <v>6.8064516129032249E-2</v>
      </c>
      <c r="I13" s="4">
        <f t="shared" si="0"/>
        <v>6.7962962962962961E-2</v>
      </c>
      <c r="K13" t="s">
        <v>11</v>
      </c>
      <c r="L13" s="4">
        <f t="shared" si="2"/>
        <v>2.5820384514090067E-2</v>
      </c>
      <c r="M13" s="4"/>
      <c r="N13" s="4"/>
    </row>
    <row r="14" spans="1:18" x14ac:dyDescent="0.25">
      <c r="A14" t="s">
        <v>12</v>
      </c>
      <c r="B14" s="4">
        <v>5.1499999999999997E-2</v>
      </c>
      <c r="C14" s="4">
        <v>4.2000000000000003E-2</v>
      </c>
      <c r="D14" s="4">
        <v>7.3300000000000004E-2</v>
      </c>
      <c r="F14" t="s">
        <v>12</v>
      </c>
      <c r="G14" s="4">
        <f t="shared" si="1"/>
        <v>0.13563339478535685</v>
      </c>
      <c r="H14" s="4">
        <f t="shared" si="0"/>
        <v>0.13548387096774192</v>
      </c>
      <c r="I14" s="4">
        <f t="shared" si="0"/>
        <v>0.13574074074074075</v>
      </c>
      <c r="K14" t="s">
        <v>12</v>
      </c>
      <c r="L14" s="4">
        <f t="shared" si="2"/>
        <v>5.1540690018435607E-2</v>
      </c>
      <c r="M14" s="4"/>
      <c r="N14" s="4"/>
    </row>
    <row r="15" spans="1:18" x14ac:dyDescent="0.25">
      <c r="A15" t="s">
        <v>13</v>
      </c>
      <c r="B15" s="4">
        <v>3.8600000000000002E-2</v>
      </c>
      <c r="C15" s="4">
        <v>3.1600000000000003E-2</v>
      </c>
      <c r="D15" s="4">
        <v>5.5E-2</v>
      </c>
      <c r="F15" t="s">
        <v>13</v>
      </c>
      <c r="G15" s="4">
        <f t="shared" si="1"/>
        <v>0.10165920463523834</v>
      </c>
      <c r="H15" s="4">
        <f t="shared" si="0"/>
        <v>0.10193548387096774</v>
      </c>
      <c r="I15" s="4">
        <f t="shared" si="0"/>
        <v>0.10185185185185185</v>
      </c>
      <c r="K15" t="s">
        <v>13</v>
      </c>
      <c r="L15" s="4">
        <f t="shared" si="2"/>
        <v>3.8630497761390568E-2</v>
      </c>
      <c r="M15" s="4"/>
      <c r="N15" s="4"/>
    </row>
    <row r="16" spans="1:18" x14ac:dyDescent="0.25">
      <c r="A16" t="s">
        <v>14</v>
      </c>
      <c r="B16" s="4">
        <v>6.4999999999999997E-3</v>
      </c>
      <c r="C16" s="4">
        <v>5.3E-3</v>
      </c>
      <c r="D16" s="4">
        <v>9.1999999999999998E-3</v>
      </c>
      <c r="F16" t="s">
        <v>14</v>
      </c>
      <c r="G16" s="4">
        <f t="shared" si="1"/>
        <v>1.7118777982617853E-2</v>
      </c>
      <c r="H16" s="4">
        <f t="shared" si="0"/>
        <v>1.7096774193548384E-2</v>
      </c>
      <c r="I16" s="4">
        <f t="shared" si="0"/>
        <v>1.7037037037037035E-2</v>
      </c>
      <c r="K16" t="s">
        <v>14</v>
      </c>
      <c r="L16" s="4">
        <f t="shared" si="2"/>
        <v>6.5051356333947841E-3</v>
      </c>
      <c r="M16" s="4"/>
      <c r="N16" s="4"/>
    </row>
    <row r="17" spans="1:14" x14ac:dyDescent="0.25">
      <c r="A17" t="s">
        <v>15</v>
      </c>
      <c r="B17" s="4">
        <v>1.9400000000000001E-2</v>
      </c>
      <c r="C17" s="4">
        <v>1.5800000000000002E-2</v>
      </c>
      <c r="D17" s="4">
        <v>2.75E-2</v>
      </c>
      <c r="F17" t="s">
        <v>15</v>
      </c>
      <c r="G17" s="4">
        <f t="shared" si="1"/>
        <v>5.1092968132736366E-2</v>
      </c>
      <c r="H17" s="4">
        <f t="shared" si="0"/>
        <v>5.0967741935483868E-2</v>
      </c>
      <c r="I17" s="4">
        <f t="shared" si="0"/>
        <v>5.0925925925925923E-2</v>
      </c>
      <c r="K17" t="s">
        <v>15</v>
      </c>
      <c r="L17" s="4">
        <f t="shared" si="2"/>
        <v>1.9415327890439819E-2</v>
      </c>
      <c r="M17" s="4"/>
      <c r="N17" s="4"/>
    </row>
    <row r="18" spans="1:14" x14ac:dyDescent="0.25">
      <c r="A18" t="s">
        <v>16</v>
      </c>
      <c r="B18" s="4">
        <v>6.4000000000000003E-3</v>
      </c>
      <c r="C18" s="4">
        <v>5.3E-3</v>
      </c>
      <c r="D18" s="4">
        <v>9.1999999999999998E-3</v>
      </c>
      <c r="F18" t="s">
        <v>16</v>
      </c>
      <c r="G18" s="4">
        <f t="shared" si="1"/>
        <v>1.6855412167500656E-2</v>
      </c>
      <c r="H18" s="4">
        <f t="shared" si="0"/>
        <v>1.7096774193548384E-2</v>
      </c>
      <c r="I18" s="4">
        <f t="shared" si="0"/>
        <v>1.7037037037037035E-2</v>
      </c>
      <c r="K18" t="s">
        <v>16</v>
      </c>
      <c r="L18" s="4">
        <f t="shared" si="2"/>
        <v>6.4050566236502496E-3</v>
      </c>
      <c r="M18" s="4"/>
      <c r="N18" s="4"/>
    </row>
    <row r="19" spans="1:14" x14ac:dyDescent="0.25">
      <c r="A19" t="s">
        <v>18</v>
      </c>
      <c r="B19" s="4">
        <v>3.0800000000000001E-2</v>
      </c>
      <c r="C19" s="4">
        <v>2.52E-2</v>
      </c>
      <c r="D19" s="4">
        <v>4.3999999999999997E-2</v>
      </c>
      <c r="F19" t="s">
        <v>18</v>
      </c>
      <c r="G19" s="4">
        <f t="shared" si="1"/>
        <v>8.111667105609692E-2</v>
      </c>
      <c r="H19" s="4">
        <f t="shared" si="0"/>
        <v>8.1290322580645141E-2</v>
      </c>
      <c r="I19" s="4">
        <f t="shared" si="0"/>
        <v>8.1481481481481474E-2</v>
      </c>
      <c r="K19" t="s">
        <v>18</v>
      </c>
      <c r="L19" s="4">
        <f t="shared" si="2"/>
        <v>3.082433500131683E-2</v>
      </c>
      <c r="M19" s="4"/>
      <c r="N19" s="4"/>
    </row>
    <row r="20" spans="1:14" x14ac:dyDescent="0.25">
      <c r="A20" t="s">
        <v>17</v>
      </c>
      <c r="B20" s="4">
        <v>1.9300000000000001E-2</v>
      </c>
      <c r="C20" s="4">
        <v>1.5800000000000002E-2</v>
      </c>
      <c r="D20" s="4">
        <v>2.75E-2</v>
      </c>
      <c r="F20" t="s">
        <v>17</v>
      </c>
      <c r="G20" s="4">
        <f t="shared" si="1"/>
        <v>5.0829602317619169E-2</v>
      </c>
      <c r="H20" s="4">
        <f t="shared" ref="H20" si="3">C20/C$21</f>
        <v>5.0967741935483868E-2</v>
      </c>
      <c r="I20" s="4">
        <f t="shared" ref="I20" si="4">D20/D$21</f>
        <v>5.0925925925925923E-2</v>
      </c>
      <c r="K20" t="s">
        <v>17</v>
      </c>
      <c r="L20" s="4">
        <f t="shared" si="2"/>
        <v>1.9315248880695284E-2</v>
      </c>
      <c r="M20" s="4"/>
      <c r="N20" s="4"/>
    </row>
    <row r="21" spans="1:14" x14ac:dyDescent="0.25">
      <c r="A21" s="5" t="s">
        <v>30</v>
      </c>
      <c r="B21" s="4">
        <f>SUM(B4:B20)</f>
        <v>0.37970000000000004</v>
      </c>
      <c r="C21" s="4">
        <f t="shared" ref="C21:D21" si="5">SUM(C4:C20)</f>
        <v>0.31000000000000005</v>
      </c>
      <c r="D21" s="4">
        <f t="shared" si="5"/>
        <v>0.54</v>
      </c>
      <c r="F21" s="5" t="s">
        <v>30</v>
      </c>
      <c r="G21" s="4">
        <f>SUM(G4:G20)</f>
        <v>0.99999999999999978</v>
      </c>
      <c r="H21" s="4">
        <f t="shared" ref="H21:I21" si="6">SUM(H4:H20)</f>
        <v>1</v>
      </c>
      <c r="I21" s="4">
        <f t="shared" si="6"/>
        <v>1</v>
      </c>
      <c r="K21" s="5" t="s">
        <v>30</v>
      </c>
      <c r="L21" s="7">
        <v>0.38</v>
      </c>
      <c r="M21" s="4"/>
      <c r="N21" s="4"/>
    </row>
    <row r="22" spans="1:14" s="2" customFormat="1" x14ac:dyDescent="0.25">
      <c r="A22" s="2" t="s">
        <v>29</v>
      </c>
      <c r="B22" s="3"/>
      <c r="C22" s="3"/>
      <c r="D22" s="3"/>
      <c r="F22" s="2" t="s">
        <v>29</v>
      </c>
      <c r="G22" s="3"/>
      <c r="H22" s="3"/>
      <c r="I22" s="3"/>
      <c r="K22" s="2" t="s">
        <v>29</v>
      </c>
      <c r="L22" s="3"/>
      <c r="M22" s="3"/>
      <c r="N22" s="3"/>
    </row>
    <row r="23" spans="1:14" x14ac:dyDescent="0.25">
      <c r="A23" t="s">
        <v>19</v>
      </c>
      <c r="B23" s="4">
        <v>8.6300000000000002E-2</v>
      </c>
      <c r="C23" s="4">
        <v>3.3599999999999998E-2</v>
      </c>
      <c r="D23" s="4">
        <v>1.7500000000000002E-2</v>
      </c>
      <c r="F23" t="s">
        <v>19</v>
      </c>
      <c r="G23" s="4">
        <f>B23/B$34</f>
        <v>0.14627118644067794</v>
      </c>
      <c r="H23" s="4">
        <f t="shared" ref="H23:I33" si="7">C23/C$34</f>
        <v>0.14608695652173914</v>
      </c>
      <c r="I23" s="4">
        <f t="shared" si="7"/>
        <v>0.1457847384205265</v>
      </c>
      <c r="K23" t="s">
        <v>19</v>
      </c>
      <c r="L23" s="4">
        <f>G23*L$34</f>
        <v>4.0955932203389826E-2</v>
      </c>
      <c r="M23" s="4"/>
      <c r="N23" s="4"/>
    </row>
    <row r="24" spans="1:14" x14ac:dyDescent="0.25">
      <c r="A24" t="s">
        <v>20</v>
      </c>
      <c r="B24" s="4">
        <v>1.7299999999999999E-2</v>
      </c>
      <c r="C24" s="4">
        <v>6.7000000000000002E-3</v>
      </c>
      <c r="D24" s="4">
        <v>3.5400000000000002E-3</v>
      </c>
      <c r="F24" t="s">
        <v>20</v>
      </c>
      <c r="G24" s="4">
        <f t="shared" ref="G24:G33" si="8">B24/B$34</f>
        <v>2.932203389830508E-2</v>
      </c>
      <c r="H24" s="4">
        <f t="shared" si="7"/>
        <v>2.91304347826087E-2</v>
      </c>
      <c r="I24" s="4">
        <f t="shared" si="7"/>
        <v>2.9490169943352216E-2</v>
      </c>
      <c r="K24" t="s">
        <v>20</v>
      </c>
      <c r="L24" s="4">
        <f t="shared" ref="L24:L33" si="9">G24*L$34</f>
        <v>8.2101694915254226E-3</v>
      </c>
      <c r="M24" s="4"/>
      <c r="N24" s="4"/>
    </row>
    <row r="25" spans="1:14" x14ac:dyDescent="0.25">
      <c r="A25" t="s">
        <v>21</v>
      </c>
      <c r="B25" s="4">
        <v>1.7299999999999999E-2</v>
      </c>
      <c r="C25" s="4">
        <v>6.7000000000000002E-3</v>
      </c>
      <c r="D25" s="4">
        <v>3.5000000000000001E-3</v>
      </c>
      <c r="F25" t="s">
        <v>21</v>
      </c>
      <c r="G25" s="4">
        <f t="shared" si="8"/>
        <v>2.932203389830508E-2</v>
      </c>
      <c r="H25" s="4">
        <f t="shared" si="7"/>
        <v>2.91304347826087E-2</v>
      </c>
      <c r="I25" s="4">
        <f t="shared" si="7"/>
        <v>2.9156947684105296E-2</v>
      </c>
      <c r="K25" t="s">
        <v>21</v>
      </c>
      <c r="L25" s="4">
        <f t="shared" si="9"/>
        <v>8.2101694915254226E-3</v>
      </c>
      <c r="M25" s="4"/>
      <c r="N25" s="4"/>
    </row>
    <row r="26" spans="1:14" x14ac:dyDescent="0.25">
      <c r="A26" t="s">
        <v>23</v>
      </c>
      <c r="B26" s="4">
        <v>0.1724</v>
      </c>
      <c r="C26" s="4">
        <v>6.7400000000000002E-2</v>
      </c>
      <c r="D26" s="4">
        <v>3.5099999999999999E-2</v>
      </c>
      <c r="F26" t="s">
        <v>23</v>
      </c>
      <c r="G26" s="4">
        <f t="shared" si="8"/>
        <v>0.29220338983050842</v>
      </c>
      <c r="H26" s="4">
        <f t="shared" si="7"/>
        <v>0.29304347826086957</v>
      </c>
      <c r="I26" s="4">
        <f t="shared" si="7"/>
        <v>0.29240253248917025</v>
      </c>
      <c r="K26" t="s">
        <v>23</v>
      </c>
      <c r="L26" s="4">
        <f t="shared" si="9"/>
        <v>8.1816949152542368E-2</v>
      </c>
      <c r="M26" s="4"/>
      <c r="N26" s="4"/>
    </row>
    <row r="27" spans="1:14" x14ac:dyDescent="0.25">
      <c r="A27" t="s">
        <v>22</v>
      </c>
      <c r="B27" s="4">
        <v>5.1799999999999999E-2</v>
      </c>
      <c r="C27" s="4">
        <v>2.0199999999999999E-2</v>
      </c>
      <c r="D27" s="4">
        <v>1.0500000000000001E-2</v>
      </c>
      <c r="F27" t="s">
        <v>22</v>
      </c>
      <c r="G27" s="4">
        <f t="shared" si="8"/>
        <v>8.7796610169491515E-2</v>
      </c>
      <c r="H27" s="4">
        <f t="shared" si="7"/>
        <v>8.7826086956521748E-2</v>
      </c>
      <c r="I27" s="4">
        <f t="shared" si="7"/>
        <v>8.7470843052315894E-2</v>
      </c>
      <c r="K27" t="s">
        <v>22</v>
      </c>
      <c r="L27" s="4">
        <f t="shared" si="9"/>
        <v>2.4583050847457627E-2</v>
      </c>
      <c r="M27" s="4"/>
      <c r="N27" s="4"/>
    </row>
    <row r="28" spans="1:14" x14ac:dyDescent="0.25">
      <c r="A28" t="s">
        <v>24</v>
      </c>
      <c r="B28" s="4">
        <v>1.7299999999999999E-2</v>
      </c>
      <c r="C28" s="4">
        <v>6.7000000000000002E-3</v>
      </c>
      <c r="D28" s="4">
        <v>3.5000000000000001E-3</v>
      </c>
      <c r="F28" t="s">
        <v>24</v>
      </c>
      <c r="G28" s="4">
        <f t="shared" si="8"/>
        <v>2.932203389830508E-2</v>
      </c>
      <c r="H28" s="4">
        <f t="shared" si="7"/>
        <v>2.91304347826087E-2</v>
      </c>
      <c r="I28" s="4">
        <f t="shared" si="7"/>
        <v>2.9156947684105296E-2</v>
      </c>
      <c r="K28" t="s">
        <v>24</v>
      </c>
      <c r="L28" s="4">
        <f t="shared" si="9"/>
        <v>8.2101694915254226E-3</v>
      </c>
      <c r="M28" s="4"/>
      <c r="N28" s="4"/>
    </row>
    <row r="29" spans="1:14" x14ac:dyDescent="0.25">
      <c r="A29" t="s">
        <v>25</v>
      </c>
      <c r="B29" s="4">
        <v>0.1172</v>
      </c>
      <c r="C29" s="4">
        <v>4.5699999999999998E-2</v>
      </c>
      <c r="D29" s="4">
        <v>2.3900000000000001E-2</v>
      </c>
      <c r="F29" t="s">
        <v>25</v>
      </c>
      <c r="G29" s="4">
        <f t="shared" si="8"/>
        <v>0.19864406779661015</v>
      </c>
      <c r="H29" s="4">
        <f t="shared" si="7"/>
        <v>0.19869565217391305</v>
      </c>
      <c r="I29" s="4">
        <f t="shared" si="7"/>
        <v>0.19910029990003331</v>
      </c>
      <c r="K29" t="s">
        <v>25</v>
      </c>
      <c r="L29" s="4">
        <f t="shared" si="9"/>
        <v>5.5620338983050847E-2</v>
      </c>
      <c r="M29" s="4"/>
      <c r="N29" s="4"/>
    </row>
    <row r="30" spans="1:14" x14ac:dyDescent="0.25">
      <c r="A30" t="s">
        <v>26</v>
      </c>
      <c r="B30" s="4">
        <v>5.3499999999999999E-2</v>
      </c>
      <c r="C30" s="4">
        <v>2.0799999999999999E-2</v>
      </c>
      <c r="D30" s="4">
        <v>1.09E-2</v>
      </c>
      <c r="F30" t="s">
        <v>26</v>
      </c>
      <c r="G30" s="4">
        <f t="shared" si="8"/>
        <v>9.0677966101694901E-2</v>
      </c>
      <c r="H30" s="4">
        <f t="shared" si="7"/>
        <v>9.0434782608695655E-2</v>
      </c>
      <c r="I30" s="4">
        <f t="shared" si="7"/>
        <v>9.0803065644785061E-2</v>
      </c>
      <c r="K30" t="s">
        <v>26</v>
      </c>
      <c r="L30" s="4">
        <f t="shared" si="9"/>
        <v>2.5389830508474574E-2</v>
      </c>
      <c r="M30" s="4"/>
      <c r="N30" s="4"/>
    </row>
    <row r="31" spans="1:14" x14ac:dyDescent="0.25">
      <c r="A31" t="s">
        <v>27</v>
      </c>
      <c r="B31" s="4">
        <v>2.5899999999999999E-2</v>
      </c>
      <c r="C31" s="4">
        <v>1.01E-2</v>
      </c>
      <c r="D31" s="4">
        <v>5.3E-3</v>
      </c>
      <c r="F31" t="s">
        <v>27</v>
      </c>
      <c r="G31" s="4">
        <f t="shared" si="8"/>
        <v>4.3898305084745758E-2</v>
      </c>
      <c r="H31" s="4">
        <f t="shared" si="7"/>
        <v>4.3913043478260874E-2</v>
      </c>
      <c r="I31" s="4">
        <f t="shared" si="7"/>
        <v>4.4151949350216595E-2</v>
      </c>
      <c r="K31" t="s">
        <v>27</v>
      </c>
      <c r="L31" s="4">
        <f t="shared" si="9"/>
        <v>1.2291525423728814E-2</v>
      </c>
      <c r="M31" s="4"/>
      <c r="N31" s="4"/>
    </row>
    <row r="32" spans="1:14" x14ac:dyDescent="0.25">
      <c r="A32" t="s">
        <v>4</v>
      </c>
      <c r="B32" s="4">
        <v>1.0999999999999999E-2</v>
      </c>
      <c r="C32" s="4">
        <v>4.3E-3</v>
      </c>
      <c r="D32" s="4">
        <v>2.2000000000000001E-3</v>
      </c>
      <c r="F32" t="s">
        <v>4</v>
      </c>
      <c r="G32" s="4">
        <f t="shared" si="8"/>
        <v>1.8644067796610167E-2</v>
      </c>
      <c r="H32" s="4">
        <f t="shared" si="7"/>
        <v>1.8695652173913044E-2</v>
      </c>
      <c r="I32" s="4">
        <f t="shared" si="7"/>
        <v>1.8327224258580473E-2</v>
      </c>
      <c r="K32" t="s">
        <v>4</v>
      </c>
      <c r="L32" s="4">
        <f t="shared" si="9"/>
        <v>5.220338983050847E-3</v>
      </c>
      <c r="M32" s="4"/>
      <c r="N32" s="4"/>
    </row>
    <row r="33" spans="1:16" x14ac:dyDescent="0.25">
      <c r="A33" t="s">
        <v>5</v>
      </c>
      <c r="B33" s="4">
        <v>0.02</v>
      </c>
      <c r="C33" s="4">
        <v>7.7999999999999996E-3</v>
      </c>
      <c r="D33" s="4">
        <v>4.1000000000000003E-3</v>
      </c>
      <c r="F33" t="s">
        <v>5</v>
      </c>
      <c r="G33" s="4">
        <f t="shared" si="8"/>
        <v>3.3898305084745756E-2</v>
      </c>
      <c r="H33" s="4">
        <f t="shared" si="7"/>
        <v>3.3913043478260872E-2</v>
      </c>
      <c r="I33" s="4">
        <f t="shared" si="7"/>
        <v>3.4155281572809067E-2</v>
      </c>
      <c r="K33" t="s">
        <v>5</v>
      </c>
      <c r="L33" s="4">
        <f t="shared" si="9"/>
        <v>9.4915254237288131E-3</v>
      </c>
      <c r="M33" s="4"/>
      <c r="N33" s="4"/>
    </row>
    <row r="34" spans="1:16" x14ac:dyDescent="0.25">
      <c r="A34" s="5" t="s">
        <v>31</v>
      </c>
      <c r="B34" s="4">
        <f>SUM(B23:B33)</f>
        <v>0.59000000000000008</v>
      </c>
      <c r="C34" s="4">
        <f t="shared" ref="C34:D34" si="10">SUM(C23:C33)</f>
        <v>0.22999999999999998</v>
      </c>
      <c r="D34" s="4">
        <f t="shared" si="10"/>
        <v>0.12004000000000001</v>
      </c>
      <c r="F34" s="5" t="s">
        <v>31</v>
      </c>
      <c r="G34" s="4">
        <f>SUM(G23:G33)</f>
        <v>0.99999999999999989</v>
      </c>
      <c r="H34" s="4">
        <f t="shared" ref="H34:I34" si="11">SUM(H23:H33)</f>
        <v>1</v>
      </c>
      <c r="I34" s="4">
        <f t="shared" si="11"/>
        <v>0.99999999999999989</v>
      </c>
      <c r="K34" s="5" t="s">
        <v>31</v>
      </c>
      <c r="L34" s="7">
        <v>0.28000000000000003</v>
      </c>
      <c r="M34" s="4"/>
      <c r="N34" s="4"/>
    </row>
    <row r="35" spans="1:16" x14ac:dyDescent="0.25">
      <c r="A35" s="2" t="s">
        <v>35</v>
      </c>
      <c r="B35" s="4"/>
      <c r="C35" s="4"/>
      <c r="D35" s="4"/>
      <c r="F35" s="2" t="s">
        <v>35</v>
      </c>
      <c r="G35" s="4"/>
      <c r="H35" s="4"/>
      <c r="I35" s="4"/>
      <c r="K35" s="2" t="s">
        <v>35</v>
      </c>
      <c r="L35" s="4"/>
      <c r="M35" s="4"/>
      <c r="N35" s="4"/>
      <c r="O35" s="8"/>
    </row>
    <row r="36" spans="1:16" x14ac:dyDescent="0.25">
      <c r="A36" s="6" t="s">
        <v>34</v>
      </c>
      <c r="B36" s="4">
        <v>0.01</v>
      </c>
      <c r="C36" s="4">
        <v>5.5E-2</v>
      </c>
      <c r="D36" s="4">
        <v>3.5000000000000003E-2</v>
      </c>
      <c r="F36" s="6" t="s">
        <v>34</v>
      </c>
      <c r="G36" s="4">
        <f>B36/B$38</f>
        <v>0.5</v>
      </c>
      <c r="H36" s="4">
        <f t="shared" ref="H36:I37" si="12">C36/C$38</f>
        <v>0.5</v>
      </c>
      <c r="I36" s="4">
        <f t="shared" si="12"/>
        <v>0.5</v>
      </c>
      <c r="K36" s="6" t="s">
        <v>34</v>
      </c>
      <c r="L36" s="4">
        <v>0</v>
      </c>
      <c r="M36" s="4"/>
      <c r="N36" s="4"/>
    </row>
    <row r="37" spans="1:16" x14ac:dyDescent="0.25">
      <c r="A37" s="6" t="s">
        <v>32</v>
      </c>
      <c r="B37" s="4">
        <v>0.01</v>
      </c>
      <c r="C37" s="4">
        <v>5.5E-2</v>
      </c>
      <c r="D37" s="4">
        <v>3.5000000000000003E-2</v>
      </c>
      <c r="F37" s="6" t="s">
        <v>32</v>
      </c>
      <c r="G37" s="4">
        <f>B37/B$38</f>
        <v>0.5</v>
      </c>
      <c r="H37" s="4">
        <f t="shared" si="12"/>
        <v>0.5</v>
      </c>
      <c r="I37" s="4">
        <f t="shared" si="12"/>
        <v>0.5</v>
      </c>
      <c r="K37" s="6" t="s">
        <v>32</v>
      </c>
      <c r="L37" s="4">
        <v>0.14000000000000001</v>
      </c>
      <c r="M37" s="4"/>
      <c r="N37" s="4"/>
    </row>
    <row r="38" spans="1:16" x14ac:dyDescent="0.25">
      <c r="A38" s="5" t="s">
        <v>36</v>
      </c>
      <c r="B38" s="4">
        <f>B36+B37</f>
        <v>0.02</v>
      </c>
      <c r="C38" s="4">
        <f t="shared" ref="C38:D38" si="13">C36+C37</f>
        <v>0.11</v>
      </c>
      <c r="D38" s="4">
        <f t="shared" si="13"/>
        <v>7.0000000000000007E-2</v>
      </c>
      <c r="F38" s="5" t="s">
        <v>36</v>
      </c>
      <c r="G38" s="4">
        <f>G36+G37</f>
        <v>1</v>
      </c>
      <c r="H38" s="4">
        <f t="shared" ref="H38:I38" si="14">H36+H37</f>
        <v>1</v>
      </c>
      <c r="I38" s="4">
        <f t="shared" si="14"/>
        <v>1</v>
      </c>
      <c r="K38" s="5" t="s">
        <v>36</v>
      </c>
      <c r="L38" s="7">
        <v>0.14000000000000001</v>
      </c>
      <c r="M38" s="4"/>
      <c r="N38" s="4"/>
    </row>
    <row r="39" spans="1:16" x14ac:dyDescent="0.25">
      <c r="A39" s="2" t="s">
        <v>37</v>
      </c>
      <c r="B39" s="4"/>
      <c r="C39" s="4"/>
      <c r="D39" s="4"/>
      <c r="F39" s="2" t="s">
        <v>37</v>
      </c>
      <c r="G39" s="4"/>
      <c r="H39" s="4"/>
      <c r="I39" s="4"/>
      <c r="K39" s="2" t="s">
        <v>37</v>
      </c>
      <c r="L39" s="4"/>
      <c r="M39" s="4"/>
      <c r="N39" s="4"/>
    </row>
    <row r="40" spans="1:16" x14ac:dyDescent="0.25">
      <c r="A40" t="s">
        <v>25</v>
      </c>
      <c r="B40" s="4">
        <v>8.6E-3</v>
      </c>
      <c r="C40" s="4">
        <v>0.33250000000000002</v>
      </c>
      <c r="D40" s="4">
        <v>0.2349</v>
      </c>
      <c r="F40" t="s">
        <v>25</v>
      </c>
      <c r="G40" s="4">
        <f>B40/B$45</f>
        <v>0.8600000000000001</v>
      </c>
      <c r="H40" s="4">
        <f t="shared" ref="H40:I44" si="15">C40/C$45</f>
        <v>0.95</v>
      </c>
      <c r="I40" s="4">
        <f t="shared" si="15"/>
        <v>0.8921382453475124</v>
      </c>
      <c r="K40" t="s">
        <v>25</v>
      </c>
      <c r="L40" s="4">
        <f>G40*$L$45</f>
        <v>0.17199999999999999</v>
      </c>
      <c r="M40" s="4"/>
      <c r="N40" s="4"/>
    </row>
    <row r="41" spans="1:16" x14ac:dyDescent="0.25">
      <c r="A41" t="s">
        <v>41</v>
      </c>
      <c r="B41" s="4">
        <v>4.0000000000000002E-4</v>
      </c>
      <c r="C41" s="4">
        <v>7.0000000000000001E-3</v>
      </c>
      <c r="D41" s="4">
        <v>4.1000000000000003E-3</v>
      </c>
      <c r="F41" t="s">
        <v>41</v>
      </c>
      <c r="G41" s="4">
        <f t="shared" ref="G41:G44" si="16">B41/B$45</f>
        <v>4.0000000000000008E-2</v>
      </c>
      <c r="H41" s="4">
        <f t="shared" si="15"/>
        <v>1.9999999999999997E-2</v>
      </c>
      <c r="I41" s="4">
        <f t="shared" si="15"/>
        <v>1.5571591340676037E-2</v>
      </c>
      <c r="K41" t="s">
        <v>41</v>
      </c>
      <c r="L41" s="4">
        <f t="shared" ref="L41:L44" si="17">G41*L$45</f>
        <v>8.0000000000000002E-3</v>
      </c>
      <c r="M41" s="4"/>
      <c r="N41" s="4"/>
    </row>
    <row r="42" spans="1:16" x14ac:dyDescent="0.25">
      <c r="A42" t="s">
        <v>42</v>
      </c>
      <c r="B42" s="4">
        <v>4.0000000000000002E-4</v>
      </c>
      <c r="C42" s="4">
        <v>3.5000000000000001E-3</v>
      </c>
      <c r="D42" s="4">
        <v>1.01E-2</v>
      </c>
      <c r="F42" t="s">
        <v>42</v>
      </c>
      <c r="G42" s="4">
        <f t="shared" si="16"/>
        <v>4.0000000000000008E-2</v>
      </c>
      <c r="H42" s="4">
        <f t="shared" si="15"/>
        <v>9.9999999999999985E-3</v>
      </c>
      <c r="I42" s="4">
        <f t="shared" si="15"/>
        <v>3.8359285985567794E-2</v>
      </c>
      <c r="K42" t="s">
        <v>42</v>
      </c>
      <c r="L42" s="4">
        <f t="shared" si="17"/>
        <v>8.0000000000000002E-3</v>
      </c>
      <c r="M42" s="4"/>
      <c r="N42" s="4"/>
    </row>
    <row r="43" spans="1:16" x14ac:dyDescent="0.25">
      <c r="A43" t="s">
        <v>38</v>
      </c>
      <c r="B43" s="4">
        <v>4.0000000000000002E-4</v>
      </c>
      <c r="C43" s="4">
        <v>3.5000000000000001E-3</v>
      </c>
      <c r="D43" s="4">
        <v>1.01E-2</v>
      </c>
      <c r="F43" t="s">
        <v>38</v>
      </c>
      <c r="G43" s="4">
        <f t="shared" si="16"/>
        <v>4.0000000000000008E-2</v>
      </c>
      <c r="H43" s="4">
        <f t="shared" si="15"/>
        <v>9.9999999999999985E-3</v>
      </c>
      <c r="I43" s="4">
        <f t="shared" si="15"/>
        <v>3.8359285985567794E-2</v>
      </c>
      <c r="K43" t="s">
        <v>38</v>
      </c>
      <c r="L43" s="4">
        <f t="shared" si="17"/>
        <v>8.0000000000000002E-3</v>
      </c>
      <c r="M43" s="4"/>
      <c r="N43" s="4"/>
    </row>
    <row r="44" spans="1:16" x14ac:dyDescent="0.25">
      <c r="A44" t="s">
        <v>39</v>
      </c>
      <c r="B44" s="4">
        <v>2.0000000000000001E-4</v>
      </c>
      <c r="C44" s="4">
        <v>3.5000000000000001E-3</v>
      </c>
      <c r="D44" s="4">
        <v>4.1000000000000003E-3</v>
      </c>
      <c r="F44" t="s">
        <v>39</v>
      </c>
      <c r="G44" s="4">
        <f t="shared" si="16"/>
        <v>2.0000000000000004E-2</v>
      </c>
      <c r="H44" s="4">
        <f t="shared" si="15"/>
        <v>9.9999999999999985E-3</v>
      </c>
      <c r="I44" s="4">
        <f t="shared" si="15"/>
        <v>1.5571591340676037E-2</v>
      </c>
      <c r="K44" t="s">
        <v>39</v>
      </c>
      <c r="L44" s="4">
        <f t="shared" si="17"/>
        <v>4.0000000000000001E-3</v>
      </c>
      <c r="M44" s="4"/>
      <c r="N44" s="4"/>
    </row>
    <row r="45" spans="1:16" x14ac:dyDescent="0.25">
      <c r="A45" s="5" t="s">
        <v>40</v>
      </c>
      <c r="B45" s="4">
        <f>SUM(B40:B44)</f>
        <v>9.9999999999999985E-3</v>
      </c>
      <c r="C45" s="4">
        <f t="shared" ref="C45:D45" si="18">SUM(C40:C44)</f>
        <v>0.35000000000000003</v>
      </c>
      <c r="D45" s="4">
        <f t="shared" si="18"/>
        <v>0.26329999999999998</v>
      </c>
      <c r="F45" s="5" t="s">
        <v>40</v>
      </c>
      <c r="G45" s="4">
        <f>SUM(G40:G44)</f>
        <v>1.0000000000000002</v>
      </c>
      <c r="H45" s="4">
        <f t="shared" ref="H45:I45" si="19">SUM(H40:H44)</f>
        <v>1</v>
      </c>
      <c r="I45" s="4">
        <f t="shared" si="19"/>
        <v>1</v>
      </c>
      <c r="K45" s="5" t="s">
        <v>40</v>
      </c>
      <c r="L45" s="7">
        <f>1-(L21+L34+L38)</f>
        <v>0.19999999999999996</v>
      </c>
      <c r="M45" s="4"/>
      <c r="N45" s="4"/>
    </row>
    <row r="46" spans="1:16" x14ac:dyDescent="0.25">
      <c r="A46" s="1" t="s">
        <v>33</v>
      </c>
      <c r="B46" s="4">
        <f>B21+B34+B38+B45</f>
        <v>0.99970000000000014</v>
      </c>
      <c r="C46" s="4">
        <f t="shared" ref="C46:D46" si="20">C21+C34+C38+C45</f>
        <v>1</v>
      </c>
      <c r="D46" s="4">
        <f t="shared" si="20"/>
        <v>0.99334</v>
      </c>
      <c r="F46" s="1"/>
      <c r="G46" s="4"/>
      <c r="H46" s="4"/>
      <c r="I46" s="4"/>
      <c r="K46" s="1" t="s">
        <v>33</v>
      </c>
      <c r="L46" s="4">
        <f>L21+L34+L38+L45</f>
        <v>1</v>
      </c>
      <c r="M46" s="4"/>
      <c r="N46" s="4"/>
    </row>
    <row r="47" spans="1:16" x14ac:dyDescent="0.25">
      <c r="M47" s="1" t="s">
        <v>48</v>
      </c>
      <c r="N47" s="1" t="s">
        <v>51</v>
      </c>
      <c r="O47" s="1" t="s">
        <v>49</v>
      </c>
      <c r="P47" s="1" t="s">
        <v>50</v>
      </c>
    </row>
    <row r="48" spans="1:16" x14ac:dyDescent="0.25">
      <c r="K48" t="s">
        <v>4</v>
      </c>
      <c r="L48" s="8">
        <f>L4+L32</f>
        <v>3.1040723497140914E-2</v>
      </c>
      <c r="M48" s="8">
        <f>L4/$L$48</f>
        <v>0.8318228960245827</v>
      </c>
      <c r="N48" s="8">
        <f>L32/$L$48</f>
        <v>0.16817710397541732</v>
      </c>
      <c r="O48" s="8">
        <f>0</f>
        <v>0</v>
      </c>
      <c r="P48" s="8">
        <v>0</v>
      </c>
    </row>
    <row r="49" spans="11:16" x14ac:dyDescent="0.25">
      <c r="K49" t="s">
        <v>5</v>
      </c>
      <c r="L49" s="8">
        <f>L5+L33</f>
        <v>1.3394606803765684E-2</v>
      </c>
      <c r="M49" s="8">
        <f>L5/$L$49</f>
        <v>0.29139200853134267</v>
      </c>
      <c r="N49" s="8">
        <f>L33/$L$49</f>
        <v>0.70860799146865727</v>
      </c>
      <c r="O49" s="8">
        <v>0</v>
      </c>
      <c r="P49" s="8">
        <v>0</v>
      </c>
    </row>
    <row r="50" spans="11:16" x14ac:dyDescent="0.25">
      <c r="K50" t="s">
        <v>25</v>
      </c>
      <c r="L50" s="8">
        <f>L29+L40</f>
        <v>0.22762033898305084</v>
      </c>
      <c r="M50" s="8">
        <f>0</f>
        <v>0</v>
      </c>
      <c r="N50" s="8">
        <f>L29/$L$50</f>
        <v>0.24435575147435518</v>
      </c>
      <c r="O50" s="8">
        <v>0</v>
      </c>
      <c r="P50" s="8">
        <f>L40/$L$50</f>
        <v>0.75564424852564482</v>
      </c>
    </row>
  </sheetData>
  <mergeCells count="3">
    <mergeCell ref="A1:D1"/>
    <mergeCell ref="F1:I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Chen</dc:creator>
  <cp:lastModifiedBy>Peter Chen</cp:lastModifiedBy>
  <dcterms:created xsi:type="dcterms:W3CDTF">2019-01-23T19:31:15Z</dcterms:created>
  <dcterms:modified xsi:type="dcterms:W3CDTF">2020-04-17T00:20:55Z</dcterms:modified>
</cp:coreProperties>
</file>