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ula.cicanci_bhub\Desktop\Pessoal\Curso Power Bi\"/>
    </mc:Choice>
  </mc:AlternateContent>
  <xr:revisionPtr revIDLastSave="0" documentId="8_{21355D56-41E8-4DEA-B284-5C289DBAF778}" xr6:coauthVersionLast="47" xr6:coauthVersionMax="47" xr10:uidLastSave="{00000000-0000-0000-0000-000000000000}"/>
  <bookViews>
    <workbookView xWindow="-108" yWindow="-108" windowWidth="23256" windowHeight="12576" xr2:uid="{C91CB430-6726-4692-8F0F-75711BCE84FC}"/>
  </bookViews>
  <sheets>
    <sheet name="APP" sheetId="1" r:id="rId1"/>
    <sheet name="LISTA DE APOIO" sheetId="2" r:id="rId2"/>
  </sheets>
  <definedNames>
    <definedName name="REndimento_Carteira">APP!$D$15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2" l="1"/>
  <c r="A19" i="2"/>
  <c r="A18" i="2"/>
  <c r="A17" i="2"/>
  <c r="A16" i="2"/>
  <c r="A15" i="2"/>
  <c r="A14" i="2"/>
  <c r="A13" i="2"/>
  <c r="A12" i="2"/>
  <c r="A11" i="2"/>
  <c r="A10" i="2"/>
  <c r="A9" i="2"/>
  <c r="C38" i="1" s="1"/>
  <c r="D38" i="1" s="1"/>
  <c r="A4" i="2"/>
  <c r="A5" i="2"/>
  <c r="A6" i="2"/>
  <c r="A7" i="2"/>
  <c r="A8" i="2"/>
  <c r="A3" i="2"/>
  <c r="C34" i="1"/>
  <c r="D16" i="1"/>
  <c r="C28" i="1"/>
  <c r="D28" i="1" s="1"/>
  <c r="C29" i="1"/>
  <c r="D29" i="1" s="1"/>
  <c r="C30" i="1"/>
  <c r="D30" i="1" s="1"/>
  <c r="C31" i="1"/>
  <c r="D31" i="1" s="1"/>
  <c r="C27" i="1"/>
  <c r="D27" i="1" s="1"/>
  <c r="D23" i="1"/>
  <c r="D24" i="1" s="1"/>
  <c r="C37" i="1" l="1"/>
  <c r="D37" i="1" s="1"/>
  <c r="D43" i="1" s="1"/>
  <c r="C40" i="1"/>
  <c r="D40" i="1" s="1"/>
  <c r="C42" i="1"/>
  <c r="D42" i="1" s="1"/>
  <c r="C41" i="1"/>
  <c r="D41" i="1" s="1"/>
  <c r="C39" i="1"/>
  <c r="D39" i="1" s="1"/>
</calcChain>
</file>

<file path=xl/sharedStrings.xml><?xml version="1.0" encoding="utf-8"?>
<sst xmlns="http://schemas.openxmlformats.org/spreadsheetml/2006/main" count="71" uniqueCount="35">
  <si>
    <t xml:space="preserve"> </t>
  </si>
  <si>
    <t>Quanto investir por mês?</t>
  </si>
  <si>
    <t>Por quantos anos?</t>
  </si>
  <si>
    <t>Taxa de Rendimento mensal?</t>
  </si>
  <si>
    <t>Patrimonio Acumulado?</t>
  </si>
  <si>
    <t>Dividendos Mensais?</t>
  </si>
  <si>
    <t>Investimento Mensal</t>
  </si>
  <si>
    <t>Qunato em 2 Anos?</t>
  </si>
  <si>
    <t>Qunato em 5 Anos?</t>
  </si>
  <si>
    <t>Qunato em 10 Anos?</t>
  </si>
  <si>
    <t>Qunato em 20 Anos?</t>
  </si>
  <si>
    <t>Qunato em 30 Anos?</t>
  </si>
  <si>
    <t>Cenários</t>
  </si>
  <si>
    <t>Dividendo</t>
  </si>
  <si>
    <t>Configurações</t>
  </si>
  <si>
    <t>Rendimento de Carteira</t>
  </si>
  <si>
    <t>Salario</t>
  </si>
  <si>
    <t>Sugestão de investimento</t>
  </si>
  <si>
    <t>Agressivo</t>
  </si>
  <si>
    <t>Conservador</t>
  </si>
  <si>
    <t>Moderador</t>
  </si>
  <si>
    <t>PERFIL</t>
  </si>
  <si>
    <t>VALOR A SER INVESTIDO POR MÊS</t>
  </si>
  <si>
    <t>TIPO DE FII</t>
  </si>
  <si>
    <t>PERCENTUAL SUGERIDO</t>
  </si>
  <si>
    <t>VALORES</t>
  </si>
  <si>
    <t>PAPEL</t>
  </si>
  <si>
    <t>TIJOLO</t>
  </si>
  <si>
    <t>HIBRIDOS</t>
  </si>
  <si>
    <t>FOFs</t>
  </si>
  <si>
    <t>DESENVOLVIMENTO</t>
  </si>
  <si>
    <t>HOTELARIAS</t>
  </si>
  <si>
    <t>TOTAL</t>
  </si>
  <si>
    <t>CHAVE COMPOSTA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</si>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</sst>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5" formatCode="&quot;R$&quot;\ #,##0.00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0"/>
      <name val="Abadi Extra Light"/>
      <family val="2"/>
    </font>
    <font>
      <sz val="11"/>
      <color theme="0"/>
      <name val="Abadi Extra Light"/>
      <family val="2"/>
    </font>
    <font>
      <sz val="11"/>
      <color theme="1"/>
      <name val="Abadi Extra Light"/>
      <family val="2"/>
    </font>
    <font>
      <b/>
      <sz val="11"/>
      <color theme="1"/>
      <name val="Abadi Extra Light"/>
      <family val="2"/>
    </font>
    <font>
      <b/>
      <sz val="9"/>
      <color theme="0"/>
      <name val="Abadi Extra Light"/>
      <family val="2"/>
    </font>
    <font>
      <b/>
      <sz val="14"/>
      <color theme="0"/>
      <name val="Abadi Extra Light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303B7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/>
        <bgColor indexed="64"/>
      </patternFill>
    </fill>
  </fills>
  <borders count="34">
    <border>
      <left/>
      <right/>
      <top/>
      <bottom/>
      <diagonal/>
    </border>
    <border>
      <left style="thick">
        <color rgb="FF303B70"/>
      </left>
      <right/>
      <top style="thick">
        <color rgb="FF303B70"/>
      </top>
      <bottom/>
      <diagonal/>
    </border>
    <border>
      <left/>
      <right/>
      <top style="thick">
        <color rgb="FF303B70"/>
      </top>
      <bottom/>
      <diagonal/>
    </border>
    <border>
      <left/>
      <right style="thick">
        <color rgb="FF303B70"/>
      </right>
      <top style="thick">
        <color rgb="FF303B70"/>
      </top>
      <bottom/>
      <diagonal/>
    </border>
    <border>
      <left style="thick">
        <color rgb="FF303B70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ck">
        <color rgb="FF303B70"/>
      </right>
      <top/>
      <bottom style="thin">
        <color theme="0" tint="-0.14996795556505021"/>
      </bottom>
      <diagonal/>
    </border>
    <border>
      <left style="thick">
        <color rgb="FF303B70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ck">
        <color rgb="FF303B70"/>
      </right>
      <top style="thin">
        <color theme="0" tint="-0.14996795556505021"/>
      </top>
      <bottom style="thin">
        <color theme="0" tint="-0.14996795556505021"/>
      </bottom>
      <diagonal/>
    </border>
    <border>
      <left style="thick">
        <color rgb="FF303B70"/>
      </left>
      <right style="thin">
        <color theme="0" tint="-0.14996795556505021"/>
      </right>
      <top style="thin">
        <color theme="0" tint="-0.14996795556505021"/>
      </top>
      <bottom style="thick">
        <color rgb="FF303B70"/>
      </bottom>
      <diagonal/>
    </border>
    <border>
      <left style="thin">
        <color theme="0" tint="-0.14996795556505021"/>
      </left>
      <right style="thick">
        <color rgb="FF303B70"/>
      </right>
      <top style="thin">
        <color theme="0" tint="-0.14996795556505021"/>
      </top>
      <bottom style="thick">
        <color rgb="FF303B70"/>
      </bottom>
      <diagonal/>
    </border>
    <border>
      <left/>
      <right/>
      <top/>
      <bottom style="medium">
        <color indexed="64"/>
      </bottom>
      <diagonal/>
    </border>
    <border>
      <left style="medium">
        <color rgb="FF303B70"/>
      </left>
      <right/>
      <top style="medium">
        <color rgb="FF303B70"/>
      </top>
      <bottom/>
      <diagonal/>
    </border>
    <border>
      <left/>
      <right style="thick">
        <color rgb="FF303B70"/>
      </right>
      <top style="medium">
        <color rgb="FF303B70"/>
      </top>
      <bottom/>
      <diagonal/>
    </border>
    <border>
      <left/>
      <right style="medium">
        <color rgb="FF303B70"/>
      </right>
      <top style="medium">
        <color rgb="FF303B70"/>
      </top>
      <bottom/>
      <diagonal/>
    </border>
    <border>
      <left style="medium">
        <color rgb="FF303B70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rgb="FF303B70"/>
      </right>
      <top/>
      <bottom style="thin">
        <color theme="0" tint="-0.14996795556505021"/>
      </bottom>
      <diagonal/>
    </border>
    <border>
      <left style="medium">
        <color rgb="FF303B70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rgb="FF303B70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rgb="FF303B70"/>
      </left>
      <right style="thin">
        <color theme="0" tint="-0.14996795556505021"/>
      </right>
      <top style="thin">
        <color theme="0" tint="-0.14996795556505021"/>
      </top>
      <bottom style="medium">
        <color rgb="FF303B70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rgb="FF303B70"/>
      </bottom>
      <diagonal/>
    </border>
    <border>
      <left style="thin">
        <color theme="0" tint="-0.14996795556505021"/>
      </left>
      <right style="medium">
        <color rgb="FF303B70"/>
      </right>
      <top style="thin">
        <color theme="0" tint="-0.14996795556505021"/>
      </top>
      <bottom style="medium">
        <color rgb="FF303B70"/>
      </bottom>
      <diagonal/>
    </border>
    <border>
      <left style="medium">
        <color indexed="64"/>
      </left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medium">
        <color indexed="6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ck">
        <color rgb="FF303B70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9">
    <xf numFmtId="0" fontId="0" fillId="0" borderId="0" xfId="0"/>
    <xf numFmtId="0" fontId="6" fillId="3" borderId="1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7" fillId="3" borderId="3" xfId="0" applyFont="1" applyFill="1" applyBorder="1"/>
    <xf numFmtId="0" fontId="8" fillId="0" borderId="4" xfId="0" applyFont="1" applyBorder="1"/>
    <xf numFmtId="0" fontId="8" fillId="0" borderId="6" xfId="0" applyFont="1" applyBorder="1"/>
    <xf numFmtId="0" fontId="9" fillId="5" borderId="6" xfId="0" applyFont="1" applyFill="1" applyBorder="1"/>
    <xf numFmtId="0" fontId="9" fillId="5" borderId="8" xfId="0" applyFont="1" applyFill="1" applyBorder="1"/>
    <xf numFmtId="10" fontId="4" fillId="0" borderId="7" xfId="0" applyNumberFormat="1" applyFont="1" applyBorder="1" applyAlignment="1">
      <alignment horizontal="center"/>
    </xf>
    <xf numFmtId="165" fontId="4" fillId="0" borderId="5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8" fontId="4" fillId="5" borderId="7" xfId="0" applyNumberFormat="1" applyFont="1" applyFill="1" applyBorder="1" applyAlignment="1">
      <alignment horizontal="center"/>
    </xf>
    <xf numFmtId="8" fontId="4" fillId="5" borderId="9" xfId="0" applyNumberFormat="1" applyFont="1" applyFill="1" applyBorder="1" applyAlignment="1">
      <alignment horizontal="center" vertical="center"/>
    </xf>
    <xf numFmtId="0" fontId="5" fillId="0" borderId="0" xfId="0" applyFont="1"/>
    <xf numFmtId="0" fontId="10" fillId="3" borderId="13" xfId="0" applyFont="1" applyFill="1" applyBorder="1" applyAlignment="1">
      <alignment vertical="center"/>
    </xf>
    <xf numFmtId="0" fontId="0" fillId="5" borderId="14" xfId="0" applyFill="1" applyBorder="1"/>
    <xf numFmtId="0" fontId="0" fillId="5" borderId="17" xfId="0" applyFill="1" applyBorder="1"/>
    <xf numFmtId="0" fontId="0" fillId="5" borderId="20" xfId="0" applyFill="1" applyBorder="1"/>
    <xf numFmtId="0" fontId="6" fillId="3" borderId="11" xfId="0" applyFont="1" applyFill="1" applyBorder="1" applyAlignment="1">
      <alignment horizontal="left" vertical="center"/>
    </xf>
    <xf numFmtId="0" fontId="6" fillId="3" borderId="12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165" fontId="0" fillId="0" borderId="24" xfId="0" applyNumberFormat="1" applyBorder="1" applyAlignment="1">
      <alignment horizontal="center"/>
    </xf>
    <xf numFmtId="10" fontId="0" fillId="0" borderId="26" xfId="0" applyNumberFormat="1" applyBorder="1" applyAlignment="1">
      <alignment horizontal="center"/>
    </xf>
    <xf numFmtId="165" fontId="0" fillId="0" borderId="28" xfId="0" applyNumberFormat="1" applyBorder="1" applyAlignment="1">
      <alignment horizontal="center"/>
    </xf>
    <xf numFmtId="0" fontId="0" fillId="5" borderId="23" xfId="0" applyFill="1" applyBorder="1"/>
    <xf numFmtId="0" fontId="0" fillId="5" borderId="25" xfId="0" applyFill="1" applyBorder="1"/>
    <xf numFmtId="0" fontId="0" fillId="5" borderId="27" xfId="0" applyFill="1" applyBorder="1"/>
    <xf numFmtId="8" fontId="0" fillId="5" borderId="15" xfId="0" applyNumberFormat="1" applyFill="1" applyBorder="1" applyAlignment="1">
      <alignment horizontal="center"/>
    </xf>
    <xf numFmtId="8" fontId="0" fillId="5" borderId="16" xfId="0" applyNumberFormat="1" applyFill="1" applyBorder="1" applyAlignment="1">
      <alignment horizontal="center"/>
    </xf>
    <xf numFmtId="8" fontId="0" fillId="5" borderId="18" xfId="0" applyNumberFormat="1" applyFill="1" applyBorder="1" applyAlignment="1">
      <alignment horizontal="center"/>
    </xf>
    <xf numFmtId="8" fontId="0" fillId="5" borderId="19" xfId="0" applyNumberFormat="1" applyFill="1" applyBorder="1" applyAlignment="1">
      <alignment horizontal="center"/>
    </xf>
    <xf numFmtId="8" fontId="0" fillId="5" borderId="21" xfId="0" applyNumberFormat="1" applyFill="1" applyBorder="1" applyAlignment="1">
      <alignment horizontal="center"/>
    </xf>
    <xf numFmtId="8" fontId="0" fillId="5" borderId="22" xfId="0" applyNumberFormat="1" applyFill="1" applyBorder="1" applyAlignment="1">
      <alignment horizontal="center"/>
    </xf>
    <xf numFmtId="0" fontId="0" fillId="5" borderId="29" xfId="0" applyFill="1" applyBorder="1"/>
    <xf numFmtId="0" fontId="0" fillId="5" borderId="30" xfId="0" applyFill="1" applyBorder="1"/>
    <xf numFmtId="0" fontId="0" fillId="5" borderId="31" xfId="0" applyFill="1" applyBorder="1"/>
    <xf numFmtId="0" fontId="11" fillId="6" borderId="10" xfId="0" applyFont="1" applyFill="1" applyBorder="1" applyAlignment="1">
      <alignment vertical="center"/>
    </xf>
    <xf numFmtId="0" fontId="8" fillId="0" borderId="32" xfId="0" applyFont="1" applyBorder="1"/>
    <xf numFmtId="0" fontId="8" fillId="0" borderId="30" xfId="0" applyFont="1" applyBorder="1"/>
    <xf numFmtId="0" fontId="9" fillId="5" borderId="30" xfId="0" applyFont="1" applyFill="1" applyBorder="1"/>
    <xf numFmtId="0" fontId="9" fillId="5" borderId="33" xfId="0" applyFont="1" applyFill="1" applyBorder="1"/>
    <xf numFmtId="0" fontId="6" fillId="6" borderId="1" xfId="0" applyFont="1" applyFill="1" applyBorder="1" applyAlignment="1">
      <alignment horizontal="left" vertical="center"/>
    </xf>
    <xf numFmtId="0" fontId="2" fillId="2" borderId="0" xfId="3" applyBorder="1"/>
    <xf numFmtId="0" fontId="2" fillId="2" borderId="0" xfId="3"/>
    <xf numFmtId="0" fontId="4" fillId="5" borderId="0" xfId="0" applyFont="1" applyFill="1" applyBorder="1"/>
    <xf numFmtId="165" fontId="4" fillId="5" borderId="0" xfId="0" applyNumberFormat="1" applyFont="1" applyFill="1"/>
    <xf numFmtId="0" fontId="4" fillId="5" borderId="0" xfId="0" applyFont="1" applyFill="1"/>
    <xf numFmtId="9" fontId="0" fillId="0" borderId="0" xfId="2" applyFont="1" applyAlignment="1">
      <alignment horizontal="center"/>
    </xf>
    <xf numFmtId="9" fontId="0" fillId="0" borderId="0" xfId="2" applyFont="1" applyAlignment="1">
      <alignment horizontal="center" vertical="center"/>
    </xf>
    <xf numFmtId="165" fontId="0" fillId="0" borderId="0" xfId="0" applyNumberFormat="1" applyAlignment="1">
      <alignment horizontal="center"/>
    </xf>
    <xf numFmtId="0" fontId="4" fillId="4" borderId="0" xfId="0" applyFont="1" applyFill="1" applyAlignment="1">
      <alignment horizontal="center"/>
    </xf>
    <xf numFmtId="0" fontId="4" fillId="4" borderId="0" xfId="0" applyFont="1" applyFill="1"/>
    <xf numFmtId="165" fontId="4" fillId="4" borderId="0" xfId="0" applyNumberFormat="1" applyFont="1" applyFill="1" applyAlignment="1">
      <alignment horizontal="center"/>
    </xf>
    <xf numFmtId="0" fontId="0" fillId="0" borderId="10" xfId="0" applyBorder="1"/>
    <xf numFmtId="9" fontId="0" fillId="0" borderId="10" xfId="2" applyFont="1" applyBorder="1" applyAlignment="1">
      <alignment horizontal="center" vertical="center"/>
    </xf>
    <xf numFmtId="9" fontId="0" fillId="0" borderId="0" xfId="2" applyFont="1" applyFill="1" applyBorder="1" applyAlignment="1">
      <alignment horizontal="center" vertical="center"/>
    </xf>
    <xf numFmtId="9" fontId="0" fillId="0" borderId="10" xfId="2" applyFont="1" applyBorder="1" applyAlignment="1">
      <alignment horizontal="center"/>
    </xf>
    <xf numFmtId="0" fontId="3" fillId="7" borderId="0" xfId="0" applyFont="1" applyFill="1"/>
    <xf numFmtId="0" fontId="3" fillId="7" borderId="0" xfId="0" applyFont="1" applyFill="1" applyAlignment="1">
      <alignment horizont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303B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220134</xdr:colOff>
      <xdr:row>0</xdr:row>
      <xdr:rowOff>138007</xdr:rowOff>
    </xdr:from>
    <xdr:to>
      <xdr:col>3</xdr:col>
      <xdr:colOff>860214</xdr:colOff>
      <xdr:row>10</xdr:row>
      <xdr:rowOff>184509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CE28D13-7BCF-F9E2-1AE9-B9BFDA333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134" y="138007"/>
          <a:ext cx="8827347" cy="19091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5BF74-603F-4542-94C3-2E2769BF3496}">
  <dimension ref="A1:F51"/>
  <sheetViews>
    <sheetView showGridLines="0" tabSelected="1" zoomScale="90" zoomScaleNormal="90" workbookViewId="0">
      <selection activeCell="C14" sqref="B14:C14"/>
    </sheetView>
  </sheetViews>
  <sheetFormatPr defaultColWidth="0" defaultRowHeight="14.4" x14ac:dyDescent="0.3"/>
  <cols>
    <col min="1" max="1" width="3.6640625" customWidth="1"/>
    <col min="2" max="2" width="77" customWidth="1"/>
    <col min="3" max="3" width="38.6640625" customWidth="1"/>
    <col min="4" max="4" width="12.77734375" bestFit="1" customWidth="1"/>
    <col min="5" max="5" width="1.44140625" customWidth="1"/>
    <col min="6" max="6" width="3.77734375" customWidth="1"/>
    <col min="7" max="7" width="8.88671875" customWidth="1"/>
    <col min="8" max="16384" width="8.88671875" hidden="1"/>
  </cols>
  <sheetData>
    <row r="1" spans="1:4" x14ac:dyDescent="0.3">
      <c r="A1" t="s">
        <v>0</v>
      </c>
    </row>
    <row r="12" spans="1:4" ht="15" thickBot="1" x14ac:dyDescent="0.35"/>
    <row r="13" spans="1:4" ht="26.4" customHeight="1" thickTop="1" thickBot="1" x14ac:dyDescent="0.35">
      <c r="B13" s="41" t="s">
        <v>14</v>
      </c>
      <c r="C13" s="36"/>
      <c r="D13" s="36"/>
    </row>
    <row r="14" spans="1:4" x14ac:dyDescent="0.3">
      <c r="B14" s="24" t="s">
        <v>16</v>
      </c>
      <c r="C14" s="33"/>
      <c r="D14" s="21">
        <v>5000</v>
      </c>
    </row>
    <row r="15" spans="1:4" x14ac:dyDescent="0.3">
      <c r="B15" s="25" t="s">
        <v>15</v>
      </c>
      <c r="C15" s="34"/>
      <c r="D15" s="22">
        <v>8.6E-3</v>
      </c>
    </row>
    <row r="16" spans="1:4" ht="15" thickBot="1" x14ac:dyDescent="0.35">
      <c r="B16" s="26" t="s">
        <v>17</v>
      </c>
      <c r="C16" s="35"/>
      <c r="D16" s="23">
        <f>D14*30%</f>
        <v>1500</v>
      </c>
    </row>
    <row r="18" spans="1:4" ht="15" thickBot="1" x14ac:dyDescent="0.35"/>
    <row r="19" spans="1:4" ht="25.8" thickTop="1" x14ac:dyDescent="0.3">
      <c r="B19" s="1" t="s">
        <v>6</v>
      </c>
      <c r="C19" s="2"/>
      <c r="D19" s="3"/>
    </row>
    <row r="20" spans="1:4" x14ac:dyDescent="0.3">
      <c r="B20" s="4" t="s">
        <v>1</v>
      </c>
      <c r="C20" s="37"/>
      <c r="D20" s="9">
        <v>500</v>
      </c>
    </row>
    <row r="21" spans="1:4" x14ac:dyDescent="0.3">
      <c r="B21" s="5" t="s">
        <v>2</v>
      </c>
      <c r="C21" s="38"/>
      <c r="D21" s="10">
        <v>5</v>
      </c>
    </row>
    <row r="22" spans="1:4" x14ac:dyDescent="0.3">
      <c r="B22" s="5" t="s">
        <v>3</v>
      </c>
      <c r="C22" s="38"/>
      <c r="D22" s="8">
        <v>1.0789999999999999E-2</v>
      </c>
    </row>
    <row r="23" spans="1:4" x14ac:dyDescent="0.3">
      <c r="B23" s="6" t="s">
        <v>4</v>
      </c>
      <c r="C23" s="39"/>
      <c r="D23" s="11">
        <f>FV(D22,D21*12,D20*-1)</f>
        <v>41888.456999243819</v>
      </c>
    </row>
    <row r="24" spans="1:4" ht="15" thickBot="1" x14ac:dyDescent="0.35">
      <c r="B24" s="7" t="s">
        <v>5</v>
      </c>
      <c r="C24" s="40"/>
      <c r="D24" s="12">
        <f>D23*1%</f>
        <v>418.88456999243817</v>
      </c>
    </row>
    <row r="25" spans="1:4" ht="15.6" thickTop="1" thickBot="1" x14ac:dyDescent="0.35"/>
    <row r="26" spans="1:4" ht="25.2" x14ac:dyDescent="0.3">
      <c r="B26" s="18" t="s">
        <v>12</v>
      </c>
      <c r="C26" s="19"/>
      <c r="D26" s="14" t="s">
        <v>13</v>
      </c>
    </row>
    <row r="27" spans="1:4" x14ac:dyDescent="0.3">
      <c r="A27" s="13">
        <v>2</v>
      </c>
      <c r="B27" s="15" t="s">
        <v>7</v>
      </c>
      <c r="C27" s="27">
        <f>FV($D$22,$A27*12,$D$20*-1)</f>
        <v>13613.813648822608</v>
      </c>
      <c r="D27" s="28">
        <f>C27*REndimento_Carteira</f>
        <v>117.07879737987443</v>
      </c>
    </row>
    <row r="28" spans="1:4" x14ac:dyDescent="0.3">
      <c r="A28" s="13">
        <v>5</v>
      </c>
      <c r="B28" s="16" t="s">
        <v>8</v>
      </c>
      <c r="C28" s="29">
        <f>FV($D$22,$A28*12,$D$20*-1)</f>
        <v>41888.456999243819</v>
      </c>
      <c r="D28" s="30">
        <f>C28*REndimento_Carteira</f>
        <v>360.24073019349686</v>
      </c>
    </row>
    <row r="29" spans="1:4" x14ac:dyDescent="0.3">
      <c r="A29" s="13">
        <v>10</v>
      </c>
      <c r="B29" s="16" t="s">
        <v>9</v>
      </c>
      <c r="C29" s="29">
        <f>FV($D$22,$A29*12,$D$20*-1)</f>
        <v>121642.1062650861</v>
      </c>
      <c r="D29" s="30">
        <f>C29*$D$15</f>
        <v>1046.1221138797405</v>
      </c>
    </row>
    <row r="30" spans="1:4" x14ac:dyDescent="0.3">
      <c r="A30" s="13">
        <v>20</v>
      </c>
      <c r="B30" s="16" t="s">
        <v>10</v>
      </c>
      <c r="C30" s="29">
        <f>FV($D$22,$A30*12,$D$20*-1)</f>
        <v>562599.20004854025</v>
      </c>
      <c r="D30" s="30">
        <f>C30*$D$15</f>
        <v>4838.353120417446</v>
      </c>
    </row>
    <row r="31" spans="1:4" ht="15" thickBot="1" x14ac:dyDescent="0.35">
      <c r="A31" s="13">
        <v>30</v>
      </c>
      <c r="B31" s="17" t="s">
        <v>11</v>
      </c>
      <c r="C31" s="31">
        <f>FV($D$22,$A31*12,$D$20*-1)</f>
        <v>2161084.8275023573</v>
      </c>
      <c r="D31" s="32">
        <f>C31*$D$15</f>
        <v>18585.329516520273</v>
      </c>
    </row>
    <row r="33" spans="2:4" x14ac:dyDescent="0.3">
      <c r="B33" s="42" t="s">
        <v>21</v>
      </c>
      <c r="C33" s="43" t="s">
        <v>20</v>
      </c>
      <c r="D33" s="43"/>
    </row>
    <row r="34" spans="2:4" x14ac:dyDescent="0.3">
      <c r="B34" s="44" t="s">
        <v>22</v>
      </c>
      <c r="C34" s="45">
        <f>D20</f>
        <v>500</v>
      </c>
      <c r="D34" s="46"/>
    </row>
    <row r="36" spans="2:4" x14ac:dyDescent="0.3">
      <c r="B36" s="50" t="s">
        <v>23</v>
      </c>
      <c r="C36" s="50" t="s">
        <v>24</v>
      </c>
      <c r="D36" s="50" t="s">
        <v>25</v>
      </c>
    </row>
    <row r="37" spans="2:4" x14ac:dyDescent="0.3">
      <c r="B37" s="20" t="s">
        <v>26</v>
      </c>
      <c r="C37" s="48">
        <f>VLOOKUP($C$33&amp;"-"&amp;B37,'LISTA DE APOIO'!A3:D20,4,FALSE)</f>
        <v>0.32</v>
      </c>
      <c r="D37" s="49">
        <f>C37*$C$34</f>
        <v>160</v>
      </c>
    </row>
    <row r="38" spans="2:4" x14ac:dyDescent="0.3">
      <c r="B38" s="20" t="s">
        <v>27</v>
      </c>
      <c r="C38" s="48">
        <f>VLOOKUP($C$33&amp;"-"&amp;B38,'LISTA DE APOIO'!A4:D21,4,FALSE)</f>
        <v>0.4</v>
      </c>
      <c r="D38" s="49">
        <f t="shared" ref="D38:D42" si="0">C38*$C$34</f>
        <v>200</v>
      </c>
    </row>
    <row r="39" spans="2:4" x14ac:dyDescent="0.3">
      <c r="B39" s="20" t="s">
        <v>28</v>
      </c>
      <c r="C39" s="48">
        <f>VLOOKUP($C$33&amp;"-"&amp;B39,'LISTA DE APOIO'!A5:D22,4,FALSE)</f>
        <v>0.08</v>
      </c>
      <c r="D39" s="49">
        <f t="shared" si="0"/>
        <v>40</v>
      </c>
    </row>
    <row r="40" spans="2:4" x14ac:dyDescent="0.3">
      <c r="B40" s="20" t="s">
        <v>29</v>
      </c>
      <c r="C40" s="48">
        <f>VLOOKUP($C$33&amp;"-"&amp;B40,'LISTA DE APOIO'!A6:D23,4,FALSE)</f>
        <v>0.1</v>
      </c>
      <c r="D40" s="49">
        <f t="shared" si="0"/>
        <v>50</v>
      </c>
    </row>
    <row r="41" spans="2:4" x14ac:dyDescent="0.3">
      <c r="B41" s="20" t="s">
        <v>30</v>
      </c>
      <c r="C41" s="48">
        <f>VLOOKUP($C$33&amp;"-"&amp;B41,'LISTA DE APOIO'!A7:D24,4,FALSE)</f>
        <v>0.1</v>
      </c>
      <c r="D41" s="49">
        <f t="shared" si="0"/>
        <v>50</v>
      </c>
    </row>
    <row r="42" spans="2:4" x14ac:dyDescent="0.3">
      <c r="B42" s="20" t="s">
        <v>31</v>
      </c>
      <c r="C42" s="48">
        <f>VLOOKUP($C$33&amp;"-"&amp;B42,'LISTA DE APOIO'!A8:D25,4,FALSE)</f>
        <v>0.1</v>
      </c>
      <c r="D42" s="49">
        <f t="shared" si="0"/>
        <v>50</v>
      </c>
    </row>
    <row r="43" spans="2:4" x14ac:dyDescent="0.3">
      <c r="B43" s="51" t="s">
        <v>32</v>
      </c>
      <c r="C43" s="51"/>
      <c r="D43" s="52">
        <f>SUM(D37:D42)</f>
        <v>550</v>
      </c>
    </row>
    <row r="49" customFormat="1" x14ac:dyDescent="0.3"/>
    <row r="50" customFormat="1" x14ac:dyDescent="0.3"/>
    <row r="51" customFormat="1" x14ac:dyDescent="0.3"/>
  </sheetData>
  <mergeCells count="1">
    <mergeCell ref="B26:C26"/>
  </mergeCells>
  <dataValidations count="1">
    <dataValidation type="list" allowBlank="1" showInputMessage="1" showErrorMessage="1" sqref="C33" xr:uid="{A717B54B-B973-4CE4-B74A-EFEE1BC82E18}">
      <formula1>"Conservador,Moderador,Agressivo"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FA9F8-33F4-4C99-B562-8B67D7F040A2}">
  <dimension ref="A2:D20"/>
  <sheetViews>
    <sheetView showGridLines="0" workbookViewId="0">
      <selection activeCell="G7" sqref="G7"/>
    </sheetView>
  </sheetViews>
  <sheetFormatPr defaultRowHeight="14.4" x14ac:dyDescent="0.3"/>
  <cols>
    <col min="1" max="1" width="28.77734375" bestFit="1" customWidth="1"/>
    <col min="2" max="2" width="11.21875" bestFit="1" customWidth="1"/>
    <col min="3" max="3" width="17.6640625" bestFit="1" customWidth="1"/>
  </cols>
  <sheetData>
    <row r="2" spans="1:4" x14ac:dyDescent="0.3">
      <c r="A2" s="57" t="s">
        <v>33</v>
      </c>
      <c r="B2" s="57" t="s">
        <v>21</v>
      </c>
      <c r="C2" s="57" t="s">
        <v>23</v>
      </c>
      <c r="D2" s="58" t="s">
        <v>34</v>
      </c>
    </row>
    <row r="3" spans="1:4" x14ac:dyDescent="0.3">
      <c r="A3" t="str">
        <f>B3&amp;"-"&amp;C3</f>
        <v>Conservador-PAPEL</v>
      </c>
      <c r="B3" t="s">
        <v>19</v>
      </c>
      <c r="C3" t="s">
        <v>26</v>
      </c>
      <c r="D3" s="48">
        <v>0.3</v>
      </c>
    </row>
    <row r="4" spans="1:4" x14ac:dyDescent="0.3">
      <c r="A4" t="str">
        <f t="shared" ref="A4:A20" si="0">B4&amp;"-"&amp;C4</f>
        <v>Conservador-TIJOLO</v>
      </c>
      <c r="B4" t="s">
        <v>19</v>
      </c>
      <c r="C4" t="s">
        <v>27</v>
      </c>
      <c r="D4" s="48">
        <v>0.5</v>
      </c>
    </row>
    <row r="5" spans="1:4" x14ac:dyDescent="0.3">
      <c r="A5" t="str">
        <f t="shared" si="0"/>
        <v>Conservador-HIBRIDOS</v>
      </c>
      <c r="B5" t="s">
        <v>19</v>
      </c>
      <c r="C5" t="s">
        <v>28</v>
      </c>
      <c r="D5" s="48">
        <v>0.1</v>
      </c>
    </row>
    <row r="6" spans="1:4" x14ac:dyDescent="0.3">
      <c r="A6" t="str">
        <f t="shared" si="0"/>
        <v>Conservador-FOFs</v>
      </c>
      <c r="B6" t="s">
        <v>19</v>
      </c>
      <c r="C6" t="s">
        <v>29</v>
      </c>
      <c r="D6" s="48">
        <v>0.1</v>
      </c>
    </row>
    <row r="7" spans="1:4" x14ac:dyDescent="0.3">
      <c r="A7" t="str">
        <f t="shared" si="0"/>
        <v>Conservador-DESENVOLVIMENTO</v>
      </c>
      <c r="B7" t="s">
        <v>19</v>
      </c>
      <c r="C7" t="s">
        <v>30</v>
      </c>
      <c r="D7" s="48">
        <v>0</v>
      </c>
    </row>
    <row r="8" spans="1:4" ht="15" thickBot="1" x14ac:dyDescent="0.35">
      <c r="A8" s="53" t="str">
        <f t="shared" si="0"/>
        <v>Conservador-HOTELARIAS</v>
      </c>
      <c r="B8" s="53" t="s">
        <v>19</v>
      </c>
      <c r="C8" s="53" t="s">
        <v>31</v>
      </c>
      <c r="D8" s="54">
        <v>0</v>
      </c>
    </row>
    <row r="9" spans="1:4" x14ac:dyDescent="0.3">
      <c r="A9" t="str">
        <f t="shared" si="0"/>
        <v>Moderador-PAPEL</v>
      </c>
      <c r="B9" t="s">
        <v>20</v>
      </c>
      <c r="C9" t="s">
        <v>26</v>
      </c>
      <c r="D9" s="55">
        <v>0.32</v>
      </c>
    </row>
    <row r="10" spans="1:4" x14ac:dyDescent="0.3">
      <c r="A10" t="str">
        <f t="shared" si="0"/>
        <v>Moderador-TIJOLO</v>
      </c>
      <c r="B10" t="s">
        <v>20</v>
      </c>
      <c r="C10" t="s">
        <v>27</v>
      </c>
      <c r="D10" s="55">
        <v>0.4</v>
      </c>
    </row>
    <row r="11" spans="1:4" x14ac:dyDescent="0.3">
      <c r="A11" t="str">
        <f t="shared" si="0"/>
        <v>Moderador-HIBRIDOS</v>
      </c>
      <c r="B11" t="s">
        <v>20</v>
      </c>
      <c r="C11" t="s">
        <v>28</v>
      </c>
      <c r="D11" s="47">
        <v>0.08</v>
      </c>
    </row>
    <row r="12" spans="1:4" x14ac:dyDescent="0.3">
      <c r="A12" t="str">
        <f t="shared" si="0"/>
        <v>Moderador-FOFs</v>
      </c>
      <c r="B12" t="s">
        <v>20</v>
      </c>
      <c r="C12" t="s">
        <v>29</v>
      </c>
      <c r="D12" s="47">
        <v>0.1</v>
      </c>
    </row>
    <row r="13" spans="1:4" x14ac:dyDescent="0.3">
      <c r="A13" t="str">
        <f t="shared" si="0"/>
        <v>Moderador-DESENVOLVIMENTO</v>
      </c>
      <c r="B13" t="s">
        <v>20</v>
      </c>
      <c r="C13" t="s">
        <v>30</v>
      </c>
      <c r="D13" s="47">
        <v>0.1</v>
      </c>
    </row>
    <row r="14" spans="1:4" ht="15" thickBot="1" x14ac:dyDescent="0.35">
      <c r="A14" s="53" t="str">
        <f t="shared" si="0"/>
        <v>Moderador-HOTELARIAS</v>
      </c>
      <c r="B14" t="s">
        <v>20</v>
      </c>
      <c r="C14" s="53" t="s">
        <v>31</v>
      </c>
      <c r="D14" s="56">
        <v>0.1</v>
      </c>
    </row>
    <row r="15" spans="1:4" x14ac:dyDescent="0.3">
      <c r="A15" t="str">
        <f t="shared" si="0"/>
        <v>Agressivo-PAPEL</v>
      </c>
      <c r="B15" t="s">
        <v>18</v>
      </c>
      <c r="C15" t="s">
        <v>26</v>
      </c>
      <c r="D15" s="47">
        <v>0.5</v>
      </c>
    </row>
    <row r="16" spans="1:4" x14ac:dyDescent="0.3">
      <c r="A16" t="str">
        <f t="shared" si="0"/>
        <v>Agressivo-TIJOLO</v>
      </c>
      <c r="B16" t="s">
        <v>18</v>
      </c>
      <c r="C16" t="s">
        <v>27</v>
      </c>
      <c r="D16" s="47">
        <v>0.1</v>
      </c>
    </row>
    <row r="17" spans="1:4" x14ac:dyDescent="0.3">
      <c r="A17" t="str">
        <f t="shared" si="0"/>
        <v>Agressivo-HIBRIDOS</v>
      </c>
      <c r="B17" t="s">
        <v>18</v>
      </c>
      <c r="C17" t="s">
        <v>28</v>
      </c>
      <c r="D17" s="47">
        <v>0.05</v>
      </c>
    </row>
    <row r="18" spans="1:4" x14ac:dyDescent="0.3">
      <c r="A18" t="str">
        <f t="shared" si="0"/>
        <v>Agressivo-FOFs</v>
      </c>
      <c r="B18" t="s">
        <v>18</v>
      </c>
      <c r="C18" t="s">
        <v>29</v>
      </c>
      <c r="D18" s="47">
        <v>0.05</v>
      </c>
    </row>
    <row r="19" spans="1:4" x14ac:dyDescent="0.3">
      <c r="A19" t="str">
        <f t="shared" si="0"/>
        <v>Agressivo-DESENVOLVIMENTO</v>
      </c>
      <c r="B19" t="s">
        <v>18</v>
      </c>
      <c r="C19" t="s">
        <v>30</v>
      </c>
      <c r="D19" s="47">
        <v>0.2</v>
      </c>
    </row>
    <row r="20" spans="1:4" x14ac:dyDescent="0.3">
      <c r="A20" t="str">
        <f t="shared" si="0"/>
        <v>Agressivo-HOTELARIAS</v>
      </c>
      <c r="B20" t="s">
        <v>18</v>
      </c>
      <c r="C20" t="s">
        <v>31</v>
      </c>
      <c r="D20" s="47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APP</vt:lpstr>
      <vt:lpstr>LISTA DE APOIO</vt:lpstr>
      <vt:lpstr>REndimento_Carteira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Cicanci Rodrigues de Sousa</dc:creator>
  <cp:lastModifiedBy>Paula Cicanci Rodrigues de Sousa</cp:lastModifiedBy>
  <dcterms:created xsi:type="dcterms:W3CDTF">2025-05-26T23:33:19Z</dcterms:created>
  <dcterms:modified xsi:type="dcterms:W3CDTF">2025-05-27T01:06:36Z</dcterms:modified>
</cp:coreProperties>
</file>