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PCR\"/>
    </mc:Choice>
  </mc:AlternateContent>
  <xr:revisionPtr revIDLastSave="0" documentId="13_ncr:1_{A6C95E97-863D-4E18-B591-D4FB4696C4E7}" xr6:coauthVersionLast="47" xr6:coauthVersionMax="47" xr10:uidLastSave="{00000000-0000-0000-0000-000000000000}"/>
  <bookViews>
    <workbookView xWindow="-120" yWindow="-120" windowWidth="29040" windowHeight="15720" activeTab="11" xr2:uid="{F3F7B167-FBC9-3A4F-92DB-865B14393AA1}"/>
  </bookViews>
  <sheets>
    <sheet name="Sem1" sheetId="1" r:id="rId1"/>
    <sheet name="Sem2" sheetId="2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10" r:id="rId8"/>
    <sheet name="sem 9" sheetId="16" r:id="rId9"/>
    <sheet name="sem 10" sheetId="12" r:id="rId10"/>
    <sheet name="sem 11" sheetId="14" r:id="rId11"/>
    <sheet name="Sem 12" sheetId="15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6" l="1"/>
  <c r="E5" i="16"/>
  <c r="F5" i="16"/>
  <c r="G5" i="16"/>
  <c r="H5" i="16"/>
  <c r="I5" i="16"/>
  <c r="J5" i="16"/>
  <c r="K5" i="16"/>
  <c r="B6" i="16"/>
  <c r="E6" i="16"/>
  <c r="F6" i="16"/>
  <c r="G6" i="16"/>
  <c r="H6" i="16"/>
  <c r="I6" i="16"/>
  <c r="J6" i="16"/>
  <c r="K6" i="16"/>
  <c r="B7" i="16"/>
  <c r="E7" i="16"/>
  <c r="F7" i="16"/>
  <c r="G7" i="16"/>
  <c r="H7" i="16"/>
  <c r="I7" i="16"/>
  <c r="J7" i="16"/>
  <c r="K7" i="16"/>
  <c r="B8" i="16"/>
  <c r="E8" i="16"/>
  <c r="F8" i="16"/>
  <c r="G8" i="16"/>
  <c r="H8" i="16"/>
  <c r="I8" i="16"/>
  <c r="J8" i="16"/>
  <c r="K8" i="16"/>
  <c r="B9" i="16"/>
  <c r="E9" i="16"/>
  <c r="F9" i="16"/>
  <c r="G9" i="16"/>
  <c r="H9" i="16"/>
  <c r="I9" i="16"/>
  <c r="J9" i="16"/>
  <c r="K9" i="16"/>
  <c r="B10" i="16"/>
  <c r="E10" i="16"/>
  <c r="C10" i="16" s="1"/>
  <c r="F10" i="16"/>
  <c r="G10" i="16"/>
  <c r="H10" i="16"/>
  <c r="I10" i="16"/>
  <c r="J10" i="16"/>
  <c r="K10" i="16"/>
  <c r="A30" i="16"/>
  <c r="C6" i="16" l="1"/>
  <c r="D6" i="16" s="1"/>
  <c r="C7" i="16"/>
  <c r="D7" i="16" s="1"/>
  <c r="D10" i="16"/>
  <c r="C9" i="16"/>
  <c r="D9" i="16" s="1"/>
  <c r="D11" i="16" s="1"/>
  <c r="D13" i="16" s="1"/>
  <c r="C8" i="16"/>
  <c r="C5" i="16"/>
  <c r="D5" i="16" s="1"/>
  <c r="D8" i="16"/>
  <c r="O28" i="15" l="1"/>
  <c r="P28" i="15"/>
  <c r="N28" i="15"/>
  <c r="K10" i="15"/>
  <c r="J10" i="15"/>
  <c r="I10" i="15"/>
  <c r="H10" i="15"/>
  <c r="G10" i="15"/>
  <c r="F10" i="15"/>
  <c r="E10" i="15"/>
  <c r="C10" i="15"/>
  <c r="B10" i="15"/>
  <c r="K9" i="15"/>
  <c r="J9" i="15"/>
  <c r="I9" i="15"/>
  <c r="H9" i="15"/>
  <c r="G9" i="15"/>
  <c r="F9" i="15"/>
  <c r="E9" i="15"/>
  <c r="C9" i="15"/>
  <c r="B9" i="15"/>
  <c r="K8" i="15"/>
  <c r="J8" i="15"/>
  <c r="I8" i="15"/>
  <c r="H8" i="15"/>
  <c r="G8" i="15"/>
  <c r="F8" i="15"/>
  <c r="C8" i="15" s="1"/>
  <c r="E8" i="15"/>
  <c r="B8" i="15"/>
  <c r="K7" i="15"/>
  <c r="J7" i="15"/>
  <c r="I7" i="15"/>
  <c r="H7" i="15"/>
  <c r="G7" i="15"/>
  <c r="F7" i="15"/>
  <c r="C7" i="15" s="1"/>
  <c r="E7" i="15"/>
  <c r="B7" i="15"/>
  <c r="K6" i="15"/>
  <c r="J6" i="15"/>
  <c r="I6" i="15"/>
  <c r="H6" i="15"/>
  <c r="G6" i="15"/>
  <c r="F6" i="15"/>
  <c r="E6" i="15"/>
  <c r="C6" i="15"/>
  <c r="B6" i="15"/>
  <c r="K5" i="15"/>
  <c r="J5" i="15"/>
  <c r="I5" i="15"/>
  <c r="H5" i="15"/>
  <c r="G5" i="15"/>
  <c r="F5" i="15"/>
  <c r="E5" i="15"/>
  <c r="C5" i="15"/>
  <c r="B5" i="15"/>
  <c r="A16" i="14"/>
  <c r="A17" i="14"/>
  <c r="A18" i="14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15" i="14"/>
  <c r="K10" i="14"/>
  <c r="J10" i="14"/>
  <c r="I10" i="14"/>
  <c r="H10" i="14"/>
  <c r="G10" i="14"/>
  <c r="F10" i="14"/>
  <c r="E10" i="14"/>
  <c r="B10" i="14"/>
  <c r="K9" i="14"/>
  <c r="J9" i="14"/>
  <c r="I9" i="14"/>
  <c r="H9" i="14"/>
  <c r="G9" i="14"/>
  <c r="F9" i="14"/>
  <c r="E9" i="14"/>
  <c r="B9" i="14"/>
  <c r="K8" i="14"/>
  <c r="J8" i="14"/>
  <c r="I8" i="14"/>
  <c r="H8" i="14"/>
  <c r="G8" i="14"/>
  <c r="F8" i="14"/>
  <c r="E8" i="14"/>
  <c r="B8" i="14"/>
  <c r="K7" i="14"/>
  <c r="J7" i="14"/>
  <c r="I7" i="14"/>
  <c r="H7" i="14"/>
  <c r="G7" i="14"/>
  <c r="F7" i="14"/>
  <c r="E7" i="14"/>
  <c r="B7" i="14"/>
  <c r="K6" i="14"/>
  <c r="J6" i="14"/>
  <c r="I6" i="14"/>
  <c r="H6" i="14"/>
  <c r="G6" i="14"/>
  <c r="F6" i="14"/>
  <c r="E6" i="14"/>
  <c r="B6" i="14"/>
  <c r="K5" i="14"/>
  <c r="J5" i="14"/>
  <c r="I5" i="14"/>
  <c r="H5" i="14"/>
  <c r="G5" i="14"/>
  <c r="F5" i="14"/>
  <c r="E5" i="14"/>
  <c r="B5" i="14"/>
  <c r="K10" i="12"/>
  <c r="J10" i="12"/>
  <c r="I10" i="12"/>
  <c r="H10" i="12"/>
  <c r="G10" i="12"/>
  <c r="F10" i="12"/>
  <c r="C10" i="12" s="1"/>
  <c r="E10" i="12"/>
  <c r="B10" i="12"/>
  <c r="K9" i="12"/>
  <c r="J9" i="12"/>
  <c r="I9" i="12"/>
  <c r="H9" i="12"/>
  <c r="G9" i="12"/>
  <c r="F9" i="12"/>
  <c r="E9" i="12"/>
  <c r="B9" i="12"/>
  <c r="K8" i="12"/>
  <c r="J8" i="12"/>
  <c r="I8" i="12"/>
  <c r="H8" i="12"/>
  <c r="G8" i="12"/>
  <c r="F8" i="12"/>
  <c r="E8" i="12"/>
  <c r="B8" i="12"/>
  <c r="K7" i="12"/>
  <c r="J7" i="12"/>
  <c r="I7" i="12"/>
  <c r="H7" i="12"/>
  <c r="G7" i="12"/>
  <c r="F7" i="12"/>
  <c r="E7" i="12"/>
  <c r="B7" i="12"/>
  <c r="K6" i="12"/>
  <c r="J6" i="12"/>
  <c r="I6" i="12"/>
  <c r="H6" i="12"/>
  <c r="G6" i="12"/>
  <c r="F6" i="12"/>
  <c r="E6" i="12"/>
  <c r="B6" i="12"/>
  <c r="K5" i="12"/>
  <c r="J5" i="12"/>
  <c r="I5" i="12"/>
  <c r="H5" i="12"/>
  <c r="G5" i="12"/>
  <c r="F5" i="12"/>
  <c r="E5" i="12"/>
  <c r="B5" i="12"/>
  <c r="K10" i="10"/>
  <c r="J10" i="10"/>
  <c r="I10" i="10"/>
  <c r="H10" i="10"/>
  <c r="G10" i="10"/>
  <c r="F10" i="10"/>
  <c r="E10" i="10"/>
  <c r="B10" i="10"/>
  <c r="K9" i="10"/>
  <c r="J9" i="10"/>
  <c r="I9" i="10"/>
  <c r="H9" i="10"/>
  <c r="G9" i="10"/>
  <c r="F9" i="10"/>
  <c r="E9" i="10"/>
  <c r="B9" i="10"/>
  <c r="K8" i="10"/>
  <c r="J8" i="10"/>
  <c r="I8" i="10"/>
  <c r="H8" i="10"/>
  <c r="G8" i="10"/>
  <c r="F8" i="10"/>
  <c r="E8" i="10"/>
  <c r="B8" i="10"/>
  <c r="K7" i="10"/>
  <c r="J7" i="10"/>
  <c r="I7" i="10"/>
  <c r="H7" i="10"/>
  <c r="G7" i="10"/>
  <c r="F7" i="10"/>
  <c r="E7" i="10"/>
  <c r="B7" i="10"/>
  <c r="K6" i="10"/>
  <c r="J6" i="10"/>
  <c r="I6" i="10"/>
  <c r="H6" i="10"/>
  <c r="G6" i="10"/>
  <c r="F6" i="10"/>
  <c r="E6" i="10"/>
  <c r="B6" i="10"/>
  <c r="K5" i="10"/>
  <c r="J5" i="10"/>
  <c r="I5" i="10"/>
  <c r="H5" i="10"/>
  <c r="G5" i="10"/>
  <c r="F5" i="10"/>
  <c r="E5" i="10"/>
  <c r="B5" i="10"/>
  <c r="K10" i="8"/>
  <c r="J10" i="8"/>
  <c r="I10" i="8"/>
  <c r="H10" i="8"/>
  <c r="G10" i="8"/>
  <c r="F10" i="8"/>
  <c r="E10" i="8"/>
  <c r="B10" i="8"/>
  <c r="K9" i="8"/>
  <c r="J9" i="8"/>
  <c r="I9" i="8"/>
  <c r="H9" i="8"/>
  <c r="G9" i="8"/>
  <c r="F9" i="8"/>
  <c r="E9" i="8"/>
  <c r="B9" i="8"/>
  <c r="K8" i="8"/>
  <c r="J8" i="8"/>
  <c r="I8" i="8"/>
  <c r="H8" i="8"/>
  <c r="G8" i="8"/>
  <c r="F8" i="8"/>
  <c r="E8" i="8"/>
  <c r="B8" i="8"/>
  <c r="K7" i="8"/>
  <c r="J7" i="8"/>
  <c r="I7" i="8"/>
  <c r="H7" i="8"/>
  <c r="G7" i="8"/>
  <c r="F7" i="8"/>
  <c r="E7" i="8"/>
  <c r="B7" i="8"/>
  <c r="K6" i="8"/>
  <c r="J6" i="8"/>
  <c r="I6" i="8"/>
  <c r="H6" i="8"/>
  <c r="G6" i="8"/>
  <c r="F6" i="8"/>
  <c r="E6" i="8"/>
  <c r="B6" i="8"/>
  <c r="K5" i="8"/>
  <c r="J5" i="8"/>
  <c r="I5" i="8"/>
  <c r="H5" i="8"/>
  <c r="G5" i="8"/>
  <c r="F5" i="8"/>
  <c r="E5" i="8"/>
  <c r="B5" i="8"/>
  <c r="K10" i="7"/>
  <c r="J10" i="7"/>
  <c r="I10" i="7"/>
  <c r="H10" i="7"/>
  <c r="G10" i="7"/>
  <c r="F10" i="7"/>
  <c r="E10" i="7"/>
  <c r="C10" i="7" s="1"/>
  <c r="B10" i="7"/>
  <c r="K9" i="7"/>
  <c r="J9" i="7"/>
  <c r="I9" i="7"/>
  <c r="H9" i="7"/>
  <c r="G9" i="7"/>
  <c r="F9" i="7"/>
  <c r="E9" i="7"/>
  <c r="B9" i="7"/>
  <c r="K8" i="7"/>
  <c r="J8" i="7"/>
  <c r="I8" i="7"/>
  <c r="H8" i="7"/>
  <c r="G8" i="7"/>
  <c r="F8" i="7"/>
  <c r="E8" i="7"/>
  <c r="C8" i="7" s="1"/>
  <c r="D8" i="7" s="1"/>
  <c r="B8" i="7"/>
  <c r="K7" i="7"/>
  <c r="J7" i="7"/>
  <c r="I7" i="7"/>
  <c r="H7" i="7"/>
  <c r="G7" i="7"/>
  <c r="F7" i="7"/>
  <c r="E7" i="7"/>
  <c r="B7" i="7"/>
  <c r="K6" i="7"/>
  <c r="J6" i="7"/>
  <c r="I6" i="7"/>
  <c r="H6" i="7"/>
  <c r="G6" i="7"/>
  <c r="F6" i="7"/>
  <c r="E6" i="7"/>
  <c r="B6" i="7"/>
  <c r="K5" i="7"/>
  <c r="J5" i="7"/>
  <c r="I5" i="7"/>
  <c r="H5" i="7"/>
  <c r="G5" i="7"/>
  <c r="F5" i="7"/>
  <c r="E5" i="7"/>
  <c r="B5" i="7"/>
  <c r="K10" i="6"/>
  <c r="J10" i="6"/>
  <c r="I10" i="6"/>
  <c r="H10" i="6"/>
  <c r="G10" i="6"/>
  <c r="F10" i="6"/>
  <c r="E10" i="6"/>
  <c r="B10" i="6"/>
  <c r="K9" i="6"/>
  <c r="J9" i="6"/>
  <c r="I9" i="6"/>
  <c r="H9" i="6"/>
  <c r="G9" i="6"/>
  <c r="F9" i="6"/>
  <c r="E9" i="6"/>
  <c r="B9" i="6"/>
  <c r="K8" i="6"/>
  <c r="J8" i="6"/>
  <c r="I8" i="6"/>
  <c r="H8" i="6"/>
  <c r="G8" i="6"/>
  <c r="F8" i="6"/>
  <c r="E8" i="6"/>
  <c r="B8" i="6"/>
  <c r="K7" i="6"/>
  <c r="J7" i="6"/>
  <c r="I7" i="6"/>
  <c r="H7" i="6"/>
  <c r="G7" i="6"/>
  <c r="F7" i="6"/>
  <c r="E7" i="6"/>
  <c r="B7" i="6"/>
  <c r="K6" i="6"/>
  <c r="J6" i="6"/>
  <c r="I6" i="6"/>
  <c r="H6" i="6"/>
  <c r="G6" i="6"/>
  <c r="F6" i="6"/>
  <c r="E6" i="6"/>
  <c r="B6" i="6"/>
  <c r="K5" i="6"/>
  <c r="J5" i="6"/>
  <c r="I5" i="6"/>
  <c r="H5" i="6"/>
  <c r="G5" i="6"/>
  <c r="F5" i="6"/>
  <c r="E5" i="6"/>
  <c r="B5" i="6"/>
  <c r="B5" i="5"/>
  <c r="K10" i="5"/>
  <c r="J10" i="5"/>
  <c r="I10" i="5"/>
  <c r="H10" i="5"/>
  <c r="G10" i="5"/>
  <c r="F10" i="5"/>
  <c r="E10" i="5"/>
  <c r="B10" i="5"/>
  <c r="K9" i="5"/>
  <c r="J9" i="5"/>
  <c r="I9" i="5"/>
  <c r="H9" i="5"/>
  <c r="G9" i="5"/>
  <c r="F9" i="5"/>
  <c r="E9" i="5"/>
  <c r="B9" i="5"/>
  <c r="K8" i="5"/>
  <c r="J8" i="5"/>
  <c r="I8" i="5"/>
  <c r="H8" i="5"/>
  <c r="G8" i="5"/>
  <c r="F8" i="5"/>
  <c r="E8" i="5"/>
  <c r="C8" i="5" s="1"/>
  <c r="B8" i="5"/>
  <c r="K7" i="5"/>
  <c r="J7" i="5"/>
  <c r="I7" i="5"/>
  <c r="H7" i="5"/>
  <c r="G7" i="5"/>
  <c r="F7" i="5"/>
  <c r="E7" i="5"/>
  <c r="B7" i="5"/>
  <c r="K6" i="5"/>
  <c r="J6" i="5"/>
  <c r="I6" i="5"/>
  <c r="H6" i="5"/>
  <c r="G6" i="5"/>
  <c r="F6" i="5"/>
  <c r="E6" i="5"/>
  <c r="B6" i="5"/>
  <c r="K5" i="5"/>
  <c r="J5" i="5"/>
  <c r="I5" i="5"/>
  <c r="H5" i="5"/>
  <c r="G5" i="5"/>
  <c r="F5" i="5"/>
  <c r="E5" i="5"/>
  <c r="K10" i="4"/>
  <c r="J10" i="4"/>
  <c r="I10" i="4"/>
  <c r="H10" i="4"/>
  <c r="G10" i="4"/>
  <c r="F10" i="4"/>
  <c r="E10" i="4"/>
  <c r="B10" i="4"/>
  <c r="K9" i="4"/>
  <c r="J9" i="4"/>
  <c r="I9" i="4"/>
  <c r="H9" i="4"/>
  <c r="G9" i="4"/>
  <c r="F9" i="4"/>
  <c r="E9" i="4"/>
  <c r="B9" i="4"/>
  <c r="K8" i="4"/>
  <c r="J8" i="4"/>
  <c r="I8" i="4"/>
  <c r="H8" i="4"/>
  <c r="G8" i="4"/>
  <c r="F8" i="4"/>
  <c r="E8" i="4"/>
  <c r="C8" i="4" s="1"/>
  <c r="B8" i="4"/>
  <c r="K7" i="4"/>
  <c r="J7" i="4"/>
  <c r="I7" i="4"/>
  <c r="H7" i="4"/>
  <c r="C7" i="4" s="1"/>
  <c r="G7" i="4"/>
  <c r="F7" i="4"/>
  <c r="E7" i="4"/>
  <c r="B7" i="4"/>
  <c r="K6" i="4"/>
  <c r="J6" i="4"/>
  <c r="I6" i="4"/>
  <c r="C6" i="4" s="1"/>
  <c r="H6" i="4"/>
  <c r="G6" i="4"/>
  <c r="F6" i="4"/>
  <c r="E6" i="4"/>
  <c r="B6" i="4"/>
  <c r="K5" i="4"/>
  <c r="J5" i="4"/>
  <c r="I5" i="4"/>
  <c r="H5" i="4"/>
  <c r="G5" i="4"/>
  <c r="F5" i="4"/>
  <c r="E5" i="4"/>
  <c r="C5" i="4" s="1"/>
  <c r="B5" i="4"/>
  <c r="B10" i="1"/>
  <c r="B9" i="1"/>
  <c r="B8" i="1"/>
  <c r="B7" i="1"/>
  <c r="B6" i="1"/>
  <c r="B5" i="1"/>
  <c r="B10" i="2"/>
  <c r="B9" i="2"/>
  <c r="B8" i="2"/>
  <c r="B7" i="2"/>
  <c r="B6" i="2"/>
  <c r="B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C5" i="2" s="1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D6" i="15" l="1"/>
  <c r="D10" i="15"/>
  <c r="D5" i="15"/>
  <c r="D9" i="15"/>
  <c r="D8" i="15"/>
  <c r="D7" i="15"/>
  <c r="C9" i="14"/>
  <c r="C6" i="12"/>
  <c r="D6" i="12" s="1"/>
  <c r="D11" i="12" s="1"/>
  <c r="D13" i="12" s="1"/>
  <c r="C8" i="12"/>
  <c r="D8" i="12" s="1"/>
  <c r="C7" i="12"/>
  <c r="C9" i="12"/>
  <c r="C5" i="12"/>
  <c r="C7" i="7"/>
  <c r="D7" i="7" s="1"/>
  <c r="D10" i="7"/>
  <c r="C7" i="6"/>
  <c r="C6" i="6"/>
  <c r="C8" i="6"/>
  <c r="C7" i="5"/>
  <c r="C9" i="4"/>
  <c r="C10" i="4"/>
  <c r="D5" i="2"/>
  <c r="C6" i="1"/>
  <c r="C5" i="1"/>
  <c r="C8" i="1"/>
  <c r="C9" i="1"/>
  <c r="C7" i="1"/>
  <c r="C10" i="14"/>
  <c r="D10" i="14" s="1"/>
  <c r="C7" i="14"/>
  <c r="D7" i="14" s="1"/>
  <c r="C8" i="14"/>
  <c r="D8" i="14" s="1"/>
  <c r="C6" i="14"/>
  <c r="D6" i="14" s="1"/>
  <c r="C5" i="14"/>
  <c r="D5" i="14" s="1"/>
  <c r="D9" i="14"/>
  <c r="D7" i="12"/>
  <c r="D10" i="12"/>
  <c r="D5" i="12"/>
  <c r="D9" i="12"/>
  <c r="C8" i="10"/>
  <c r="D8" i="10" s="1"/>
  <c r="C10" i="10"/>
  <c r="C9" i="10"/>
  <c r="D9" i="10" s="1"/>
  <c r="C6" i="10"/>
  <c r="D6" i="10" s="1"/>
  <c r="C7" i="10"/>
  <c r="D7" i="10" s="1"/>
  <c r="C5" i="10"/>
  <c r="D5" i="10" s="1"/>
  <c r="D10" i="10"/>
  <c r="C10" i="8"/>
  <c r="D10" i="8" s="1"/>
  <c r="C5" i="8"/>
  <c r="C7" i="8"/>
  <c r="D7" i="8" s="1"/>
  <c r="C9" i="8"/>
  <c r="D9" i="8" s="1"/>
  <c r="C8" i="8"/>
  <c r="D8" i="8" s="1"/>
  <c r="C6" i="8"/>
  <c r="D6" i="8" s="1"/>
  <c r="D5" i="8"/>
  <c r="C6" i="7"/>
  <c r="C5" i="7"/>
  <c r="C9" i="7"/>
  <c r="D9" i="7" s="1"/>
  <c r="D5" i="7"/>
  <c r="D6" i="7"/>
  <c r="C10" i="6"/>
  <c r="D10" i="6" s="1"/>
  <c r="D8" i="6"/>
  <c r="C9" i="6"/>
  <c r="D9" i="6" s="1"/>
  <c r="C5" i="6"/>
  <c r="D5" i="6" s="1"/>
  <c r="D6" i="6"/>
  <c r="D7" i="6"/>
  <c r="C9" i="5"/>
  <c r="C6" i="5"/>
  <c r="D6" i="5" s="1"/>
  <c r="C10" i="5"/>
  <c r="C5" i="5"/>
  <c r="D5" i="5" s="1"/>
  <c r="D7" i="5"/>
  <c r="D9" i="5"/>
  <c r="D10" i="5"/>
  <c r="D8" i="5"/>
  <c r="D6" i="4"/>
  <c r="D7" i="4"/>
  <c r="D10" i="4"/>
  <c r="D8" i="4"/>
  <c r="D5" i="4"/>
  <c r="D9" i="4"/>
  <c r="D8" i="1"/>
  <c r="D10" i="1"/>
  <c r="C8" i="2"/>
  <c r="D8" i="2" s="1"/>
  <c r="C7" i="2"/>
  <c r="D7" i="2" s="1"/>
  <c r="C10" i="2"/>
  <c r="D10" i="2" s="1"/>
  <c r="C9" i="2"/>
  <c r="D9" i="2" s="1"/>
  <c r="D11" i="2" s="1"/>
  <c r="D13" i="2" s="1"/>
  <c r="C6" i="2"/>
  <c r="D6" i="2" s="1"/>
  <c r="D9" i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15" l="1"/>
  <c r="D13" i="15" s="1"/>
  <c r="D11" i="7"/>
  <c r="D13" i="7" s="1"/>
  <c r="D11" i="4"/>
  <c r="D13" i="4" s="1"/>
  <c r="D11" i="1"/>
  <c r="D12" i="1" s="1"/>
  <c r="D11" i="14"/>
  <c r="D13" i="14" s="1"/>
  <c r="D11" i="10"/>
  <c r="D13" i="10" s="1"/>
  <c r="D11" i="8"/>
  <c r="D13" i="8" s="1"/>
  <c r="D11" i="6"/>
  <c r="D13" i="6" s="1"/>
  <c r="D11" i="5"/>
  <c r="D13" i="5" s="1"/>
</calcChain>
</file>

<file path=xl/sharedStrings.xml><?xml version="1.0" encoding="utf-8"?>
<sst xmlns="http://schemas.openxmlformats.org/spreadsheetml/2006/main" count="247" uniqueCount="59">
  <si>
    <t>Calcul PCR moyen</t>
  </si>
  <si>
    <t>jour</t>
  </si>
  <si>
    <t>fraction</t>
  </si>
  <si>
    <t>total</t>
  </si>
  <si>
    <t>prod</t>
  </si>
  <si>
    <t>7 derniers jours</t>
  </si>
  <si>
    <t>cas par date</t>
  </si>
  <si>
    <t/>
  </si>
  <si>
    <t>Fréquence</t>
  </si>
  <si>
    <t>Pourcentage</t>
  </si>
  <si>
    <t>Pourcentage valide</t>
  </si>
  <si>
    <t>Pourcentage cumulé</t>
  </si>
  <si>
    <t>Valide</t>
  </si>
  <si>
    <t>13,00</t>
  </si>
  <si>
    <t>14,00</t>
  </si>
  <si>
    <t>15,00</t>
  </si>
  <si>
    <t>16,00</t>
  </si>
  <si>
    <t>17,00</t>
  </si>
  <si>
    <t>18,00</t>
  </si>
  <si>
    <t>Total</t>
  </si>
  <si>
    <t>Manquant</t>
  </si>
  <si>
    <t>Système</t>
  </si>
  <si>
    <t>Calcul hospi Moyen</t>
  </si>
  <si>
    <t>Hospi</t>
  </si>
  <si>
    <t>SI</t>
  </si>
  <si>
    <t>nbre nouvelle hospit moyen par jour (sur 7 jours)</t>
  </si>
  <si>
    <t>nbre de nouveaux cas par jour (méthode directe)</t>
  </si>
  <si>
    <t>Source : https://www.inspq.qc.ca/covid-19/donnees, extrait le 21 janvier 2022</t>
  </si>
  <si>
    <t>Cas SI moyen</t>
  </si>
  <si>
    <t>nbre nouvelle hospit aux SI moyen par jour (sur 7 jours)</t>
  </si>
  <si>
    <t xml:space="preserve">France : 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</si>
  <si>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</si>
  <si>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>Nombre quotidien de nouveaux patients hospitalisés atteints de la COVID-19 (moyenne sur 7 jours).</t>
  </si>
  <si>
    <t>Nombre quotidien de nouveaux patients admis en soins critiques atteints de la COVID-19 (moyenne sur 7 jours).</t>
  </si>
  <si>
    <t xml:space="preserve">donc </t>
  </si>
  <si>
    <t xml:space="preserve">cas hospitalisés pour 1000 cas de COVID </t>
  </si>
  <si>
    <t>cas aux soins intensifs pour 1000 cas de COVID</t>
  </si>
  <si>
    <t>Population du Quebec</t>
  </si>
  <si>
    <t>Facteur de proportion</t>
  </si>
  <si>
    <t>Population de la France</t>
  </si>
  <si>
    <t>Estimation avec le facteur de proportion de la pop totale FRvs QC</t>
  </si>
  <si>
    <t>Chiffres INSPQ et nos estimations</t>
  </si>
  <si>
    <t>nbre de cas</t>
  </si>
  <si>
    <t>nbre d'hospit</t>
  </si>
  <si>
    <t>nbre de SI</t>
  </si>
  <si>
    <t>1,00</t>
  </si>
  <si>
    <t>2,00</t>
  </si>
  <si>
    <t>3,00</t>
  </si>
  <si>
    <t>4,00</t>
  </si>
  <si>
    <t>5,00</t>
  </si>
  <si>
    <t>6,00</t>
  </si>
  <si>
    <t>cas/jour</t>
  </si>
  <si>
    <t>Source : https://www.inspq.qc.ca/covid-19/donnees extrait le 9 février 2022</t>
  </si>
  <si>
    <t>Source : https://www.inspq.qc.ca/covid-19/donnees extrait le 23 février 2022</t>
  </si>
  <si>
    <t>Source : https://www.inspq.qc.ca/covid-19/donnees extrait le 2 mars 2022</t>
  </si>
  <si>
    <t>Source : https://www.inspq.qc.ca/covid-19/donnees extrait le 9 mars 2022</t>
  </si>
  <si>
    <t>Source : https://www.inspq.qc.ca/covid-19/donnees extrait le 30 mars 2022</t>
  </si>
  <si>
    <t>Source : https://www.inspq.qc.ca/covid-19/donnees extrait le 6 avril 2022</t>
  </si>
  <si>
    <t>Source : https://www.inspq.qc.ca/covid-19/donnees extrait le 16 mars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</si>
</sst>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0" fillId="2" borderId="0" xfId="0" applyFill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8" fillId="0" borderId="0" xfId="0" applyFont="1" applyAlignment="1">
      <alignment horizontal="left" vertical="center" indent="1"/>
    </xf>
    <xf numFmtId="0" fontId="8" fillId="0" borderId="0" xfId="0" applyFont="1"/>
    <xf numFmtId="0" fontId="10" fillId="0" borderId="3" xfId="5" applyFont="1" applyBorder="1" applyAlignment="1">
      <alignment horizontal="center" wrapText="1"/>
    </xf>
    <xf numFmtId="0" fontId="10" fillId="0" borderId="4" xfId="6" applyFont="1" applyBorder="1" applyAlignment="1">
      <alignment horizontal="center" wrapText="1"/>
    </xf>
    <xf numFmtId="0" fontId="10" fillId="0" borderId="5" xfId="7" applyFont="1" applyBorder="1" applyAlignment="1">
      <alignment horizontal="center" wrapText="1"/>
    </xf>
    <xf numFmtId="0" fontId="10" fillId="4" borderId="6" xfId="9" applyFont="1" applyFill="1" applyBorder="1" applyAlignment="1">
      <alignment horizontal="left" vertical="top"/>
    </xf>
    <xf numFmtId="166" fontId="11" fillId="5" borderId="7" xfId="10" applyNumberFormat="1" applyFont="1" applyFill="1" applyBorder="1" applyAlignment="1">
      <alignment horizontal="right" vertical="top"/>
    </xf>
    <xf numFmtId="167" fontId="11" fillId="5" borderId="8" xfId="11" applyNumberFormat="1" applyFont="1" applyFill="1" applyBorder="1" applyAlignment="1">
      <alignment horizontal="right" vertical="top"/>
    </xf>
    <xf numFmtId="167" fontId="11" fillId="5" borderId="9" xfId="12" applyNumberFormat="1" applyFont="1" applyFill="1" applyBorder="1" applyAlignment="1">
      <alignment horizontal="right" vertical="top"/>
    </xf>
    <xf numFmtId="0" fontId="10" fillId="4" borderId="10" xfId="14" applyFont="1" applyFill="1" applyBorder="1" applyAlignment="1">
      <alignment horizontal="left" vertical="top"/>
    </xf>
    <xf numFmtId="166" fontId="11" fillId="5" borderId="11" xfId="15" applyNumberFormat="1" applyFont="1" applyFill="1" applyBorder="1" applyAlignment="1">
      <alignment horizontal="right" vertical="top"/>
    </xf>
    <xf numFmtId="167" fontId="11" fillId="5" borderId="12" xfId="16" applyNumberFormat="1" applyFont="1" applyFill="1" applyBorder="1" applyAlignment="1">
      <alignment horizontal="right" vertical="top"/>
    </xf>
    <xf numFmtId="167" fontId="11" fillId="5" borderId="13" xfId="17" applyNumberFormat="1" applyFont="1" applyFill="1" applyBorder="1" applyAlignment="1">
      <alignment horizontal="right" vertical="top"/>
    </xf>
    <xf numFmtId="166" fontId="11" fillId="5" borderId="15" xfId="20" applyNumberFormat="1" applyFont="1" applyFill="1" applyBorder="1" applyAlignment="1">
      <alignment horizontal="right" vertical="top"/>
    </xf>
    <xf numFmtId="167" fontId="11" fillId="5" borderId="16" xfId="21" applyNumberFormat="1" applyFont="1" applyFill="1" applyBorder="1" applyAlignment="1">
      <alignment horizontal="right" vertical="top"/>
    </xf>
    <xf numFmtId="0" fontId="11" fillId="5" borderId="17" xfId="22" applyFont="1" applyFill="1" applyBorder="1" applyAlignment="1">
      <alignment horizontal="left" vertical="top" wrapText="1"/>
    </xf>
    <xf numFmtId="168" fontId="11" fillId="5" borderId="8" xfId="11" applyNumberFormat="1" applyFont="1" applyFill="1" applyBorder="1" applyAlignment="1">
      <alignment horizontal="right" vertical="top"/>
    </xf>
    <xf numFmtId="168" fontId="11" fillId="5" borderId="9" xfId="12" applyNumberFormat="1" applyFont="1" applyFill="1" applyBorder="1" applyAlignment="1">
      <alignment horizontal="right" vertical="top"/>
    </xf>
    <xf numFmtId="168" fontId="11" fillId="5" borderId="12" xfId="16" applyNumberFormat="1" applyFont="1" applyFill="1" applyBorder="1" applyAlignment="1">
      <alignment horizontal="right" vertical="top"/>
    </xf>
    <xf numFmtId="168" fontId="11" fillId="5" borderId="13" xfId="17" applyNumberFormat="1" applyFont="1" applyFill="1" applyBorder="1" applyAlignment="1">
      <alignment horizontal="right" vertical="top"/>
    </xf>
    <xf numFmtId="168" fontId="11" fillId="5" borderId="16" xfId="21" applyNumberFormat="1" applyFont="1" applyFill="1" applyBorder="1" applyAlignment="1">
      <alignment horizontal="right" vertical="top"/>
    </xf>
    <xf numFmtId="168" fontId="11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10" fillId="4" borderId="10" xfId="23" applyFont="1" applyFill="1" applyBorder="1" applyAlignment="1">
      <alignment horizontal="left" vertical="top" wrapText="1"/>
    </xf>
    <xf numFmtId="0" fontId="11" fillId="5" borderId="13" xfId="24" applyFont="1" applyFill="1" applyBorder="1" applyAlignment="1">
      <alignment horizontal="left" vertical="top" wrapText="1"/>
    </xf>
    <xf numFmtId="0" fontId="11" fillId="5" borderId="12" xfId="25" applyFont="1" applyFill="1" applyBorder="1" applyAlignment="1">
      <alignment horizontal="left" vertical="top" wrapText="1"/>
    </xf>
    <xf numFmtId="0" fontId="11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9" fontId="0" fillId="0" borderId="0" xfId="2" applyFont="1"/>
    <xf numFmtId="1" fontId="4" fillId="0" borderId="0" xfId="0" applyNumberFormat="1" applyFont="1"/>
    <xf numFmtId="169" fontId="4" fillId="0" borderId="0" xfId="0" applyNumberFormat="1" applyFont="1"/>
    <xf numFmtId="0" fontId="4" fillId="6" borderId="0" xfId="0" applyFont="1" applyFill="1"/>
    <xf numFmtId="0" fontId="4" fillId="7" borderId="0" xfId="0" applyFont="1" applyFill="1"/>
    <xf numFmtId="0" fontId="10" fillId="4" borderId="10" xfId="13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3" xfId="5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 wrapText="1"/>
    </xf>
    <xf numFmtId="0" fontId="10" fillId="0" borderId="5" xfId="7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5" xfId="28" applyFont="1" applyBorder="1" applyAlignment="1">
      <alignment horizontal="center" wrapText="1"/>
    </xf>
    <xf numFmtId="0" fontId="10" fillId="0" borderId="4" xfId="29" applyFont="1" applyBorder="1" applyAlignment="1">
      <alignment horizontal="center" wrapText="1"/>
    </xf>
    <xf numFmtId="0" fontId="10" fillId="0" borderId="3" xfId="30" applyFont="1" applyBorder="1" applyAlignment="1">
      <alignment horizontal="center" wrapText="1"/>
    </xf>
    <xf numFmtId="0" fontId="10" fillId="0" borderId="2" xfId="3" applyFont="1" applyBorder="1" applyAlignment="1">
      <alignment horizontal="left" wrapText="1"/>
    </xf>
    <xf numFmtId="0" fontId="10" fillId="0" borderId="2" xfId="4" applyFont="1" applyBorder="1" applyAlignment="1">
      <alignment horizontal="left" wrapText="1"/>
    </xf>
    <xf numFmtId="0" fontId="10" fillId="4" borderId="6" xfId="8" applyFont="1" applyFill="1" applyBorder="1" applyAlignment="1">
      <alignment horizontal="left" vertical="top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8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4" borderId="18" xfId="8" applyFont="1" applyFill="1" applyBorder="1" applyAlignment="1">
      <alignment horizontal="left" vertical="top" wrapText="1"/>
    </xf>
    <xf numFmtId="0" fontId="10" fillId="4" borderId="0" xfId="8" applyFont="1" applyFill="1" applyBorder="1" applyAlignment="1">
      <alignment horizontal="left" vertical="top" wrapText="1"/>
    </xf>
    <xf numFmtId="0" fontId="10" fillId="4" borderId="2" xfId="8" applyFont="1" applyFill="1" applyBorder="1" applyAlignment="1">
      <alignment horizontal="left" vertical="top" wrapText="1"/>
    </xf>
    <xf numFmtId="0" fontId="10" fillId="0" borderId="2" xfId="31" applyFont="1" applyBorder="1" applyAlignment="1">
      <alignment horizontal="left" wrapText="1"/>
    </xf>
    <xf numFmtId="0" fontId="10" fillId="4" borderId="18" xfId="27" applyFont="1" applyFill="1" applyBorder="1" applyAlignment="1">
      <alignment horizontal="left" vertical="top" wrapText="1"/>
    </xf>
    <xf numFmtId="0" fontId="10" fillId="4" borderId="0" xfId="27" applyFont="1" applyFill="1" applyAlignment="1">
      <alignment horizontal="left" vertical="top" wrapText="1"/>
    </xf>
    <xf numFmtId="0" fontId="10" fillId="4" borderId="2" xfId="27" applyFont="1" applyFill="1" applyBorder="1" applyAlignment="1">
      <alignment horizontal="left" vertical="top" wrapText="1"/>
    </xf>
    <xf numFmtId="0" fontId="10" fillId="0" borderId="2" xfId="3" applyFont="1" applyBorder="1" applyAlignment="1">
      <alignment horizontal="center" vertical="center" wrapText="1"/>
    </xf>
    <xf numFmtId="0" fontId="10" fillId="4" borderId="18" xfId="8" applyFont="1" applyFill="1" applyBorder="1" applyAlignment="1">
      <alignment horizontal="center" vertical="center" wrapText="1"/>
    </xf>
    <xf numFmtId="0" fontId="10" fillId="4" borderId="0" xfId="8" applyFont="1" applyFill="1" applyBorder="1" applyAlignment="1">
      <alignment horizontal="center" vertical="center" wrapText="1"/>
    </xf>
    <xf numFmtId="0" fontId="10" fillId="4" borderId="2" xfId="8" applyFont="1" applyFill="1" applyBorder="1" applyAlignment="1">
      <alignment horizontal="center" vertical="center" wrapText="1"/>
    </xf>
    <xf numFmtId="0" fontId="4" fillId="0" borderId="0" xfId="0" applyFont="1" applyFill="1"/>
    <xf numFmtId="0" fontId="3" fillId="0" borderId="19" xfId="0" applyFont="1" applyBorder="1" applyAlignment="1">
      <alignment horizontal="center" vertical="center"/>
    </xf>
  </cellXfs>
  <cellStyles count="32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796 2" xfId="31" xr:uid="{6A9A6049-7DF2-44A9-90AB-E6FEE1397334}"/>
    <cellStyle name="style1643227426838" xfId="4" xr:uid="{B99C2BC9-05E7-1546-8676-F12BCCE011E7}"/>
    <cellStyle name="style1643227426894" xfId="5" xr:uid="{50839D20-759D-B541-A1AE-DB9BA3DA535D}"/>
    <cellStyle name="style1643227426894 2" xfId="30" xr:uid="{A96540F9-576D-4092-8746-8CF459E21030}"/>
    <cellStyle name="style1643227426936" xfId="6" xr:uid="{29AFBFE1-8157-8348-AE40-07D5D1636115}"/>
    <cellStyle name="style1643227426936 2" xfId="29" xr:uid="{59D20788-3904-4C2F-8C00-3523FECBBE6E}"/>
    <cellStyle name="style1643227426976" xfId="7" xr:uid="{681B6B50-36DA-3C43-A35C-18CEF319FEE2}"/>
    <cellStyle name="style1643227426976 2" xfId="28" xr:uid="{C3EE7A0C-70ED-4D4B-BDCA-9F57287A13E1}"/>
    <cellStyle name="style1643227427044" xfId="8" xr:uid="{F42E72AC-5111-994B-BDD4-4E2F5FF1168B}"/>
    <cellStyle name="style1643227427044 2" xfId="27" xr:uid="{1B504CD4-C202-4A2C-A8C1-0480F00DEDBD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3:P120"/>
  <sheetViews>
    <sheetView workbookViewId="0">
      <selection activeCell="B14" sqref="B14:B31"/>
    </sheetView>
  </sheetViews>
  <sheetFormatPr baseColWidth="10" defaultColWidth="11" defaultRowHeight="15.75"/>
  <cols>
    <col min="1" max="1" width="20.75" customWidth="1"/>
    <col min="2" max="2" width="12" bestFit="1" customWidth="1"/>
    <col min="4" max="4" width="16.375" customWidth="1"/>
    <col min="5" max="5" width="14.875" customWidth="1"/>
    <col min="7" max="7" width="15.625" customWidth="1"/>
    <col min="8" max="8" width="19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13</v>
      </c>
      <c r="B5">
        <f t="shared" ref="B5:B10" si="0">L19/100</f>
        <v>0.26417678665432676</v>
      </c>
      <c r="C5">
        <f>SUM(E5:K5)</f>
        <v>58646</v>
      </c>
      <c r="D5">
        <f>B5*C5</f>
        <v>15492.911830129648</v>
      </c>
      <c r="E5" s="1">
        <f t="shared" ref="E5:E10" si="1">B20</f>
        <v>12497</v>
      </c>
      <c r="F5" s="1">
        <f t="shared" ref="F5:F10" si="2">B21</f>
        <v>9775</v>
      </c>
      <c r="G5" s="1">
        <f t="shared" ref="G5:G10" si="3">B22</f>
        <v>7975</v>
      </c>
      <c r="H5" s="1">
        <f t="shared" ref="H5:H10" si="4">B23</f>
        <v>8304</v>
      </c>
      <c r="I5" s="1">
        <f t="shared" ref="I5:I10" si="5">B24</f>
        <v>7038</v>
      </c>
      <c r="J5" s="5">
        <f t="shared" ref="J5:J10" si="6">B25</f>
        <v>6932</v>
      </c>
      <c r="K5" s="5">
        <f t="shared" ref="K5:K10" si="7">B26</f>
        <v>6125</v>
      </c>
    </row>
    <row r="6" spans="1:11">
      <c r="A6">
        <v>14</v>
      </c>
      <c r="B6">
        <f t="shared" si="0"/>
        <v>0.15198213384669479</v>
      </c>
      <c r="C6">
        <f t="shared" ref="C6:C10" si="8">SUM(E6:K6)</f>
        <v>51839</v>
      </c>
      <c r="D6">
        <f t="shared" ref="D6:D10" si="9">B6*C6</f>
        <v>7878.6018364788115</v>
      </c>
      <c r="E6" s="1">
        <f t="shared" si="1"/>
        <v>9775</v>
      </c>
      <c r="F6" s="1">
        <f t="shared" si="2"/>
        <v>7975</v>
      </c>
      <c r="G6" s="1">
        <f t="shared" si="3"/>
        <v>8304</v>
      </c>
      <c r="H6" s="1">
        <f t="shared" si="4"/>
        <v>7038</v>
      </c>
      <c r="I6" s="5">
        <f t="shared" si="5"/>
        <v>6932</v>
      </c>
      <c r="J6" s="5">
        <f t="shared" si="6"/>
        <v>6125</v>
      </c>
      <c r="K6" s="5">
        <f t="shared" si="7"/>
        <v>5690</v>
      </c>
    </row>
    <row r="7" spans="1:11">
      <c r="A7">
        <v>15</v>
      </c>
      <c r="B7">
        <f t="shared" si="0"/>
        <v>0.33011535447693874</v>
      </c>
      <c r="C7">
        <f t="shared" si="8"/>
        <v>46833</v>
      </c>
      <c r="D7">
        <f t="shared" si="9"/>
        <v>15460.292396218472</v>
      </c>
      <c r="E7" s="1">
        <f t="shared" si="1"/>
        <v>7975</v>
      </c>
      <c r="F7" s="1">
        <f t="shared" si="2"/>
        <v>8304</v>
      </c>
      <c r="G7" s="1">
        <f t="shared" si="3"/>
        <v>7038</v>
      </c>
      <c r="H7" s="5">
        <f t="shared" si="4"/>
        <v>6932</v>
      </c>
      <c r="I7" s="5">
        <f t="shared" si="5"/>
        <v>6125</v>
      </c>
      <c r="J7" s="5">
        <f t="shared" si="6"/>
        <v>5690</v>
      </c>
      <c r="K7" s="5">
        <f t="shared" si="7"/>
        <v>4769</v>
      </c>
    </row>
    <row r="8" spans="1:11">
      <c r="A8">
        <v>16</v>
      </c>
      <c r="B8">
        <f t="shared" si="0"/>
        <v>0.18904258490117334</v>
      </c>
      <c r="C8">
        <f t="shared" si="8"/>
        <v>42877</v>
      </c>
      <c r="D8">
        <f t="shared" si="9"/>
        <v>8105.5789128076094</v>
      </c>
      <c r="E8" s="1">
        <f t="shared" si="1"/>
        <v>8304</v>
      </c>
      <c r="F8" s="1">
        <f t="shared" si="2"/>
        <v>7038</v>
      </c>
      <c r="G8" s="5">
        <f t="shared" si="3"/>
        <v>6932</v>
      </c>
      <c r="H8" s="5">
        <f t="shared" si="4"/>
        <v>6125</v>
      </c>
      <c r="I8" s="5">
        <f t="shared" si="5"/>
        <v>5690</v>
      </c>
      <c r="J8" s="5">
        <f t="shared" si="6"/>
        <v>4769</v>
      </c>
      <c r="K8" s="5">
        <f t="shared" si="7"/>
        <v>4019</v>
      </c>
    </row>
    <row r="9" spans="1:11">
      <c r="A9">
        <v>17</v>
      </c>
      <c r="B9">
        <f t="shared" si="0"/>
        <v>3.2431100972863711E-2</v>
      </c>
      <c r="C9">
        <f t="shared" si="8"/>
        <v>39178</v>
      </c>
      <c r="D9">
        <f t="shared" si="9"/>
        <v>1270.5856739148544</v>
      </c>
      <c r="E9" s="1">
        <f t="shared" si="1"/>
        <v>7038</v>
      </c>
      <c r="F9" s="5">
        <f t="shared" si="2"/>
        <v>6932</v>
      </c>
      <c r="G9" s="5">
        <f t="shared" si="3"/>
        <v>6125</v>
      </c>
      <c r="H9" s="5">
        <f t="shared" si="4"/>
        <v>5690</v>
      </c>
      <c r="I9" s="5">
        <f t="shared" si="5"/>
        <v>4769</v>
      </c>
      <c r="J9" s="5">
        <f t="shared" si="6"/>
        <v>4019</v>
      </c>
      <c r="K9" s="5">
        <f t="shared" si="7"/>
        <v>4605</v>
      </c>
    </row>
    <row r="10" spans="1:11">
      <c r="A10">
        <v>18</v>
      </c>
      <c r="B10">
        <f t="shared" si="0"/>
        <v>3.2252039148002551E-2</v>
      </c>
      <c r="C10">
        <f t="shared" si="8"/>
        <v>37515</v>
      </c>
      <c r="D10">
        <f t="shared" si="9"/>
        <v>1209.9352486373157</v>
      </c>
      <c r="E10" s="5">
        <f t="shared" si="1"/>
        <v>6932</v>
      </c>
      <c r="F10" s="5">
        <f t="shared" si="2"/>
        <v>6125</v>
      </c>
      <c r="G10" s="5">
        <f t="shared" si="3"/>
        <v>5690</v>
      </c>
      <c r="H10" s="5">
        <f t="shared" si="4"/>
        <v>4769</v>
      </c>
      <c r="I10" s="5">
        <f t="shared" si="5"/>
        <v>4019</v>
      </c>
      <c r="J10" s="5">
        <f t="shared" si="6"/>
        <v>4605</v>
      </c>
      <c r="K10" s="5">
        <f t="shared" si="7"/>
        <v>5375</v>
      </c>
    </row>
    <row r="11" spans="1:11">
      <c r="D11" s="3">
        <f>SUM(D5:D10)</f>
        <v>49417.905898186706</v>
      </c>
    </row>
    <row r="12" spans="1:11">
      <c r="D12">
        <f>D11/7</f>
        <v>7059.7008425981012</v>
      </c>
    </row>
    <row r="13" spans="1:11">
      <c r="A13" t="s">
        <v>6</v>
      </c>
    </row>
    <row r="14" spans="1:11">
      <c r="A14" s="2">
        <v>1</v>
      </c>
      <c r="B14" s="1">
        <v>15354</v>
      </c>
      <c r="C14" s="1"/>
      <c r="D14" s="1"/>
    </row>
    <row r="15" spans="1:11">
      <c r="A15" s="2">
        <v>2</v>
      </c>
      <c r="B15" s="1">
        <v>14925</v>
      </c>
      <c r="C15" s="1"/>
      <c r="D15" s="1"/>
    </row>
    <row r="16" spans="1:11">
      <c r="A16" s="2">
        <v>3</v>
      </c>
      <c r="B16" s="1">
        <v>13751</v>
      </c>
      <c r="C16" s="1"/>
      <c r="D16" s="1"/>
    </row>
    <row r="17" spans="1:13">
      <c r="A17" s="2">
        <v>4</v>
      </c>
      <c r="B17" s="1">
        <v>16993</v>
      </c>
      <c r="C17" s="1"/>
      <c r="D17" s="1"/>
    </row>
    <row r="18" spans="1:13" ht="30.75">
      <c r="A18" s="2">
        <v>5</v>
      </c>
      <c r="B18" s="1">
        <v>17906</v>
      </c>
      <c r="C18" s="1"/>
      <c r="D18" s="1"/>
      <c r="H18" s="72" t="s">
        <v>7</v>
      </c>
      <c r="I18" s="73"/>
      <c r="J18" s="17" t="s">
        <v>8</v>
      </c>
      <c r="K18" s="18" t="s">
        <v>9</v>
      </c>
      <c r="L18" s="18" t="s">
        <v>10</v>
      </c>
      <c r="M18" s="19" t="s">
        <v>11</v>
      </c>
    </row>
    <row r="19" spans="1:13">
      <c r="A19" s="2">
        <v>6</v>
      </c>
      <c r="B19" s="1">
        <v>16059</v>
      </c>
      <c r="C19" s="1"/>
      <c r="D19" s="1"/>
      <c r="H19" s="74" t="s">
        <v>12</v>
      </c>
      <c r="I19" s="20" t="s">
        <v>13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>
      <c r="A20" s="2">
        <v>7</v>
      </c>
      <c r="B20" s="1">
        <v>12497</v>
      </c>
      <c r="C20" s="1"/>
      <c r="D20" s="1"/>
      <c r="H20" s="75"/>
      <c r="I20" s="24" t="s">
        <v>14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>
      <c r="A21" s="2">
        <v>8</v>
      </c>
      <c r="B21" s="1">
        <v>9775</v>
      </c>
      <c r="C21" s="1"/>
      <c r="D21" s="1"/>
      <c r="H21" s="75"/>
      <c r="I21" s="24" t="s">
        <v>15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>
      <c r="A22" s="2">
        <v>9</v>
      </c>
      <c r="B22" s="1">
        <v>7975</v>
      </c>
      <c r="C22" s="1"/>
      <c r="D22" s="1"/>
      <c r="H22" s="75"/>
      <c r="I22" s="24" t="s">
        <v>16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>
      <c r="A23" s="2">
        <v>10</v>
      </c>
      <c r="B23" s="1">
        <v>8304</v>
      </c>
      <c r="C23" s="1"/>
      <c r="D23" s="1"/>
      <c r="H23" s="75"/>
      <c r="I23" s="24" t="s">
        <v>17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>
      <c r="A24" s="2">
        <v>11</v>
      </c>
      <c r="B24" s="1">
        <v>7038</v>
      </c>
      <c r="C24" s="1"/>
      <c r="D24" s="1"/>
      <c r="H24" s="75"/>
      <c r="I24" s="24" t="s">
        <v>18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>
      <c r="A25" s="2">
        <v>12</v>
      </c>
      <c r="B25" s="1">
        <v>6932</v>
      </c>
      <c r="C25" s="1"/>
      <c r="D25" s="1"/>
      <c r="H25" s="75"/>
      <c r="I25" s="40" t="s">
        <v>19</v>
      </c>
      <c r="J25" s="25">
        <v>6580874.9999999907</v>
      </c>
      <c r="K25" s="26">
        <v>49.999999999999716</v>
      </c>
      <c r="L25" s="26">
        <v>100</v>
      </c>
      <c r="M25" s="41"/>
    </row>
    <row r="26" spans="1:13">
      <c r="A26" s="2">
        <v>13</v>
      </c>
      <c r="B26" s="1">
        <v>6125</v>
      </c>
      <c r="C26" s="1"/>
      <c r="D26" s="1"/>
      <c r="H26" s="51" t="s">
        <v>20</v>
      </c>
      <c r="I26" s="40" t="s">
        <v>21</v>
      </c>
      <c r="J26" s="25">
        <v>6580874.9999999879</v>
      </c>
      <c r="K26" s="26">
        <v>49.999999999999694</v>
      </c>
      <c r="L26" s="42"/>
      <c r="M26" s="41"/>
    </row>
    <row r="27" spans="1:13">
      <c r="A27" s="2">
        <v>14</v>
      </c>
      <c r="B27" s="1">
        <v>5690</v>
      </c>
      <c r="C27" s="1"/>
      <c r="D27" s="1"/>
      <c r="H27" s="76" t="s">
        <v>19</v>
      </c>
      <c r="I27" s="77"/>
      <c r="J27" s="28">
        <v>13161750.000000056</v>
      </c>
      <c r="K27" s="29">
        <v>100</v>
      </c>
      <c r="L27" s="43"/>
      <c r="M27" s="30"/>
    </row>
    <row r="28" spans="1:13">
      <c r="A28" s="2">
        <v>15</v>
      </c>
      <c r="B28" s="1">
        <v>4769</v>
      </c>
      <c r="C28" s="1"/>
      <c r="D28" s="1"/>
      <c r="H28" s="4"/>
      <c r="I28" s="4"/>
      <c r="J28" s="4"/>
    </row>
    <row r="29" spans="1:13">
      <c r="A29" s="2">
        <v>16</v>
      </c>
      <c r="B29" s="1">
        <v>4019</v>
      </c>
      <c r="C29" s="1"/>
      <c r="D29" s="1"/>
    </row>
    <row r="30" spans="1:13">
      <c r="A30" s="2">
        <v>17</v>
      </c>
      <c r="B30" s="1">
        <v>4605</v>
      </c>
      <c r="C30" s="1"/>
      <c r="D30" s="1"/>
    </row>
    <row r="31" spans="1:13">
      <c r="A31" s="2">
        <v>18</v>
      </c>
      <c r="B31" s="1">
        <v>5375</v>
      </c>
      <c r="C31" s="1"/>
      <c r="D31" s="1"/>
    </row>
    <row r="37" spans="1:16">
      <c r="A37" t="s">
        <v>22</v>
      </c>
    </row>
    <row r="40" spans="1:16">
      <c r="A40" t="s">
        <v>1</v>
      </c>
      <c r="B40" t="s">
        <v>2</v>
      </c>
      <c r="C40" t="s">
        <v>3</v>
      </c>
      <c r="D40" t="s">
        <v>4</v>
      </c>
      <c r="E40" t="s">
        <v>5</v>
      </c>
    </row>
    <row r="41" spans="1:16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>
      <c r="D47" s="3">
        <f>SUM(D41:D46)</f>
        <v>1920.8326666666669</v>
      </c>
    </row>
    <row r="49" spans="1:8">
      <c r="A49" t="s">
        <v>6</v>
      </c>
      <c r="B49" t="s">
        <v>23</v>
      </c>
      <c r="C49" t="s">
        <v>24</v>
      </c>
    </row>
    <row r="50" spans="1:8" ht="47.25">
      <c r="A50" s="2">
        <v>1</v>
      </c>
      <c r="B50" s="5">
        <v>210</v>
      </c>
      <c r="C50" s="5">
        <v>35</v>
      </c>
      <c r="D50" s="1"/>
      <c r="G50" s="6" t="s">
        <v>25</v>
      </c>
      <c r="H50" s="6" t="s">
        <v>26</v>
      </c>
    </row>
    <row r="51" spans="1:8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>
      <c r="A53" s="2">
        <v>4</v>
      </c>
      <c r="B53" s="5">
        <v>276</v>
      </c>
      <c r="C53" s="5">
        <v>35</v>
      </c>
      <c r="D53" s="1"/>
    </row>
    <row r="54" spans="1:8">
      <c r="A54" s="2">
        <v>5</v>
      </c>
      <c r="B54" s="5">
        <v>286</v>
      </c>
      <c r="C54" s="5">
        <v>35</v>
      </c>
      <c r="D54" s="1"/>
    </row>
    <row r="55" spans="1:8">
      <c r="A55" s="2">
        <v>6</v>
      </c>
      <c r="B55" s="5">
        <v>311</v>
      </c>
      <c r="C55" s="5">
        <v>41</v>
      </c>
      <c r="D55" s="1"/>
    </row>
    <row r="56" spans="1:8">
      <c r="A56" s="2">
        <v>7</v>
      </c>
      <c r="B56" s="5">
        <v>296</v>
      </c>
      <c r="C56" s="5">
        <v>39</v>
      </c>
      <c r="D56" s="1"/>
    </row>
    <row r="57" spans="1:8">
      <c r="A57" s="2">
        <v>8</v>
      </c>
      <c r="B57" s="5">
        <v>240</v>
      </c>
      <c r="C57" s="5">
        <v>33</v>
      </c>
      <c r="D57" s="1"/>
    </row>
    <row r="58" spans="1:8">
      <c r="A58" s="2">
        <v>9</v>
      </c>
      <c r="B58" s="5">
        <v>262</v>
      </c>
      <c r="C58" s="5">
        <v>28</v>
      </c>
      <c r="D58" s="1"/>
    </row>
    <row r="59" spans="1:8">
      <c r="A59" s="2">
        <v>10</v>
      </c>
      <c r="B59" s="5">
        <v>283</v>
      </c>
      <c r="C59" s="5">
        <v>35</v>
      </c>
      <c r="D59" s="1"/>
    </row>
    <row r="60" spans="1:8">
      <c r="A60" s="2">
        <v>11</v>
      </c>
      <c r="B60" s="5">
        <v>306</v>
      </c>
      <c r="C60" s="5">
        <v>36</v>
      </c>
      <c r="D60" s="1"/>
    </row>
    <row r="61" spans="1:8">
      <c r="A61" s="2">
        <v>12</v>
      </c>
      <c r="B61" s="5">
        <v>276</v>
      </c>
      <c r="C61" s="5">
        <v>44</v>
      </c>
      <c r="D61" s="1"/>
    </row>
    <row r="62" spans="1:8">
      <c r="A62" s="2">
        <v>13</v>
      </c>
      <c r="B62" s="5">
        <v>283</v>
      </c>
      <c r="C62" s="5">
        <v>33</v>
      </c>
      <c r="D62" s="1"/>
    </row>
    <row r="63" spans="1:8">
      <c r="A63" s="2">
        <v>14</v>
      </c>
      <c r="B63" s="5">
        <v>318</v>
      </c>
      <c r="C63" s="5">
        <v>36</v>
      </c>
      <c r="D63" s="1"/>
    </row>
    <row r="64" spans="1:8">
      <c r="A64" s="2">
        <v>15</v>
      </c>
      <c r="B64" s="5">
        <v>223</v>
      </c>
      <c r="C64" s="5">
        <v>33</v>
      </c>
      <c r="D64" s="1"/>
    </row>
    <row r="65" spans="1:16">
      <c r="A65" s="2">
        <v>16</v>
      </c>
      <c r="B65" s="5">
        <v>159</v>
      </c>
      <c r="C65" s="5">
        <v>21</v>
      </c>
      <c r="D65" s="1"/>
    </row>
    <row r="66" spans="1:16">
      <c r="A66" s="2">
        <v>17</v>
      </c>
      <c r="B66" s="5">
        <v>228</v>
      </c>
      <c r="C66" s="5">
        <v>26</v>
      </c>
      <c r="D66" s="1"/>
    </row>
    <row r="67" spans="1:16">
      <c r="A67" s="2">
        <v>18</v>
      </c>
      <c r="B67" s="5">
        <v>222</v>
      </c>
      <c r="C67" s="5">
        <v>30</v>
      </c>
      <c r="D67" s="1"/>
    </row>
    <row r="68" spans="1:16">
      <c r="B68" t="s">
        <v>27</v>
      </c>
    </row>
    <row r="70" spans="1:16">
      <c r="A70" t="s">
        <v>28</v>
      </c>
    </row>
    <row r="72" spans="1:16">
      <c r="A72" t="s">
        <v>1</v>
      </c>
      <c r="B72" t="s">
        <v>2</v>
      </c>
      <c r="C72" t="s">
        <v>3</v>
      </c>
      <c r="D72" t="s">
        <v>4</v>
      </c>
      <c r="E72" t="s">
        <v>5</v>
      </c>
    </row>
    <row r="73" spans="1:16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>
      <c r="D79" s="3">
        <f>SUM(D73:D78)</f>
        <v>243.31066666666669</v>
      </c>
    </row>
    <row r="81" spans="1:8">
      <c r="A81" t="s">
        <v>6</v>
      </c>
      <c r="B81" t="s">
        <v>24</v>
      </c>
    </row>
    <row r="82" spans="1:8" ht="63">
      <c r="A82" s="2">
        <v>1</v>
      </c>
      <c r="B82" s="5">
        <v>35</v>
      </c>
      <c r="D82" s="1"/>
      <c r="G82" s="6" t="s">
        <v>29</v>
      </c>
      <c r="H82" s="6" t="s">
        <v>26</v>
      </c>
    </row>
    <row r="83" spans="1:8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>
      <c r="A85" s="2">
        <v>4</v>
      </c>
      <c r="B85" s="5">
        <v>35</v>
      </c>
      <c r="D85" s="1"/>
    </row>
    <row r="86" spans="1:8">
      <c r="A86" s="2">
        <v>5</v>
      </c>
      <c r="B86" s="5">
        <v>35</v>
      </c>
      <c r="D86" s="1"/>
    </row>
    <row r="87" spans="1:8">
      <c r="A87" s="2">
        <v>6</v>
      </c>
      <c r="B87" s="5">
        <v>41</v>
      </c>
      <c r="D87" s="1"/>
    </row>
    <row r="88" spans="1:8">
      <c r="A88" s="2">
        <v>7</v>
      </c>
      <c r="B88" s="5">
        <v>39</v>
      </c>
      <c r="D88" s="1"/>
    </row>
    <row r="89" spans="1:8">
      <c r="A89" s="2">
        <v>8</v>
      </c>
      <c r="B89" s="5">
        <v>33</v>
      </c>
      <c r="D89" s="1"/>
    </row>
    <row r="90" spans="1:8">
      <c r="A90" s="2">
        <v>9</v>
      </c>
      <c r="B90" s="5">
        <v>28</v>
      </c>
      <c r="D90" s="1"/>
    </row>
    <row r="91" spans="1:8">
      <c r="A91" s="2">
        <v>10</v>
      </c>
      <c r="B91" s="5">
        <v>35</v>
      </c>
      <c r="D91" s="1"/>
    </row>
    <row r="92" spans="1:8">
      <c r="A92" s="2">
        <v>11</v>
      </c>
      <c r="B92" s="5">
        <v>36</v>
      </c>
      <c r="D92" s="1"/>
    </row>
    <row r="93" spans="1:8">
      <c r="A93" s="2">
        <v>12</v>
      </c>
      <c r="B93" s="5">
        <v>44</v>
      </c>
      <c r="D93" s="1"/>
    </row>
    <row r="94" spans="1:8">
      <c r="A94" s="2">
        <v>13</v>
      </c>
      <c r="B94" s="5">
        <v>33</v>
      </c>
      <c r="D94" s="1"/>
    </row>
    <row r="95" spans="1:8">
      <c r="A95" s="2">
        <v>14</v>
      </c>
      <c r="B95" s="5">
        <v>36</v>
      </c>
      <c r="D95" s="1"/>
    </row>
    <row r="96" spans="1:8">
      <c r="A96" s="2">
        <v>15</v>
      </c>
      <c r="B96" s="5">
        <v>33</v>
      </c>
      <c r="D96" s="1"/>
    </row>
    <row r="97" spans="1:5">
      <c r="A97" s="2">
        <v>16</v>
      </c>
      <c r="B97" s="5">
        <v>21</v>
      </c>
      <c r="D97" s="1"/>
    </row>
    <row r="98" spans="1:5">
      <c r="A98" s="2">
        <v>17</v>
      </c>
      <c r="B98" s="5">
        <v>26</v>
      </c>
      <c r="D98" s="1"/>
    </row>
    <row r="99" spans="1:5">
      <c r="A99" s="2">
        <v>18</v>
      </c>
      <c r="B99" s="5">
        <v>30</v>
      </c>
      <c r="D99" s="1"/>
    </row>
    <row r="103" spans="1:5">
      <c r="B103" s="3" t="s">
        <v>30</v>
      </c>
      <c r="C103">
        <v>299948</v>
      </c>
      <c r="D103" t="s">
        <v>31</v>
      </c>
    </row>
    <row r="104" spans="1:5">
      <c r="C104">
        <v>2461</v>
      </c>
      <c r="D104" t="s">
        <v>32</v>
      </c>
    </row>
    <row r="105" spans="1:5" ht="18">
      <c r="C105">
        <v>290</v>
      </c>
      <c r="D105" s="9" t="s">
        <v>33</v>
      </c>
    </row>
    <row r="107" spans="1:5">
      <c r="C107" t="s">
        <v>34</v>
      </c>
      <c r="D107" s="3">
        <f>C104*1000/C103</f>
        <v>8.204755490951765</v>
      </c>
      <c r="E107" s="15" t="s">
        <v>35</v>
      </c>
    </row>
    <row r="108" spans="1:5">
      <c r="D108" s="3">
        <f>C105*1000/C103</f>
        <v>0.96683425127022016</v>
      </c>
      <c r="E108" s="16" t="s">
        <v>36</v>
      </c>
    </row>
    <row r="115" spans="1:5" ht="20.25">
      <c r="A115" t="s">
        <v>37</v>
      </c>
      <c r="B115" s="10">
        <v>8604500</v>
      </c>
      <c r="D115" t="s">
        <v>38</v>
      </c>
      <c r="E115" s="12">
        <f>B116/B115</f>
        <v>7.6271083735254805</v>
      </c>
    </row>
    <row r="116" spans="1:5" ht="18.75">
      <c r="A116" t="s">
        <v>39</v>
      </c>
      <c r="B116" s="11">
        <v>65627454</v>
      </c>
    </row>
    <row r="117" spans="1:5" ht="78.75">
      <c r="C117" s="13"/>
      <c r="D117" s="13" t="s">
        <v>40</v>
      </c>
      <c r="E117" s="13" t="s">
        <v>41</v>
      </c>
    </row>
    <row r="118" spans="1:5">
      <c r="C118" s="13" t="s">
        <v>42</v>
      </c>
      <c r="D118" s="14">
        <f>300000/E115</f>
        <v>39333.386298971767</v>
      </c>
      <c r="E118" s="13">
        <v>37409</v>
      </c>
    </row>
    <row r="119" spans="1:5" ht="31.5">
      <c r="C119" s="13" t="s">
        <v>43</v>
      </c>
      <c r="D119" s="14">
        <f>2461/E115</f>
        <v>322.66487893923176</v>
      </c>
      <c r="E119" s="13">
        <v>274</v>
      </c>
    </row>
    <row r="120" spans="1:5">
      <c r="C120" s="13" t="s">
        <v>44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DB5F-9F80-C34D-BD93-B0CBD84FF3C9}">
  <dimension ref="A3:S48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17</v>
      </c>
      <c r="B5" s="37">
        <f>P22/100</f>
        <v>0.20699999999999999</v>
      </c>
      <c r="C5">
        <f>SUM(E5:K5)</f>
        <v>8137</v>
      </c>
      <c r="D5">
        <f>B5*C5</f>
        <v>1684.3589999999999</v>
      </c>
      <c r="E5" s="1">
        <f t="shared" ref="E5:E10" si="0">B20</f>
        <v>1078</v>
      </c>
      <c r="F5" s="1">
        <f t="shared" ref="F5:F10" si="1">B21</f>
        <v>728</v>
      </c>
      <c r="G5" s="1">
        <f t="shared" ref="G5:G10" si="2">B22</f>
        <v>697</v>
      </c>
      <c r="H5" s="1">
        <f t="shared" ref="H5:H10" si="3">B23</f>
        <v>1335</v>
      </c>
      <c r="I5" s="1">
        <f t="shared" ref="I5:I10" si="4">B24</f>
        <v>1415</v>
      </c>
      <c r="J5" s="5">
        <f t="shared" ref="J5:J10" si="5">B25</f>
        <v>1472</v>
      </c>
      <c r="K5" s="5">
        <f t="shared" ref="K5:K10" si="6">B26</f>
        <v>1412</v>
      </c>
    </row>
    <row r="6" spans="1:11">
      <c r="A6">
        <v>18</v>
      </c>
      <c r="B6" s="37">
        <f t="shared" ref="B6:B10" si="7">P23/100</f>
        <v>0.124</v>
      </c>
      <c r="C6">
        <f t="shared" ref="C6:C10" si="8">SUM(E6:K6)</f>
        <v>8306</v>
      </c>
      <c r="D6">
        <f t="shared" ref="D6:D10" si="9">B6*C6</f>
        <v>1029.944</v>
      </c>
      <c r="E6" s="1">
        <f t="shared" si="0"/>
        <v>728</v>
      </c>
      <c r="F6" s="1">
        <f t="shared" si="1"/>
        <v>697</v>
      </c>
      <c r="G6" s="1">
        <f t="shared" si="2"/>
        <v>1335</v>
      </c>
      <c r="H6" s="1">
        <f t="shared" si="3"/>
        <v>1415</v>
      </c>
      <c r="I6" s="5">
        <f t="shared" si="4"/>
        <v>1472</v>
      </c>
      <c r="J6" s="5">
        <f t="shared" si="5"/>
        <v>1412</v>
      </c>
      <c r="K6" s="5">
        <f t="shared" si="6"/>
        <v>1247</v>
      </c>
    </row>
    <row r="7" spans="1:11">
      <c r="A7">
        <v>19</v>
      </c>
      <c r="B7" s="37">
        <f t="shared" si="7"/>
        <v>0.187</v>
      </c>
      <c r="C7">
        <f t="shared" si="8"/>
        <v>8488</v>
      </c>
      <c r="D7">
        <f t="shared" si="9"/>
        <v>1587.2560000000001</v>
      </c>
      <c r="E7" s="1">
        <f t="shared" si="0"/>
        <v>697</v>
      </c>
      <c r="F7" s="1">
        <f t="shared" si="1"/>
        <v>1335</v>
      </c>
      <c r="G7" s="1">
        <f t="shared" si="2"/>
        <v>1415</v>
      </c>
      <c r="H7" s="5">
        <f t="shared" si="3"/>
        <v>1472</v>
      </c>
      <c r="I7" s="5">
        <f t="shared" si="4"/>
        <v>1412</v>
      </c>
      <c r="J7" s="5">
        <f t="shared" si="5"/>
        <v>1247</v>
      </c>
      <c r="K7" s="5">
        <f t="shared" si="6"/>
        <v>910</v>
      </c>
    </row>
    <row r="8" spans="1:11">
      <c r="A8">
        <v>20</v>
      </c>
      <c r="B8" s="37">
        <f t="shared" si="7"/>
        <v>0.20800000000000002</v>
      </c>
      <c r="C8">
        <f t="shared" si="8"/>
        <v>8808</v>
      </c>
      <c r="D8">
        <f t="shared" si="9"/>
        <v>1832.0640000000001</v>
      </c>
      <c r="E8" s="1">
        <f t="shared" si="0"/>
        <v>1335</v>
      </c>
      <c r="F8" s="1">
        <f t="shared" si="1"/>
        <v>1415</v>
      </c>
      <c r="G8" s="5">
        <f t="shared" si="2"/>
        <v>1472</v>
      </c>
      <c r="H8" s="5">
        <f t="shared" si="3"/>
        <v>1412</v>
      </c>
      <c r="I8" s="5">
        <f t="shared" si="4"/>
        <v>1247</v>
      </c>
      <c r="J8" s="5">
        <f t="shared" si="5"/>
        <v>910</v>
      </c>
      <c r="K8" s="5">
        <f t="shared" si="6"/>
        <v>1017</v>
      </c>
    </row>
    <row r="9" spans="1:11">
      <c r="A9">
        <v>21</v>
      </c>
      <c r="B9" s="37">
        <f t="shared" si="7"/>
        <v>0.157</v>
      </c>
      <c r="C9">
        <f t="shared" si="8"/>
        <v>9205</v>
      </c>
      <c r="D9">
        <f t="shared" si="9"/>
        <v>1445.1849999999999</v>
      </c>
      <c r="E9" s="1">
        <f t="shared" si="0"/>
        <v>1415</v>
      </c>
      <c r="F9" s="5">
        <f t="shared" si="1"/>
        <v>1472</v>
      </c>
      <c r="G9" s="5">
        <f t="shared" si="2"/>
        <v>1412</v>
      </c>
      <c r="H9" s="5">
        <f t="shared" si="3"/>
        <v>1247</v>
      </c>
      <c r="I9" s="5">
        <f t="shared" si="4"/>
        <v>910</v>
      </c>
      <c r="J9" s="5">
        <f t="shared" si="5"/>
        <v>1017</v>
      </c>
      <c r="K9" s="5">
        <f t="shared" si="6"/>
        <v>1732</v>
      </c>
    </row>
    <row r="10" spans="1:11">
      <c r="A10">
        <v>22</v>
      </c>
      <c r="B10" s="37">
        <f t="shared" si="7"/>
        <v>0.11599999999999999</v>
      </c>
      <c r="C10">
        <f t="shared" si="8"/>
        <v>10007</v>
      </c>
      <c r="D10">
        <f t="shared" si="9"/>
        <v>1160.8119999999999</v>
      </c>
      <c r="E10" s="5">
        <f t="shared" si="0"/>
        <v>1472</v>
      </c>
      <c r="F10" s="5">
        <f t="shared" si="1"/>
        <v>1412</v>
      </c>
      <c r="G10" s="5">
        <f t="shared" si="2"/>
        <v>1247</v>
      </c>
      <c r="H10" s="5">
        <f t="shared" si="3"/>
        <v>910</v>
      </c>
      <c r="I10" s="5">
        <f t="shared" si="4"/>
        <v>1017</v>
      </c>
      <c r="J10" s="5">
        <f t="shared" si="5"/>
        <v>1732</v>
      </c>
      <c r="K10" s="5">
        <f t="shared" si="6"/>
        <v>2217</v>
      </c>
    </row>
    <row r="11" spans="1:11">
      <c r="D11" s="38">
        <f>SUM(D5:D10)</f>
        <v>8739.6200000000008</v>
      </c>
    </row>
    <row r="13" spans="1:11">
      <c r="A13" t="s">
        <v>6</v>
      </c>
      <c r="D13" s="45">
        <f>D11/7</f>
        <v>1248.517142857143</v>
      </c>
      <c r="E13" t="s">
        <v>51</v>
      </c>
    </row>
    <row r="14" spans="1:11">
      <c r="A14">
        <v>5</v>
      </c>
      <c r="B14" s="89">
        <v>786</v>
      </c>
      <c r="C14" s="47"/>
      <c r="D14" s="5"/>
    </row>
    <row r="15" spans="1:11">
      <c r="A15">
        <v>6</v>
      </c>
      <c r="B15" s="89">
        <v>775</v>
      </c>
      <c r="C15" s="47"/>
      <c r="D15" s="5"/>
    </row>
    <row r="16" spans="1:11">
      <c r="A16">
        <v>7</v>
      </c>
      <c r="B16" s="89">
        <v>1245</v>
      </c>
      <c r="C16" s="47"/>
      <c r="D16" s="5"/>
    </row>
    <row r="17" spans="1:19">
      <c r="A17">
        <v>8</v>
      </c>
      <c r="B17" s="89">
        <v>1367</v>
      </c>
      <c r="C17" s="47"/>
      <c r="D17" s="5"/>
    </row>
    <row r="18" spans="1:19">
      <c r="A18" s="1">
        <v>9</v>
      </c>
      <c r="B18" s="89">
        <v>1255</v>
      </c>
      <c r="C18" s="47"/>
      <c r="D18" s="5"/>
    </row>
    <row r="19" spans="1:19">
      <c r="A19">
        <v>10</v>
      </c>
      <c r="B19" s="89">
        <v>1102</v>
      </c>
      <c r="C19" s="47"/>
      <c r="D19" s="5"/>
    </row>
    <row r="20" spans="1:19">
      <c r="A20">
        <v>11</v>
      </c>
      <c r="B20" s="89">
        <v>1078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89">
        <v>728</v>
      </c>
      <c r="C21" s="47"/>
      <c r="D21" s="5"/>
      <c r="G21" s="44"/>
      <c r="H21" s="44"/>
      <c r="I21" s="44"/>
      <c r="J21" s="44"/>
      <c r="L21" s="72" t="s">
        <v>7</v>
      </c>
      <c r="M21" s="72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>
        <v>13</v>
      </c>
      <c r="B22" s="89">
        <v>697</v>
      </c>
      <c r="C22" s="47"/>
      <c r="D22" s="5"/>
      <c r="G22" s="44"/>
      <c r="H22" s="44"/>
      <c r="I22" s="44"/>
      <c r="J22" s="44"/>
      <c r="L22" s="78" t="s">
        <v>12</v>
      </c>
      <c r="M22">
        <v>17</v>
      </c>
      <c r="N22">
        <v>1364160</v>
      </c>
      <c r="O22">
        <v>20.7</v>
      </c>
      <c r="P22">
        <v>20.7</v>
      </c>
      <c r="Q22">
        <v>20.7</v>
      </c>
      <c r="S22" s="39"/>
    </row>
    <row r="23" spans="1:19">
      <c r="A23">
        <v>14</v>
      </c>
      <c r="B23" s="89">
        <v>1335</v>
      </c>
      <c r="C23" s="47"/>
      <c r="D23" s="5"/>
      <c r="G23" s="44"/>
      <c r="H23" s="44"/>
      <c r="I23" s="44"/>
      <c r="J23" s="44"/>
      <c r="L23" s="79"/>
      <c r="M23">
        <v>18</v>
      </c>
      <c r="N23">
        <v>818161</v>
      </c>
      <c r="O23">
        <v>12.4</v>
      </c>
      <c r="P23">
        <v>12.4</v>
      </c>
      <c r="Q23">
        <v>33.200000000000003</v>
      </c>
      <c r="S23" s="39"/>
    </row>
    <row r="24" spans="1:19">
      <c r="A24">
        <v>15</v>
      </c>
      <c r="B24" s="89">
        <v>1415</v>
      </c>
      <c r="C24" s="47"/>
      <c r="D24" s="5"/>
      <c r="F24" s="46"/>
      <c r="G24" s="44"/>
      <c r="H24" s="44"/>
      <c r="I24" s="44"/>
      <c r="J24" s="44"/>
      <c r="L24" s="79"/>
      <c r="M24">
        <v>19</v>
      </c>
      <c r="N24">
        <v>1231041</v>
      </c>
      <c r="O24">
        <v>18.7</v>
      </c>
      <c r="P24">
        <v>18.7</v>
      </c>
      <c r="Q24">
        <v>51.9</v>
      </c>
      <c r="S24" s="39"/>
    </row>
    <row r="25" spans="1:19">
      <c r="A25">
        <v>16</v>
      </c>
      <c r="B25" s="89">
        <v>1472</v>
      </c>
      <c r="C25" s="47"/>
      <c r="D25" s="5"/>
      <c r="G25" s="44"/>
      <c r="H25" s="44"/>
      <c r="I25" s="44"/>
      <c r="J25" s="44"/>
      <c r="L25" s="79"/>
      <c r="M25">
        <v>20</v>
      </c>
      <c r="N25">
        <v>1369573</v>
      </c>
      <c r="O25">
        <v>20.8</v>
      </c>
      <c r="P25">
        <v>20.8</v>
      </c>
      <c r="Q25">
        <v>72.7</v>
      </c>
      <c r="S25" s="39"/>
    </row>
    <row r="26" spans="1:19">
      <c r="A26">
        <v>17</v>
      </c>
      <c r="B26" s="89">
        <v>1412</v>
      </c>
      <c r="C26" s="47"/>
      <c r="D26" s="5"/>
      <c r="G26" s="44"/>
      <c r="H26" s="44"/>
      <c r="I26" s="44"/>
      <c r="J26" s="44"/>
      <c r="L26" s="79"/>
      <c r="M26">
        <v>21</v>
      </c>
      <c r="N26">
        <v>1032415</v>
      </c>
      <c r="O26">
        <v>15.7</v>
      </c>
      <c r="P26">
        <v>15.7</v>
      </c>
      <c r="Q26">
        <v>88.4</v>
      </c>
      <c r="S26" s="39"/>
    </row>
    <row r="27" spans="1:19">
      <c r="A27">
        <v>18</v>
      </c>
      <c r="B27" s="89">
        <v>1247</v>
      </c>
      <c r="C27" s="47"/>
      <c r="D27" s="5"/>
      <c r="G27" s="44"/>
      <c r="H27" s="44"/>
      <c r="I27" s="44"/>
      <c r="J27" s="44"/>
      <c r="L27" s="79"/>
      <c r="M27">
        <v>22</v>
      </c>
      <c r="N27">
        <v>765525</v>
      </c>
      <c r="O27">
        <v>11.6</v>
      </c>
      <c r="P27">
        <v>11.6</v>
      </c>
      <c r="Q27">
        <v>100</v>
      </c>
      <c r="S27" s="39"/>
    </row>
    <row r="28" spans="1:19">
      <c r="A28">
        <v>19</v>
      </c>
      <c r="B28" s="89">
        <v>910</v>
      </c>
      <c r="C28" s="47"/>
      <c r="D28" s="5"/>
      <c r="G28" s="44"/>
      <c r="H28" s="44"/>
      <c r="I28" s="44"/>
      <c r="J28" s="44"/>
      <c r="L28" s="80"/>
      <c r="M28" t="s">
        <v>19</v>
      </c>
      <c r="N28">
        <v>6580874</v>
      </c>
      <c r="O28">
        <v>100</v>
      </c>
      <c r="P28">
        <v>100</v>
      </c>
    </row>
    <row r="29" spans="1:19">
      <c r="A29">
        <v>20</v>
      </c>
      <c r="B29" s="89">
        <v>1017</v>
      </c>
      <c r="C29" s="47"/>
      <c r="D29" s="5"/>
      <c r="G29" s="44"/>
      <c r="H29" s="44"/>
      <c r="I29" s="44"/>
      <c r="J29" s="44"/>
    </row>
    <row r="30" spans="1:19">
      <c r="A30">
        <v>21</v>
      </c>
      <c r="B30" s="89">
        <v>1732</v>
      </c>
      <c r="C30" s="47"/>
      <c r="D30" s="5"/>
      <c r="G30" s="44"/>
      <c r="H30" s="44"/>
      <c r="I30" s="44"/>
      <c r="J30" s="44"/>
    </row>
    <row r="31" spans="1:19">
      <c r="A31">
        <v>22</v>
      </c>
      <c r="B31" s="89">
        <v>2217</v>
      </c>
      <c r="C31" s="47"/>
      <c r="D31" s="5"/>
      <c r="L31" t="s">
        <v>1</v>
      </c>
    </row>
    <row r="33" spans="1:17">
      <c r="B33" s="5"/>
      <c r="C33" s="5"/>
    </row>
    <row r="34" spans="1:17">
      <c r="B34" s="5"/>
      <c r="C34" s="5"/>
      <c r="L34" t="s">
        <v>1</v>
      </c>
    </row>
    <row r="35" spans="1:17">
      <c r="A35" t="s">
        <v>55</v>
      </c>
      <c r="B35" s="5"/>
      <c r="C35" s="5"/>
      <c r="N35" t="s">
        <v>8</v>
      </c>
      <c r="O35" t="s">
        <v>9</v>
      </c>
      <c r="P35" t="s">
        <v>10</v>
      </c>
      <c r="Q35" t="s">
        <v>11</v>
      </c>
    </row>
    <row r="36" spans="1:17">
      <c r="C36" s="5"/>
      <c r="L36" t="s">
        <v>12</v>
      </c>
      <c r="M36">
        <v>17</v>
      </c>
      <c r="N36">
        <v>1364160</v>
      </c>
      <c r="O36">
        <v>20.7</v>
      </c>
      <c r="P36">
        <v>20.7</v>
      </c>
      <c r="Q36">
        <v>20.7</v>
      </c>
    </row>
    <row r="37" spans="1:17">
      <c r="C37" s="5"/>
      <c r="M37">
        <v>18</v>
      </c>
      <c r="N37">
        <v>818161</v>
      </c>
      <c r="O37">
        <v>12.4</v>
      </c>
      <c r="P37">
        <v>12.4</v>
      </c>
      <c r="Q37">
        <v>33.200000000000003</v>
      </c>
    </row>
    <row r="38" spans="1:17">
      <c r="C38" s="5"/>
      <c r="M38">
        <v>19</v>
      </c>
      <c r="N38">
        <v>1231041</v>
      </c>
      <c r="O38">
        <v>18.7</v>
      </c>
      <c r="P38">
        <v>18.7</v>
      </c>
      <c r="Q38">
        <v>51.9</v>
      </c>
    </row>
    <row r="39" spans="1:17">
      <c r="C39" s="5"/>
      <c r="M39">
        <v>20</v>
      </c>
      <c r="N39">
        <v>1369573</v>
      </c>
      <c r="O39">
        <v>20.8</v>
      </c>
      <c r="P39">
        <v>20.8</v>
      </c>
      <c r="Q39">
        <v>72.7</v>
      </c>
    </row>
    <row r="40" spans="1:17">
      <c r="C40" s="5"/>
      <c r="M40">
        <v>21</v>
      </c>
      <c r="N40">
        <v>1032415</v>
      </c>
      <c r="O40">
        <v>15.7</v>
      </c>
      <c r="P40">
        <v>15.7</v>
      </c>
      <c r="Q40">
        <v>88.4</v>
      </c>
    </row>
    <row r="41" spans="1:17">
      <c r="C41" s="5"/>
      <c r="M41">
        <v>22</v>
      </c>
      <c r="N41">
        <v>765525</v>
      </c>
      <c r="O41">
        <v>11.6</v>
      </c>
      <c r="P41">
        <v>11.6</v>
      </c>
      <c r="Q41">
        <v>100</v>
      </c>
    </row>
    <row r="42" spans="1:17">
      <c r="C42" s="5"/>
      <c r="M42" t="s">
        <v>19</v>
      </c>
      <c r="N42">
        <v>6580874</v>
      </c>
      <c r="O42">
        <v>100</v>
      </c>
      <c r="P42">
        <v>100</v>
      </c>
    </row>
    <row r="43" spans="1:17">
      <c r="C43" s="5"/>
    </row>
    <row r="44" spans="1:17">
      <c r="C44" s="5"/>
    </row>
    <row r="45" spans="1:17">
      <c r="C45" s="5"/>
    </row>
    <row r="46" spans="1:17">
      <c r="C46" s="5"/>
    </row>
    <row r="47" spans="1:17">
      <c r="C47" s="5"/>
    </row>
    <row r="48" spans="1:17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7C67-15D1-4884-8246-34708511D9BF}">
  <dimension ref="A3:S48"/>
  <sheetViews>
    <sheetView topLeftCell="A4" workbookViewId="0">
      <selection activeCell="B14" sqref="B14:B31"/>
    </sheetView>
  </sheetViews>
  <sheetFormatPr baseColWidth="10" defaultColWidth="11" defaultRowHeight="15.75"/>
  <cols>
    <col min="1" max="3" width="11" style="59"/>
    <col min="4" max="4" width="13.375" style="59" bestFit="1" customWidth="1"/>
    <col min="5" max="14" width="11" style="59"/>
    <col min="15" max="16" width="12.625" style="59" customWidth="1"/>
    <col min="17" max="17" width="12.25" style="59" customWidth="1"/>
    <col min="18" max="16384" width="11" style="59"/>
  </cols>
  <sheetData>
    <row r="3" spans="1:11">
      <c r="A3" s="59" t="s">
        <v>0</v>
      </c>
    </row>
    <row r="4" spans="1:11">
      <c r="A4" s="59" t="s">
        <v>1</v>
      </c>
      <c r="B4" s="59" t="s">
        <v>2</v>
      </c>
      <c r="C4" s="59" t="s">
        <v>3</v>
      </c>
      <c r="D4" s="59" t="s">
        <v>4</v>
      </c>
      <c r="E4" s="59" t="s">
        <v>5</v>
      </c>
    </row>
    <row r="5" spans="1:11">
      <c r="A5" s="59">
        <v>24</v>
      </c>
      <c r="B5" s="60">
        <f>P22/100</f>
        <v>0.19899999999999998</v>
      </c>
      <c r="C5" s="59">
        <f>SUM(E5:K5)</f>
        <v>11707</v>
      </c>
      <c r="D5" s="59">
        <f>B5*C5</f>
        <v>2329.6929999999998</v>
      </c>
      <c r="E5" s="61">
        <f t="shared" ref="E5:E10" si="0">B20</f>
        <v>1247</v>
      </c>
      <c r="F5" s="61">
        <f t="shared" ref="F5:F10" si="1">B21</f>
        <v>910</v>
      </c>
      <c r="G5" s="61">
        <f t="shared" ref="G5:G10" si="2">B22</f>
        <v>1017</v>
      </c>
      <c r="H5" s="61">
        <f t="shared" ref="H5:H10" si="3">B23</f>
        <v>1732</v>
      </c>
      <c r="I5" s="61">
        <f t="shared" ref="I5:I10" si="4">B24</f>
        <v>2217</v>
      </c>
      <c r="J5" s="62">
        <f t="shared" ref="J5:J10" si="5">B25</f>
        <v>2359</v>
      </c>
      <c r="K5" s="62">
        <f t="shared" ref="K5:K10" si="6">B26</f>
        <v>2225</v>
      </c>
    </row>
    <row r="6" spans="1:11">
      <c r="A6" s="59">
        <v>25</v>
      </c>
      <c r="B6" s="60">
        <f t="shared" ref="B6:B10" si="7">P23/100</f>
        <v>0.13800000000000001</v>
      </c>
      <c r="C6" s="59">
        <f t="shared" ref="C6:C10" si="8">SUM(E6:K6)</f>
        <v>12657</v>
      </c>
      <c r="D6" s="59">
        <f t="shared" ref="D6:D10" si="9">B6*C6</f>
        <v>1746.6660000000002</v>
      </c>
      <c r="E6" s="61">
        <f t="shared" si="0"/>
        <v>910</v>
      </c>
      <c r="F6" s="61">
        <f t="shared" si="1"/>
        <v>1017</v>
      </c>
      <c r="G6" s="61">
        <f t="shared" si="2"/>
        <v>1732</v>
      </c>
      <c r="H6" s="61">
        <f t="shared" si="3"/>
        <v>2217</v>
      </c>
      <c r="I6" s="62">
        <f t="shared" si="4"/>
        <v>2359</v>
      </c>
      <c r="J6" s="62">
        <f t="shared" si="5"/>
        <v>2225</v>
      </c>
      <c r="K6" s="62">
        <f t="shared" si="6"/>
        <v>2197</v>
      </c>
    </row>
    <row r="7" spans="1:11">
      <c r="A7" s="59">
        <v>26</v>
      </c>
      <c r="B7" s="60">
        <f t="shared" si="7"/>
        <v>0.193</v>
      </c>
      <c r="C7" s="59">
        <f t="shared" si="8"/>
        <v>13370</v>
      </c>
      <c r="D7" s="59">
        <f t="shared" si="9"/>
        <v>2580.41</v>
      </c>
      <c r="E7" s="61">
        <f t="shared" si="0"/>
        <v>1017</v>
      </c>
      <c r="F7" s="61">
        <f t="shared" si="1"/>
        <v>1732</v>
      </c>
      <c r="G7" s="61">
        <f t="shared" si="2"/>
        <v>2217</v>
      </c>
      <c r="H7" s="62">
        <f t="shared" si="3"/>
        <v>2359</v>
      </c>
      <c r="I7" s="62">
        <f t="shared" si="4"/>
        <v>2225</v>
      </c>
      <c r="J7" s="62">
        <f t="shared" si="5"/>
        <v>2197</v>
      </c>
      <c r="K7" s="62">
        <f t="shared" si="6"/>
        <v>1623</v>
      </c>
    </row>
    <row r="8" spans="1:11">
      <c r="A8" s="59">
        <v>27</v>
      </c>
      <c r="B8" s="60">
        <f t="shared" si="7"/>
        <v>0.23699999999999999</v>
      </c>
      <c r="C8" s="59">
        <f t="shared" si="8"/>
        <v>14100</v>
      </c>
      <c r="D8" s="59">
        <f t="shared" si="9"/>
        <v>3341.7</v>
      </c>
      <c r="E8" s="61">
        <f t="shared" si="0"/>
        <v>1732</v>
      </c>
      <c r="F8" s="61">
        <f t="shared" si="1"/>
        <v>2217</v>
      </c>
      <c r="G8" s="62">
        <f t="shared" si="2"/>
        <v>2359</v>
      </c>
      <c r="H8" s="62">
        <f t="shared" si="3"/>
        <v>2225</v>
      </c>
      <c r="I8" s="62">
        <f t="shared" si="4"/>
        <v>2197</v>
      </c>
      <c r="J8" s="62">
        <f t="shared" si="5"/>
        <v>1623</v>
      </c>
      <c r="K8" s="62">
        <f t="shared" si="6"/>
        <v>1747</v>
      </c>
    </row>
    <row r="9" spans="1:11">
      <c r="A9" s="59">
        <v>28</v>
      </c>
      <c r="B9" s="60">
        <f t="shared" si="7"/>
        <v>0.13600000000000001</v>
      </c>
      <c r="C9" s="59">
        <f t="shared" si="8"/>
        <v>15194</v>
      </c>
      <c r="D9" s="59">
        <f t="shared" si="9"/>
        <v>2066.384</v>
      </c>
      <c r="E9" s="61">
        <f t="shared" si="0"/>
        <v>2217</v>
      </c>
      <c r="F9" s="62">
        <f t="shared" si="1"/>
        <v>2359</v>
      </c>
      <c r="G9" s="62">
        <f t="shared" si="2"/>
        <v>2225</v>
      </c>
      <c r="H9" s="62">
        <f t="shared" si="3"/>
        <v>2197</v>
      </c>
      <c r="I9" s="62">
        <f t="shared" si="4"/>
        <v>1623</v>
      </c>
      <c r="J9" s="62">
        <f t="shared" si="5"/>
        <v>1747</v>
      </c>
      <c r="K9" s="62">
        <f t="shared" si="6"/>
        <v>2826</v>
      </c>
    </row>
    <row r="10" spans="1:11">
      <c r="A10" s="59">
        <v>29</v>
      </c>
      <c r="B10" s="60">
        <f t="shared" si="7"/>
        <v>9.6999999999999989E-2</v>
      </c>
      <c r="C10" s="59">
        <f t="shared" si="8"/>
        <v>16073</v>
      </c>
      <c r="D10" s="59">
        <f t="shared" si="9"/>
        <v>1559.0809999999999</v>
      </c>
      <c r="E10" s="62">
        <f t="shared" si="0"/>
        <v>2359</v>
      </c>
      <c r="F10" s="62">
        <f t="shared" si="1"/>
        <v>2225</v>
      </c>
      <c r="G10" s="62">
        <f t="shared" si="2"/>
        <v>2197</v>
      </c>
      <c r="H10" s="62">
        <f t="shared" si="3"/>
        <v>1623</v>
      </c>
      <c r="I10" s="62">
        <f t="shared" si="4"/>
        <v>1747</v>
      </c>
      <c r="J10" s="62">
        <f t="shared" si="5"/>
        <v>2826</v>
      </c>
      <c r="K10" s="62">
        <f t="shared" si="6"/>
        <v>3096</v>
      </c>
    </row>
    <row r="11" spans="1:11">
      <c r="D11" s="63">
        <f>SUM(D5:D10)</f>
        <v>13623.934000000001</v>
      </c>
    </row>
    <row r="13" spans="1:11">
      <c r="A13" s="59" t="s">
        <v>6</v>
      </c>
      <c r="D13" s="64">
        <f>D11/7</f>
        <v>1946.2762857142859</v>
      </c>
      <c r="E13" s="59" t="s">
        <v>51</v>
      </c>
    </row>
    <row r="14" spans="1:11">
      <c r="A14" s="59">
        <v>12</v>
      </c>
      <c r="B14" s="53">
        <v>728</v>
      </c>
      <c r="C14" s="65"/>
      <c r="D14" s="62"/>
    </row>
    <row r="15" spans="1:11">
      <c r="A15" s="59">
        <f>A14+1</f>
        <v>13</v>
      </c>
      <c r="B15" s="53">
        <v>697</v>
      </c>
      <c r="C15" s="65"/>
      <c r="D15" s="62"/>
    </row>
    <row r="16" spans="1:11">
      <c r="A16" s="59">
        <f t="shared" ref="A16:A31" si="10">A15+1</f>
        <v>14</v>
      </c>
      <c r="B16" s="53">
        <v>1335</v>
      </c>
      <c r="C16" s="65"/>
      <c r="D16" s="62"/>
    </row>
    <row r="17" spans="1:19">
      <c r="A17" s="59">
        <f t="shared" si="10"/>
        <v>15</v>
      </c>
      <c r="B17" s="53">
        <v>1415</v>
      </c>
      <c r="C17" s="65"/>
      <c r="D17" s="62"/>
    </row>
    <row r="18" spans="1:19">
      <c r="A18" s="59">
        <f t="shared" si="10"/>
        <v>16</v>
      </c>
      <c r="B18" s="53">
        <v>1472</v>
      </c>
      <c r="C18" s="65"/>
      <c r="D18" s="62"/>
    </row>
    <row r="19" spans="1:19">
      <c r="A19" s="59">
        <f t="shared" si="10"/>
        <v>17</v>
      </c>
      <c r="B19" s="53">
        <v>1412</v>
      </c>
      <c r="C19" s="65"/>
      <c r="D19" s="62"/>
    </row>
    <row r="20" spans="1:19">
      <c r="A20" s="59">
        <f t="shared" si="10"/>
        <v>18</v>
      </c>
      <c r="B20" s="53">
        <v>1247</v>
      </c>
      <c r="C20" s="65"/>
      <c r="D20" s="62"/>
      <c r="G20" s="55"/>
      <c r="H20" s="55"/>
      <c r="I20" s="55"/>
      <c r="J20" s="55"/>
    </row>
    <row r="21" spans="1:19" ht="29.25" customHeight="1">
      <c r="A21" s="59">
        <f t="shared" si="10"/>
        <v>19</v>
      </c>
      <c r="B21" s="53">
        <v>910</v>
      </c>
      <c r="C21" s="65"/>
      <c r="D21" s="62"/>
      <c r="G21" s="55"/>
      <c r="H21" s="55"/>
      <c r="I21" s="55"/>
      <c r="J21" s="55"/>
      <c r="L21" s="85" t="s">
        <v>7</v>
      </c>
      <c r="M21" s="85"/>
      <c r="N21" s="56" t="s">
        <v>8</v>
      </c>
      <c r="O21" s="57" t="s">
        <v>9</v>
      </c>
      <c r="P21" s="57" t="s">
        <v>10</v>
      </c>
      <c r="Q21" s="58" t="s">
        <v>11</v>
      </c>
    </row>
    <row r="22" spans="1:19" ht="15.95" customHeight="1">
      <c r="A22" s="59">
        <f t="shared" si="10"/>
        <v>20</v>
      </c>
      <c r="B22" s="53">
        <v>1017</v>
      </c>
      <c r="C22" s="65"/>
      <c r="D22" s="62"/>
      <c r="G22" s="55"/>
      <c r="H22" s="55"/>
      <c r="I22" s="55"/>
      <c r="J22" s="55"/>
      <c r="L22" s="86" t="s">
        <v>12</v>
      </c>
      <c r="M22" s="59">
        <v>24</v>
      </c>
      <c r="N22" s="59">
        <v>1311635</v>
      </c>
      <c r="O22" s="59">
        <v>19.899999999999999</v>
      </c>
      <c r="P22" s="59">
        <v>19.899999999999999</v>
      </c>
      <c r="Q22" s="59">
        <v>19.899999999999999</v>
      </c>
      <c r="S22" s="66"/>
    </row>
    <row r="23" spans="1:19">
      <c r="A23" s="59">
        <f t="shared" si="10"/>
        <v>21</v>
      </c>
      <c r="B23" s="53">
        <v>1732</v>
      </c>
      <c r="C23" s="65"/>
      <c r="D23" s="62"/>
      <c r="G23" s="55"/>
      <c r="H23" s="55"/>
      <c r="I23" s="55"/>
      <c r="J23" s="55"/>
      <c r="L23" s="87"/>
      <c r="M23" s="59">
        <v>25</v>
      </c>
      <c r="N23" s="59">
        <v>906634</v>
      </c>
      <c r="O23" s="59">
        <v>13.8</v>
      </c>
      <c r="P23" s="59">
        <v>13.8</v>
      </c>
      <c r="Q23" s="59">
        <v>33.700000000000003</v>
      </c>
      <c r="S23" s="66"/>
    </row>
    <row r="24" spans="1:19">
      <c r="A24" s="59">
        <f t="shared" si="10"/>
        <v>22</v>
      </c>
      <c r="B24" s="53">
        <v>2217</v>
      </c>
      <c r="C24" s="65"/>
      <c r="D24" s="62"/>
      <c r="F24" s="67"/>
      <c r="G24" s="55"/>
      <c r="H24" s="55"/>
      <c r="I24" s="55"/>
      <c r="J24" s="55"/>
      <c r="L24" s="87"/>
      <c r="M24" s="59">
        <v>26</v>
      </c>
      <c r="N24" s="59">
        <v>1270876</v>
      </c>
      <c r="O24" s="59">
        <v>19.3</v>
      </c>
      <c r="P24" s="59">
        <v>19.3</v>
      </c>
      <c r="Q24" s="59">
        <v>53</v>
      </c>
      <c r="S24" s="66"/>
    </row>
    <row r="25" spans="1:19">
      <c r="A25" s="59">
        <f t="shared" si="10"/>
        <v>23</v>
      </c>
      <c r="B25" s="53">
        <v>2359</v>
      </c>
      <c r="C25" s="65"/>
      <c r="D25" s="62"/>
      <c r="G25" s="55"/>
      <c r="H25" s="55"/>
      <c r="I25" s="55"/>
      <c r="J25" s="55"/>
      <c r="L25" s="87"/>
      <c r="M25" s="59">
        <v>27</v>
      </c>
      <c r="N25" s="59">
        <v>1556800</v>
      </c>
      <c r="O25" s="59">
        <v>23.7</v>
      </c>
      <c r="P25" s="59">
        <v>23.7</v>
      </c>
      <c r="Q25" s="59">
        <v>76.7</v>
      </c>
      <c r="S25" s="66"/>
    </row>
    <row r="26" spans="1:19">
      <c r="A26" s="59">
        <f t="shared" si="10"/>
        <v>24</v>
      </c>
      <c r="B26" s="53">
        <v>2225</v>
      </c>
      <c r="C26" s="65"/>
      <c r="D26" s="62"/>
      <c r="G26" s="55"/>
      <c r="H26" s="55"/>
      <c r="I26" s="55"/>
      <c r="J26" s="55"/>
      <c r="L26" s="87"/>
      <c r="M26" s="59">
        <v>28</v>
      </c>
      <c r="N26" s="59">
        <v>894864</v>
      </c>
      <c r="O26" s="59">
        <v>13.6</v>
      </c>
      <c r="P26" s="59">
        <v>13.6</v>
      </c>
      <c r="Q26" s="59">
        <v>90.3</v>
      </c>
      <c r="S26" s="66"/>
    </row>
    <row r="27" spans="1:19">
      <c r="A27" s="59">
        <f t="shared" si="10"/>
        <v>25</v>
      </c>
      <c r="B27" s="53">
        <v>2197</v>
      </c>
      <c r="C27" s="65"/>
      <c r="D27" s="62"/>
      <c r="G27" s="55"/>
      <c r="H27" s="55"/>
      <c r="I27" s="55"/>
      <c r="J27" s="55"/>
      <c r="L27" s="87"/>
      <c r="M27" s="59">
        <v>29</v>
      </c>
      <c r="N27" s="59">
        <v>640066</v>
      </c>
      <c r="O27" s="59">
        <v>9.6999999999999993</v>
      </c>
      <c r="P27" s="59">
        <v>9.6999999999999993</v>
      </c>
      <c r="Q27" s="59">
        <v>100</v>
      </c>
      <c r="S27" s="66"/>
    </row>
    <row r="28" spans="1:19">
      <c r="A28" s="59">
        <f t="shared" si="10"/>
        <v>26</v>
      </c>
      <c r="B28" s="53">
        <v>1623</v>
      </c>
      <c r="C28" s="65"/>
      <c r="D28" s="62"/>
      <c r="G28" s="55"/>
      <c r="H28" s="55"/>
      <c r="I28" s="55"/>
      <c r="J28" s="55"/>
      <c r="L28" s="88"/>
      <c r="M28" s="59" t="s">
        <v>19</v>
      </c>
      <c r="N28" s="59">
        <v>6580875</v>
      </c>
      <c r="O28" s="59">
        <v>100</v>
      </c>
      <c r="P28" s="59">
        <v>100</v>
      </c>
    </row>
    <row r="29" spans="1:19">
      <c r="A29" s="59">
        <f t="shared" si="10"/>
        <v>27</v>
      </c>
      <c r="B29" s="53">
        <v>1747</v>
      </c>
      <c r="C29" s="65"/>
      <c r="D29" s="62"/>
      <c r="G29" s="55"/>
      <c r="H29" s="55"/>
      <c r="I29" s="55"/>
      <c r="J29" s="55"/>
    </row>
    <row r="30" spans="1:19">
      <c r="A30" s="59">
        <f t="shared" si="10"/>
        <v>28</v>
      </c>
      <c r="B30" s="53">
        <v>2826</v>
      </c>
      <c r="C30" s="65"/>
      <c r="D30" s="62"/>
      <c r="G30" s="55"/>
      <c r="H30" s="55"/>
      <c r="I30" s="55"/>
      <c r="J30" s="55"/>
    </row>
    <row r="31" spans="1:19">
      <c r="A31" s="59">
        <f t="shared" si="10"/>
        <v>29</v>
      </c>
      <c r="B31" s="54">
        <v>3096</v>
      </c>
      <c r="C31" s="65"/>
      <c r="D31" s="62"/>
    </row>
    <row r="32" spans="1:19">
      <c r="B32" s="55"/>
    </row>
    <row r="33" spans="1:3">
      <c r="B33" s="62"/>
      <c r="C33" s="62"/>
    </row>
    <row r="34" spans="1:3">
      <c r="B34" s="62"/>
      <c r="C34" s="62"/>
    </row>
    <row r="35" spans="1:3">
      <c r="A35" s="59" t="s">
        <v>56</v>
      </c>
      <c r="B35" s="62"/>
      <c r="C35" s="62"/>
    </row>
    <row r="36" spans="1:3">
      <c r="C36" s="62"/>
    </row>
    <row r="37" spans="1:3">
      <c r="C37" s="62"/>
    </row>
    <row r="38" spans="1:3">
      <c r="C38" s="62"/>
    </row>
    <row r="39" spans="1:3">
      <c r="C39" s="62"/>
    </row>
    <row r="40" spans="1:3">
      <c r="C40" s="62"/>
    </row>
    <row r="41" spans="1:3">
      <c r="C41" s="62"/>
    </row>
    <row r="42" spans="1:3">
      <c r="C42" s="62"/>
    </row>
    <row r="43" spans="1:3">
      <c r="C43" s="62"/>
    </row>
    <row r="44" spans="1:3">
      <c r="C44" s="62"/>
    </row>
    <row r="45" spans="1:3">
      <c r="C45" s="62"/>
    </row>
    <row r="46" spans="1:3">
      <c r="C46" s="62"/>
    </row>
    <row r="47" spans="1:3">
      <c r="C47" s="62"/>
    </row>
    <row r="48" spans="1:3">
      <c r="C48" s="62"/>
    </row>
  </sheetData>
  <mergeCells count="2">
    <mergeCell ref="L21:M21"/>
    <mergeCell ref="L22:L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789-4B7E-4913-BF55-86235B5C7E58}">
  <dimension ref="A3:S48"/>
  <sheetViews>
    <sheetView tabSelected="1" workbookViewId="0">
      <selection activeCell="C7" sqref="C7"/>
    </sheetView>
  </sheetViews>
  <sheetFormatPr baseColWidth="10" defaultColWidth="11" defaultRowHeight="15.75"/>
  <cols>
    <col min="1" max="3" width="11" style="59"/>
    <col min="4" max="4" width="13.375" style="59" bestFit="1" customWidth="1"/>
    <col min="5" max="14" width="9" style="59"/>
    <col min="15" max="16" width="12.625" style="59" customWidth="1"/>
    <col min="17" max="17" width="12.25" style="59" customWidth="1"/>
    <col min="18" max="16384" width="11" style="59"/>
  </cols>
  <sheetData>
    <row r="3" spans="1:11">
      <c r="A3" s="68" t="s">
        <v>0</v>
      </c>
    </row>
    <row r="4" spans="1:11">
      <c r="A4" s="59" t="s">
        <v>1</v>
      </c>
      <c r="B4" s="59" t="s">
        <v>2</v>
      </c>
      <c r="C4" s="59" t="s">
        <v>3</v>
      </c>
      <c r="D4" s="59" t="s">
        <v>4</v>
      </c>
      <c r="E4" s="59" t="s">
        <v>5</v>
      </c>
    </row>
    <row r="5" spans="1:11">
      <c r="A5" s="59">
        <v>31</v>
      </c>
      <c r="B5" s="60">
        <f>P22/100</f>
        <v>0.16300000000000001</v>
      </c>
      <c r="C5" s="59">
        <f>SUM(E5:K5)</f>
        <v>17908</v>
      </c>
      <c r="D5" s="59">
        <f>B5*C5</f>
        <v>2919.0039999999999</v>
      </c>
      <c r="E5" s="61">
        <f t="shared" ref="E5:E10" si="0">B20</f>
        <v>2197</v>
      </c>
      <c r="F5" s="61">
        <f t="shared" ref="F5:F10" si="1">B21</f>
        <v>1623</v>
      </c>
      <c r="G5" s="61">
        <f t="shared" ref="G5:G10" si="2">B22</f>
        <v>1747</v>
      </c>
      <c r="H5" s="61">
        <f t="shared" ref="H5:H10" si="3">B23</f>
        <v>2826</v>
      </c>
      <c r="I5" s="61">
        <f t="shared" ref="I5:I10" si="4">B24</f>
        <v>3096</v>
      </c>
      <c r="J5" s="62">
        <f t="shared" ref="J5:J10" si="5">B25</f>
        <v>3368</v>
      </c>
      <c r="K5" s="62">
        <f t="shared" ref="K5:K10" si="6">B26</f>
        <v>3051</v>
      </c>
    </row>
    <row r="6" spans="1:11">
      <c r="A6" s="59">
        <v>1</v>
      </c>
      <c r="B6" s="60">
        <f t="shared" ref="B6:B10" si="7">P23/100</f>
        <v>0.23199999999999998</v>
      </c>
      <c r="C6" s="59">
        <f t="shared" ref="C6:C10" si="8">SUM(E6:K6)</f>
        <v>18708</v>
      </c>
      <c r="D6" s="59">
        <f t="shared" ref="D6:D10" si="9">B6*C6</f>
        <v>4340.2559999999994</v>
      </c>
      <c r="E6" s="61">
        <f t="shared" si="0"/>
        <v>1623</v>
      </c>
      <c r="F6" s="61">
        <f t="shared" si="1"/>
        <v>1747</v>
      </c>
      <c r="G6" s="61">
        <f t="shared" si="2"/>
        <v>2826</v>
      </c>
      <c r="H6" s="61">
        <f t="shared" si="3"/>
        <v>3096</v>
      </c>
      <c r="I6" s="62">
        <f t="shared" si="4"/>
        <v>3368</v>
      </c>
      <c r="J6" s="62">
        <f t="shared" si="5"/>
        <v>3051</v>
      </c>
      <c r="K6" s="62">
        <f t="shared" si="6"/>
        <v>2997</v>
      </c>
    </row>
    <row r="7" spans="1:11">
      <c r="A7" s="59">
        <v>2</v>
      </c>
      <c r="B7" s="60">
        <f t="shared" si="7"/>
        <v>0.22</v>
      </c>
      <c r="C7" s="59">
        <f t="shared" si="8"/>
        <v>19407</v>
      </c>
      <c r="D7" s="59">
        <f t="shared" si="9"/>
        <v>4269.54</v>
      </c>
      <c r="E7" s="61">
        <f t="shared" si="0"/>
        <v>1747</v>
      </c>
      <c r="F7" s="61">
        <f t="shared" si="1"/>
        <v>2826</v>
      </c>
      <c r="G7" s="61">
        <f t="shared" si="2"/>
        <v>3096</v>
      </c>
      <c r="H7" s="62">
        <f t="shared" si="3"/>
        <v>3368</v>
      </c>
      <c r="I7" s="62">
        <f t="shared" si="4"/>
        <v>3051</v>
      </c>
      <c r="J7" s="62">
        <f t="shared" si="5"/>
        <v>2997</v>
      </c>
      <c r="K7" s="62">
        <f t="shared" si="6"/>
        <v>2322</v>
      </c>
    </row>
    <row r="8" spans="1:11">
      <c r="A8" s="59">
        <v>3</v>
      </c>
      <c r="B8" s="60">
        <f t="shared" si="7"/>
        <v>0.17399999999999999</v>
      </c>
      <c r="C8" s="59">
        <f t="shared" si="8"/>
        <v>19850</v>
      </c>
      <c r="D8" s="59">
        <f t="shared" si="9"/>
        <v>3453.8999999999996</v>
      </c>
      <c r="E8" s="61">
        <f t="shared" si="0"/>
        <v>2826</v>
      </c>
      <c r="F8" s="61">
        <f t="shared" si="1"/>
        <v>3096</v>
      </c>
      <c r="G8" s="62">
        <f t="shared" si="2"/>
        <v>3368</v>
      </c>
      <c r="H8" s="62">
        <f t="shared" si="3"/>
        <v>3051</v>
      </c>
      <c r="I8" s="62">
        <f t="shared" si="4"/>
        <v>2997</v>
      </c>
      <c r="J8" s="62">
        <f t="shared" si="5"/>
        <v>2322</v>
      </c>
      <c r="K8" s="62">
        <f t="shared" si="6"/>
        <v>2190</v>
      </c>
    </row>
    <row r="9" spans="1:11">
      <c r="A9" s="59">
        <v>4</v>
      </c>
      <c r="B9" s="60">
        <f t="shared" si="7"/>
        <v>0.129</v>
      </c>
      <c r="C9" s="59">
        <f t="shared" si="8"/>
        <v>20305</v>
      </c>
      <c r="D9" s="59">
        <f t="shared" si="9"/>
        <v>2619.3450000000003</v>
      </c>
      <c r="E9" s="61">
        <f t="shared" si="0"/>
        <v>3096</v>
      </c>
      <c r="F9" s="62">
        <f t="shared" si="1"/>
        <v>3368</v>
      </c>
      <c r="G9" s="62">
        <f t="shared" si="2"/>
        <v>3051</v>
      </c>
      <c r="H9" s="62">
        <f t="shared" si="3"/>
        <v>2997</v>
      </c>
      <c r="I9" s="62">
        <f t="shared" si="4"/>
        <v>2322</v>
      </c>
      <c r="J9" s="62">
        <f t="shared" si="5"/>
        <v>2190</v>
      </c>
      <c r="K9" s="62">
        <f t="shared" si="6"/>
        <v>3281</v>
      </c>
    </row>
    <row r="10" spans="1:11">
      <c r="A10" s="59">
        <v>5</v>
      </c>
      <c r="B10" s="60">
        <f t="shared" si="7"/>
        <v>8.199999999999999E-2</v>
      </c>
      <c r="C10" s="59">
        <f t="shared" si="8"/>
        <v>20918</v>
      </c>
      <c r="D10" s="59">
        <f t="shared" si="9"/>
        <v>1715.2759999999998</v>
      </c>
      <c r="E10" s="62">
        <f t="shared" si="0"/>
        <v>3368</v>
      </c>
      <c r="F10" s="62">
        <f t="shared" si="1"/>
        <v>3051</v>
      </c>
      <c r="G10" s="62">
        <f t="shared" si="2"/>
        <v>2997</v>
      </c>
      <c r="H10" s="62">
        <f t="shared" si="3"/>
        <v>2322</v>
      </c>
      <c r="I10" s="62">
        <f t="shared" si="4"/>
        <v>2190</v>
      </c>
      <c r="J10" s="62">
        <f t="shared" si="5"/>
        <v>3281</v>
      </c>
      <c r="K10" s="62">
        <f t="shared" si="6"/>
        <v>3709</v>
      </c>
    </row>
    <row r="11" spans="1:11">
      <c r="D11" s="63">
        <f>SUM(D5:D10)</f>
        <v>19317.320999999996</v>
      </c>
    </row>
    <row r="13" spans="1:11">
      <c r="A13" s="59" t="s">
        <v>6</v>
      </c>
      <c r="D13" s="64">
        <f>D11/7</f>
        <v>2759.6172857142851</v>
      </c>
      <c r="E13" s="59" t="s">
        <v>51</v>
      </c>
    </row>
    <row r="14" spans="1:11">
      <c r="A14" s="59">
        <v>19</v>
      </c>
      <c r="B14" s="90">
        <v>910</v>
      </c>
      <c r="C14" s="65"/>
      <c r="D14" s="62"/>
    </row>
    <row r="15" spans="1:11">
      <c r="A15" s="59">
        <v>20</v>
      </c>
      <c r="B15" s="90">
        <v>1017</v>
      </c>
      <c r="C15" s="65"/>
      <c r="D15" s="62"/>
    </row>
    <row r="16" spans="1:11">
      <c r="A16" s="59">
        <v>21</v>
      </c>
      <c r="B16" s="90">
        <v>1732</v>
      </c>
      <c r="C16" s="65"/>
      <c r="D16" s="62"/>
    </row>
    <row r="17" spans="1:19">
      <c r="A17" s="59">
        <v>22</v>
      </c>
      <c r="B17" s="90">
        <v>2217</v>
      </c>
      <c r="C17" s="65"/>
      <c r="D17" s="62"/>
    </row>
    <row r="18" spans="1:19">
      <c r="A18" s="59">
        <v>23</v>
      </c>
      <c r="B18" s="90">
        <v>2359</v>
      </c>
      <c r="C18" s="65"/>
      <c r="D18" s="62"/>
    </row>
    <row r="19" spans="1:19">
      <c r="A19" s="59">
        <v>24</v>
      </c>
      <c r="B19" s="90">
        <v>2225</v>
      </c>
      <c r="C19" s="65"/>
      <c r="D19" s="62"/>
    </row>
    <row r="20" spans="1:19">
      <c r="A20" s="59">
        <v>25</v>
      </c>
      <c r="B20" s="90">
        <v>2197</v>
      </c>
      <c r="C20" s="65"/>
      <c r="D20" s="62"/>
      <c r="G20" s="55"/>
      <c r="H20" s="55"/>
      <c r="I20" s="55"/>
      <c r="J20" s="55"/>
    </row>
    <row r="21" spans="1:19" ht="29.25" customHeight="1">
      <c r="A21" s="59">
        <v>26</v>
      </c>
      <c r="B21" s="90">
        <v>1623</v>
      </c>
      <c r="C21" s="65"/>
      <c r="D21" s="62"/>
      <c r="G21" s="55"/>
      <c r="H21" s="55"/>
      <c r="I21" s="55"/>
      <c r="J21" s="55"/>
      <c r="L21" s="85" t="s">
        <v>7</v>
      </c>
      <c r="M21" s="85"/>
      <c r="N21" s="56" t="s">
        <v>8</v>
      </c>
      <c r="O21" s="57" t="s">
        <v>9</v>
      </c>
      <c r="P21" s="57" t="s">
        <v>10</v>
      </c>
      <c r="Q21" s="58" t="s">
        <v>11</v>
      </c>
    </row>
    <row r="22" spans="1:19" ht="15.95" customHeight="1">
      <c r="A22" s="59">
        <v>27</v>
      </c>
      <c r="B22" s="90">
        <v>1747</v>
      </c>
      <c r="C22" s="65"/>
      <c r="D22" s="62"/>
      <c r="G22" s="55"/>
      <c r="H22" s="55"/>
      <c r="I22" s="55"/>
      <c r="J22" s="55"/>
      <c r="L22" s="86" t="s">
        <v>12</v>
      </c>
      <c r="M22" s="59">
        <v>31</v>
      </c>
      <c r="N22" s="59">
        <v>1070455</v>
      </c>
      <c r="O22" s="59">
        <v>16.3</v>
      </c>
      <c r="P22" s="59">
        <v>16.3</v>
      </c>
      <c r="Q22" s="59">
        <v>100</v>
      </c>
      <c r="S22" s="66"/>
    </row>
    <row r="23" spans="1:19">
      <c r="A23" s="59">
        <v>28</v>
      </c>
      <c r="B23" s="90">
        <v>2826</v>
      </c>
      <c r="C23" s="65"/>
      <c r="D23" s="62"/>
      <c r="G23" s="55"/>
      <c r="H23" s="55"/>
      <c r="I23" s="55"/>
      <c r="J23" s="55"/>
      <c r="L23" s="87"/>
      <c r="M23" s="59">
        <v>1</v>
      </c>
      <c r="N23" s="59">
        <v>1529805</v>
      </c>
      <c r="O23" s="59">
        <v>23.2</v>
      </c>
      <c r="P23" s="59">
        <v>23.2</v>
      </c>
      <c r="Q23" s="59">
        <v>23.2</v>
      </c>
      <c r="S23" s="66"/>
    </row>
    <row r="24" spans="1:19">
      <c r="A24" s="59">
        <v>29</v>
      </c>
      <c r="B24" s="90">
        <v>3096</v>
      </c>
      <c r="C24" s="65"/>
      <c r="D24" s="62"/>
      <c r="F24" s="67"/>
      <c r="G24" s="55"/>
      <c r="H24" s="55"/>
      <c r="I24" s="55"/>
      <c r="J24" s="55"/>
      <c r="L24" s="87"/>
      <c r="M24" s="59">
        <v>2</v>
      </c>
      <c r="N24" s="59">
        <v>1446203</v>
      </c>
      <c r="O24" s="59">
        <v>22</v>
      </c>
      <c r="P24" s="59">
        <v>22</v>
      </c>
      <c r="Q24" s="59">
        <v>45.2</v>
      </c>
      <c r="S24" s="66"/>
    </row>
    <row r="25" spans="1:19">
      <c r="A25" s="59">
        <v>30</v>
      </c>
      <c r="B25" s="90">
        <v>3368</v>
      </c>
      <c r="C25" s="65"/>
      <c r="D25" s="62"/>
      <c r="G25" s="55"/>
      <c r="H25" s="55"/>
      <c r="I25" s="55"/>
      <c r="J25" s="55"/>
      <c r="L25" s="87"/>
      <c r="M25" s="59">
        <v>3</v>
      </c>
      <c r="N25" s="59">
        <v>1148202</v>
      </c>
      <c r="O25" s="59">
        <v>17.399999999999999</v>
      </c>
      <c r="P25" s="59">
        <v>17.399999999999999</v>
      </c>
      <c r="Q25" s="59">
        <v>62.7</v>
      </c>
      <c r="S25" s="66"/>
    </row>
    <row r="26" spans="1:19">
      <c r="A26" s="59">
        <v>31</v>
      </c>
      <c r="B26" s="90">
        <v>3051</v>
      </c>
      <c r="C26" s="65"/>
      <c r="D26" s="62"/>
      <c r="G26" s="55"/>
      <c r="H26" s="55"/>
      <c r="I26" s="55"/>
      <c r="J26" s="55"/>
      <c r="L26" s="87"/>
      <c r="M26" s="59">
        <v>4</v>
      </c>
      <c r="N26" s="59">
        <v>849274</v>
      </c>
      <c r="O26" s="59">
        <v>12.9</v>
      </c>
      <c r="P26" s="59">
        <v>12.9</v>
      </c>
      <c r="Q26" s="59">
        <v>75.599999999999994</v>
      </c>
      <c r="S26" s="66"/>
    </row>
    <row r="27" spans="1:19">
      <c r="A27" s="59">
        <v>1</v>
      </c>
      <c r="B27" s="90">
        <v>2997</v>
      </c>
      <c r="C27" s="65"/>
      <c r="D27" s="62"/>
      <c r="G27" s="55"/>
      <c r="H27" s="55"/>
      <c r="I27" s="55"/>
      <c r="J27" s="55"/>
      <c r="L27" s="87"/>
      <c r="M27" s="59">
        <v>5</v>
      </c>
      <c r="N27" s="59">
        <v>536936</v>
      </c>
      <c r="O27" s="59">
        <v>8.1999999999999993</v>
      </c>
      <c r="P27" s="59">
        <v>8.1999999999999993</v>
      </c>
      <c r="Q27" s="59">
        <v>83.7</v>
      </c>
      <c r="S27" s="66"/>
    </row>
    <row r="28" spans="1:19">
      <c r="A28" s="59">
        <v>2</v>
      </c>
      <c r="B28" s="90">
        <v>2322</v>
      </c>
      <c r="C28" s="65"/>
      <c r="D28" s="62"/>
      <c r="G28" s="55"/>
      <c r="H28" s="55"/>
      <c r="I28" s="55"/>
      <c r="J28" s="55"/>
      <c r="L28" s="88"/>
      <c r="M28" s="59" t="s">
        <v>19</v>
      </c>
      <c r="N28" s="59">
        <f>SUM(N22:N27)</f>
        <v>6580875</v>
      </c>
      <c r="O28" s="59">
        <f t="shared" ref="O28:P28" si="10">SUM(O22:O27)</f>
        <v>100.00000000000001</v>
      </c>
      <c r="P28" s="59">
        <f t="shared" si="10"/>
        <v>100.00000000000001</v>
      </c>
    </row>
    <row r="29" spans="1:19">
      <c r="A29" s="59">
        <v>3</v>
      </c>
      <c r="B29" s="90">
        <v>2190</v>
      </c>
      <c r="C29" s="65"/>
      <c r="D29" s="62"/>
      <c r="G29" s="55"/>
      <c r="H29" s="55"/>
      <c r="I29" s="55"/>
      <c r="J29" s="55"/>
    </row>
    <row r="30" spans="1:19">
      <c r="A30" s="59">
        <v>4</v>
      </c>
      <c r="B30" s="90">
        <v>3281</v>
      </c>
      <c r="C30" s="65"/>
      <c r="D30" s="62"/>
      <c r="G30" s="55"/>
      <c r="H30" s="55"/>
      <c r="I30" s="55"/>
      <c r="J30" s="55"/>
    </row>
    <row r="31" spans="1:19">
      <c r="A31" s="59">
        <v>5</v>
      </c>
      <c r="B31" s="90">
        <v>3709</v>
      </c>
      <c r="C31" s="65"/>
      <c r="D31" s="62"/>
    </row>
    <row r="32" spans="1:19">
      <c r="B32" s="55"/>
    </row>
    <row r="33" spans="1:3">
      <c r="B33" s="62"/>
      <c r="C33" s="62"/>
    </row>
    <row r="34" spans="1:3">
      <c r="B34" s="62"/>
      <c r="C34" s="62"/>
    </row>
    <row r="35" spans="1:3">
      <c r="A35" s="68" t="s">
        <v>57</v>
      </c>
      <c r="B35" s="62"/>
      <c r="C35" s="62"/>
    </row>
    <row r="36" spans="1:3">
      <c r="C36" s="62"/>
    </row>
    <row r="37" spans="1:3">
      <c r="C37" s="62"/>
    </row>
    <row r="38" spans="1:3">
      <c r="C38" s="62"/>
    </row>
    <row r="39" spans="1:3">
      <c r="C39" s="62"/>
    </row>
    <row r="40" spans="1:3">
      <c r="C40" s="62"/>
    </row>
    <row r="41" spans="1:3">
      <c r="C41" s="62"/>
    </row>
    <row r="42" spans="1:3">
      <c r="C42" s="62"/>
    </row>
    <row r="43" spans="1:3">
      <c r="C43" s="62"/>
    </row>
    <row r="44" spans="1:3">
      <c r="C44" s="62"/>
    </row>
    <row r="45" spans="1:3">
      <c r="C45" s="62"/>
    </row>
    <row r="46" spans="1:3">
      <c r="C46" s="62"/>
    </row>
    <row r="47" spans="1:3">
      <c r="C47" s="62"/>
    </row>
    <row r="48" spans="1:3">
      <c r="C48" s="62"/>
    </row>
  </sheetData>
  <mergeCells count="2">
    <mergeCell ref="L21:M21"/>
    <mergeCell ref="L22:L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3:S31"/>
  <sheetViews>
    <sheetView topLeftCell="A4"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 s="2">
        <v>20</v>
      </c>
      <c r="B5" s="37">
        <f t="shared" ref="B5:B10" si="0">P22/100</f>
        <v>0.22015555289477493</v>
      </c>
      <c r="C5">
        <f>SUM(E5:K5)</f>
        <v>33952</v>
      </c>
      <c r="D5">
        <f>B5*C5</f>
        <v>7474.7213318833983</v>
      </c>
      <c r="E5" s="1">
        <f t="shared" ref="E5:E10" si="1">B20</f>
        <v>5690</v>
      </c>
      <c r="F5" s="1">
        <f t="shared" ref="F5:F10" si="2">B21</f>
        <v>4769</v>
      </c>
      <c r="G5" s="1">
        <f t="shared" ref="G5:G10" si="3">B22</f>
        <v>4019</v>
      </c>
      <c r="H5" s="1">
        <f t="shared" ref="H5:H10" si="4">B23</f>
        <v>4605</v>
      </c>
      <c r="I5" s="1">
        <f t="shared" ref="I5:I10" si="5">B24</f>
        <v>5375</v>
      </c>
      <c r="J5" s="5">
        <f t="shared" ref="J5:J10" si="6">B25</f>
        <v>4869</v>
      </c>
      <c r="K5" s="5">
        <f t="shared" ref="K5:K10" si="7">B26</f>
        <v>4625</v>
      </c>
    </row>
    <row r="6" spans="1:11">
      <c r="A6" s="2">
        <v>21</v>
      </c>
      <c r="B6" s="37">
        <f t="shared" si="0"/>
        <v>0.11337811005817298</v>
      </c>
      <c r="C6">
        <f t="shared" ref="C6:C10" si="8">SUM(E6:K6)</f>
        <v>32360</v>
      </c>
      <c r="D6">
        <f t="shared" ref="D6:D10" si="9">B6*C6</f>
        <v>3668.9156414824779</v>
      </c>
      <c r="E6" s="1">
        <f t="shared" si="1"/>
        <v>4769</v>
      </c>
      <c r="F6" s="1">
        <f t="shared" si="2"/>
        <v>4019</v>
      </c>
      <c r="G6" s="1">
        <f t="shared" si="3"/>
        <v>4605</v>
      </c>
      <c r="H6" s="1">
        <f t="shared" si="4"/>
        <v>5375</v>
      </c>
      <c r="I6" s="5">
        <f t="shared" si="5"/>
        <v>4869</v>
      </c>
      <c r="J6" s="5">
        <f t="shared" si="6"/>
        <v>4625</v>
      </c>
      <c r="K6" s="5">
        <f t="shared" si="7"/>
        <v>4098</v>
      </c>
    </row>
    <row r="7" spans="1:11">
      <c r="A7" s="2">
        <v>22</v>
      </c>
      <c r="B7" s="37">
        <f t="shared" si="0"/>
        <v>0.21031008763053741</v>
      </c>
      <c r="C7">
        <f t="shared" si="8"/>
        <v>30568</v>
      </c>
      <c r="D7">
        <f t="shared" si="9"/>
        <v>6428.7587586902673</v>
      </c>
      <c r="E7" s="1">
        <f t="shared" si="1"/>
        <v>4019</v>
      </c>
      <c r="F7" s="1">
        <f t="shared" si="2"/>
        <v>4605</v>
      </c>
      <c r="G7" s="1">
        <f t="shared" si="3"/>
        <v>5375</v>
      </c>
      <c r="H7" s="5">
        <f t="shared" si="4"/>
        <v>4869</v>
      </c>
      <c r="I7" s="5">
        <f t="shared" si="5"/>
        <v>4625</v>
      </c>
      <c r="J7" s="5">
        <f t="shared" si="6"/>
        <v>4098</v>
      </c>
      <c r="K7" s="5">
        <f t="shared" si="7"/>
        <v>2977</v>
      </c>
    </row>
    <row r="8" spans="1:11">
      <c r="A8" s="2">
        <v>23</v>
      </c>
      <c r="B8" s="37">
        <f t="shared" si="0"/>
        <v>0.18661788527223636</v>
      </c>
      <c r="C8">
        <f t="shared" si="8"/>
        <v>29192</v>
      </c>
      <c r="D8">
        <f t="shared" si="9"/>
        <v>5447.7493068671238</v>
      </c>
      <c r="E8" s="1">
        <f t="shared" si="1"/>
        <v>4605</v>
      </c>
      <c r="F8" s="1">
        <f t="shared" si="2"/>
        <v>5375</v>
      </c>
      <c r="G8" s="5">
        <f t="shared" si="3"/>
        <v>4869</v>
      </c>
      <c r="H8" s="5">
        <f t="shared" si="4"/>
        <v>4625</v>
      </c>
      <c r="I8" s="5">
        <f t="shared" si="5"/>
        <v>4098</v>
      </c>
      <c r="J8" s="5">
        <f t="shared" si="6"/>
        <v>2977</v>
      </c>
      <c r="K8" s="5">
        <f t="shared" si="7"/>
        <v>2643</v>
      </c>
    </row>
    <row r="9" spans="1:11">
      <c r="A9" s="2">
        <v>24</v>
      </c>
      <c r="B9" s="37">
        <f t="shared" si="0"/>
        <v>0.22861196828815403</v>
      </c>
      <c r="C9">
        <f t="shared" si="8"/>
        <v>28152</v>
      </c>
      <c r="D9">
        <f t="shared" si="9"/>
        <v>6435.8841312481118</v>
      </c>
      <c r="E9" s="1">
        <f t="shared" si="1"/>
        <v>5375</v>
      </c>
      <c r="F9" s="5">
        <f t="shared" si="2"/>
        <v>4869</v>
      </c>
      <c r="G9" s="5">
        <f t="shared" si="3"/>
        <v>4625</v>
      </c>
      <c r="H9" s="5">
        <f t="shared" si="4"/>
        <v>4098</v>
      </c>
      <c r="I9" s="5">
        <f t="shared" si="5"/>
        <v>2977</v>
      </c>
      <c r="J9" s="5">
        <f t="shared" si="6"/>
        <v>2643</v>
      </c>
      <c r="K9" s="5">
        <f t="shared" si="7"/>
        <v>3565</v>
      </c>
    </row>
    <row r="10" spans="1:11">
      <c r="A10" s="2">
        <v>25</v>
      </c>
      <c r="B10" s="37">
        <f t="shared" si="0"/>
        <v>4.0926395856124412E-2</v>
      </c>
      <c r="C10">
        <f t="shared" si="8"/>
        <v>26972</v>
      </c>
      <c r="D10">
        <f t="shared" si="9"/>
        <v>1103.8667490313876</v>
      </c>
      <c r="E10" s="5">
        <f t="shared" si="1"/>
        <v>4869</v>
      </c>
      <c r="F10" s="5">
        <f t="shared" si="2"/>
        <v>4625</v>
      </c>
      <c r="G10" s="5">
        <f t="shared" si="3"/>
        <v>4098</v>
      </c>
      <c r="H10" s="5">
        <f t="shared" si="4"/>
        <v>2977</v>
      </c>
      <c r="I10" s="5">
        <f t="shared" si="5"/>
        <v>2643</v>
      </c>
      <c r="J10" s="5">
        <f t="shared" si="6"/>
        <v>3565</v>
      </c>
      <c r="K10" s="5">
        <f t="shared" si="7"/>
        <v>4195</v>
      </c>
    </row>
    <row r="11" spans="1:11">
      <c r="D11" s="38">
        <f>SUM(D5:D10)</f>
        <v>30559.895919202769</v>
      </c>
    </row>
    <row r="13" spans="1:11">
      <c r="A13" t="s">
        <v>6</v>
      </c>
      <c r="D13" s="45">
        <f>D11/7</f>
        <v>4365.6994170289672</v>
      </c>
    </row>
    <row r="14" spans="1:11">
      <c r="A14" s="2">
        <v>8</v>
      </c>
      <c r="B14" s="5">
        <v>9775</v>
      </c>
      <c r="C14" s="1"/>
      <c r="D14" s="1"/>
    </row>
    <row r="15" spans="1:11">
      <c r="A15" s="2">
        <v>9</v>
      </c>
      <c r="B15" s="5">
        <v>7975</v>
      </c>
      <c r="C15" s="1"/>
      <c r="D15" s="1"/>
    </row>
    <row r="16" spans="1:11">
      <c r="A16" s="2">
        <v>10</v>
      </c>
      <c r="B16" s="5">
        <v>8304</v>
      </c>
      <c r="C16" s="1"/>
      <c r="D16" s="1"/>
    </row>
    <row r="17" spans="1:19">
      <c r="A17" s="2">
        <v>11</v>
      </c>
      <c r="B17" s="5">
        <v>7038</v>
      </c>
      <c r="C17" s="1"/>
      <c r="D17" s="1"/>
    </row>
    <row r="18" spans="1:19">
      <c r="A18" s="2">
        <v>12</v>
      </c>
      <c r="B18" s="5">
        <v>6932</v>
      </c>
      <c r="C18" s="1"/>
      <c r="D18" s="1"/>
    </row>
    <row r="19" spans="1:19">
      <c r="A19" s="2">
        <v>13</v>
      </c>
      <c r="B19" s="5">
        <v>6125</v>
      </c>
      <c r="C19" s="1"/>
      <c r="D19" s="1"/>
    </row>
    <row r="20" spans="1:19">
      <c r="A20" s="2">
        <v>14</v>
      </c>
      <c r="B20" s="5">
        <v>5690</v>
      </c>
      <c r="C20" s="1"/>
      <c r="D20" s="1"/>
      <c r="G20" s="44"/>
      <c r="H20" s="44"/>
      <c r="I20" s="44"/>
      <c r="J20" s="44"/>
    </row>
    <row r="21" spans="1:19" ht="30.75">
      <c r="A21" s="2">
        <v>15</v>
      </c>
      <c r="B21" s="5">
        <v>4769</v>
      </c>
      <c r="C21" s="1"/>
      <c r="D21" s="1"/>
      <c r="G21" s="44"/>
      <c r="H21" s="44"/>
      <c r="I21" s="44"/>
      <c r="J21" s="44"/>
      <c r="L21" s="72" t="s">
        <v>7</v>
      </c>
      <c r="M21" s="73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>
      <c r="A22" s="2">
        <v>16</v>
      </c>
      <c r="B22" s="5">
        <v>4019</v>
      </c>
      <c r="C22" s="1"/>
      <c r="D22" s="1"/>
      <c r="G22" s="44"/>
      <c r="H22" s="44"/>
      <c r="I22" s="44"/>
      <c r="J22" s="44"/>
      <c r="L22" s="74" t="s">
        <v>12</v>
      </c>
      <c r="M22" s="20" t="s">
        <v>45</v>
      </c>
      <c r="N22" s="21">
        <v>1448816.1741563953</v>
      </c>
      <c r="O22" s="22">
        <v>22.015555289477433</v>
      </c>
      <c r="P22" s="31">
        <v>22.015555289477494</v>
      </c>
      <c r="Q22" s="32">
        <v>22.015555289477494</v>
      </c>
      <c r="S22" s="39"/>
    </row>
    <row r="23" spans="1:19">
      <c r="A23" s="2">
        <v>17</v>
      </c>
      <c r="B23" s="5">
        <v>4605</v>
      </c>
      <c r="C23" s="1"/>
      <c r="D23" s="1"/>
      <c r="G23" s="44"/>
      <c r="H23" s="44"/>
      <c r="I23" s="44"/>
      <c r="J23" s="44"/>
      <c r="L23" s="75"/>
      <c r="M23" s="24" t="s">
        <v>46</v>
      </c>
      <c r="N23" s="25">
        <v>746127.1700290757</v>
      </c>
      <c r="O23" s="26">
        <v>11.337811005817267</v>
      </c>
      <c r="P23" s="33">
        <v>11.337811005817299</v>
      </c>
      <c r="Q23" s="34">
        <v>33.353366295294798</v>
      </c>
      <c r="S23" s="39"/>
    </row>
    <row r="24" spans="1:19">
      <c r="A24" s="2">
        <v>18</v>
      </c>
      <c r="B24" s="5">
        <v>5375</v>
      </c>
      <c r="C24" s="1"/>
      <c r="D24" s="1"/>
      <c r="G24" s="44"/>
      <c r="H24" s="44"/>
      <c r="I24" s="44"/>
      <c r="J24" s="44"/>
      <c r="L24" s="75"/>
      <c r="M24" s="24" t="s">
        <v>47</v>
      </c>
      <c r="N24" s="25">
        <v>1384024.3979356063</v>
      </c>
      <c r="O24" s="26">
        <v>21.031008763053681</v>
      </c>
      <c r="P24" s="33">
        <v>21.031008763053741</v>
      </c>
      <c r="Q24" s="34">
        <v>54.384375058348532</v>
      </c>
      <c r="S24" s="39"/>
    </row>
    <row r="25" spans="1:19">
      <c r="A25" s="2">
        <v>19</v>
      </c>
      <c r="B25" s="5">
        <v>4869</v>
      </c>
      <c r="C25" s="1"/>
      <c r="D25" s="1"/>
      <c r="G25" s="44"/>
      <c r="H25" s="44"/>
      <c r="I25" s="44"/>
      <c r="J25" s="44"/>
      <c r="L25" s="75"/>
      <c r="M25" s="24" t="s">
        <v>48</v>
      </c>
      <c r="N25" s="25">
        <v>1228108.9757409226</v>
      </c>
      <c r="O25" s="26">
        <v>18.661788527223582</v>
      </c>
      <c r="P25" s="33">
        <v>18.661788527223635</v>
      </c>
      <c r="Q25" s="34">
        <v>73.04616358557216</v>
      </c>
      <c r="S25" s="39"/>
    </row>
    <row r="26" spans="1:19">
      <c r="A26" s="2">
        <v>20</v>
      </c>
      <c r="B26" s="5">
        <v>4625</v>
      </c>
      <c r="C26" s="1"/>
      <c r="D26" s="1"/>
      <c r="G26" s="44"/>
      <c r="H26" s="44"/>
      <c r="I26" s="44"/>
      <c r="J26" s="44"/>
      <c r="L26" s="75"/>
      <c r="M26" s="24" t="s">
        <v>49</v>
      </c>
      <c r="N26" s="25">
        <v>1504466.7868082984</v>
      </c>
      <c r="O26" s="26">
        <v>22.861196828815338</v>
      </c>
      <c r="P26" s="33">
        <v>22.861196828815402</v>
      </c>
      <c r="Q26" s="34">
        <v>95.907360414387554</v>
      </c>
      <c r="S26" s="39"/>
    </row>
    <row r="27" spans="1:19">
      <c r="A27" s="2">
        <v>21</v>
      </c>
      <c r="B27" s="5">
        <v>4098</v>
      </c>
      <c r="C27" s="1"/>
      <c r="D27" s="1"/>
      <c r="G27" s="44"/>
      <c r="H27" s="44"/>
      <c r="I27" s="44"/>
      <c r="J27" s="44"/>
      <c r="L27" s="75"/>
      <c r="M27" s="24" t="s">
        <v>50</v>
      </c>
      <c r="N27" s="25">
        <v>269331.49532967148</v>
      </c>
      <c r="O27" s="26">
        <v>4.0926395856124298</v>
      </c>
      <c r="P27" s="33">
        <v>4.0926395856124413</v>
      </c>
      <c r="Q27" s="34">
        <v>100</v>
      </c>
      <c r="S27" s="39"/>
    </row>
    <row r="28" spans="1:19">
      <c r="A28" s="2">
        <v>22</v>
      </c>
      <c r="B28" s="5">
        <v>2977</v>
      </c>
      <c r="C28" s="1"/>
      <c r="D28" s="1"/>
      <c r="G28" s="44"/>
      <c r="H28" s="44"/>
      <c r="I28" s="44"/>
      <c r="J28" s="44"/>
      <c r="L28" s="76"/>
      <c r="M28" s="52" t="s">
        <v>19</v>
      </c>
      <c r="N28" s="28">
        <v>6580874.9999999693</v>
      </c>
      <c r="O28" s="29">
        <v>99.999999999999716</v>
      </c>
      <c r="P28" s="35">
        <v>100</v>
      </c>
      <c r="Q28" s="36"/>
    </row>
    <row r="29" spans="1:19">
      <c r="A29" s="2">
        <v>23</v>
      </c>
      <c r="B29" s="5">
        <v>2643</v>
      </c>
      <c r="C29" s="1"/>
      <c r="D29" s="1"/>
      <c r="G29" s="44"/>
      <c r="H29" s="44"/>
      <c r="I29" s="44"/>
      <c r="J29" s="44"/>
    </row>
    <row r="30" spans="1:19">
      <c r="A30" s="2">
        <v>24</v>
      </c>
      <c r="B30" s="5">
        <v>3565</v>
      </c>
      <c r="C30" s="1"/>
      <c r="D30" s="1"/>
      <c r="G30" s="44"/>
      <c r="H30" s="44"/>
      <c r="I30" s="44"/>
      <c r="J30" s="44"/>
    </row>
    <row r="31" spans="1:19">
      <c r="A31" s="2">
        <v>25</v>
      </c>
      <c r="B31" s="5">
        <v>4195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3:S64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 s="2">
        <v>27</v>
      </c>
      <c r="B5" s="37">
        <f t="shared" ref="B5:B10" si="0">P22/100</f>
        <v>0.17300000000000001</v>
      </c>
      <c r="C5">
        <f>SUM(E5:K5)</f>
        <v>24720</v>
      </c>
      <c r="D5">
        <f>B5*C5</f>
        <v>4276.5600000000004</v>
      </c>
      <c r="E5" s="1">
        <f t="shared" ref="E5:E10" si="1">B20</f>
        <v>4098</v>
      </c>
      <c r="F5" s="1">
        <f t="shared" ref="F5:F10" si="2">B21</f>
        <v>2977</v>
      </c>
      <c r="G5" s="1">
        <f t="shared" ref="G5:G10" si="3">B22</f>
        <v>2643</v>
      </c>
      <c r="H5" s="1">
        <f t="shared" ref="H5:H10" si="4">B23</f>
        <v>3565</v>
      </c>
      <c r="I5" s="1">
        <f t="shared" ref="I5:I10" si="5">B24</f>
        <v>4195</v>
      </c>
      <c r="J5" s="5">
        <f t="shared" ref="J5:J10" si="6">B25</f>
        <v>3682</v>
      </c>
      <c r="K5" s="5">
        <f t="shared" ref="K5:K10" si="7">B26</f>
        <v>3560</v>
      </c>
    </row>
    <row r="6" spans="1:11">
      <c r="A6" s="2">
        <v>28</v>
      </c>
      <c r="B6" s="37">
        <f t="shared" si="0"/>
        <v>0.14400000000000002</v>
      </c>
      <c r="C6">
        <f t="shared" ref="C6:C10" si="8">SUM(E6:K6)</f>
        <v>23978</v>
      </c>
      <c r="D6">
        <f t="shared" ref="D6:D10" si="9">B6*C6</f>
        <v>3452.8320000000003</v>
      </c>
      <c r="E6" s="1">
        <f t="shared" si="1"/>
        <v>2977</v>
      </c>
      <c r="F6" s="1">
        <f t="shared" si="2"/>
        <v>2643</v>
      </c>
      <c r="G6" s="1">
        <f t="shared" si="3"/>
        <v>3565</v>
      </c>
      <c r="H6" s="1">
        <f t="shared" si="4"/>
        <v>4195</v>
      </c>
      <c r="I6" s="5">
        <f t="shared" si="5"/>
        <v>3682</v>
      </c>
      <c r="J6" s="5">
        <f t="shared" si="6"/>
        <v>3560</v>
      </c>
      <c r="K6" s="5">
        <f t="shared" si="7"/>
        <v>3356</v>
      </c>
    </row>
    <row r="7" spans="1:11">
      <c r="A7" s="2">
        <v>29</v>
      </c>
      <c r="B7" s="37">
        <f t="shared" si="0"/>
        <v>0.16600000000000001</v>
      </c>
      <c r="C7">
        <f t="shared" si="8"/>
        <v>23627</v>
      </c>
      <c r="D7">
        <f t="shared" si="9"/>
        <v>3922.0820000000003</v>
      </c>
      <c r="E7" s="1">
        <f t="shared" si="1"/>
        <v>2643</v>
      </c>
      <c r="F7" s="1">
        <f t="shared" si="2"/>
        <v>3565</v>
      </c>
      <c r="G7" s="1">
        <f t="shared" si="3"/>
        <v>4195</v>
      </c>
      <c r="H7" s="5">
        <f t="shared" si="4"/>
        <v>3682</v>
      </c>
      <c r="I7" s="5">
        <f t="shared" si="5"/>
        <v>3560</v>
      </c>
      <c r="J7" s="5">
        <f t="shared" si="6"/>
        <v>3356</v>
      </c>
      <c r="K7" s="5">
        <f t="shared" si="7"/>
        <v>2626</v>
      </c>
    </row>
    <row r="8" spans="1:11">
      <c r="A8" s="2">
        <v>30</v>
      </c>
      <c r="B8" s="37">
        <f t="shared" si="0"/>
        <v>0.17699999999999999</v>
      </c>
      <c r="C8">
        <f t="shared" si="8"/>
        <v>23364</v>
      </c>
      <c r="D8">
        <f t="shared" si="9"/>
        <v>4135.4279999999999</v>
      </c>
      <c r="E8" s="1">
        <f t="shared" si="1"/>
        <v>3565</v>
      </c>
      <c r="F8" s="1">
        <f t="shared" si="2"/>
        <v>4195</v>
      </c>
      <c r="G8" s="5">
        <f t="shared" si="3"/>
        <v>3682</v>
      </c>
      <c r="H8" s="5">
        <f t="shared" si="4"/>
        <v>3560</v>
      </c>
      <c r="I8" s="5">
        <f t="shared" si="5"/>
        <v>3356</v>
      </c>
      <c r="J8" s="5">
        <f t="shared" si="6"/>
        <v>2626</v>
      </c>
      <c r="K8" s="5">
        <f t="shared" si="7"/>
        <v>2380</v>
      </c>
    </row>
    <row r="9" spans="1:11">
      <c r="A9" s="2">
        <v>31</v>
      </c>
      <c r="B9" s="37">
        <f t="shared" si="0"/>
        <v>0.25600000000000001</v>
      </c>
      <c r="C9">
        <f t="shared" si="8"/>
        <v>23033</v>
      </c>
      <c r="D9">
        <f t="shared" si="9"/>
        <v>5896.4480000000003</v>
      </c>
      <c r="E9" s="1">
        <f t="shared" si="1"/>
        <v>4195</v>
      </c>
      <c r="F9" s="5">
        <f t="shared" si="2"/>
        <v>3682</v>
      </c>
      <c r="G9" s="5">
        <f t="shared" si="3"/>
        <v>3560</v>
      </c>
      <c r="H9" s="5">
        <f t="shared" si="4"/>
        <v>3356</v>
      </c>
      <c r="I9" s="5">
        <f t="shared" si="5"/>
        <v>2626</v>
      </c>
      <c r="J9" s="5">
        <f t="shared" si="6"/>
        <v>2380</v>
      </c>
      <c r="K9" s="5">
        <f t="shared" si="7"/>
        <v>3234</v>
      </c>
    </row>
    <row r="10" spans="1:11">
      <c r="A10" s="2">
        <v>1</v>
      </c>
      <c r="B10" s="37">
        <f t="shared" si="0"/>
        <v>8.4000000000000005E-2</v>
      </c>
      <c r="C10">
        <f t="shared" si="8"/>
        <v>22626</v>
      </c>
      <c r="D10">
        <f t="shared" si="9"/>
        <v>1900.5840000000001</v>
      </c>
      <c r="E10" s="5">
        <f t="shared" si="1"/>
        <v>3682</v>
      </c>
      <c r="F10" s="5">
        <f t="shared" si="2"/>
        <v>3560</v>
      </c>
      <c r="G10" s="5">
        <f t="shared" si="3"/>
        <v>3356</v>
      </c>
      <c r="H10" s="5">
        <f t="shared" si="4"/>
        <v>2626</v>
      </c>
      <c r="I10" s="5">
        <f t="shared" si="5"/>
        <v>2380</v>
      </c>
      <c r="J10" s="5">
        <f t="shared" si="6"/>
        <v>3234</v>
      </c>
      <c r="K10" s="5">
        <f t="shared" si="7"/>
        <v>3788</v>
      </c>
    </row>
    <row r="11" spans="1:11">
      <c r="D11" s="38">
        <f>SUM(D5:D10)</f>
        <v>23583.934000000001</v>
      </c>
    </row>
    <row r="13" spans="1:11">
      <c r="A13" t="s">
        <v>6</v>
      </c>
      <c r="D13" s="45">
        <f>D11/7</f>
        <v>3369.1334285714288</v>
      </c>
    </row>
    <row r="14" spans="1:11">
      <c r="A14" s="1">
        <v>15</v>
      </c>
      <c r="B14" s="5">
        <v>4769</v>
      </c>
      <c r="C14" s="1"/>
      <c r="D14" s="5"/>
    </row>
    <row r="15" spans="1:11">
      <c r="A15" s="1">
        <v>16</v>
      </c>
      <c r="B15" s="5">
        <v>4019</v>
      </c>
      <c r="C15" s="1"/>
      <c r="D15" s="5"/>
    </row>
    <row r="16" spans="1:11">
      <c r="A16" s="1">
        <v>17</v>
      </c>
      <c r="B16" s="5">
        <v>4605</v>
      </c>
      <c r="C16" s="1"/>
      <c r="D16" s="5"/>
    </row>
    <row r="17" spans="1:19">
      <c r="A17" s="1">
        <v>18</v>
      </c>
      <c r="B17" s="5">
        <v>5375</v>
      </c>
      <c r="C17" s="1"/>
      <c r="D17" s="5"/>
    </row>
    <row r="18" spans="1:19">
      <c r="A18" s="1">
        <v>19</v>
      </c>
      <c r="B18" s="5">
        <v>4869</v>
      </c>
      <c r="C18" s="1"/>
      <c r="D18" s="5"/>
    </row>
    <row r="19" spans="1:19">
      <c r="A19" s="1">
        <v>20</v>
      </c>
      <c r="B19" s="5">
        <v>4625</v>
      </c>
      <c r="C19" s="1"/>
      <c r="D19" s="5"/>
    </row>
    <row r="20" spans="1:19">
      <c r="A20" s="1">
        <v>21</v>
      </c>
      <c r="B20" s="5">
        <v>4098</v>
      </c>
      <c r="C20" s="1"/>
      <c r="D20" s="5"/>
      <c r="G20" s="44"/>
      <c r="H20" s="44"/>
      <c r="I20" s="44"/>
      <c r="J20" s="44"/>
    </row>
    <row r="21" spans="1:19" ht="30.75">
      <c r="A21" s="1">
        <v>22</v>
      </c>
      <c r="B21" s="5">
        <v>2977</v>
      </c>
      <c r="C21" s="1"/>
      <c r="D21" s="5"/>
      <c r="G21" s="44"/>
      <c r="H21" s="44"/>
      <c r="I21" s="44"/>
      <c r="J21" s="44"/>
      <c r="L21" s="72" t="s">
        <v>7</v>
      </c>
      <c r="M21" s="73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>
      <c r="A22" s="1">
        <v>23</v>
      </c>
      <c r="B22" s="5">
        <v>2643</v>
      </c>
      <c r="C22" s="1"/>
      <c r="D22" s="5"/>
      <c r="G22" s="44"/>
      <c r="H22" s="44"/>
      <c r="I22" s="44"/>
      <c r="J22" s="44"/>
      <c r="L22" s="74" t="s">
        <v>12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39"/>
    </row>
    <row r="23" spans="1:19">
      <c r="A23" s="1">
        <v>24</v>
      </c>
      <c r="B23" s="5">
        <v>3565</v>
      </c>
      <c r="C23" s="1"/>
      <c r="D23" s="5"/>
      <c r="G23" s="44"/>
      <c r="H23" s="44"/>
      <c r="I23" s="44"/>
      <c r="J23" s="44"/>
      <c r="L23" s="75"/>
      <c r="M23">
        <v>28</v>
      </c>
      <c r="N23">
        <v>944839</v>
      </c>
      <c r="O23">
        <v>14.4</v>
      </c>
      <c r="P23">
        <v>14.4</v>
      </c>
      <c r="Q23">
        <v>40.1</v>
      </c>
      <c r="S23" s="39"/>
    </row>
    <row r="24" spans="1:19">
      <c r="A24" s="1">
        <v>25</v>
      </c>
      <c r="B24" s="5">
        <v>4195</v>
      </c>
      <c r="C24" s="1"/>
      <c r="D24" s="5"/>
      <c r="G24" s="44"/>
      <c r="H24" s="44"/>
      <c r="I24" s="44"/>
      <c r="J24" s="44"/>
      <c r="L24" s="75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39"/>
    </row>
    <row r="25" spans="1:19">
      <c r="A25" s="1">
        <v>26</v>
      </c>
      <c r="B25" s="5">
        <v>3682</v>
      </c>
      <c r="C25" s="1"/>
      <c r="D25" s="5"/>
      <c r="G25" s="44"/>
      <c r="H25" s="44"/>
      <c r="I25" s="44"/>
      <c r="J25" s="44"/>
      <c r="L25" s="75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39"/>
    </row>
    <row r="26" spans="1:19">
      <c r="A26" s="1">
        <v>27</v>
      </c>
      <c r="B26" s="5">
        <v>3560</v>
      </c>
      <c r="C26" s="1"/>
      <c r="D26" s="5"/>
      <c r="G26" s="44"/>
      <c r="H26" s="44"/>
      <c r="I26" s="44"/>
      <c r="J26" s="44"/>
      <c r="L26" s="75"/>
      <c r="M26">
        <v>31</v>
      </c>
      <c r="N26">
        <v>1685610</v>
      </c>
      <c r="O26">
        <v>25.6</v>
      </c>
      <c r="P26">
        <v>25.6</v>
      </c>
      <c r="Q26">
        <v>100</v>
      </c>
      <c r="S26" s="39"/>
    </row>
    <row r="27" spans="1:19">
      <c r="A27" s="1">
        <v>28</v>
      </c>
      <c r="B27" s="5">
        <v>3356</v>
      </c>
      <c r="C27" s="1"/>
      <c r="D27" s="5"/>
      <c r="G27" s="44"/>
      <c r="H27" s="44"/>
      <c r="I27" s="44"/>
      <c r="J27" s="44"/>
      <c r="L27" s="75"/>
      <c r="M27">
        <v>1</v>
      </c>
      <c r="N27">
        <v>550131</v>
      </c>
      <c r="O27">
        <v>8.4</v>
      </c>
      <c r="P27">
        <v>8.4</v>
      </c>
      <c r="Q27">
        <v>8.4</v>
      </c>
      <c r="S27" s="39"/>
    </row>
    <row r="28" spans="1:19">
      <c r="A28" s="1">
        <v>29</v>
      </c>
      <c r="B28" s="5">
        <v>2626</v>
      </c>
      <c r="C28" s="1"/>
      <c r="D28" s="5"/>
      <c r="G28" s="44"/>
      <c r="H28" s="44"/>
      <c r="I28" s="44"/>
      <c r="J28" s="44"/>
      <c r="L28" s="76"/>
      <c r="M28" t="s">
        <v>19</v>
      </c>
      <c r="N28">
        <v>6580875</v>
      </c>
      <c r="O28">
        <v>100</v>
      </c>
      <c r="P28">
        <v>100</v>
      </c>
    </row>
    <row r="29" spans="1:19">
      <c r="A29" s="1">
        <v>30</v>
      </c>
      <c r="B29" s="5">
        <v>2380</v>
      </c>
      <c r="C29" s="1"/>
      <c r="D29" s="5"/>
      <c r="G29" s="44"/>
      <c r="H29" s="44"/>
      <c r="I29" s="44"/>
      <c r="J29" s="44"/>
    </row>
    <row r="30" spans="1:19">
      <c r="A30" s="1">
        <v>31</v>
      </c>
      <c r="B30" s="5">
        <v>3234</v>
      </c>
      <c r="C30" s="1"/>
      <c r="D30" s="5"/>
      <c r="G30" s="44"/>
      <c r="H30" s="44"/>
      <c r="I30" s="44"/>
      <c r="J30" s="44"/>
    </row>
    <row r="31" spans="1:19">
      <c r="A31" s="1">
        <v>1</v>
      </c>
      <c r="B31" s="5">
        <v>3788</v>
      </c>
      <c r="C31" s="1"/>
      <c r="D31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C41" s="5"/>
    </row>
    <row r="42" spans="2:3">
      <c r="C42" s="5"/>
    </row>
    <row r="43" spans="2:3">
      <c r="C43" s="5"/>
    </row>
    <row r="44" spans="2:3">
      <c r="C44" s="5"/>
    </row>
    <row r="45" spans="2:3">
      <c r="C45" s="5"/>
    </row>
    <row r="46" spans="2:3">
      <c r="C46" s="5"/>
    </row>
    <row r="47" spans="2:3">
      <c r="C47" s="5"/>
    </row>
    <row r="48" spans="2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8233-BB2D-E846-836C-0DDBFC690291}">
  <dimension ref="A3:S64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3</v>
      </c>
      <c r="B5" s="37">
        <f>P22/100</f>
        <v>0.17199999999999999</v>
      </c>
      <c r="C5">
        <f>SUM(E5:K5)</f>
        <v>22175</v>
      </c>
      <c r="D5">
        <f>B5*C5</f>
        <v>3814.1</v>
      </c>
      <c r="E5" s="1">
        <f t="shared" ref="E5:E10" si="0">B20</f>
        <v>3356</v>
      </c>
      <c r="F5" s="1">
        <f t="shared" ref="F5:F10" si="1">B21</f>
        <v>2626</v>
      </c>
      <c r="G5" s="1">
        <f t="shared" ref="G5:G10" si="2">B22</f>
        <v>2380</v>
      </c>
      <c r="H5" s="1">
        <f t="shared" ref="H5:H10" si="3">B23</f>
        <v>3234</v>
      </c>
      <c r="I5" s="1">
        <f t="shared" ref="I5:I10" si="4">B24</f>
        <v>3788</v>
      </c>
      <c r="J5" s="5">
        <f t="shared" ref="J5:J10" si="5">B25</f>
        <v>3759</v>
      </c>
      <c r="K5" s="5">
        <f t="shared" ref="K5:K10" si="6">B26</f>
        <v>3032</v>
      </c>
    </row>
    <row r="6" spans="1:11">
      <c r="A6">
        <v>4</v>
      </c>
      <c r="B6" s="37">
        <f t="shared" ref="B6:B10" si="7">P23/100</f>
        <v>0.155</v>
      </c>
      <c r="C6">
        <f t="shared" ref="C6:C10" si="8">SUM(E6:K6)</f>
        <v>21769</v>
      </c>
      <c r="D6">
        <f t="shared" ref="D6:D10" si="9">B6*C6</f>
        <v>3374.1950000000002</v>
      </c>
      <c r="E6" s="1">
        <f t="shared" si="0"/>
        <v>2626</v>
      </c>
      <c r="F6" s="1">
        <f t="shared" si="1"/>
        <v>2380</v>
      </c>
      <c r="G6" s="1">
        <f t="shared" si="2"/>
        <v>3234</v>
      </c>
      <c r="H6" s="1">
        <f t="shared" si="3"/>
        <v>3788</v>
      </c>
      <c r="I6" s="5">
        <f t="shared" si="4"/>
        <v>3759</v>
      </c>
      <c r="J6" s="5">
        <f t="shared" si="5"/>
        <v>3032</v>
      </c>
      <c r="K6" s="5">
        <f t="shared" si="6"/>
        <v>2950</v>
      </c>
    </row>
    <row r="7" spans="1:11">
      <c r="A7">
        <v>5</v>
      </c>
      <c r="B7" s="37">
        <f t="shared" si="7"/>
        <v>0.18100000000000002</v>
      </c>
      <c r="C7">
        <f t="shared" si="8"/>
        <v>21343</v>
      </c>
      <c r="D7">
        <f t="shared" si="9"/>
        <v>3863.0830000000005</v>
      </c>
      <c r="E7" s="1">
        <f t="shared" si="0"/>
        <v>2380</v>
      </c>
      <c r="F7" s="1">
        <f t="shared" si="1"/>
        <v>3234</v>
      </c>
      <c r="G7" s="1">
        <f t="shared" si="2"/>
        <v>3788</v>
      </c>
      <c r="H7" s="5">
        <f t="shared" si="3"/>
        <v>3759</v>
      </c>
      <c r="I7" s="5">
        <f t="shared" si="4"/>
        <v>3032</v>
      </c>
      <c r="J7" s="5">
        <f t="shared" si="5"/>
        <v>2950</v>
      </c>
      <c r="K7" s="5">
        <f t="shared" si="6"/>
        <v>2200</v>
      </c>
    </row>
    <row r="8" spans="1:11">
      <c r="A8">
        <v>6</v>
      </c>
      <c r="B8" s="37">
        <f t="shared" si="7"/>
        <v>0.20399999999999999</v>
      </c>
      <c r="C8">
        <f t="shared" si="8"/>
        <v>20983</v>
      </c>
      <c r="D8">
        <f t="shared" si="9"/>
        <v>4280.5320000000002</v>
      </c>
      <c r="E8" s="1">
        <f t="shared" si="0"/>
        <v>3234</v>
      </c>
      <c r="F8" s="1">
        <f t="shared" si="1"/>
        <v>3788</v>
      </c>
      <c r="G8" s="5">
        <f t="shared" si="2"/>
        <v>3759</v>
      </c>
      <c r="H8" s="5">
        <f t="shared" si="3"/>
        <v>3032</v>
      </c>
      <c r="I8" s="5">
        <f t="shared" si="4"/>
        <v>2950</v>
      </c>
      <c r="J8" s="5">
        <f t="shared" si="5"/>
        <v>2200</v>
      </c>
      <c r="K8" s="5">
        <f t="shared" si="6"/>
        <v>2020</v>
      </c>
    </row>
    <row r="9" spans="1:11">
      <c r="A9">
        <v>7</v>
      </c>
      <c r="B9" s="37">
        <f t="shared" si="7"/>
        <v>0.20399999999999999</v>
      </c>
      <c r="C9">
        <f t="shared" si="8"/>
        <v>20803</v>
      </c>
      <c r="D9">
        <f t="shared" si="9"/>
        <v>4243.8119999999999</v>
      </c>
      <c r="E9" s="1">
        <f t="shared" si="0"/>
        <v>3788</v>
      </c>
      <c r="F9" s="5">
        <f t="shared" si="1"/>
        <v>3759</v>
      </c>
      <c r="G9" s="5">
        <f t="shared" si="2"/>
        <v>3032</v>
      </c>
      <c r="H9" s="5">
        <f t="shared" si="3"/>
        <v>2950</v>
      </c>
      <c r="I9" s="5">
        <f t="shared" si="4"/>
        <v>2200</v>
      </c>
      <c r="J9" s="5">
        <f t="shared" si="5"/>
        <v>2020</v>
      </c>
      <c r="K9" s="5">
        <f t="shared" si="6"/>
        <v>3054</v>
      </c>
    </row>
    <row r="10" spans="1:11">
      <c r="A10">
        <v>8</v>
      </c>
      <c r="B10" s="37">
        <f t="shared" si="7"/>
        <v>8.4000000000000005E-2</v>
      </c>
      <c r="C10">
        <f t="shared" si="8"/>
        <v>20161</v>
      </c>
      <c r="D10">
        <f t="shared" si="9"/>
        <v>1693.5240000000001</v>
      </c>
      <c r="E10" s="5">
        <f t="shared" si="0"/>
        <v>3759</v>
      </c>
      <c r="F10" s="5">
        <f t="shared" si="1"/>
        <v>3032</v>
      </c>
      <c r="G10" s="5">
        <f t="shared" si="2"/>
        <v>2950</v>
      </c>
      <c r="H10" s="5">
        <f t="shared" si="3"/>
        <v>2200</v>
      </c>
      <c r="I10" s="5">
        <f t="shared" si="4"/>
        <v>2020</v>
      </c>
      <c r="J10" s="5">
        <f t="shared" si="5"/>
        <v>3054</v>
      </c>
      <c r="K10" s="5">
        <f t="shared" si="6"/>
        <v>3146</v>
      </c>
    </row>
    <row r="11" spans="1:11">
      <c r="D11" s="38">
        <f>SUM(D5:D10)</f>
        <v>21269.246000000003</v>
      </c>
    </row>
    <row r="13" spans="1:11">
      <c r="A13" t="s">
        <v>6</v>
      </c>
      <c r="D13" s="45">
        <f>D11/7</f>
        <v>3038.4637142857146</v>
      </c>
      <c r="E13" t="s">
        <v>51</v>
      </c>
    </row>
    <row r="14" spans="1:11">
      <c r="A14" s="1">
        <v>22</v>
      </c>
      <c r="B14" s="5">
        <v>2977</v>
      </c>
      <c r="C14" s="1"/>
      <c r="D14" s="5"/>
    </row>
    <row r="15" spans="1:11">
      <c r="A15" s="1">
        <v>23</v>
      </c>
      <c r="B15" s="5">
        <v>2643</v>
      </c>
      <c r="C15" s="1"/>
      <c r="D15" s="5"/>
    </row>
    <row r="16" spans="1:11">
      <c r="A16" s="1">
        <v>24</v>
      </c>
      <c r="B16" s="5">
        <v>3565</v>
      </c>
      <c r="C16" s="1"/>
      <c r="D16" s="48"/>
    </row>
    <row r="17" spans="1:19">
      <c r="A17" s="1">
        <v>25</v>
      </c>
      <c r="B17" s="5">
        <v>4195</v>
      </c>
      <c r="C17" s="1"/>
      <c r="D17" s="5"/>
    </row>
    <row r="18" spans="1:19">
      <c r="A18" s="1">
        <v>26</v>
      </c>
      <c r="B18" s="5">
        <v>3682</v>
      </c>
      <c r="C18" s="1"/>
      <c r="D18" s="5"/>
    </row>
    <row r="19" spans="1:19">
      <c r="A19" s="1">
        <v>27</v>
      </c>
      <c r="B19" s="5">
        <v>3560</v>
      </c>
      <c r="C19" s="1"/>
      <c r="D19" s="5"/>
    </row>
    <row r="20" spans="1:19">
      <c r="A20" s="1">
        <v>28</v>
      </c>
      <c r="B20" s="5">
        <v>3356</v>
      </c>
      <c r="C20" s="1"/>
      <c r="D20" s="5"/>
      <c r="G20" s="44"/>
      <c r="H20" s="44"/>
      <c r="I20" s="44"/>
      <c r="J20" s="44"/>
    </row>
    <row r="21" spans="1:19" ht="30.75">
      <c r="A21" s="1">
        <v>29</v>
      </c>
      <c r="B21" s="5">
        <v>2626</v>
      </c>
      <c r="C21" s="1"/>
      <c r="D21" s="5"/>
      <c r="G21" s="44"/>
      <c r="H21" s="44"/>
      <c r="I21" s="44"/>
      <c r="J21" s="44"/>
      <c r="L21" s="72" t="s">
        <v>7</v>
      </c>
      <c r="M21" s="73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>
      <c r="A22" s="1">
        <v>30</v>
      </c>
      <c r="B22" s="5">
        <v>2380</v>
      </c>
      <c r="C22" s="1"/>
      <c r="D22" s="5"/>
      <c r="G22" s="44"/>
      <c r="H22" s="44"/>
      <c r="I22" s="44"/>
      <c r="J22" s="44"/>
      <c r="L22" s="74" t="s">
        <v>12</v>
      </c>
      <c r="M22">
        <v>3</v>
      </c>
      <c r="N22">
        <v>1129664</v>
      </c>
      <c r="O22">
        <v>17.2</v>
      </c>
      <c r="P22">
        <v>17.2</v>
      </c>
      <c r="Q22">
        <v>17.2</v>
      </c>
      <c r="S22" s="39"/>
    </row>
    <row r="23" spans="1:19">
      <c r="A23" s="1">
        <v>31</v>
      </c>
      <c r="B23" s="5">
        <v>3234</v>
      </c>
      <c r="C23" s="1"/>
      <c r="D23" s="5"/>
      <c r="G23" s="44"/>
      <c r="H23" s="44"/>
      <c r="I23" s="44"/>
      <c r="J23" s="44"/>
      <c r="L23" s="75"/>
      <c r="M23">
        <v>4</v>
      </c>
      <c r="N23">
        <v>1018967</v>
      </c>
      <c r="O23">
        <v>15.5</v>
      </c>
      <c r="P23">
        <v>15.5</v>
      </c>
      <c r="Q23">
        <v>32.6</v>
      </c>
      <c r="S23" s="39"/>
    </row>
    <row r="24" spans="1:19">
      <c r="A24" s="1">
        <v>1</v>
      </c>
      <c r="B24" s="5">
        <v>3788</v>
      </c>
      <c r="C24" s="1"/>
      <c r="D24" s="5"/>
      <c r="F24" s="46"/>
      <c r="G24" s="44"/>
      <c r="H24" s="44"/>
      <c r="I24" s="44"/>
      <c r="J24" s="44"/>
      <c r="L24" s="75"/>
      <c r="M24">
        <v>5</v>
      </c>
      <c r="N24">
        <v>1190539</v>
      </c>
      <c r="O24">
        <v>18.100000000000001</v>
      </c>
      <c r="P24">
        <v>18.100000000000001</v>
      </c>
      <c r="Q24">
        <v>50.7</v>
      </c>
      <c r="S24" s="39"/>
    </row>
    <row r="25" spans="1:19">
      <c r="A25" s="1">
        <v>2</v>
      </c>
      <c r="B25" s="5">
        <v>3759</v>
      </c>
      <c r="C25" s="1"/>
      <c r="D25" s="5"/>
      <c r="G25" s="44"/>
      <c r="H25" s="44"/>
      <c r="I25" s="44"/>
      <c r="J25" s="44"/>
      <c r="L25" s="75"/>
      <c r="M25">
        <v>6</v>
      </c>
      <c r="N25">
        <v>1344519</v>
      </c>
      <c r="O25">
        <v>20.399999999999999</v>
      </c>
      <c r="P25">
        <v>20.399999999999999</v>
      </c>
      <c r="Q25">
        <v>71.2</v>
      </c>
      <c r="S25" s="39"/>
    </row>
    <row r="26" spans="1:19">
      <c r="A26" s="1">
        <v>3</v>
      </c>
      <c r="B26" s="5">
        <v>3032</v>
      </c>
      <c r="C26" s="1"/>
      <c r="D26" s="5"/>
      <c r="G26" s="44"/>
      <c r="H26" s="44"/>
      <c r="I26" s="44"/>
      <c r="J26" s="44"/>
      <c r="L26" s="75"/>
      <c r="M26">
        <v>7</v>
      </c>
      <c r="N26">
        <v>1345788</v>
      </c>
      <c r="O26">
        <v>20.399999999999999</v>
      </c>
      <c r="P26">
        <v>20.399999999999999</v>
      </c>
      <c r="Q26">
        <v>91.6</v>
      </c>
      <c r="S26" s="39"/>
    </row>
    <row r="27" spans="1:19">
      <c r="A27" s="1">
        <v>4</v>
      </c>
      <c r="B27" s="5">
        <v>2950</v>
      </c>
      <c r="C27" s="1"/>
      <c r="D27" s="5"/>
      <c r="G27" s="44"/>
      <c r="H27" s="44"/>
      <c r="I27" s="44"/>
      <c r="J27" s="44"/>
      <c r="L27" s="75"/>
      <c r="M27">
        <v>8</v>
      </c>
      <c r="N27">
        <v>551398</v>
      </c>
      <c r="O27">
        <v>8.4</v>
      </c>
      <c r="P27">
        <v>8.4</v>
      </c>
      <c r="Q27">
        <v>100</v>
      </c>
      <c r="S27" s="39"/>
    </row>
    <row r="28" spans="1:19">
      <c r="A28" s="1">
        <v>5</v>
      </c>
      <c r="B28" s="5">
        <v>2200</v>
      </c>
      <c r="C28" s="1"/>
      <c r="D28" s="5"/>
      <c r="G28" s="44"/>
      <c r="H28" s="44"/>
      <c r="I28" s="44"/>
      <c r="J28" s="44"/>
      <c r="L28" s="76"/>
      <c r="M28" t="s">
        <v>19</v>
      </c>
      <c r="N28">
        <v>6580875</v>
      </c>
      <c r="O28">
        <v>100</v>
      </c>
      <c r="P28">
        <v>100</v>
      </c>
    </row>
    <row r="29" spans="1:19">
      <c r="A29" s="1">
        <v>6</v>
      </c>
      <c r="B29" s="5">
        <v>2020</v>
      </c>
      <c r="C29" s="1"/>
      <c r="D29" s="5"/>
      <c r="G29" s="44"/>
      <c r="H29" s="44"/>
      <c r="I29" s="44"/>
      <c r="J29" s="44"/>
    </row>
    <row r="30" spans="1:19">
      <c r="A30" s="1">
        <v>7</v>
      </c>
      <c r="B30" s="5">
        <v>3054</v>
      </c>
      <c r="C30" s="1"/>
      <c r="D30" s="5"/>
      <c r="G30" s="44"/>
      <c r="H30" s="44"/>
      <c r="I30" s="44"/>
      <c r="J30" s="44"/>
    </row>
    <row r="31" spans="1:19">
      <c r="A31" s="1">
        <v>8</v>
      </c>
      <c r="B31" s="5">
        <v>3146</v>
      </c>
      <c r="C31" s="1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52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BC0-45D5-9145-81A2-0A3D2EC42621}">
  <dimension ref="A3:S64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10</v>
      </c>
      <c r="B5" s="37">
        <f>P22/100</f>
        <v>0.193</v>
      </c>
      <c r="C5">
        <f>SUM(E5:K5)</f>
        <v>18701</v>
      </c>
      <c r="D5">
        <f>B5*C5</f>
        <v>3609.2930000000001</v>
      </c>
      <c r="E5" s="1">
        <f t="shared" ref="E5:E10" si="0">B20</f>
        <v>2950</v>
      </c>
      <c r="F5" s="1">
        <f t="shared" ref="F5:F10" si="1">B21</f>
        <v>2200</v>
      </c>
      <c r="G5" s="1">
        <f t="shared" ref="G5:G10" si="2">B22</f>
        <v>2020</v>
      </c>
      <c r="H5" s="1">
        <f t="shared" ref="H5:H10" si="3">B23</f>
        <v>3054</v>
      </c>
      <c r="I5" s="1">
        <f t="shared" ref="I5:I10" si="4">B24</f>
        <v>3146</v>
      </c>
      <c r="J5" s="5">
        <f t="shared" ref="J5:J10" si="5">B25</f>
        <v>2775</v>
      </c>
      <c r="K5" s="5">
        <f t="shared" ref="K5:K10" si="6">B26</f>
        <v>2556</v>
      </c>
    </row>
    <row r="6" spans="1:11">
      <c r="A6">
        <v>11</v>
      </c>
      <c r="B6" s="37">
        <f t="shared" ref="B6:B10" si="7">P23/100</f>
        <v>0.124</v>
      </c>
      <c r="C6">
        <f t="shared" ref="C6:C10" si="8">SUM(E6:K6)</f>
        <v>18166</v>
      </c>
      <c r="D6">
        <f t="shared" ref="D6:D10" si="9">B6*C6</f>
        <v>2252.5839999999998</v>
      </c>
      <c r="E6" s="1">
        <f t="shared" si="0"/>
        <v>2200</v>
      </c>
      <c r="F6" s="1">
        <f t="shared" si="1"/>
        <v>2020</v>
      </c>
      <c r="G6" s="1">
        <f t="shared" si="2"/>
        <v>3054</v>
      </c>
      <c r="H6" s="1">
        <f t="shared" si="3"/>
        <v>3146</v>
      </c>
      <c r="I6" s="5">
        <f t="shared" si="4"/>
        <v>2775</v>
      </c>
      <c r="J6" s="5">
        <f t="shared" si="5"/>
        <v>2556</v>
      </c>
      <c r="K6" s="5">
        <f t="shared" si="6"/>
        <v>2415</v>
      </c>
    </row>
    <row r="7" spans="1:11">
      <c r="A7">
        <v>12</v>
      </c>
      <c r="B7" s="37">
        <f t="shared" si="7"/>
        <v>0.22899999999999998</v>
      </c>
      <c r="C7">
        <f t="shared" si="8"/>
        <v>17482</v>
      </c>
      <c r="D7">
        <f t="shared" si="9"/>
        <v>4003.3779999999997</v>
      </c>
      <c r="E7" s="1">
        <f t="shared" si="0"/>
        <v>2020</v>
      </c>
      <c r="F7" s="1">
        <f t="shared" si="1"/>
        <v>3054</v>
      </c>
      <c r="G7" s="1">
        <f t="shared" si="2"/>
        <v>3146</v>
      </c>
      <c r="H7" s="5">
        <f t="shared" si="3"/>
        <v>2775</v>
      </c>
      <c r="I7" s="5">
        <f t="shared" si="4"/>
        <v>2556</v>
      </c>
      <c r="J7" s="5">
        <f t="shared" si="5"/>
        <v>2415</v>
      </c>
      <c r="K7" s="5">
        <f t="shared" si="6"/>
        <v>1516</v>
      </c>
    </row>
    <row r="8" spans="1:11">
      <c r="A8">
        <v>13</v>
      </c>
      <c r="B8" s="37">
        <f t="shared" si="7"/>
        <v>0.182</v>
      </c>
      <c r="C8">
        <f t="shared" si="8"/>
        <v>16960</v>
      </c>
      <c r="D8">
        <f t="shared" si="9"/>
        <v>3086.72</v>
      </c>
      <c r="E8" s="1">
        <f t="shared" si="0"/>
        <v>3054</v>
      </c>
      <c r="F8" s="1">
        <f t="shared" si="1"/>
        <v>3146</v>
      </c>
      <c r="G8" s="5">
        <f t="shared" si="2"/>
        <v>2775</v>
      </c>
      <c r="H8" s="5">
        <f t="shared" si="3"/>
        <v>2556</v>
      </c>
      <c r="I8" s="5">
        <f t="shared" si="4"/>
        <v>2415</v>
      </c>
      <c r="J8" s="5">
        <f t="shared" si="5"/>
        <v>1516</v>
      </c>
      <c r="K8" s="5">
        <f t="shared" si="6"/>
        <v>1498</v>
      </c>
    </row>
    <row r="9" spans="1:11">
      <c r="A9">
        <v>14</v>
      </c>
      <c r="B9" s="37">
        <f t="shared" si="7"/>
        <v>0.17800000000000002</v>
      </c>
      <c r="C9">
        <f t="shared" si="8"/>
        <v>15946</v>
      </c>
      <c r="D9">
        <f t="shared" si="9"/>
        <v>2838.3880000000004</v>
      </c>
      <c r="E9" s="1">
        <f t="shared" si="0"/>
        <v>3146</v>
      </c>
      <c r="F9" s="5">
        <f t="shared" si="1"/>
        <v>2775</v>
      </c>
      <c r="G9" s="5">
        <f t="shared" si="2"/>
        <v>2556</v>
      </c>
      <c r="H9" s="5">
        <f t="shared" si="3"/>
        <v>2415</v>
      </c>
      <c r="I9" s="5">
        <f t="shared" si="4"/>
        <v>1516</v>
      </c>
      <c r="J9" s="5">
        <f t="shared" si="5"/>
        <v>1498</v>
      </c>
      <c r="K9" s="5">
        <f t="shared" si="6"/>
        <v>2040</v>
      </c>
    </row>
    <row r="10" spans="1:11">
      <c r="A10">
        <v>15</v>
      </c>
      <c r="B10" s="37">
        <f t="shared" si="7"/>
        <v>9.5000000000000001E-2</v>
      </c>
      <c r="C10">
        <f t="shared" si="8"/>
        <v>14855</v>
      </c>
      <c r="D10">
        <f t="shared" si="9"/>
        <v>1411.2249999999999</v>
      </c>
      <c r="E10" s="5">
        <f t="shared" si="0"/>
        <v>2775</v>
      </c>
      <c r="F10" s="5">
        <f t="shared" si="1"/>
        <v>2556</v>
      </c>
      <c r="G10" s="5">
        <f t="shared" si="2"/>
        <v>2415</v>
      </c>
      <c r="H10" s="5">
        <f t="shared" si="3"/>
        <v>1516</v>
      </c>
      <c r="I10" s="5">
        <f t="shared" si="4"/>
        <v>1498</v>
      </c>
      <c r="J10" s="5">
        <f t="shared" si="5"/>
        <v>2040</v>
      </c>
      <c r="K10" s="5">
        <f t="shared" si="6"/>
        <v>2055</v>
      </c>
    </row>
    <row r="11" spans="1:11">
      <c r="D11" s="38">
        <f>SUM(D5:D10)</f>
        <v>17201.588</v>
      </c>
    </row>
    <row r="13" spans="1:11">
      <c r="A13" t="s">
        <v>6</v>
      </c>
      <c r="D13" s="45">
        <f>D11/7</f>
        <v>2457.3697142857141</v>
      </c>
      <c r="E13" t="s">
        <v>51</v>
      </c>
    </row>
    <row r="14" spans="1:11">
      <c r="A14" s="1">
        <v>29</v>
      </c>
      <c r="B14" s="47">
        <v>2626</v>
      </c>
      <c r="C14" s="47"/>
      <c r="D14" s="5"/>
    </row>
    <row r="15" spans="1:11">
      <c r="A15" s="1">
        <v>30</v>
      </c>
      <c r="B15" s="47">
        <v>2380</v>
      </c>
      <c r="C15" s="47"/>
      <c r="D15" s="5"/>
    </row>
    <row r="16" spans="1:11">
      <c r="A16" s="1">
        <v>31</v>
      </c>
      <c r="B16" s="47">
        <v>3234</v>
      </c>
      <c r="C16" s="47"/>
      <c r="D16" s="5"/>
    </row>
    <row r="17" spans="1:19">
      <c r="A17" s="1">
        <v>1</v>
      </c>
      <c r="B17" s="47">
        <v>3788</v>
      </c>
      <c r="C17" s="47"/>
      <c r="D17" s="5"/>
    </row>
    <row r="18" spans="1:19">
      <c r="A18" s="1">
        <v>2</v>
      </c>
      <c r="B18" s="47">
        <v>3759</v>
      </c>
      <c r="C18" s="47"/>
      <c r="D18" s="5"/>
    </row>
    <row r="19" spans="1:19">
      <c r="A19" s="1">
        <v>3</v>
      </c>
      <c r="B19" s="47">
        <v>3032</v>
      </c>
      <c r="C19" s="47"/>
      <c r="D19" s="5"/>
    </row>
    <row r="20" spans="1:19">
      <c r="A20" s="1">
        <v>4</v>
      </c>
      <c r="B20" s="47">
        <v>2950</v>
      </c>
      <c r="C20" s="47"/>
      <c r="D20" s="5"/>
      <c r="G20" s="44"/>
      <c r="H20" s="44"/>
      <c r="I20" s="44"/>
      <c r="J20" s="44"/>
    </row>
    <row r="21" spans="1:19" ht="30.75">
      <c r="A21" s="1">
        <v>5</v>
      </c>
      <c r="B21" s="47">
        <v>2200</v>
      </c>
      <c r="C21" s="47"/>
      <c r="D21" s="5"/>
      <c r="G21" s="44"/>
      <c r="H21" s="44"/>
      <c r="I21" s="44"/>
      <c r="J21" s="44"/>
      <c r="L21" s="72" t="s">
        <v>7</v>
      </c>
      <c r="M21" s="72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 s="1">
        <v>6</v>
      </c>
      <c r="B22" s="47">
        <v>2020</v>
      </c>
      <c r="C22" s="47"/>
      <c r="D22" s="5"/>
      <c r="G22" s="44"/>
      <c r="H22" s="44"/>
      <c r="I22" s="44"/>
      <c r="J22" s="44"/>
      <c r="L22" s="78" t="s">
        <v>12</v>
      </c>
      <c r="M22">
        <v>10</v>
      </c>
      <c r="N22">
        <v>1268371</v>
      </c>
      <c r="O22">
        <v>19.3</v>
      </c>
      <c r="P22">
        <v>19.3</v>
      </c>
      <c r="Q22">
        <v>19.3</v>
      </c>
      <c r="S22" s="39"/>
    </row>
    <row r="23" spans="1:19">
      <c r="A23" s="1">
        <v>7</v>
      </c>
      <c r="B23" s="47">
        <v>3054</v>
      </c>
      <c r="C23" s="47"/>
      <c r="D23" s="5"/>
      <c r="G23" s="44"/>
      <c r="H23" s="44"/>
      <c r="I23" s="44"/>
      <c r="J23" s="44"/>
      <c r="L23" s="79"/>
      <c r="M23">
        <v>11</v>
      </c>
      <c r="N23">
        <v>814027</v>
      </c>
      <c r="O23">
        <v>12.4</v>
      </c>
      <c r="P23">
        <v>12.4</v>
      </c>
      <c r="Q23">
        <v>31.6</v>
      </c>
      <c r="S23" s="39"/>
    </row>
    <row r="24" spans="1:19">
      <c r="A24" s="1">
        <v>8</v>
      </c>
      <c r="B24" s="47">
        <v>3146</v>
      </c>
      <c r="C24" s="47"/>
      <c r="D24" s="5"/>
      <c r="F24" s="46"/>
      <c r="G24" s="44"/>
      <c r="H24" s="44"/>
      <c r="I24" s="44"/>
      <c r="J24" s="44"/>
      <c r="L24" s="79"/>
      <c r="M24">
        <v>12</v>
      </c>
      <c r="N24">
        <v>1508328</v>
      </c>
      <c r="O24">
        <v>22.9</v>
      </c>
      <c r="P24">
        <v>22.9</v>
      </c>
      <c r="Q24">
        <v>54.6</v>
      </c>
      <c r="S24" s="39"/>
    </row>
    <row r="25" spans="1:19">
      <c r="A25" s="1">
        <v>9</v>
      </c>
      <c r="B25" s="47">
        <v>2775</v>
      </c>
      <c r="C25" s="47"/>
      <c r="D25" s="5"/>
      <c r="G25" s="44"/>
      <c r="H25" s="44"/>
      <c r="I25" s="44"/>
      <c r="J25" s="44"/>
      <c r="L25" s="79"/>
      <c r="M25">
        <v>13</v>
      </c>
      <c r="N25">
        <v>1194963</v>
      </c>
      <c r="O25">
        <v>18.2</v>
      </c>
      <c r="P25">
        <v>18.2</v>
      </c>
      <c r="Q25">
        <v>72.7</v>
      </c>
      <c r="S25" s="39"/>
    </row>
    <row r="26" spans="1:19">
      <c r="A26">
        <v>10</v>
      </c>
      <c r="B26" s="47">
        <v>2556</v>
      </c>
      <c r="C26" s="47"/>
      <c r="D26" s="5"/>
      <c r="G26" s="44"/>
      <c r="H26" s="44"/>
      <c r="I26" s="44"/>
      <c r="J26" s="44"/>
      <c r="L26" s="79"/>
      <c r="M26">
        <v>14</v>
      </c>
      <c r="N26">
        <v>1169970</v>
      </c>
      <c r="O26">
        <v>17.8</v>
      </c>
      <c r="P26">
        <v>17.8</v>
      </c>
      <c r="Q26">
        <v>90.5</v>
      </c>
      <c r="S26" s="39"/>
    </row>
    <row r="27" spans="1:19">
      <c r="A27">
        <v>11</v>
      </c>
      <c r="B27" s="47">
        <v>2415</v>
      </c>
      <c r="C27" s="47"/>
      <c r="D27" s="5"/>
      <c r="G27" s="44"/>
      <c r="H27" s="44"/>
      <c r="I27" s="44"/>
      <c r="J27" s="44"/>
      <c r="L27" s="79"/>
      <c r="M27">
        <v>15</v>
      </c>
      <c r="N27">
        <v>625216</v>
      </c>
      <c r="O27">
        <v>9.5</v>
      </c>
      <c r="P27">
        <v>9.5</v>
      </c>
      <c r="Q27">
        <v>100</v>
      </c>
      <c r="S27" s="39"/>
    </row>
    <row r="28" spans="1:19">
      <c r="A28">
        <v>12</v>
      </c>
      <c r="B28" s="47">
        <v>1516</v>
      </c>
      <c r="C28" s="47"/>
      <c r="D28" s="5"/>
      <c r="G28" s="44"/>
      <c r="H28" s="44"/>
      <c r="I28" s="44"/>
      <c r="J28" s="44"/>
      <c r="L28" s="80"/>
      <c r="M28" t="s">
        <v>19</v>
      </c>
      <c r="N28">
        <v>6580875</v>
      </c>
      <c r="O28">
        <v>100</v>
      </c>
      <c r="P28">
        <v>100</v>
      </c>
    </row>
    <row r="29" spans="1:19">
      <c r="A29">
        <v>13</v>
      </c>
      <c r="B29" s="47">
        <v>1498</v>
      </c>
      <c r="C29" s="47"/>
      <c r="D29" s="5"/>
      <c r="G29" s="44"/>
      <c r="H29" s="44"/>
      <c r="I29" s="44"/>
      <c r="J29" s="44"/>
    </row>
    <row r="30" spans="1:19">
      <c r="A30">
        <v>14</v>
      </c>
      <c r="B30" s="47">
        <v>2040</v>
      </c>
      <c r="C30" s="47"/>
      <c r="D30" s="5"/>
      <c r="G30" s="44"/>
      <c r="H30" s="44"/>
      <c r="I30" s="44"/>
      <c r="J30" s="44"/>
    </row>
    <row r="31" spans="1:19">
      <c r="A31">
        <v>15</v>
      </c>
      <c r="B31" s="47">
        <v>2055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52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3B-6412-6140-BBE5-D02FC58D49EA}">
  <dimension ref="A3:S64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17</v>
      </c>
      <c r="B5" s="37">
        <f>P22/100</f>
        <v>0.20300000000000001</v>
      </c>
      <c r="C5">
        <f>SUM(E5:K5)</f>
        <v>13195</v>
      </c>
      <c r="D5">
        <f>B5*C5</f>
        <v>2678.585</v>
      </c>
      <c r="E5" s="1">
        <f t="shared" ref="E5:E10" si="0">B20</f>
        <v>2415</v>
      </c>
      <c r="F5" s="1">
        <f t="shared" ref="F5:F10" si="1">B21</f>
        <v>1516</v>
      </c>
      <c r="G5" s="1">
        <f t="shared" ref="G5:G10" si="2">B22</f>
        <v>1498</v>
      </c>
      <c r="H5" s="1">
        <f t="shared" ref="H5:H10" si="3">B23</f>
        <v>2040</v>
      </c>
      <c r="I5" s="1">
        <f t="shared" ref="I5:I10" si="4">B24</f>
        <v>2055</v>
      </c>
      <c r="J5" s="5">
        <f t="shared" ref="J5:J10" si="5">B25</f>
        <v>1910</v>
      </c>
      <c r="K5" s="5">
        <f t="shared" ref="K5:K10" si="6">B26</f>
        <v>1761</v>
      </c>
    </row>
    <row r="6" spans="1:11">
      <c r="A6">
        <v>18</v>
      </c>
      <c r="B6" s="37">
        <f t="shared" ref="B6:B10" si="7">P23/100</f>
        <v>0.128</v>
      </c>
      <c r="C6">
        <f t="shared" ref="C6:C10" si="8">SUM(E6:K6)</f>
        <v>12294</v>
      </c>
      <c r="D6">
        <f t="shared" ref="D6:D10" si="9">B6*C6</f>
        <v>1573.6320000000001</v>
      </c>
      <c r="E6" s="1">
        <f t="shared" si="0"/>
        <v>1516</v>
      </c>
      <c r="F6" s="1">
        <f t="shared" si="1"/>
        <v>1498</v>
      </c>
      <c r="G6" s="1">
        <f t="shared" si="2"/>
        <v>2040</v>
      </c>
      <c r="H6" s="1">
        <f t="shared" si="3"/>
        <v>2055</v>
      </c>
      <c r="I6" s="5">
        <f t="shared" si="4"/>
        <v>1910</v>
      </c>
      <c r="J6" s="5">
        <f t="shared" si="5"/>
        <v>1761</v>
      </c>
      <c r="K6" s="5">
        <f t="shared" si="6"/>
        <v>1514</v>
      </c>
    </row>
    <row r="7" spans="1:11">
      <c r="A7">
        <v>19</v>
      </c>
      <c r="B7" s="37">
        <f t="shared" si="7"/>
        <v>0.182</v>
      </c>
      <c r="C7">
        <f t="shared" si="8"/>
        <v>11827</v>
      </c>
      <c r="D7">
        <f t="shared" si="9"/>
        <v>2152.5140000000001</v>
      </c>
      <c r="E7" s="1">
        <f t="shared" si="0"/>
        <v>1498</v>
      </c>
      <c r="F7" s="1">
        <f t="shared" si="1"/>
        <v>2040</v>
      </c>
      <c r="G7" s="1">
        <f t="shared" si="2"/>
        <v>2055</v>
      </c>
      <c r="H7" s="5">
        <f t="shared" si="3"/>
        <v>1910</v>
      </c>
      <c r="I7" s="5">
        <f t="shared" si="4"/>
        <v>1761</v>
      </c>
      <c r="J7" s="5">
        <f t="shared" si="5"/>
        <v>1514</v>
      </c>
      <c r="K7" s="5">
        <f t="shared" si="6"/>
        <v>1049</v>
      </c>
    </row>
    <row r="8" spans="1:11">
      <c r="A8">
        <v>20</v>
      </c>
      <c r="B8" s="37">
        <f t="shared" si="7"/>
        <v>0.22399999999999998</v>
      </c>
      <c r="C8">
        <f t="shared" si="8"/>
        <v>11397</v>
      </c>
      <c r="D8">
        <f t="shared" si="9"/>
        <v>2552.9279999999999</v>
      </c>
      <c r="E8" s="1">
        <f t="shared" si="0"/>
        <v>2040</v>
      </c>
      <c r="F8" s="1">
        <f t="shared" si="1"/>
        <v>2055</v>
      </c>
      <c r="G8" s="5">
        <f t="shared" si="2"/>
        <v>1910</v>
      </c>
      <c r="H8" s="5">
        <f t="shared" si="3"/>
        <v>1761</v>
      </c>
      <c r="I8" s="5">
        <f t="shared" si="4"/>
        <v>1514</v>
      </c>
      <c r="J8" s="5">
        <f t="shared" si="5"/>
        <v>1049</v>
      </c>
      <c r="K8" s="5">
        <f t="shared" si="6"/>
        <v>1068</v>
      </c>
    </row>
    <row r="9" spans="1:11">
      <c r="A9">
        <v>21</v>
      </c>
      <c r="B9" s="37">
        <f t="shared" si="7"/>
        <v>0.20699999999999999</v>
      </c>
      <c r="C9">
        <f t="shared" si="8"/>
        <v>11035</v>
      </c>
      <c r="D9">
        <f t="shared" si="9"/>
        <v>2284.2449999999999</v>
      </c>
      <c r="E9" s="1">
        <f t="shared" si="0"/>
        <v>2055</v>
      </c>
      <c r="F9" s="5">
        <f t="shared" si="1"/>
        <v>1910</v>
      </c>
      <c r="G9" s="5">
        <f t="shared" si="2"/>
        <v>1761</v>
      </c>
      <c r="H9" s="5">
        <f t="shared" si="3"/>
        <v>1514</v>
      </c>
      <c r="I9" s="5">
        <f t="shared" si="4"/>
        <v>1049</v>
      </c>
      <c r="J9" s="5">
        <f t="shared" si="5"/>
        <v>1068</v>
      </c>
      <c r="K9" s="5">
        <f t="shared" si="6"/>
        <v>1678</v>
      </c>
    </row>
    <row r="10" spans="1:11">
      <c r="A10">
        <v>22</v>
      </c>
      <c r="B10" s="37">
        <f t="shared" si="7"/>
        <v>5.5999999999999994E-2</v>
      </c>
      <c r="C10">
        <f t="shared" si="8"/>
        <v>10605</v>
      </c>
      <c r="D10">
        <f t="shared" si="9"/>
        <v>593.88</v>
      </c>
      <c r="E10" s="5">
        <f t="shared" si="0"/>
        <v>1910</v>
      </c>
      <c r="F10" s="5">
        <f t="shared" si="1"/>
        <v>1761</v>
      </c>
      <c r="G10" s="5">
        <f t="shared" si="2"/>
        <v>1514</v>
      </c>
      <c r="H10" s="5">
        <f t="shared" si="3"/>
        <v>1049</v>
      </c>
      <c r="I10" s="5">
        <f t="shared" si="4"/>
        <v>1068</v>
      </c>
      <c r="J10" s="5">
        <f t="shared" si="5"/>
        <v>1678</v>
      </c>
      <c r="K10" s="5">
        <f t="shared" si="6"/>
        <v>1625</v>
      </c>
    </row>
    <row r="11" spans="1:11">
      <c r="D11" s="38">
        <f>SUM(D5:D10)</f>
        <v>11835.783999999998</v>
      </c>
    </row>
    <row r="13" spans="1:11">
      <c r="A13" t="s">
        <v>6</v>
      </c>
      <c r="D13" s="45">
        <f>D11/7</f>
        <v>1690.8262857142854</v>
      </c>
      <c r="E13" t="s">
        <v>51</v>
      </c>
    </row>
    <row r="14" spans="1:11">
      <c r="A14" s="1">
        <v>5</v>
      </c>
      <c r="B14" s="5">
        <v>2200</v>
      </c>
      <c r="C14" s="47"/>
      <c r="D14" s="5"/>
    </row>
    <row r="15" spans="1:11">
      <c r="A15" s="1">
        <v>6</v>
      </c>
      <c r="B15" s="5">
        <v>2020</v>
      </c>
      <c r="C15" s="47"/>
      <c r="D15" s="5"/>
    </row>
    <row r="16" spans="1:11">
      <c r="A16" s="1">
        <v>7</v>
      </c>
      <c r="B16" s="5">
        <v>3054</v>
      </c>
      <c r="C16" s="47"/>
      <c r="D16" s="5"/>
    </row>
    <row r="17" spans="1:19">
      <c r="A17" s="1">
        <v>8</v>
      </c>
      <c r="B17" s="5">
        <v>3146</v>
      </c>
      <c r="C17" s="47"/>
      <c r="D17" s="5"/>
    </row>
    <row r="18" spans="1:19">
      <c r="A18" s="1">
        <v>9</v>
      </c>
      <c r="B18" s="5">
        <v>2775</v>
      </c>
      <c r="C18" s="47"/>
      <c r="D18" s="5"/>
    </row>
    <row r="19" spans="1:19">
      <c r="A19">
        <v>10</v>
      </c>
      <c r="B19" s="5">
        <v>2556</v>
      </c>
      <c r="C19" s="47"/>
      <c r="D19" s="5"/>
    </row>
    <row r="20" spans="1:19">
      <c r="A20">
        <v>11</v>
      </c>
      <c r="B20" s="5">
        <v>2415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5">
        <v>1516</v>
      </c>
      <c r="C21" s="47"/>
      <c r="D21" s="5"/>
      <c r="G21" s="44"/>
      <c r="H21" s="44"/>
      <c r="I21" s="44"/>
      <c r="J21" s="44"/>
      <c r="L21" s="72" t="s">
        <v>7</v>
      </c>
      <c r="M21" s="72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>
        <v>13</v>
      </c>
      <c r="B22" s="5">
        <v>1498</v>
      </c>
      <c r="C22" s="47"/>
      <c r="D22" s="5"/>
      <c r="G22" s="44"/>
      <c r="H22" s="44"/>
      <c r="I22" s="44"/>
      <c r="J22" s="44"/>
      <c r="L22" s="78" t="s">
        <v>12</v>
      </c>
      <c r="M22">
        <v>17</v>
      </c>
      <c r="N22">
        <v>1336141</v>
      </c>
      <c r="O22">
        <v>20.3</v>
      </c>
      <c r="P22">
        <v>20.3</v>
      </c>
      <c r="Q22">
        <v>20.3</v>
      </c>
      <c r="S22" s="39"/>
    </row>
    <row r="23" spans="1:19">
      <c r="A23">
        <v>14</v>
      </c>
      <c r="B23" s="5">
        <v>2040</v>
      </c>
      <c r="C23" s="47"/>
      <c r="D23" s="5"/>
      <c r="G23" s="44"/>
      <c r="H23" s="44"/>
      <c r="I23" s="44"/>
      <c r="J23" s="44"/>
      <c r="L23" s="79"/>
      <c r="M23">
        <v>18</v>
      </c>
      <c r="N23">
        <v>840143</v>
      </c>
      <c r="O23">
        <v>12.8</v>
      </c>
      <c r="P23">
        <v>12.8</v>
      </c>
      <c r="Q23">
        <v>33.1</v>
      </c>
      <c r="S23" s="39"/>
    </row>
    <row r="24" spans="1:19">
      <c r="A24">
        <v>15</v>
      </c>
      <c r="B24" s="5">
        <v>2055</v>
      </c>
      <c r="C24" s="47"/>
      <c r="D24" s="5"/>
      <c r="F24" s="46"/>
      <c r="G24" s="44"/>
      <c r="H24" s="44"/>
      <c r="I24" s="44"/>
      <c r="J24" s="44"/>
      <c r="L24" s="79"/>
      <c r="M24">
        <v>19</v>
      </c>
      <c r="N24">
        <v>1198856</v>
      </c>
      <c r="O24">
        <v>18.2</v>
      </c>
      <c r="P24">
        <v>18.2</v>
      </c>
      <c r="Q24">
        <v>51.3</v>
      </c>
      <c r="S24" s="39"/>
    </row>
    <row r="25" spans="1:19">
      <c r="A25" s="1">
        <v>16</v>
      </c>
      <c r="B25" s="5">
        <v>1910</v>
      </c>
      <c r="C25" s="47"/>
      <c r="D25" s="5"/>
      <c r="G25" s="44"/>
      <c r="H25" s="44"/>
      <c r="I25" s="44"/>
      <c r="J25" s="44"/>
      <c r="L25" s="79"/>
      <c r="M25">
        <v>20</v>
      </c>
      <c r="N25">
        <v>1474168</v>
      </c>
      <c r="O25">
        <v>22.4</v>
      </c>
      <c r="P25">
        <v>22.4</v>
      </c>
      <c r="Q25">
        <v>73.7</v>
      </c>
      <c r="S25" s="39"/>
    </row>
    <row r="26" spans="1:19">
      <c r="A26">
        <v>17</v>
      </c>
      <c r="B26" s="5">
        <v>1761</v>
      </c>
      <c r="C26" s="47"/>
      <c r="D26" s="5"/>
      <c r="G26" s="44"/>
      <c r="H26" s="44"/>
      <c r="I26" s="44"/>
      <c r="J26" s="44"/>
      <c r="L26" s="79"/>
      <c r="M26">
        <v>21</v>
      </c>
      <c r="N26">
        <v>1364970</v>
      </c>
      <c r="O26">
        <v>20.7</v>
      </c>
      <c r="P26">
        <v>20.7</v>
      </c>
      <c r="Q26">
        <v>94.4</v>
      </c>
      <c r="S26" s="39"/>
    </row>
    <row r="27" spans="1:19">
      <c r="A27">
        <v>18</v>
      </c>
      <c r="B27" s="5">
        <v>1514</v>
      </c>
      <c r="C27" s="47"/>
      <c r="D27" s="5"/>
      <c r="G27" s="44"/>
      <c r="H27" s="44"/>
      <c r="I27" s="44"/>
      <c r="J27" s="44"/>
      <c r="L27" s="79"/>
      <c r="M27">
        <v>22</v>
      </c>
      <c r="N27">
        <v>366596</v>
      </c>
      <c r="O27">
        <v>5.6</v>
      </c>
      <c r="P27">
        <v>5.6</v>
      </c>
      <c r="Q27">
        <v>100</v>
      </c>
      <c r="S27" s="39"/>
    </row>
    <row r="28" spans="1:19">
      <c r="A28">
        <v>19</v>
      </c>
      <c r="B28" s="5">
        <v>1049</v>
      </c>
      <c r="C28" s="47"/>
      <c r="D28" s="5"/>
      <c r="G28" s="44"/>
      <c r="H28" s="44"/>
      <c r="I28" s="44"/>
      <c r="J28" s="44"/>
      <c r="L28" s="80"/>
      <c r="M28" t="s">
        <v>19</v>
      </c>
      <c r="N28">
        <v>6580875</v>
      </c>
      <c r="O28">
        <v>100</v>
      </c>
      <c r="P28">
        <v>100</v>
      </c>
    </row>
    <row r="29" spans="1:19">
      <c r="A29">
        <v>20</v>
      </c>
      <c r="B29" s="5">
        <v>1068</v>
      </c>
      <c r="C29" s="47"/>
      <c r="D29" s="5"/>
      <c r="G29" s="44"/>
      <c r="H29" s="44"/>
      <c r="I29" s="44"/>
      <c r="J29" s="44"/>
    </row>
    <row r="30" spans="1:19">
      <c r="A30">
        <v>21</v>
      </c>
      <c r="B30" s="5">
        <v>1678</v>
      </c>
      <c r="C30" s="47"/>
      <c r="D30" s="5"/>
      <c r="G30" s="44"/>
      <c r="H30" s="44"/>
      <c r="I30" s="44"/>
      <c r="J30" s="44"/>
    </row>
    <row r="31" spans="1:19">
      <c r="A31">
        <v>22</v>
      </c>
      <c r="B31" s="5">
        <v>1625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53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F3A2-1DE4-4B64-BF8D-140A5F2C9883}">
  <dimension ref="A3:S48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24</v>
      </c>
      <c r="B5" s="37">
        <f>P22/100</f>
        <v>0.21299999999999999</v>
      </c>
      <c r="C5">
        <f>SUM(E5:K5)</f>
        <v>9722</v>
      </c>
      <c r="D5">
        <f>B5*C5</f>
        <v>2070.7860000000001</v>
      </c>
      <c r="E5" s="1">
        <f t="shared" ref="E5:E10" si="0">B20</f>
        <v>1514</v>
      </c>
      <c r="F5" s="1">
        <f t="shared" ref="F5:F10" si="1">B21</f>
        <v>1049</v>
      </c>
      <c r="G5" s="1">
        <f t="shared" ref="G5:G10" si="2">B22</f>
        <v>1068</v>
      </c>
      <c r="H5" s="1">
        <f t="shared" ref="H5:H10" si="3">B23</f>
        <v>1678</v>
      </c>
      <c r="I5" s="1">
        <f t="shared" ref="I5:I10" si="4">B24</f>
        <v>1625</v>
      </c>
      <c r="J5" s="5">
        <f t="shared" ref="J5:J10" si="5">B25</f>
        <v>1472</v>
      </c>
      <c r="K5" s="5">
        <f t="shared" ref="K5:K10" si="6">B26</f>
        <v>1316</v>
      </c>
    </row>
    <row r="6" spans="1:11">
      <c r="A6">
        <v>25</v>
      </c>
      <c r="B6" s="37">
        <f t="shared" ref="B6:B10" si="7">P23/100</f>
        <v>0.13200000000000001</v>
      </c>
      <c r="C6">
        <f t="shared" ref="C6:C10" si="8">SUM(E6:K6)</f>
        <v>9292</v>
      </c>
      <c r="D6">
        <f t="shared" ref="D6:D10" si="9">B6*C6</f>
        <v>1226.5440000000001</v>
      </c>
      <c r="E6" s="1">
        <f t="shared" si="0"/>
        <v>1049</v>
      </c>
      <c r="F6" s="1">
        <f t="shared" si="1"/>
        <v>1068</v>
      </c>
      <c r="G6" s="1">
        <f t="shared" si="2"/>
        <v>1678</v>
      </c>
      <c r="H6" s="1">
        <f t="shared" si="3"/>
        <v>1625</v>
      </c>
      <c r="I6" s="5">
        <f t="shared" si="4"/>
        <v>1472</v>
      </c>
      <c r="J6" s="5">
        <f t="shared" si="5"/>
        <v>1316</v>
      </c>
      <c r="K6" s="5">
        <f t="shared" si="6"/>
        <v>1084</v>
      </c>
    </row>
    <row r="7" spans="1:11">
      <c r="A7">
        <v>26</v>
      </c>
      <c r="B7" s="37">
        <f t="shared" si="7"/>
        <v>0.19399999999999998</v>
      </c>
      <c r="C7">
        <f t="shared" si="8"/>
        <v>9147</v>
      </c>
      <c r="D7">
        <f t="shared" si="9"/>
        <v>1774.5179999999998</v>
      </c>
      <c r="E7" s="1">
        <f t="shared" si="0"/>
        <v>1068</v>
      </c>
      <c r="F7" s="1">
        <f t="shared" si="1"/>
        <v>1678</v>
      </c>
      <c r="G7" s="1">
        <f t="shared" si="2"/>
        <v>1625</v>
      </c>
      <c r="H7" s="5">
        <f t="shared" si="3"/>
        <v>1472</v>
      </c>
      <c r="I7" s="5">
        <f t="shared" si="4"/>
        <v>1316</v>
      </c>
      <c r="J7" s="5">
        <f t="shared" si="5"/>
        <v>1084</v>
      </c>
      <c r="K7" s="5">
        <f t="shared" si="6"/>
        <v>904</v>
      </c>
    </row>
    <row r="8" spans="1:11">
      <c r="A8">
        <v>27</v>
      </c>
      <c r="B8" s="37">
        <f t="shared" si="7"/>
        <v>0.223</v>
      </c>
      <c r="C8">
        <f t="shared" si="8"/>
        <v>8894</v>
      </c>
      <c r="D8">
        <f t="shared" si="9"/>
        <v>1983.3620000000001</v>
      </c>
      <c r="E8" s="1">
        <f t="shared" si="0"/>
        <v>1678</v>
      </c>
      <c r="F8" s="1">
        <f t="shared" si="1"/>
        <v>1625</v>
      </c>
      <c r="G8" s="5">
        <f t="shared" si="2"/>
        <v>1472</v>
      </c>
      <c r="H8" s="5">
        <f t="shared" si="3"/>
        <v>1316</v>
      </c>
      <c r="I8" s="5">
        <f t="shared" si="4"/>
        <v>1084</v>
      </c>
      <c r="J8" s="5">
        <f t="shared" si="5"/>
        <v>904</v>
      </c>
      <c r="K8" s="5">
        <f t="shared" si="6"/>
        <v>815</v>
      </c>
    </row>
    <row r="9" spans="1:11">
      <c r="A9">
        <v>28</v>
      </c>
      <c r="B9" s="37">
        <f t="shared" si="7"/>
        <v>0.217</v>
      </c>
      <c r="C9">
        <f t="shared" si="8"/>
        <v>8547</v>
      </c>
      <c r="D9">
        <f t="shared" si="9"/>
        <v>1854.6990000000001</v>
      </c>
      <c r="E9" s="1">
        <f t="shared" si="0"/>
        <v>1625</v>
      </c>
      <c r="F9" s="5">
        <f t="shared" si="1"/>
        <v>1472</v>
      </c>
      <c r="G9" s="5">
        <f t="shared" si="2"/>
        <v>1316</v>
      </c>
      <c r="H9" s="5">
        <f t="shared" si="3"/>
        <v>1084</v>
      </c>
      <c r="I9" s="5">
        <f t="shared" si="4"/>
        <v>904</v>
      </c>
      <c r="J9" s="5">
        <f t="shared" si="5"/>
        <v>815</v>
      </c>
      <c r="K9" s="5">
        <f t="shared" si="6"/>
        <v>1331</v>
      </c>
    </row>
    <row r="10" spans="1:11">
      <c r="A10">
        <v>1</v>
      </c>
      <c r="B10" s="37">
        <f t="shared" si="7"/>
        <v>2.1000000000000001E-2</v>
      </c>
      <c r="C10">
        <f t="shared" si="8"/>
        <v>8190</v>
      </c>
      <c r="D10">
        <f t="shared" si="9"/>
        <v>171.99</v>
      </c>
      <c r="E10" s="5">
        <f t="shared" si="0"/>
        <v>1472</v>
      </c>
      <c r="F10" s="5">
        <f t="shared" si="1"/>
        <v>1316</v>
      </c>
      <c r="G10" s="5">
        <f t="shared" si="2"/>
        <v>1084</v>
      </c>
      <c r="H10" s="5">
        <f t="shared" si="3"/>
        <v>904</v>
      </c>
      <c r="I10" s="5">
        <f t="shared" si="4"/>
        <v>815</v>
      </c>
      <c r="J10" s="5">
        <f t="shared" si="5"/>
        <v>1331</v>
      </c>
      <c r="K10" s="5">
        <f t="shared" si="6"/>
        <v>1268</v>
      </c>
    </row>
    <row r="11" spans="1:11">
      <c r="D11" s="38">
        <f>SUM(D5:D10)</f>
        <v>9081.8989999999994</v>
      </c>
    </row>
    <row r="13" spans="1:11">
      <c r="A13" t="s">
        <v>6</v>
      </c>
      <c r="D13" s="45">
        <f>D11/7</f>
        <v>1297.4141428571427</v>
      </c>
      <c r="E13" t="s">
        <v>51</v>
      </c>
    </row>
    <row r="14" spans="1:11">
      <c r="A14" s="1">
        <v>12</v>
      </c>
      <c r="B14" s="49">
        <v>1516</v>
      </c>
      <c r="C14" s="47"/>
      <c r="D14" s="5"/>
    </row>
    <row r="15" spans="1:11">
      <c r="A15" s="1">
        <v>13</v>
      </c>
      <c r="B15" s="49">
        <v>1498</v>
      </c>
      <c r="C15" s="47"/>
      <c r="D15" s="5"/>
    </row>
    <row r="16" spans="1:11">
      <c r="A16" s="1">
        <v>14</v>
      </c>
      <c r="B16" s="49">
        <v>2040</v>
      </c>
      <c r="C16" s="47"/>
      <c r="D16" s="5"/>
    </row>
    <row r="17" spans="1:19">
      <c r="A17" s="1">
        <v>15</v>
      </c>
      <c r="B17" s="49">
        <v>2055</v>
      </c>
      <c r="C17" s="47"/>
      <c r="D17" s="5"/>
    </row>
    <row r="18" spans="1:19">
      <c r="A18" s="1">
        <v>16</v>
      </c>
      <c r="B18" s="49">
        <v>1910</v>
      </c>
      <c r="C18" s="47"/>
      <c r="D18" s="5"/>
    </row>
    <row r="19" spans="1:19">
      <c r="A19">
        <v>17</v>
      </c>
      <c r="B19" s="49">
        <v>1761</v>
      </c>
      <c r="C19" s="47"/>
      <c r="D19" s="5"/>
    </row>
    <row r="20" spans="1:19">
      <c r="A20">
        <v>18</v>
      </c>
      <c r="B20" s="49">
        <v>1514</v>
      </c>
      <c r="C20" s="47"/>
      <c r="D20" s="5"/>
      <c r="G20" s="44"/>
      <c r="H20" s="44"/>
      <c r="I20" s="44"/>
      <c r="J20" s="44"/>
    </row>
    <row r="21" spans="1:19" ht="30.75">
      <c r="A21">
        <v>19</v>
      </c>
      <c r="B21" s="49">
        <v>1049</v>
      </c>
      <c r="C21" s="47"/>
      <c r="D21" s="5"/>
      <c r="G21" s="44"/>
      <c r="H21" s="44"/>
      <c r="I21" s="44"/>
      <c r="J21" s="44"/>
      <c r="L21" s="72" t="s">
        <v>7</v>
      </c>
      <c r="M21" s="72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>
        <v>20</v>
      </c>
      <c r="B22" s="49">
        <v>1068</v>
      </c>
      <c r="C22" s="47"/>
      <c r="D22" s="5"/>
      <c r="G22" s="44"/>
      <c r="H22" s="44"/>
      <c r="I22" s="44"/>
      <c r="J22" s="44"/>
      <c r="L22" s="78" t="s">
        <v>12</v>
      </c>
      <c r="M22">
        <v>24</v>
      </c>
      <c r="N22">
        <v>1400732</v>
      </c>
      <c r="O22">
        <v>21.3</v>
      </c>
      <c r="P22">
        <v>21.3</v>
      </c>
      <c r="Q22">
        <v>21.3</v>
      </c>
      <c r="S22" s="39"/>
    </row>
    <row r="23" spans="1:19">
      <c r="A23">
        <v>21</v>
      </c>
      <c r="B23" s="49">
        <v>1678</v>
      </c>
      <c r="C23" s="47"/>
      <c r="D23" s="5"/>
      <c r="G23" s="44"/>
      <c r="H23" s="44"/>
      <c r="I23" s="44"/>
      <c r="J23" s="44"/>
      <c r="L23" s="79"/>
      <c r="M23">
        <v>25</v>
      </c>
      <c r="N23">
        <v>867847</v>
      </c>
      <c r="O23">
        <v>13.2</v>
      </c>
      <c r="P23">
        <v>13.2</v>
      </c>
      <c r="Q23">
        <v>34.5</v>
      </c>
      <c r="S23" s="39"/>
    </row>
    <row r="24" spans="1:19">
      <c r="A24">
        <v>22</v>
      </c>
      <c r="B24" s="49">
        <v>1625</v>
      </c>
      <c r="C24" s="47"/>
      <c r="D24" s="5"/>
      <c r="F24" s="46"/>
      <c r="G24" s="44"/>
      <c r="H24" s="44"/>
      <c r="I24" s="44"/>
      <c r="J24" s="44"/>
      <c r="L24" s="79"/>
      <c r="M24">
        <v>26</v>
      </c>
      <c r="N24">
        <v>1273416</v>
      </c>
      <c r="O24">
        <v>19.399999999999999</v>
      </c>
      <c r="P24">
        <v>19.399999999999999</v>
      </c>
      <c r="Q24">
        <v>53.9</v>
      </c>
      <c r="S24" s="39"/>
    </row>
    <row r="25" spans="1:19">
      <c r="A25" s="1">
        <v>23</v>
      </c>
      <c r="B25" s="49">
        <v>1472</v>
      </c>
      <c r="C25" s="47"/>
      <c r="D25" s="5"/>
      <c r="G25" s="44"/>
      <c r="H25" s="44"/>
      <c r="I25" s="44"/>
      <c r="J25" s="44"/>
      <c r="L25" s="79"/>
      <c r="M25">
        <v>27</v>
      </c>
      <c r="N25">
        <v>1470090</v>
      </c>
      <c r="O25">
        <v>22.3</v>
      </c>
      <c r="P25">
        <v>22.3</v>
      </c>
      <c r="Q25">
        <v>76.2</v>
      </c>
      <c r="S25" s="39"/>
    </row>
    <row r="26" spans="1:19">
      <c r="A26">
        <v>24</v>
      </c>
      <c r="B26" s="49">
        <v>1316</v>
      </c>
      <c r="C26" s="47"/>
      <c r="D26" s="5"/>
      <c r="G26" s="44"/>
      <c r="H26" s="44"/>
      <c r="I26" s="44"/>
      <c r="J26" s="44"/>
      <c r="L26" s="79"/>
      <c r="M26">
        <v>28</v>
      </c>
      <c r="N26">
        <v>1428310</v>
      </c>
      <c r="O26">
        <v>21.7</v>
      </c>
      <c r="P26">
        <v>21.7</v>
      </c>
      <c r="Q26">
        <v>97.9</v>
      </c>
      <c r="S26" s="39"/>
    </row>
    <row r="27" spans="1:19">
      <c r="A27">
        <v>25</v>
      </c>
      <c r="B27" s="49">
        <v>1084</v>
      </c>
      <c r="C27" s="47"/>
      <c r="D27" s="5"/>
      <c r="G27" s="44"/>
      <c r="H27" s="44"/>
      <c r="I27" s="44"/>
      <c r="J27" s="44"/>
      <c r="L27" s="79"/>
      <c r="M27">
        <v>1</v>
      </c>
      <c r="N27">
        <v>140480</v>
      </c>
      <c r="O27">
        <v>2.1</v>
      </c>
      <c r="P27">
        <v>2.1</v>
      </c>
      <c r="Q27">
        <v>100</v>
      </c>
      <c r="S27" s="39"/>
    </row>
    <row r="28" spans="1:19">
      <c r="A28">
        <v>26</v>
      </c>
      <c r="B28" s="49">
        <v>904</v>
      </c>
      <c r="C28" s="47"/>
      <c r="D28" s="5"/>
      <c r="G28" s="44"/>
      <c r="H28" s="44"/>
      <c r="I28" s="44"/>
      <c r="J28" s="44"/>
      <c r="L28" s="80"/>
      <c r="M28" t="s">
        <v>19</v>
      </c>
      <c r="N28">
        <v>6580875</v>
      </c>
      <c r="O28">
        <v>100</v>
      </c>
      <c r="P28">
        <v>100</v>
      </c>
    </row>
    <row r="29" spans="1:19">
      <c r="A29">
        <v>27</v>
      </c>
      <c r="B29" s="49">
        <v>815</v>
      </c>
      <c r="C29" s="47"/>
      <c r="D29" s="5"/>
      <c r="G29" s="44"/>
      <c r="H29" s="44"/>
      <c r="I29" s="44"/>
      <c r="J29" s="44"/>
    </row>
    <row r="30" spans="1:19">
      <c r="A30">
        <v>28</v>
      </c>
      <c r="B30" s="49">
        <v>1331</v>
      </c>
      <c r="C30" s="47"/>
      <c r="D30" s="5"/>
      <c r="G30" s="44"/>
      <c r="H30" s="44"/>
      <c r="I30" s="44"/>
      <c r="J30" s="44"/>
    </row>
    <row r="31" spans="1:19">
      <c r="A31">
        <v>1</v>
      </c>
      <c r="B31" s="49">
        <v>1268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54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450-196D-B343-9AF1-6A9F90A17D35}">
  <dimension ref="A3:S48"/>
  <sheetViews>
    <sheetView workbookViewId="0">
      <selection activeCell="B14" sqref="B14:B31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3</v>
      </c>
      <c r="B5" s="37">
        <f>P22/100</f>
        <v>0.23399999999999999</v>
      </c>
      <c r="C5">
        <f>SUM(E5:K5)</f>
        <v>7995</v>
      </c>
      <c r="D5">
        <f>B5*C5</f>
        <v>1870.83</v>
      </c>
      <c r="E5" s="1">
        <f t="shared" ref="E5:E10" si="0">B20</f>
        <v>1084</v>
      </c>
      <c r="F5" s="1">
        <f t="shared" ref="F5:F10" si="1">B21</f>
        <v>904</v>
      </c>
      <c r="G5" s="1">
        <f t="shared" ref="G5:G10" si="2">B22</f>
        <v>815</v>
      </c>
      <c r="H5" s="1">
        <f t="shared" ref="H5:H10" si="3">B23</f>
        <v>1331</v>
      </c>
      <c r="I5" s="1">
        <f t="shared" ref="I5:I10" si="4">B24</f>
        <v>1268</v>
      </c>
      <c r="J5" s="5">
        <f t="shared" ref="J5:J10" si="5">B25</f>
        <v>1171</v>
      </c>
      <c r="K5" s="5">
        <f t="shared" ref="K5:K10" si="6">B26</f>
        <v>1422</v>
      </c>
    </row>
    <row r="6" spans="1:11">
      <c r="A6">
        <v>4</v>
      </c>
      <c r="B6" s="37">
        <f t="shared" ref="B6:B10" si="7">P23/100</f>
        <v>8.6999999999999994E-2</v>
      </c>
      <c r="C6">
        <f t="shared" ref="C6:C10" si="8">SUM(E6:K6)</f>
        <v>7986</v>
      </c>
      <c r="D6">
        <f t="shared" ref="D6:D10" si="9">B6*C6</f>
        <v>694.78199999999993</v>
      </c>
      <c r="E6" s="1">
        <f t="shared" si="0"/>
        <v>904</v>
      </c>
      <c r="F6" s="1">
        <f t="shared" si="1"/>
        <v>815</v>
      </c>
      <c r="G6" s="1">
        <f t="shared" si="2"/>
        <v>1331</v>
      </c>
      <c r="H6" s="1">
        <f t="shared" si="3"/>
        <v>1268</v>
      </c>
      <c r="I6" s="5">
        <f t="shared" si="4"/>
        <v>1171</v>
      </c>
      <c r="J6" s="5">
        <f t="shared" si="5"/>
        <v>1422</v>
      </c>
      <c r="K6" s="5">
        <f t="shared" si="6"/>
        <v>1075</v>
      </c>
    </row>
    <row r="7" spans="1:11">
      <c r="A7">
        <v>5</v>
      </c>
      <c r="B7" s="37">
        <f t="shared" si="7"/>
        <v>0.161</v>
      </c>
      <c r="C7">
        <f t="shared" si="8"/>
        <v>7868</v>
      </c>
      <c r="D7">
        <f t="shared" si="9"/>
        <v>1266.748</v>
      </c>
      <c r="E7" s="1">
        <f t="shared" si="0"/>
        <v>815</v>
      </c>
      <c r="F7" s="1">
        <f t="shared" si="1"/>
        <v>1331</v>
      </c>
      <c r="G7" s="1">
        <f t="shared" si="2"/>
        <v>1268</v>
      </c>
      <c r="H7" s="5">
        <f t="shared" si="3"/>
        <v>1171</v>
      </c>
      <c r="I7" s="5">
        <f t="shared" si="4"/>
        <v>1422</v>
      </c>
      <c r="J7" s="5">
        <f t="shared" si="5"/>
        <v>1075</v>
      </c>
      <c r="K7" s="5">
        <f t="shared" si="6"/>
        <v>786</v>
      </c>
    </row>
    <row r="8" spans="1:11">
      <c r="A8">
        <v>6</v>
      </c>
      <c r="B8" s="37">
        <f t="shared" si="7"/>
        <v>0.36899999999999999</v>
      </c>
      <c r="C8">
        <f t="shared" si="8"/>
        <v>7828</v>
      </c>
      <c r="D8">
        <f t="shared" si="9"/>
        <v>2888.5320000000002</v>
      </c>
      <c r="E8" s="1">
        <f t="shared" si="0"/>
        <v>1331</v>
      </c>
      <c r="F8" s="1">
        <f t="shared" si="1"/>
        <v>1268</v>
      </c>
      <c r="G8" s="5">
        <f t="shared" si="2"/>
        <v>1171</v>
      </c>
      <c r="H8" s="5">
        <f t="shared" si="3"/>
        <v>1422</v>
      </c>
      <c r="I8" s="5">
        <f t="shared" si="4"/>
        <v>1075</v>
      </c>
      <c r="J8" s="5">
        <f t="shared" si="5"/>
        <v>786</v>
      </c>
      <c r="K8" s="5">
        <f t="shared" si="6"/>
        <v>775</v>
      </c>
    </row>
    <row r="9" spans="1:11">
      <c r="A9">
        <v>7</v>
      </c>
      <c r="B9" s="37">
        <f t="shared" si="7"/>
        <v>9.8000000000000004E-2</v>
      </c>
      <c r="C9">
        <f t="shared" si="8"/>
        <v>7742</v>
      </c>
      <c r="D9">
        <f t="shared" si="9"/>
        <v>758.71600000000001</v>
      </c>
      <c r="E9" s="1">
        <f t="shared" si="0"/>
        <v>1268</v>
      </c>
      <c r="F9" s="5">
        <f t="shared" si="1"/>
        <v>1171</v>
      </c>
      <c r="G9" s="5">
        <f t="shared" si="2"/>
        <v>1422</v>
      </c>
      <c r="H9" s="5">
        <f t="shared" si="3"/>
        <v>1075</v>
      </c>
      <c r="I9" s="5">
        <f t="shared" si="4"/>
        <v>786</v>
      </c>
      <c r="J9" s="5">
        <f t="shared" si="5"/>
        <v>775</v>
      </c>
      <c r="K9" s="5">
        <f t="shared" si="6"/>
        <v>1245</v>
      </c>
    </row>
    <row r="10" spans="1:11">
      <c r="A10">
        <v>8</v>
      </c>
      <c r="B10" s="37">
        <f t="shared" si="7"/>
        <v>5.0999999999999997E-2</v>
      </c>
      <c r="C10">
        <f t="shared" si="8"/>
        <v>7841</v>
      </c>
      <c r="D10">
        <f t="shared" si="9"/>
        <v>399.89099999999996</v>
      </c>
      <c r="E10" s="5">
        <f t="shared" si="0"/>
        <v>1171</v>
      </c>
      <c r="F10" s="5">
        <f t="shared" si="1"/>
        <v>1422</v>
      </c>
      <c r="G10" s="5">
        <f t="shared" si="2"/>
        <v>1075</v>
      </c>
      <c r="H10" s="5">
        <f t="shared" si="3"/>
        <v>786</v>
      </c>
      <c r="I10" s="5">
        <f t="shared" si="4"/>
        <v>775</v>
      </c>
      <c r="J10" s="5">
        <f t="shared" si="5"/>
        <v>1245</v>
      </c>
      <c r="K10" s="5">
        <f t="shared" si="6"/>
        <v>1367</v>
      </c>
    </row>
    <row r="11" spans="1:11">
      <c r="D11" s="38">
        <f>SUM(D5:D10)</f>
        <v>7879.4989999999998</v>
      </c>
    </row>
    <row r="13" spans="1:11">
      <c r="A13" t="s">
        <v>6</v>
      </c>
      <c r="D13" s="45">
        <f>D11/7</f>
        <v>1125.6427142857142</v>
      </c>
      <c r="E13" t="s">
        <v>51</v>
      </c>
    </row>
    <row r="14" spans="1:11">
      <c r="A14">
        <v>19</v>
      </c>
      <c r="B14" s="50">
        <v>1049</v>
      </c>
      <c r="C14" s="47"/>
      <c r="D14" s="5"/>
    </row>
    <row r="15" spans="1:11">
      <c r="A15">
        <v>20</v>
      </c>
      <c r="B15" s="50">
        <v>1068</v>
      </c>
      <c r="C15" s="47"/>
      <c r="D15" s="5"/>
    </row>
    <row r="16" spans="1:11">
      <c r="A16">
        <v>21</v>
      </c>
      <c r="B16" s="50">
        <v>1678</v>
      </c>
      <c r="C16" s="47"/>
      <c r="D16" s="5"/>
    </row>
    <row r="17" spans="1:19">
      <c r="A17">
        <v>22</v>
      </c>
      <c r="B17" s="50">
        <v>1625</v>
      </c>
      <c r="C17" s="47"/>
      <c r="D17" s="5"/>
    </row>
    <row r="18" spans="1:19">
      <c r="A18" s="1">
        <v>23</v>
      </c>
      <c r="B18" s="50">
        <v>1472</v>
      </c>
      <c r="C18" s="47"/>
      <c r="D18" s="5"/>
    </row>
    <row r="19" spans="1:19">
      <c r="A19">
        <v>24</v>
      </c>
      <c r="B19" s="50">
        <v>1316</v>
      </c>
      <c r="C19" s="47"/>
      <c r="D19" s="5"/>
    </row>
    <row r="20" spans="1:19">
      <c r="A20">
        <v>25</v>
      </c>
      <c r="B20" s="50">
        <v>1084</v>
      </c>
      <c r="C20" s="47"/>
      <c r="D20" s="5"/>
      <c r="G20" s="44"/>
      <c r="H20" s="44"/>
      <c r="I20" s="44"/>
      <c r="J20" s="44"/>
    </row>
    <row r="21" spans="1:19" ht="30.75">
      <c r="A21">
        <v>26</v>
      </c>
      <c r="B21" s="50">
        <v>904</v>
      </c>
      <c r="C21" s="47"/>
      <c r="D21" s="5"/>
      <c r="G21" s="44"/>
      <c r="H21" s="44"/>
      <c r="I21" s="44"/>
      <c r="J21" s="44"/>
      <c r="L21" s="72" t="s">
        <v>7</v>
      </c>
      <c r="M21" s="72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>
        <v>27</v>
      </c>
      <c r="B22" s="50">
        <v>815</v>
      </c>
      <c r="C22" s="47"/>
      <c r="D22" s="5"/>
      <c r="G22" s="44"/>
      <c r="H22" s="44"/>
      <c r="I22" s="44"/>
      <c r="J22" s="44"/>
      <c r="L22" s="78" t="s">
        <v>12</v>
      </c>
      <c r="M22">
        <v>3</v>
      </c>
      <c r="N22">
        <v>1539210</v>
      </c>
      <c r="O22">
        <v>23.4</v>
      </c>
      <c r="P22">
        <v>23.4</v>
      </c>
      <c r="Q22">
        <v>23.4</v>
      </c>
      <c r="S22" s="39"/>
    </row>
    <row r="23" spans="1:19">
      <c r="A23">
        <v>28</v>
      </c>
      <c r="B23" s="50">
        <v>1331</v>
      </c>
      <c r="C23" s="47"/>
      <c r="D23" s="5"/>
      <c r="G23" s="44"/>
      <c r="H23" s="44"/>
      <c r="I23" s="44"/>
      <c r="J23" s="44"/>
      <c r="L23" s="79"/>
      <c r="M23">
        <v>4</v>
      </c>
      <c r="N23">
        <v>572382</v>
      </c>
      <c r="O23">
        <v>8.6999999999999993</v>
      </c>
      <c r="P23">
        <v>8.6999999999999993</v>
      </c>
      <c r="Q23">
        <v>32.1</v>
      </c>
      <c r="S23" s="39"/>
    </row>
    <row r="24" spans="1:19">
      <c r="A24">
        <v>1</v>
      </c>
      <c r="B24" s="50">
        <v>1268</v>
      </c>
      <c r="C24" s="47"/>
      <c r="D24" s="5"/>
      <c r="F24" s="46"/>
      <c r="G24" s="44"/>
      <c r="H24" s="44"/>
      <c r="I24" s="44"/>
      <c r="J24" s="44"/>
      <c r="L24" s="79"/>
      <c r="M24">
        <v>5</v>
      </c>
      <c r="N24">
        <v>1057636</v>
      </c>
      <c r="O24">
        <v>16.100000000000001</v>
      </c>
      <c r="P24">
        <v>16.100000000000001</v>
      </c>
      <c r="Q24">
        <v>48.2</v>
      </c>
      <c r="S24" s="39"/>
    </row>
    <row r="25" spans="1:19">
      <c r="A25">
        <v>2</v>
      </c>
      <c r="B25" s="50">
        <v>1171</v>
      </c>
      <c r="C25" s="47"/>
      <c r="D25" s="5"/>
      <c r="G25" s="44"/>
      <c r="H25" s="44"/>
      <c r="I25" s="44"/>
      <c r="J25" s="44"/>
      <c r="L25" s="79"/>
      <c r="M25">
        <v>6</v>
      </c>
      <c r="N25">
        <v>2428839</v>
      </c>
      <c r="O25">
        <v>36.9</v>
      </c>
      <c r="P25">
        <v>36.9</v>
      </c>
      <c r="Q25">
        <v>85.1</v>
      </c>
      <c r="S25" s="39"/>
    </row>
    <row r="26" spans="1:19">
      <c r="A26" s="1">
        <v>3</v>
      </c>
      <c r="B26" s="50">
        <v>1422</v>
      </c>
      <c r="C26" s="47"/>
      <c r="D26" s="5"/>
      <c r="G26" s="44"/>
      <c r="H26" s="44"/>
      <c r="I26" s="44"/>
      <c r="J26" s="44"/>
      <c r="L26" s="79"/>
      <c r="M26">
        <v>7</v>
      </c>
      <c r="N26">
        <v>647603</v>
      </c>
      <c r="O26">
        <v>9.8000000000000007</v>
      </c>
      <c r="P26">
        <v>9.8000000000000007</v>
      </c>
      <c r="Q26">
        <v>94.9</v>
      </c>
      <c r="S26" s="39"/>
    </row>
    <row r="27" spans="1:19">
      <c r="A27" s="1">
        <v>4</v>
      </c>
      <c r="B27" s="50">
        <v>1075</v>
      </c>
      <c r="C27" s="47"/>
      <c r="D27" s="5"/>
      <c r="G27" s="44"/>
      <c r="H27" s="44"/>
      <c r="I27" s="44"/>
      <c r="J27" s="44"/>
      <c r="L27" s="79"/>
      <c r="M27">
        <v>8</v>
      </c>
      <c r="N27">
        <v>335206</v>
      </c>
      <c r="O27">
        <v>5.0999999999999996</v>
      </c>
      <c r="P27">
        <v>5.0999999999999996</v>
      </c>
      <c r="Q27">
        <v>100</v>
      </c>
      <c r="S27" s="39"/>
    </row>
    <row r="28" spans="1:19">
      <c r="A28" s="1">
        <v>5</v>
      </c>
      <c r="B28" s="50">
        <v>786</v>
      </c>
      <c r="C28" s="47"/>
      <c r="D28" s="5"/>
      <c r="G28" s="44"/>
      <c r="H28" s="44"/>
      <c r="I28" s="44"/>
      <c r="J28" s="44"/>
      <c r="L28" s="80"/>
      <c r="M28" t="s">
        <v>19</v>
      </c>
      <c r="N28">
        <v>6580875</v>
      </c>
      <c r="O28">
        <v>100</v>
      </c>
      <c r="P28">
        <v>100</v>
      </c>
    </row>
    <row r="29" spans="1:19">
      <c r="A29" s="1">
        <v>6</v>
      </c>
      <c r="B29" s="50">
        <v>775</v>
      </c>
      <c r="C29" s="47"/>
      <c r="D29" s="5"/>
      <c r="G29" s="44"/>
      <c r="H29" s="44"/>
      <c r="I29" s="44"/>
      <c r="J29" s="44"/>
    </row>
    <row r="30" spans="1:19">
      <c r="A30" s="1">
        <v>7</v>
      </c>
      <c r="B30" s="50">
        <v>1245</v>
      </c>
      <c r="C30" s="47"/>
      <c r="D30" s="5"/>
      <c r="G30" s="44"/>
      <c r="H30" s="44"/>
      <c r="I30" s="44"/>
      <c r="J30" s="44"/>
    </row>
    <row r="31" spans="1:19">
      <c r="A31" s="1">
        <v>8</v>
      </c>
      <c r="B31" s="50">
        <v>1367</v>
      </c>
      <c r="C31" s="47"/>
      <c r="D31" s="5"/>
      <c r="L31" t="s">
        <v>1</v>
      </c>
    </row>
    <row r="33" spans="1:3">
      <c r="B33" s="5"/>
      <c r="C33" s="5"/>
    </row>
    <row r="34" spans="1:3">
      <c r="B34" s="5"/>
      <c r="C34" s="5"/>
    </row>
    <row r="35" spans="1:3">
      <c r="A35" t="s">
        <v>55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7A87-A1BB-496D-AB24-EC7352A39716}">
  <dimension ref="A3:S48"/>
  <sheetViews>
    <sheetView workbookViewId="0">
      <selection activeCell="B14" sqref="B14:B31"/>
    </sheetView>
  </sheetViews>
  <sheetFormatPr baseColWidth="10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10</v>
      </c>
      <c r="B5" s="37">
        <f t="shared" ref="B5:B10" si="0">P22/100</f>
        <v>0.20600000000000002</v>
      </c>
      <c r="C5">
        <f t="shared" ref="C5:C10" si="1">SUM(E5:K5)</f>
        <v>7605</v>
      </c>
      <c r="D5">
        <f t="shared" ref="D5:D10" si="2">B5*C5</f>
        <v>1566.63</v>
      </c>
      <c r="E5" s="1">
        <f t="shared" ref="E5:E10" si="3">B20</f>
        <v>1075</v>
      </c>
      <c r="F5" s="1">
        <f t="shared" ref="F5:F10" si="4">B21</f>
        <v>786</v>
      </c>
      <c r="G5" s="1">
        <f t="shared" ref="G5:G10" si="5">B22</f>
        <v>775</v>
      </c>
      <c r="H5" s="1">
        <f t="shared" ref="H5:H10" si="6">B23</f>
        <v>1245</v>
      </c>
      <c r="I5" s="1">
        <f t="shared" ref="I5:I10" si="7">B24</f>
        <v>1367</v>
      </c>
      <c r="J5" s="5">
        <f t="shared" ref="J5:J10" si="8">B25</f>
        <v>1255</v>
      </c>
      <c r="K5" s="5">
        <f t="shared" ref="K5:K10" si="9">B26</f>
        <v>1102</v>
      </c>
    </row>
    <row r="6" spans="1:11">
      <c r="A6">
        <v>11</v>
      </c>
      <c r="B6" s="37">
        <f t="shared" si="0"/>
        <v>0.14000000000000001</v>
      </c>
      <c r="C6">
        <f t="shared" si="1"/>
        <v>7608</v>
      </c>
      <c r="D6">
        <f t="shared" si="2"/>
        <v>1065.1200000000001</v>
      </c>
      <c r="E6" s="1">
        <f t="shared" si="3"/>
        <v>786</v>
      </c>
      <c r="F6" s="1">
        <f t="shared" si="4"/>
        <v>775</v>
      </c>
      <c r="G6" s="1">
        <f t="shared" si="5"/>
        <v>1245</v>
      </c>
      <c r="H6" s="1">
        <f t="shared" si="6"/>
        <v>1367</v>
      </c>
      <c r="I6" s="5">
        <f t="shared" si="7"/>
        <v>1255</v>
      </c>
      <c r="J6" s="5">
        <f t="shared" si="8"/>
        <v>1102</v>
      </c>
      <c r="K6" s="5">
        <f t="shared" si="9"/>
        <v>1078</v>
      </c>
    </row>
    <row r="7" spans="1:11">
      <c r="A7">
        <v>12</v>
      </c>
      <c r="B7" s="37">
        <f t="shared" si="0"/>
        <v>0.20800000000000002</v>
      </c>
      <c r="C7">
        <f t="shared" si="1"/>
        <v>7550</v>
      </c>
      <c r="D7">
        <f t="shared" si="2"/>
        <v>1570.4</v>
      </c>
      <c r="E7" s="1">
        <f t="shared" si="3"/>
        <v>775</v>
      </c>
      <c r="F7" s="1">
        <f t="shared" si="4"/>
        <v>1245</v>
      </c>
      <c r="G7" s="1">
        <f t="shared" si="5"/>
        <v>1367</v>
      </c>
      <c r="H7" s="5">
        <f t="shared" si="6"/>
        <v>1255</v>
      </c>
      <c r="I7" s="5">
        <f t="shared" si="7"/>
        <v>1102</v>
      </c>
      <c r="J7" s="5">
        <f t="shared" si="8"/>
        <v>1078</v>
      </c>
      <c r="K7" s="5">
        <f t="shared" si="9"/>
        <v>728</v>
      </c>
    </row>
    <row r="8" spans="1:11">
      <c r="A8">
        <v>13</v>
      </c>
      <c r="B8" s="37">
        <f t="shared" si="0"/>
        <v>0.253</v>
      </c>
      <c r="C8">
        <f t="shared" si="1"/>
        <v>7472</v>
      </c>
      <c r="D8">
        <f t="shared" si="2"/>
        <v>1890.4159999999999</v>
      </c>
      <c r="E8" s="1">
        <f t="shared" si="3"/>
        <v>1245</v>
      </c>
      <c r="F8" s="1">
        <f t="shared" si="4"/>
        <v>1367</v>
      </c>
      <c r="G8" s="5">
        <f t="shared" si="5"/>
        <v>1255</v>
      </c>
      <c r="H8" s="5">
        <f t="shared" si="6"/>
        <v>1102</v>
      </c>
      <c r="I8" s="5">
        <f t="shared" si="7"/>
        <v>1078</v>
      </c>
      <c r="J8" s="5">
        <f t="shared" si="8"/>
        <v>728</v>
      </c>
      <c r="K8" s="5">
        <f t="shared" si="9"/>
        <v>697</v>
      </c>
    </row>
    <row r="9" spans="1:11">
      <c r="A9">
        <v>14</v>
      </c>
      <c r="B9" s="37">
        <f t="shared" si="0"/>
        <v>0.17</v>
      </c>
      <c r="C9">
        <f t="shared" si="1"/>
        <v>7562</v>
      </c>
      <c r="D9">
        <f t="shared" si="2"/>
        <v>1285.5400000000002</v>
      </c>
      <c r="E9" s="1">
        <f t="shared" si="3"/>
        <v>1367</v>
      </c>
      <c r="F9" s="5">
        <f t="shared" si="4"/>
        <v>1255</v>
      </c>
      <c r="G9" s="5">
        <f t="shared" si="5"/>
        <v>1102</v>
      </c>
      <c r="H9" s="5">
        <f t="shared" si="6"/>
        <v>1078</v>
      </c>
      <c r="I9" s="5">
        <f t="shared" si="7"/>
        <v>728</v>
      </c>
      <c r="J9" s="5">
        <f t="shared" si="8"/>
        <v>697</v>
      </c>
      <c r="K9" s="5">
        <f t="shared" si="9"/>
        <v>1335</v>
      </c>
    </row>
    <row r="10" spans="1:11">
      <c r="A10">
        <v>15</v>
      </c>
      <c r="B10" s="37">
        <f t="shared" si="0"/>
        <v>2.3E-2</v>
      </c>
      <c r="C10">
        <f t="shared" si="1"/>
        <v>7610</v>
      </c>
      <c r="D10">
        <f t="shared" si="2"/>
        <v>175.03</v>
      </c>
      <c r="E10" s="5">
        <f t="shared" si="3"/>
        <v>1255</v>
      </c>
      <c r="F10" s="5">
        <f t="shared" si="4"/>
        <v>1102</v>
      </c>
      <c r="G10" s="5">
        <f t="shared" si="5"/>
        <v>1078</v>
      </c>
      <c r="H10" s="5">
        <f t="shared" si="6"/>
        <v>728</v>
      </c>
      <c r="I10" s="5">
        <f t="shared" si="7"/>
        <v>697</v>
      </c>
      <c r="J10" s="5">
        <f t="shared" si="8"/>
        <v>1335</v>
      </c>
      <c r="K10" s="5">
        <f t="shared" si="9"/>
        <v>1415</v>
      </c>
    </row>
    <row r="11" spans="1:11">
      <c r="D11" s="38">
        <f>SUM(D5:D10)</f>
        <v>7553.1359999999995</v>
      </c>
    </row>
    <row r="13" spans="1:11">
      <c r="A13" t="s">
        <v>6</v>
      </c>
      <c r="D13" s="45">
        <f>D11/7</f>
        <v>1079.0194285714285</v>
      </c>
      <c r="E13" t="s">
        <v>51</v>
      </c>
    </row>
    <row r="14" spans="1:11">
      <c r="A14">
        <v>26</v>
      </c>
      <c r="B14" s="50">
        <v>904</v>
      </c>
      <c r="C14" s="47"/>
      <c r="D14" s="5"/>
    </row>
    <row r="15" spans="1:11">
      <c r="A15">
        <v>27</v>
      </c>
      <c r="B15" s="50">
        <v>815</v>
      </c>
      <c r="C15" s="47"/>
      <c r="D15" s="5"/>
    </row>
    <row r="16" spans="1:11">
      <c r="A16">
        <v>28</v>
      </c>
      <c r="B16" s="50">
        <v>1331</v>
      </c>
      <c r="C16" s="47"/>
      <c r="D16" s="5"/>
    </row>
    <row r="17" spans="1:19">
      <c r="A17">
        <v>1</v>
      </c>
      <c r="B17" s="50">
        <v>1268</v>
      </c>
      <c r="C17" s="47"/>
      <c r="D17" s="5"/>
    </row>
    <row r="18" spans="1:19">
      <c r="A18" s="1">
        <v>2</v>
      </c>
      <c r="B18" s="50">
        <v>1171</v>
      </c>
      <c r="C18" s="47"/>
      <c r="D18" s="5"/>
    </row>
    <row r="19" spans="1:19">
      <c r="A19">
        <v>3</v>
      </c>
      <c r="B19" s="50">
        <v>1422</v>
      </c>
      <c r="C19" s="47"/>
      <c r="D19" s="5"/>
    </row>
    <row r="20" spans="1:19">
      <c r="A20">
        <v>4</v>
      </c>
      <c r="B20" s="50">
        <v>1075</v>
      </c>
      <c r="C20" s="47"/>
      <c r="D20" s="5"/>
    </row>
    <row r="21" spans="1:19" ht="30.75">
      <c r="A21">
        <v>5</v>
      </c>
      <c r="B21" s="50">
        <v>786</v>
      </c>
      <c r="C21" s="47"/>
      <c r="D21" s="5"/>
      <c r="L21" s="81" t="s">
        <v>7</v>
      </c>
      <c r="M21" s="81"/>
      <c r="N21" s="71" t="s">
        <v>8</v>
      </c>
      <c r="O21" s="70" t="s">
        <v>9</v>
      </c>
      <c r="P21" s="70" t="s">
        <v>10</v>
      </c>
      <c r="Q21" s="69" t="s">
        <v>11</v>
      </c>
    </row>
    <row r="22" spans="1:19" ht="15.95" customHeight="1">
      <c r="A22">
        <v>6</v>
      </c>
      <c r="B22" s="50">
        <v>775</v>
      </c>
      <c r="C22" s="47"/>
      <c r="D22" s="5"/>
      <c r="L22" s="82" t="s">
        <v>12</v>
      </c>
      <c r="M22">
        <v>10</v>
      </c>
      <c r="N22">
        <v>1354281</v>
      </c>
      <c r="O22">
        <v>20.6</v>
      </c>
      <c r="P22">
        <v>20.6</v>
      </c>
      <c r="Q22">
        <v>20.6</v>
      </c>
      <c r="S22" s="39"/>
    </row>
    <row r="23" spans="1:19">
      <c r="A23">
        <v>7</v>
      </c>
      <c r="B23" s="50">
        <v>1245</v>
      </c>
      <c r="C23" s="47"/>
      <c r="D23" s="5"/>
      <c r="L23" s="83"/>
      <c r="M23">
        <v>11</v>
      </c>
      <c r="N23">
        <v>919151</v>
      </c>
      <c r="O23">
        <v>14</v>
      </c>
      <c r="P23">
        <v>14</v>
      </c>
      <c r="Q23">
        <v>34.5</v>
      </c>
      <c r="S23" s="39"/>
    </row>
    <row r="24" spans="1:19">
      <c r="A24">
        <v>8</v>
      </c>
      <c r="B24" s="50">
        <v>1367</v>
      </c>
      <c r="C24" s="47"/>
      <c r="D24" s="5"/>
      <c r="F24" s="46"/>
      <c r="L24" s="83"/>
      <c r="M24">
        <v>12</v>
      </c>
      <c r="N24">
        <v>1369772</v>
      </c>
      <c r="O24">
        <v>20.8</v>
      </c>
      <c r="P24">
        <v>20.8</v>
      </c>
      <c r="Q24">
        <v>55.4</v>
      </c>
      <c r="S24" s="39"/>
    </row>
    <row r="25" spans="1:19">
      <c r="A25">
        <v>9</v>
      </c>
      <c r="B25" s="50">
        <v>1255</v>
      </c>
      <c r="C25" s="47"/>
      <c r="D25" s="5"/>
      <c r="L25" s="83"/>
      <c r="M25">
        <v>13</v>
      </c>
      <c r="N25">
        <v>1665724</v>
      </c>
      <c r="O25">
        <v>25.3</v>
      </c>
      <c r="P25">
        <v>25.3</v>
      </c>
      <c r="Q25">
        <v>80.7</v>
      </c>
      <c r="S25" s="39"/>
    </row>
    <row r="26" spans="1:19">
      <c r="A26" s="1">
        <v>10</v>
      </c>
      <c r="B26" s="50">
        <v>1102</v>
      </c>
      <c r="C26" s="47"/>
      <c r="D26" s="5"/>
      <c r="L26" s="83"/>
      <c r="M26">
        <v>14</v>
      </c>
      <c r="N26">
        <v>1119070</v>
      </c>
      <c r="O26">
        <v>17</v>
      </c>
      <c r="P26">
        <v>17</v>
      </c>
      <c r="Q26">
        <v>97.7</v>
      </c>
      <c r="S26" s="39"/>
    </row>
    <row r="27" spans="1:19">
      <c r="A27" s="1">
        <v>11</v>
      </c>
      <c r="B27" s="50">
        <v>1078</v>
      </c>
      <c r="C27" s="47"/>
      <c r="D27" s="5"/>
      <c r="L27" s="83"/>
      <c r="M27">
        <v>15</v>
      </c>
      <c r="N27">
        <v>152878</v>
      </c>
      <c r="O27">
        <v>2.2999999999999998</v>
      </c>
      <c r="P27">
        <v>2.2999999999999998</v>
      </c>
      <c r="Q27">
        <v>100</v>
      </c>
      <c r="S27" s="39"/>
    </row>
    <row r="28" spans="1:19">
      <c r="A28" s="1">
        <v>12</v>
      </c>
      <c r="B28" s="50">
        <v>728</v>
      </c>
      <c r="C28" s="47"/>
      <c r="D28" s="5"/>
      <c r="L28" s="84"/>
      <c r="M28" t="s">
        <v>19</v>
      </c>
      <c r="N28">
        <v>6580875</v>
      </c>
      <c r="O28">
        <v>100</v>
      </c>
      <c r="P28">
        <v>100</v>
      </c>
    </row>
    <row r="29" spans="1:19">
      <c r="A29" s="1">
        <v>13</v>
      </c>
      <c r="B29" s="50">
        <v>697</v>
      </c>
      <c r="C29" s="47"/>
      <c r="D29" s="5"/>
    </row>
    <row r="30" spans="1:19">
      <c r="A30" s="1">
        <f>A31-1</f>
        <v>14</v>
      </c>
      <c r="B30" s="50">
        <v>1335</v>
      </c>
      <c r="C30" s="47"/>
      <c r="D30" s="5"/>
    </row>
    <row r="31" spans="1:19">
      <c r="A31" s="1">
        <v>15</v>
      </c>
      <c r="B31" s="50">
        <v>1415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58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Sem1</vt:lpstr>
      <vt:lpstr>Sem2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Alexandre Prud'homme</cp:lastModifiedBy>
  <cp:revision/>
  <dcterms:created xsi:type="dcterms:W3CDTF">2022-01-19T19:34:27Z</dcterms:created>
  <dcterms:modified xsi:type="dcterms:W3CDTF">2022-04-08T16:16:47Z</dcterms:modified>
  <cp:category/>
  <cp:contentStatus/>
</cp:coreProperties>
</file>