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PCR\"/>
    </mc:Choice>
  </mc:AlternateContent>
  <xr:revisionPtr revIDLastSave="0" documentId="13_ncr:1_{8BFBE1BC-9712-457A-A6C4-6C45802161DD}" xr6:coauthVersionLast="47" xr6:coauthVersionMax="47" xr10:uidLastSave="{00000000-0000-0000-0000-000000000000}"/>
  <bookViews>
    <workbookView xWindow="28680" yWindow="-120" windowWidth="29040" windowHeight="15720" firstSheet="8" activeTab="9" xr2:uid="{F3F7B167-FBC9-3A4F-92DB-865B14393AA1}"/>
  </bookViews>
  <sheets>
    <sheet name="Sem1" sheetId="1" r:id="rId1"/>
    <sheet name="Sem2" sheetId="2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10" r:id="rId8"/>
    <sheet name="sem 10" sheetId="12" r:id="rId9"/>
    <sheet name="sem 11" sheetId="1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4" l="1"/>
  <c r="A17" i="14"/>
  <c r="A18" i="14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15" i="14"/>
  <c r="K10" i="14"/>
  <c r="J10" i="14"/>
  <c r="I10" i="14"/>
  <c r="H10" i="14"/>
  <c r="G10" i="14"/>
  <c r="F10" i="14"/>
  <c r="E10" i="14"/>
  <c r="B10" i="14"/>
  <c r="K9" i="14"/>
  <c r="J9" i="14"/>
  <c r="I9" i="14"/>
  <c r="H9" i="14"/>
  <c r="G9" i="14"/>
  <c r="F9" i="14"/>
  <c r="E9" i="14"/>
  <c r="C9" i="14" s="1"/>
  <c r="B9" i="14"/>
  <c r="K8" i="14"/>
  <c r="J8" i="14"/>
  <c r="I8" i="14"/>
  <c r="H8" i="14"/>
  <c r="G8" i="14"/>
  <c r="F8" i="14"/>
  <c r="E8" i="14"/>
  <c r="B8" i="14"/>
  <c r="K7" i="14"/>
  <c r="J7" i="14"/>
  <c r="I7" i="14"/>
  <c r="H7" i="14"/>
  <c r="G7" i="14"/>
  <c r="F7" i="14"/>
  <c r="E7" i="14"/>
  <c r="B7" i="14"/>
  <c r="K6" i="14"/>
  <c r="J6" i="14"/>
  <c r="I6" i="14"/>
  <c r="H6" i="14"/>
  <c r="G6" i="14"/>
  <c r="F6" i="14"/>
  <c r="E6" i="14"/>
  <c r="B6" i="14"/>
  <c r="K5" i="14"/>
  <c r="J5" i="14"/>
  <c r="I5" i="14"/>
  <c r="H5" i="14"/>
  <c r="G5" i="14"/>
  <c r="F5" i="14"/>
  <c r="E5" i="14"/>
  <c r="B5" i="14"/>
  <c r="K10" i="12"/>
  <c r="J10" i="12"/>
  <c r="I10" i="12"/>
  <c r="H10" i="12"/>
  <c r="G10" i="12"/>
  <c r="F10" i="12"/>
  <c r="C10" i="12" s="1"/>
  <c r="E10" i="12"/>
  <c r="B10" i="12"/>
  <c r="K9" i="12"/>
  <c r="J9" i="12"/>
  <c r="I9" i="12"/>
  <c r="H9" i="12"/>
  <c r="G9" i="12"/>
  <c r="F9" i="12"/>
  <c r="E9" i="12"/>
  <c r="C9" i="12" s="1"/>
  <c r="B9" i="12"/>
  <c r="K8" i="12"/>
  <c r="J8" i="12"/>
  <c r="I8" i="12"/>
  <c r="H8" i="12"/>
  <c r="G8" i="12"/>
  <c r="F8" i="12"/>
  <c r="E8" i="12"/>
  <c r="C8" i="12" s="1"/>
  <c r="B8" i="12"/>
  <c r="K7" i="12"/>
  <c r="J7" i="12"/>
  <c r="I7" i="12"/>
  <c r="H7" i="12"/>
  <c r="G7" i="12"/>
  <c r="C7" i="12" s="1"/>
  <c r="F7" i="12"/>
  <c r="E7" i="12"/>
  <c r="B7" i="12"/>
  <c r="K6" i="12"/>
  <c r="J6" i="12"/>
  <c r="I6" i="12"/>
  <c r="H6" i="12"/>
  <c r="C6" i="12" s="1"/>
  <c r="G6" i="12"/>
  <c r="F6" i="12"/>
  <c r="E6" i="12"/>
  <c r="B6" i="12"/>
  <c r="K5" i="12"/>
  <c r="C5" i="12" s="1"/>
  <c r="J5" i="12"/>
  <c r="I5" i="12"/>
  <c r="H5" i="12"/>
  <c r="G5" i="12"/>
  <c r="F5" i="12"/>
  <c r="E5" i="12"/>
  <c r="B5" i="12"/>
  <c r="K10" i="10"/>
  <c r="J10" i="10"/>
  <c r="I10" i="10"/>
  <c r="H10" i="10"/>
  <c r="G10" i="10"/>
  <c r="F10" i="10"/>
  <c r="E10" i="10"/>
  <c r="B10" i="10"/>
  <c r="K9" i="10"/>
  <c r="J9" i="10"/>
  <c r="I9" i="10"/>
  <c r="H9" i="10"/>
  <c r="G9" i="10"/>
  <c r="F9" i="10"/>
  <c r="E9" i="10"/>
  <c r="B9" i="10"/>
  <c r="K8" i="10"/>
  <c r="J8" i="10"/>
  <c r="I8" i="10"/>
  <c r="H8" i="10"/>
  <c r="G8" i="10"/>
  <c r="F8" i="10"/>
  <c r="E8" i="10"/>
  <c r="B8" i="10"/>
  <c r="K7" i="10"/>
  <c r="J7" i="10"/>
  <c r="I7" i="10"/>
  <c r="H7" i="10"/>
  <c r="G7" i="10"/>
  <c r="F7" i="10"/>
  <c r="E7" i="10"/>
  <c r="B7" i="10"/>
  <c r="K6" i="10"/>
  <c r="J6" i="10"/>
  <c r="I6" i="10"/>
  <c r="H6" i="10"/>
  <c r="G6" i="10"/>
  <c r="F6" i="10"/>
  <c r="E6" i="10"/>
  <c r="B6" i="10"/>
  <c r="K5" i="10"/>
  <c r="J5" i="10"/>
  <c r="I5" i="10"/>
  <c r="H5" i="10"/>
  <c r="G5" i="10"/>
  <c r="F5" i="10"/>
  <c r="E5" i="10"/>
  <c r="B5" i="10"/>
  <c r="D13" i="8"/>
  <c r="K10" i="8"/>
  <c r="J10" i="8"/>
  <c r="I10" i="8"/>
  <c r="H10" i="8"/>
  <c r="G10" i="8"/>
  <c r="F10" i="8"/>
  <c r="E10" i="8"/>
  <c r="B10" i="8"/>
  <c r="K9" i="8"/>
  <c r="J9" i="8"/>
  <c r="I9" i="8"/>
  <c r="H9" i="8"/>
  <c r="G9" i="8"/>
  <c r="F9" i="8"/>
  <c r="E9" i="8"/>
  <c r="B9" i="8"/>
  <c r="K8" i="8"/>
  <c r="J8" i="8"/>
  <c r="I8" i="8"/>
  <c r="H8" i="8"/>
  <c r="G8" i="8"/>
  <c r="F8" i="8"/>
  <c r="E8" i="8"/>
  <c r="B8" i="8"/>
  <c r="K7" i="8"/>
  <c r="J7" i="8"/>
  <c r="I7" i="8"/>
  <c r="H7" i="8"/>
  <c r="G7" i="8"/>
  <c r="F7" i="8"/>
  <c r="E7" i="8"/>
  <c r="B7" i="8"/>
  <c r="K6" i="8"/>
  <c r="J6" i="8"/>
  <c r="I6" i="8"/>
  <c r="H6" i="8"/>
  <c r="G6" i="8"/>
  <c r="F6" i="8"/>
  <c r="E6" i="8"/>
  <c r="B6" i="8"/>
  <c r="K5" i="8"/>
  <c r="J5" i="8"/>
  <c r="I5" i="8"/>
  <c r="H5" i="8"/>
  <c r="G5" i="8"/>
  <c r="F5" i="8"/>
  <c r="E5" i="8"/>
  <c r="B5" i="8"/>
  <c r="D13" i="7"/>
  <c r="D11" i="7"/>
  <c r="K10" i="7"/>
  <c r="J10" i="7"/>
  <c r="I10" i="7"/>
  <c r="H10" i="7"/>
  <c r="G10" i="7"/>
  <c r="F10" i="7"/>
  <c r="E10" i="7"/>
  <c r="C10" i="7" s="1"/>
  <c r="B10" i="7"/>
  <c r="D10" i="7" s="1"/>
  <c r="K9" i="7"/>
  <c r="J9" i="7"/>
  <c r="I9" i="7"/>
  <c r="H9" i="7"/>
  <c r="G9" i="7"/>
  <c r="F9" i="7"/>
  <c r="E9" i="7"/>
  <c r="B9" i="7"/>
  <c r="K8" i="7"/>
  <c r="J8" i="7"/>
  <c r="I8" i="7"/>
  <c r="H8" i="7"/>
  <c r="G8" i="7"/>
  <c r="F8" i="7"/>
  <c r="E8" i="7"/>
  <c r="C8" i="7"/>
  <c r="D8" i="7" s="1"/>
  <c r="B8" i="7"/>
  <c r="K7" i="7"/>
  <c r="J7" i="7"/>
  <c r="I7" i="7"/>
  <c r="H7" i="7"/>
  <c r="G7" i="7"/>
  <c r="F7" i="7"/>
  <c r="E7" i="7"/>
  <c r="C7" i="7" s="1"/>
  <c r="D7" i="7" s="1"/>
  <c r="B7" i="7"/>
  <c r="K6" i="7"/>
  <c r="J6" i="7"/>
  <c r="I6" i="7"/>
  <c r="H6" i="7"/>
  <c r="G6" i="7"/>
  <c r="F6" i="7"/>
  <c r="E6" i="7"/>
  <c r="B6" i="7"/>
  <c r="K5" i="7"/>
  <c r="J5" i="7"/>
  <c r="I5" i="7"/>
  <c r="H5" i="7"/>
  <c r="G5" i="7"/>
  <c r="F5" i="7"/>
  <c r="E5" i="7"/>
  <c r="B5" i="7"/>
  <c r="D13" i="6"/>
  <c r="D5" i="6"/>
  <c r="K10" i="6"/>
  <c r="J10" i="6"/>
  <c r="I10" i="6"/>
  <c r="H10" i="6"/>
  <c r="G10" i="6"/>
  <c r="F10" i="6"/>
  <c r="E10" i="6"/>
  <c r="B10" i="6"/>
  <c r="K9" i="6"/>
  <c r="J9" i="6"/>
  <c r="I9" i="6"/>
  <c r="H9" i="6"/>
  <c r="G9" i="6"/>
  <c r="F9" i="6"/>
  <c r="E9" i="6"/>
  <c r="B9" i="6"/>
  <c r="K8" i="6"/>
  <c r="J8" i="6"/>
  <c r="I8" i="6"/>
  <c r="H8" i="6"/>
  <c r="G8" i="6"/>
  <c r="F8" i="6"/>
  <c r="E8" i="6"/>
  <c r="C8" i="6" s="1"/>
  <c r="B8" i="6"/>
  <c r="K7" i="6"/>
  <c r="J7" i="6"/>
  <c r="I7" i="6"/>
  <c r="H7" i="6"/>
  <c r="G7" i="6"/>
  <c r="F7" i="6"/>
  <c r="E7" i="6"/>
  <c r="C7" i="6" s="1"/>
  <c r="B7" i="6"/>
  <c r="K6" i="6"/>
  <c r="J6" i="6"/>
  <c r="I6" i="6"/>
  <c r="H6" i="6"/>
  <c r="G6" i="6"/>
  <c r="F6" i="6"/>
  <c r="E6" i="6"/>
  <c r="C6" i="6" s="1"/>
  <c r="B6" i="6"/>
  <c r="K5" i="6"/>
  <c r="J5" i="6"/>
  <c r="I5" i="6"/>
  <c r="H5" i="6"/>
  <c r="G5" i="6"/>
  <c r="F5" i="6"/>
  <c r="E5" i="6"/>
  <c r="B5" i="6"/>
  <c r="B5" i="5"/>
  <c r="K10" i="5"/>
  <c r="J10" i="5"/>
  <c r="I10" i="5"/>
  <c r="H10" i="5"/>
  <c r="G10" i="5"/>
  <c r="F10" i="5"/>
  <c r="E10" i="5"/>
  <c r="B10" i="5"/>
  <c r="K9" i="5"/>
  <c r="J9" i="5"/>
  <c r="I9" i="5"/>
  <c r="H9" i="5"/>
  <c r="G9" i="5"/>
  <c r="F9" i="5"/>
  <c r="E9" i="5"/>
  <c r="B9" i="5"/>
  <c r="K8" i="5"/>
  <c r="J8" i="5"/>
  <c r="I8" i="5"/>
  <c r="H8" i="5"/>
  <c r="G8" i="5"/>
  <c r="F8" i="5"/>
  <c r="E8" i="5"/>
  <c r="C8" i="5" s="1"/>
  <c r="B8" i="5"/>
  <c r="K7" i="5"/>
  <c r="J7" i="5"/>
  <c r="I7" i="5"/>
  <c r="H7" i="5"/>
  <c r="G7" i="5"/>
  <c r="F7" i="5"/>
  <c r="E7" i="5"/>
  <c r="C7" i="5" s="1"/>
  <c r="B7" i="5"/>
  <c r="K6" i="5"/>
  <c r="J6" i="5"/>
  <c r="I6" i="5"/>
  <c r="H6" i="5"/>
  <c r="G6" i="5"/>
  <c r="F6" i="5"/>
  <c r="E6" i="5"/>
  <c r="B6" i="5"/>
  <c r="K5" i="5"/>
  <c r="J5" i="5"/>
  <c r="I5" i="5"/>
  <c r="H5" i="5"/>
  <c r="G5" i="5"/>
  <c r="F5" i="5"/>
  <c r="E5" i="5"/>
  <c r="K10" i="4"/>
  <c r="J10" i="4"/>
  <c r="I10" i="4"/>
  <c r="H10" i="4"/>
  <c r="G10" i="4"/>
  <c r="F10" i="4"/>
  <c r="E10" i="4"/>
  <c r="C10" i="4" s="1"/>
  <c r="B10" i="4"/>
  <c r="K9" i="4"/>
  <c r="J9" i="4"/>
  <c r="I9" i="4"/>
  <c r="H9" i="4"/>
  <c r="G9" i="4"/>
  <c r="F9" i="4"/>
  <c r="C9" i="4" s="1"/>
  <c r="E9" i="4"/>
  <c r="B9" i="4"/>
  <c r="K8" i="4"/>
  <c r="J8" i="4"/>
  <c r="I8" i="4"/>
  <c r="H8" i="4"/>
  <c r="G8" i="4"/>
  <c r="F8" i="4"/>
  <c r="E8" i="4"/>
  <c r="C8" i="4" s="1"/>
  <c r="B8" i="4"/>
  <c r="K7" i="4"/>
  <c r="J7" i="4"/>
  <c r="I7" i="4"/>
  <c r="H7" i="4"/>
  <c r="C7" i="4" s="1"/>
  <c r="G7" i="4"/>
  <c r="F7" i="4"/>
  <c r="E7" i="4"/>
  <c r="B7" i="4"/>
  <c r="K6" i="4"/>
  <c r="J6" i="4"/>
  <c r="I6" i="4"/>
  <c r="C6" i="4" s="1"/>
  <c r="H6" i="4"/>
  <c r="G6" i="4"/>
  <c r="F6" i="4"/>
  <c r="E6" i="4"/>
  <c r="B6" i="4"/>
  <c r="K5" i="4"/>
  <c r="J5" i="4"/>
  <c r="I5" i="4"/>
  <c r="H5" i="4"/>
  <c r="G5" i="4"/>
  <c r="F5" i="4"/>
  <c r="E5" i="4"/>
  <c r="C5" i="4" s="1"/>
  <c r="B5" i="4"/>
  <c r="D13" i="2"/>
  <c r="B10" i="1"/>
  <c r="B9" i="1"/>
  <c r="B8" i="1"/>
  <c r="B7" i="1"/>
  <c r="B6" i="1"/>
  <c r="B5" i="1"/>
  <c r="B10" i="2"/>
  <c r="B9" i="2"/>
  <c r="B8" i="2"/>
  <c r="B7" i="2"/>
  <c r="B6" i="2"/>
  <c r="B5" i="2"/>
  <c r="D5" i="2" s="1"/>
  <c r="C5" i="2"/>
  <c r="K10" i="2"/>
  <c r="J10" i="2"/>
  <c r="I10" i="2"/>
  <c r="H10" i="2"/>
  <c r="G10" i="2"/>
  <c r="F10" i="2"/>
  <c r="E10" i="2"/>
  <c r="K9" i="2"/>
  <c r="J9" i="2"/>
  <c r="I9" i="2"/>
  <c r="H9" i="2"/>
  <c r="G9" i="2"/>
  <c r="F9" i="2"/>
  <c r="E9" i="2"/>
  <c r="K8" i="2"/>
  <c r="J8" i="2"/>
  <c r="I8" i="2"/>
  <c r="H8" i="2"/>
  <c r="G8" i="2"/>
  <c r="F8" i="2"/>
  <c r="E8" i="2"/>
  <c r="K7" i="2"/>
  <c r="J7" i="2"/>
  <c r="I7" i="2"/>
  <c r="H7" i="2"/>
  <c r="G7" i="2"/>
  <c r="F7" i="2"/>
  <c r="E7" i="2"/>
  <c r="K6" i="2"/>
  <c r="J6" i="2"/>
  <c r="I6" i="2"/>
  <c r="H6" i="2"/>
  <c r="G6" i="2"/>
  <c r="F6" i="2"/>
  <c r="E6" i="2"/>
  <c r="K5" i="2"/>
  <c r="J5" i="2"/>
  <c r="I5" i="2"/>
  <c r="H5" i="2"/>
  <c r="G5" i="2"/>
  <c r="F5" i="2"/>
  <c r="E5" i="2"/>
  <c r="K10" i="1"/>
  <c r="J10" i="1"/>
  <c r="I10" i="1"/>
  <c r="H10" i="1"/>
  <c r="G10" i="1"/>
  <c r="F10" i="1"/>
  <c r="E10" i="1"/>
  <c r="C10" i="1" s="1"/>
  <c r="K9" i="1"/>
  <c r="J9" i="1"/>
  <c r="I9" i="1"/>
  <c r="H9" i="1"/>
  <c r="G9" i="1"/>
  <c r="F9" i="1"/>
  <c r="E9" i="1"/>
  <c r="C9" i="1" s="1"/>
  <c r="K8" i="1"/>
  <c r="J8" i="1"/>
  <c r="C8" i="1" s="1"/>
  <c r="I8" i="1"/>
  <c r="H8" i="1"/>
  <c r="G8" i="1"/>
  <c r="F8" i="1"/>
  <c r="E8" i="1"/>
  <c r="K7" i="1"/>
  <c r="J7" i="1"/>
  <c r="I7" i="1"/>
  <c r="C7" i="1" s="1"/>
  <c r="H7" i="1"/>
  <c r="G7" i="1"/>
  <c r="F7" i="1"/>
  <c r="E7" i="1"/>
  <c r="K6" i="1"/>
  <c r="J6" i="1"/>
  <c r="I6" i="1"/>
  <c r="H6" i="1"/>
  <c r="C6" i="1" s="1"/>
  <c r="G6" i="1"/>
  <c r="F6" i="1"/>
  <c r="E6" i="1"/>
  <c r="K5" i="1"/>
  <c r="J5" i="1"/>
  <c r="I5" i="1"/>
  <c r="H5" i="1"/>
  <c r="G5" i="1"/>
  <c r="C5" i="1" s="1"/>
  <c r="F5" i="1"/>
  <c r="E5" i="1"/>
  <c r="D108" i="1"/>
  <c r="D107" i="1"/>
  <c r="D120" i="1"/>
  <c r="D119" i="1"/>
  <c r="D118" i="1"/>
  <c r="E115" i="1"/>
  <c r="K78" i="1"/>
  <c r="J78" i="1"/>
  <c r="I78" i="1"/>
  <c r="H78" i="1"/>
  <c r="G78" i="1"/>
  <c r="F78" i="1"/>
  <c r="E78" i="1"/>
  <c r="C78" i="1" s="1"/>
  <c r="D78" i="1" s="1"/>
  <c r="K77" i="1"/>
  <c r="J77" i="1"/>
  <c r="I77" i="1"/>
  <c r="H77" i="1"/>
  <c r="G77" i="1"/>
  <c r="F77" i="1"/>
  <c r="E77" i="1"/>
  <c r="K76" i="1"/>
  <c r="J76" i="1"/>
  <c r="C76" i="1" s="1"/>
  <c r="D76" i="1" s="1"/>
  <c r="I76" i="1"/>
  <c r="H76" i="1"/>
  <c r="G76" i="1"/>
  <c r="F76" i="1"/>
  <c r="E76" i="1"/>
  <c r="K75" i="1"/>
  <c r="J75" i="1"/>
  <c r="I75" i="1"/>
  <c r="H75" i="1"/>
  <c r="G75" i="1"/>
  <c r="F75" i="1"/>
  <c r="E75" i="1"/>
  <c r="K74" i="1"/>
  <c r="J74" i="1"/>
  <c r="I74" i="1"/>
  <c r="H74" i="1"/>
  <c r="C74" i="1" s="1"/>
  <c r="D74" i="1" s="1"/>
  <c r="G74" i="1"/>
  <c r="F74" i="1"/>
  <c r="E74" i="1"/>
  <c r="K73" i="1"/>
  <c r="J73" i="1"/>
  <c r="I73" i="1"/>
  <c r="H73" i="1"/>
  <c r="G73" i="1"/>
  <c r="C73" i="1" s="1"/>
  <c r="D73" i="1" s="1"/>
  <c r="F73" i="1"/>
  <c r="E73" i="1"/>
  <c r="G51" i="1"/>
  <c r="D41" i="1"/>
  <c r="C41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C45" i="1"/>
  <c r="D45" i="1" s="1"/>
  <c r="E46" i="1"/>
  <c r="F46" i="1"/>
  <c r="G46" i="1"/>
  <c r="H46" i="1"/>
  <c r="I46" i="1"/>
  <c r="J46" i="1"/>
  <c r="K46" i="1"/>
  <c r="C46" i="1"/>
  <c r="D46" i="1" s="1"/>
  <c r="C44" i="1"/>
  <c r="D44" i="1" s="1"/>
  <c r="C43" i="1"/>
  <c r="D43" i="1" s="1"/>
  <c r="C42" i="1"/>
  <c r="D42" i="1" s="1"/>
  <c r="C10" i="14" l="1"/>
  <c r="D10" i="14"/>
  <c r="C7" i="14"/>
  <c r="D7" i="14" s="1"/>
  <c r="C8" i="14"/>
  <c r="D8" i="14" s="1"/>
  <c r="C6" i="14"/>
  <c r="D6" i="14" s="1"/>
  <c r="C5" i="14"/>
  <c r="D5" i="14" s="1"/>
  <c r="D9" i="14"/>
  <c r="D6" i="12"/>
  <c r="D7" i="12"/>
  <c r="D8" i="12"/>
  <c r="D10" i="12"/>
  <c r="D5" i="12"/>
  <c r="D9" i="12"/>
  <c r="D11" i="12"/>
  <c r="D13" i="12" s="1"/>
  <c r="C8" i="10"/>
  <c r="D8" i="10" s="1"/>
  <c r="C10" i="10"/>
  <c r="C9" i="10"/>
  <c r="D9" i="10" s="1"/>
  <c r="C6" i="10"/>
  <c r="D6" i="10" s="1"/>
  <c r="C7" i="10"/>
  <c r="D7" i="10" s="1"/>
  <c r="C5" i="10"/>
  <c r="D5" i="10" s="1"/>
  <c r="D10" i="10"/>
  <c r="C10" i="8"/>
  <c r="D10" i="8" s="1"/>
  <c r="C5" i="8"/>
  <c r="C7" i="8"/>
  <c r="D7" i="8" s="1"/>
  <c r="C9" i="8"/>
  <c r="D9" i="8" s="1"/>
  <c r="C8" i="8"/>
  <c r="D8" i="8" s="1"/>
  <c r="C6" i="8"/>
  <c r="D6" i="8" s="1"/>
  <c r="D5" i="8"/>
  <c r="C6" i="7"/>
  <c r="C5" i="7"/>
  <c r="C9" i="7"/>
  <c r="D9" i="7" s="1"/>
  <c r="D5" i="7"/>
  <c r="D6" i="7"/>
  <c r="C10" i="6"/>
  <c r="D8" i="6"/>
  <c r="C9" i="6"/>
  <c r="D9" i="6" s="1"/>
  <c r="C5" i="6"/>
  <c r="D10" i="6"/>
  <c r="D6" i="6"/>
  <c r="D7" i="6"/>
  <c r="C9" i="5"/>
  <c r="C6" i="5"/>
  <c r="D6" i="5" s="1"/>
  <c r="C10" i="5"/>
  <c r="C5" i="5"/>
  <c r="D5" i="5" s="1"/>
  <c r="D7" i="5"/>
  <c r="D9" i="5"/>
  <c r="D10" i="5"/>
  <c r="D8" i="5"/>
  <c r="D6" i="4"/>
  <c r="D7" i="4"/>
  <c r="D10" i="4"/>
  <c r="D8" i="4"/>
  <c r="D5" i="4"/>
  <c r="D11" i="4" s="1"/>
  <c r="D13" i="4" s="1"/>
  <c r="D9" i="4"/>
  <c r="D8" i="1"/>
  <c r="D10" i="1"/>
  <c r="C8" i="2"/>
  <c r="D8" i="2" s="1"/>
  <c r="C7" i="2"/>
  <c r="D7" i="2" s="1"/>
  <c r="C10" i="2"/>
  <c r="D10" i="2" s="1"/>
  <c r="C9" i="2"/>
  <c r="C6" i="2"/>
  <c r="D6" i="2" s="1"/>
  <c r="D9" i="2"/>
  <c r="D11" i="2"/>
  <c r="D9" i="1"/>
  <c r="D7" i="1"/>
  <c r="C75" i="1"/>
  <c r="D75" i="1" s="1"/>
  <c r="C77" i="1"/>
  <c r="D77" i="1" s="1"/>
  <c r="D79" i="1" s="1"/>
  <c r="G83" i="1" s="1"/>
  <c r="G84" i="1" s="1"/>
  <c r="D47" i="1"/>
  <c r="G52" i="1" s="1"/>
  <c r="D5" i="1"/>
  <c r="D6" i="1"/>
  <c r="D11" i="14" l="1"/>
  <c r="D13" i="14" s="1"/>
  <c r="D11" i="10"/>
  <c r="D13" i="10" s="1"/>
  <c r="D11" i="8"/>
  <c r="D11" i="6"/>
  <c r="D11" i="5"/>
  <c r="D13" i="5" s="1"/>
  <c r="D11" i="1"/>
</calcChain>
</file>

<file path=xl/sharedStrings.xml><?xml version="1.0" encoding="utf-8"?>
<sst xmlns="http://schemas.openxmlformats.org/spreadsheetml/2006/main" count="221" uniqueCount="58">
  <si>
    <t>Calcul du nombre d'hospitalisation 7 derniers jour selon la date d'entrevue</t>
  </si>
  <si>
    <t>Calcul PCR moyen</t>
  </si>
  <si>
    <t>jour</t>
  </si>
  <si>
    <t>fraction</t>
  </si>
  <si>
    <t>total</t>
  </si>
  <si>
    <t>prod</t>
  </si>
  <si>
    <t>7 derniers jours</t>
  </si>
  <si>
    <t>cas par date</t>
  </si>
  <si>
    <t/>
  </si>
  <si>
    <t>Fréquence</t>
  </si>
  <si>
    <t>Pourcentage</t>
  </si>
  <si>
    <t>Pourcentage valide</t>
  </si>
  <si>
    <t>Pourcentage cumulé</t>
  </si>
  <si>
    <t>Valide</t>
  </si>
  <si>
    <t>13,00</t>
  </si>
  <si>
    <t>14,00</t>
  </si>
  <si>
    <t>15,00</t>
  </si>
  <si>
    <t>16,00</t>
  </si>
  <si>
    <t>17,00</t>
  </si>
  <si>
    <t>18,00</t>
  </si>
  <si>
    <t>Total</t>
  </si>
  <si>
    <t>Manquant</t>
  </si>
  <si>
    <t>Système</t>
  </si>
  <si>
    <t>Calcul hospi Moyen</t>
  </si>
  <si>
    <t>Hospi</t>
  </si>
  <si>
    <t>SI</t>
  </si>
  <si>
    <t>nbre nouvelle hospit moyen par jour (sur 7 jours)</t>
  </si>
  <si>
    <t>nbre de nouveaux cas par jour (méthode directe)</t>
  </si>
  <si>
    <t>Source : https://www.inspq.qc.ca/covid-19/donnees, extrait le 21 janvier 2022</t>
  </si>
  <si>
    <t>Cas SI moyen</t>
  </si>
  <si>
    <t>nbre nouvelle hospit aux SI moyen par jour (sur 7 jours)</t>
  </si>
  <si>
    <t xml:space="preserve">France : </t>
  </si>
  <si>
    <t>Nombre moyen sur les sept derniers jours de nouveaux cas testés positif (RT-PCR et test antigénique) à la COVID-19, enregistrés par date de prélèvement. Un délai de trois jours étant nécessaire pour que l’essentiel des résultats des tests prélevés soient recueillis, la moyenne porte sur les jours J-9 à J-3.</t>
  </si>
  <si>
    <t>Nombre quotidien de nouveaux patients hospitalisés atteints de la COVID-19 (moyenne sur 7 jours).</t>
  </si>
  <si>
    <t>Nombre quotidien de nouveaux patients admis en soins critiques atteints de la COVID-19 (moyenne sur 7 jours).</t>
  </si>
  <si>
    <t xml:space="preserve">donc </t>
  </si>
  <si>
    <t xml:space="preserve">cas hospitalisés pour 1000 cas de COVID </t>
  </si>
  <si>
    <t>cas aux soins intensifs pour 1000 cas de COVID</t>
  </si>
  <si>
    <t>Population du Quebec</t>
  </si>
  <si>
    <t>Facteur de proportion</t>
  </si>
  <si>
    <t>Population de la France</t>
  </si>
  <si>
    <t>Estimation avec le facteur de proportion de la pop totale FRvs QC</t>
  </si>
  <si>
    <t>Chiffres INSPQ et nos estimations</t>
  </si>
  <si>
    <t>nbre de cas</t>
  </si>
  <si>
    <t>nbre d'hospit</t>
  </si>
  <si>
    <t>nbre de SI</t>
  </si>
  <si>
    <t>1,00</t>
  </si>
  <si>
    <t>2,00</t>
  </si>
  <si>
    <t>3,00</t>
  </si>
  <si>
    <t>4,00</t>
  </si>
  <si>
    <t>5,00</t>
  </si>
  <si>
    <t>6,00</t>
  </si>
  <si>
    <t>cas/jour</t>
  </si>
  <si>
    <t>Source : https://www.inspq.qc.ca/covid-19/donnees extrait le 9 février 2022</t>
  </si>
  <si>
    <t>Source : https://www.inspq.qc.ca/covid-19/donnees extrait le 23 février 2022</t>
  </si>
  <si>
    <t>Source : https://www.inspq.qc.ca/covid-19/donnees extrait le 2 mars 2022</t>
  </si>
  <si>
    <t>Source : https://www.inspq.qc.ca/covid-19/donnees extrait le 9 mars 2022</t>
  </si>
  <si>
    <t>Source : https://www.inspq.qc.ca/covid-19/donnees extrait le 30 mars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</si>
</sst>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)_ ;_ * \(#,##0.00\)_ ;_ * &quot;-&quot;??_)_ ;_ @_ "/>
    <numFmt numFmtId="164" formatCode="_ * #,##0_)_ ;_ * \(#,##0\)_ ;_ * &quot;-&quot;??_)_ ;_ @_ "/>
    <numFmt numFmtId="165" formatCode="0.0"/>
    <numFmt numFmtId="166" formatCode="###0"/>
    <numFmt numFmtId="167" formatCode="###0.0"/>
    <numFmt numFmtId="168" formatCode="###0.00000"/>
    <numFmt numFmtId="169" formatCode="_ * #,##0.00_)\ _$_ ;_ * \(#,##0.00\)\ _$_ ;_ * &quot;-&quot;??_)\ _$_ ;_ @_ 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83838"/>
      <name val="Arial"/>
      <family val="2"/>
    </font>
    <font>
      <sz val="16"/>
      <color rgb="FF202124"/>
      <name val="Arial"/>
      <family val="2"/>
    </font>
    <font>
      <sz val="13"/>
      <color rgb="FF4E5762"/>
      <name val="Open Sans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8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0" fillId="2" borderId="0" xfId="0" applyFill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 wrapText="1" shrinkToFit="1"/>
    </xf>
    <xf numFmtId="165" fontId="0" fillId="0" borderId="1" xfId="0" applyNumberFormat="1" applyBorder="1"/>
    <xf numFmtId="2" fontId="0" fillId="3" borderId="1" xfId="0" applyNumberForma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2" applyNumberFormat="1" applyFont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9" fillId="0" borderId="3" xfId="5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5" xfId="7" applyFont="1" applyBorder="1" applyAlignment="1">
      <alignment horizontal="center" wrapText="1"/>
    </xf>
    <xf numFmtId="0" fontId="9" fillId="4" borderId="6" xfId="9" applyFont="1" applyFill="1" applyBorder="1" applyAlignment="1">
      <alignment horizontal="left" vertical="top"/>
    </xf>
    <xf numFmtId="166" fontId="10" fillId="5" borderId="7" xfId="10" applyNumberFormat="1" applyFont="1" applyFill="1" applyBorder="1" applyAlignment="1">
      <alignment horizontal="right" vertical="top"/>
    </xf>
    <xf numFmtId="167" fontId="10" fillId="5" borderId="8" xfId="11" applyNumberFormat="1" applyFont="1" applyFill="1" applyBorder="1" applyAlignment="1">
      <alignment horizontal="right" vertical="top"/>
    </xf>
    <xf numFmtId="167" fontId="10" fillId="5" borderId="9" xfId="12" applyNumberFormat="1" applyFont="1" applyFill="1" applyBorder="1" applyAlignment="1">
      <alignment horizontal="right" vertical="top"/>
    </xf>
    <xf numFmtId="0" fontId="9" fillId="4" borderId="10" xfId="14" applyFont="1" applyFill="1" applyBorder="1" applyAlignment="1">
      <alignment horizontal="left" vertical="top"/>
    </xf>
    <xf numFmtId="166" fontId="10" fillId="5" borderId="11" xfId="15" applyNumberFormat="1" applyFont="1" applyFill="1" applyBorder="1" applyAlignment="1">
      <alignment horizontal="right" vertical="top"/>
    </xf>
    <xf numFmtId="167" fontId="10" fillId="5" borderId="12" xfId="16" applyNumberFormat="1" applyFont="1" applyFill="1" applyBorder="1" applyAlignment="1">
      <alignment horizontal="right" vertical="top"/>
    </xf>
    <xf numFmtId="167" fontId="10" fillId="5" borderId="13" xfId="17" applyNumberFormat="1" applyFont="1" applyFill="1" applyBorder="1" applyAlignment="1">
      <alignment horizontal="right" vertical="top"/>
    </xf>
    <xf numFmtId="166" fontId="10" fillId="5" borderId="15" xfId="20" applyNumberFormat="1" applyFont="1" applyFill="1" applyBorder="1" applyAlignment="1">
      <alignment horizontal="right" vertical="top"/>
    </xf>
    <xf numFmtId="167" fontId="10" fillId="5" borderId="16" xfId="21" applyNumberFormat="1" applyFont="1" applyFill="1" applyBorder="1" applyAlignment="1">
      <alignment horizontal="right" vertical="top"/>
    </xf>
    <xf numFmtId="0" fontId="10" fillId="5" borderId="17" xfId="22" applyFont="1" applyFill="1" applyBorder="1" applyAlignment="1">
      <alignment horizontal="left" vertical="top" wrapText="1"/>
    </xf>
    <xf numFmtId="168" fontId="10" fillId="5" borderId="8" xfId="11" applyNumberFormat="1" applyFont="1" applyFill="1" applyBorder="1" applyAlignment="1">
      <alignment horizontal="right" vertical="top"/>
    </xf>
    <xf numFmtId="168" fontId="10" fillId="5" borderId="9" xfId="12" applyNumberFormat="1" applyFont="1" applyFill="1" applyBorder="1" applyAlignment="1">
      <alignment horizontal="right" vertical="top"/>
    </xf>
    <xf numFmtId="168" fontId="10" fillId="5" borderId="12" xfId="16" applyNumberFormat="1" applyFont="1" applyFill="1" applyBorder="1" applyAlignment="1">
      <alignment horizontal="right" vertical="top"/>
    </xf>
    <xf numFmtId="168" fontId="10" fillId="5" borderId="13" xfId="17" applyNumberFormat="1" applyFont="1" applyFill="1" applyBorder="1" applyAlignment="1">
      <alignment horizontal="right" vertical="top"/>
    </xf>
    <xf numFmtId="168" fontId="10" fillId="5" borderId="16" xfId="21" applyNumberFormat="1" applyFont="1" applyFill="1" applyBorder="1" applyAlignment="1">
      <alignment horizontal="right" vertical="top"/>
    </xf>
    <xf numFmtId="168" fontId="10" fillId="5" borderId="17" xfId="22" applyNumberFormat="1" applyFont="1" applyFill="1" applyBorder="1" applyAlignment="1">
      <alignment horizontal="left" vertical="top" wrapText="1"/>
    </xf>
    <xf numFmtId="168" fontId="0" fillId="0" borderId="0" xfId="0" applyNumberFormat="1"/>
    <xf numFmtId="43" fontId="0" fillId="2" borderId="0" xfId="1" applyFont="1" applyFill="1"/>
    <xf numFmtId="10" fontId="0" fillId="0" borderId="0" xfId="2" applyNumberFormat="1" applyFont="1"/>
    <xf numFmtId="0" fontId="9" fillId="4" borderId="10" xfId="23" applyFont="1" applyFill="1" applyBorder="1" applyAlignment="1">
      <alignment horizontal="left" vertical="top" wrapText="1"/>
    </xf>
    <xf numFmtId="0" fontId="10" fillId="5" borderId="13" xfId="24" applyFont="1" applyFill="1" applyBorder="1" applyAlignment="1">
      <alignment horizontal="left" vertical="top" wrapText="1"/>
    </xf>
    <xf numFmtId="0" fontId="10" fillId="5" borderId="12" xfId="25" applyFont="1" applyFill="1" applyBorder="1" applyAlignment="1">
      <alignment horizontal="left" vertical="top" wrapText="1"/>
    </xf>
    <xf numFmtId="0" fontId="10" fillId="5" borderId="16" xfId="26" applyFont="1" applyFill="1" applyBorder="1" applyAlignment="1">
      <alignment horizontal="left" vertical="top" wrapText="1"/>
    </xf>
    <xf numFmtId="0" fontId="0" fillId="0" borderId="0" xfId="0" applyBorder="1"/>
    <xf numFmtId="169" fontId="0" fillId="0" borderId="0" xfId="0" applyNumberFormat="1"/>
    <xf numFmtId="9" fontId="0" fillId="0" borderId="0" xfId="2" applyFont="1"/>
    <xf numFmtId="1" fontId="3" fillId="0" borderId="0" xfId="0" applyNumberFormat="1" applyFont="1"/>
    <xf numFmtId="169" fontId="3" fillId="0" borderId="0" xfId="0" applyNumberFormat="1" applyFont="1"/>
    <xf numFmtId="0" fontId="3" fillId="6" borderId="0" xfId="0" applyFont="1" applyFill="1"/>
    <xf numFmtId="0" fontId="3" fillId="7" borderId="0" xfId="0" applyFont="1" applyFill="1"/>
    <xf numFmtId="0" fontId="9" fillId="4" borderId="10" xfId="13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  <xf numFmtId="0" fontId="9" fillId="0" borderId="2" xfId="3" applyFont="1" applyBorder="1" applyAlignment="1">
      <alignment horizontal="left" wrapText="1"/>
    </xf>
    <xf numFmtId="0" fontId="9" fillId="0" borderId="2" xfId="4" applyFont="1" applyBorder="1" applyAlignment="1">
      <alignment horizontal="left" wrapText="1"/>
    </xf>
    <xf numFmtId="0" fontId="9" fillId="4" borderId="6" xfId="8" applyFont="1" applyFill="1" applyBorder="1" applyAlignment="1">
      <alignment horizontal="left" vertical="top" wrapText="1"/>
    </xf>
    <xf numFmtId="0" fontId="9" fillId="4" borderId="10" xfId="13" applyFont="1" applyFill="1" applyBorder="1" applyAlignment="1">
      <alignment horizontal="left" vertical="top" wrapText="1"/>
    </xf>
    <xf numFmtId="0" fontId="9" fillId="4" borderId="14" xfId="18" applyFont="1" applyFill="1" applyBorder="1" applyAlignment="1">
      <alignment horizontal="left" vertical="top" wrapText="1"/>
    </xf>
    <xf numFmtId="0" fontId="9" fillId="4" borderId="14" xfId="19" applyFont="1" applyFill="1" applyBorder="1" applyAlignment="1">
      <alignment horizontal="left" vertical="top" wrapText="1"/>
    </xf>
    <xf numFmtId="0" fontId="9" fillId="4" borderId="18" xfId="8" applyFont="1" applyFill="1" applyBorder="1" applyAlignment="1">
      <alignment horizontal="left" vertical="top" wrapText="1"/>
    </xf>
    <xf numFmtId="0" fontId="9" fillId="4" borderId="0" xfId="8" applyFont="1" applyFill="1" applyBorder="1" applyAlignment="1">
      <alignment horizontal="left" vertical="top" wrapText="1"/>
    </xf>
    <xf numFmtId="0" fontId="9" fillId="4" borderId="2" xfId="8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3" xfId="5" applyFont="1" applyBorder="1" applyAlignment="1">
      <alignment horizontal="center" vertical="center" wrapText="1"/>
    </xf>
    <xf numFmtId="0" fontId="9" fillId="0" borderId="4" xfId="6" applyFont="1" applyBorder="1" applyAlignment="1">
      <alignment horizontal="center" vertical="center" wrapText="1"/>
    </xf>
    <xf numFmtId="0" fontId="9" fillId="0" borderId="5" xfId="7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4" borderId="18" xfId="8" applyFont="1" applyFill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9" fillId="4" borderId="0" xfId="8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0" fontId="9" fillId="4" borderId="2" xfId="8" applyFont="1" applyFill="1" applyBorder="1" applyAlignment="1">
      <alignment horizontal="center" vertical="center" wrapText="1"/>
    </xf>
  </cellXfs>
  <cellStyles count="27">
    <cellStyle name="Milliers" xfId="1" builtinId="3"/>
    <cellStyle name="Normal" xfId="0" builtinId="0"/>
    <cellStyle name="Pourcentage" xfId="2" builtinId="5"/>
    <cellStyle name="style1643227426288" xfId="13" xr:uid="{FD61A87A-C1C6-8344-8118-1C62D92C3FCB}"/>
    <cellStyle name="style1643227426330" xfId="23" xr:uid="{D0DE1A48-F851-5D40-A498-594839478553}"/>
    <cellStyle name="style1643227426377" xfId="18" xr:uid="{7AA76889-AF5C-8941-8E0A-2275E36A9701}"/>
    <cellStyle name="style1643227426455" xfId="19" xr:uid="{EFA3EE5C-9D1D-4849-BCD1-E5E538EDC614}"/>
    <cellStyle name="style1643227426796" xfId="3" xr:uid="{E7A64885-0FEA-FF44-B0F7-B27A4F8514BD}"/>
    <cellStyle name="style1643227426838" xfId="4" xr:uid="{B99C2BC9-05E7-1546-8676-F12BCCE011E7}"/>
    <cellStyle name="style1643227426894" xfId="5" xr:uid="{50839D20-759D-B541-A1AE-DB9BA3DA535D}"/>
    <cellStyle name="style1643227426936" xfId="6" xr:uid="{29AFBFE1-8157-8348-AE40-07D5D1636115}"/>
    <cellStyle name="style1643227426976" xfId="7" xr:uid="{681B6B50-36DA-3C43-A35C-18CEF319FEE2}"/>
    <cellStyle name="style1643227427044" xfId="8" xr:uid="{F42E72AC-5111-994B-BDD4-4E2F5FF1168B}"/>
    <cellStyle name="style1643227427135" xfId="9" xr:uid="{E4B02609-93CE-7546-A3B4-1115F4C039CF}"/>
    <cellStyle name="style1643227427174" xfId="14" xr:uid="{1581E6F5-F62B-F94F-B102-B518FA2BC640}"/>
    <cellStyle name="style1643227427223" xfId="10" xr:uid="{95712E4D-0717-AD45-B300-F068FD231522}"/>
    <cellStyle name="style1643227427281" xfId="11" xr:uid="{26F677A2-08F0-A44B-B7DA-856166CB0096}"/>
    <cellStyle name="style1643227427315" xfId="12" xr:uid="{0A8BB896-8D3E-F74B-B651-6F78A37996F8}"/>
    <cellStyle name="style1643227427349" xfId="15" xr:uid="{FE59E12C-8CA2-2C41-9004-5B53FFBE9B20}"/>
    <cellStyle name="style1643227427396" xfId="16" xr:uid="{658AD78E-5545-0542-8E7B-3ADEB17EB2E5}"/>
    <cellStyle name="style1643227427432" xfId="17" xr:uid="{D3CF1966-41C2-444D-B1DE-D508E0A67584}"/>
    <cellStyle name="style1643227427470" xfId="20" xr:uid="{A1F80319-E106-0748-AA93-617B51843D38}"/>
    <cellStyle name="style1643227427508" xfId="21" xr:uid="{E9D64BF6-4D42-C545-A9C3-E3EA7BBA01FC}"/>
    <cellStyle name="style1643227427550" xfId="22" xr:uid="{468DE6D5-F58E-CF49-8E1C-323F664C3DFD}"/>
    <cellStyle name="style1643227427897" xfId="24" xr:uid="{F5412B28-6CCC-6F4D-AE12-61AA0833E851}"/>
    <cellStyle name="style1643227427940" xfId="25" xr:uid="{A63D1557-79EC-F845-BF1B-74FDAE3125E6}"/>
    <cellStyle name="style1643227427961" xfId="26" xr:uid="{629A57B0-7645-D34F-90DC-1390F7BDE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7C5-FA8C-8740-910D-B9F84324234F}">
  <dimension ref="A1:P120"/>
  <sheetViews>
    <sheetView workbookViewId="0">
      <selection activeCell="L19" sqref="L19"/>
    </sheetView>
  </sheetViews>
  <sheetFormatPr baseColWidth="10" defaultColWidth="11" defaultRowHeight="15.75"/>
  <cols>
    <col min="1" max="1" width="24.875" customWidth="1"/>
    <col min="2" max="2" width="12" bestFit="1" customWidth="1"/>
    <col min="4" max="4" width="16.375" customWidth="1"/>
    <col min="5" max="5" width="14.875" customWidth="1"/>
    <col min="7" max="7" width="15.625" customWidth="1"/>
    <col min="8" max="8" width="19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13</v>
      </c>
      <c r="B5">
        <f t="shared" ref="B5:B10" si="0">L19/100</f>
        <v>0.26417678665432676</v>
      </c>
      <c r="C5">
        <f>SUM(E5:K5)</f>
        <v>58121</v>
      </c>
      <c r="D5">
        <f>B5*C5</f>
        <v>15354.219017136125</v>
      </c>
      <c r="E5" s="1">
        <f t="shared" ref="E5:E10" si="1">B20</f>
        <v>12419</v>
      </c>
      <c r="F5" s="1">
        <f t="shared" ref="F5:F10" si="2">B21</f>
        <v>9713</v>
      </c>
      <c r="G5" s="1">
        <f t="shared" ref="G5:G10" si="3">B22</f>
        <v>7935</v>
      </c>
      <c r="H5" s="1">
        <f t="shared" ref="H5:H10" si="4">B23</f>
        <v>8192</v>
      </c>
      <c r="I5" s="1">
        <f t="shared" ref="I5:I10" si="5">B24</f>
        <v>6959</v>
      </c>
      <c r="J5" s="5">
        <f t="shared" ref="J5:J10" si="6">B25</f>
        <v>6877</v>
      </c>
      <c r="K5" s="5">
        <f t="shared" ref="K5:K10" si="7">B26</f>
        <v>6026</v>
      </c>
    </row>
    <row r="6" spans="1:11">
      <c r="A6">
        <v>14</v>
      </c>
      <c r="B6">
        <f t="shared" si="0"/>
        <v>0.15198213384669479</v>
      </c>
      <c r="C6">
        <f t="shared" ref="C6:C10" si="8">SUM(E6:K6)</f>
        <v>51342</v>
      </c>
      <c r="D6">
        <f t="shared" ref="D6:D10" si="9">B6*C6</f>
        <v>7803.0667159570039</v>
      </c>
      <c r="E6" s="1">
        <f t="shared" si="1"/>
        <v>9713</v>
      </c>
      <c r="F6" s="1">
        <f t="shared" si="2"/>
        <v>7935</v>
      </c>
      <c r="G6" s="1">
        <f t="shared" si="3"/>
        <v>8192</v>
      </c>
      <c r="H6" s="1">
        <f t="shared" si="4"/>
        <v>6959</v>
      </c>
      <c r="I6" s="5">
        <f t="shared" si="5"/>
        <v>6877</v>
      </c>
      <c r="J6" s="5">
        <f t="shared" si="6"/>
        <v>6026</v>
      </c>
      <c r="K6" s="5">
        <f t="shared" si="7"/>
        <v>5640</v>
      </c>
    </row>
    <row r="7" spans="1:11">
      <c r="A7">
        <v>15</v>
      </c>
      <c r="B7">
        <f t="shared" si="0"/>
        <v>0.33011535447693874</v>
      </c>
      <c r="C7">
        <f t="shared" si="8"/>
        <v>46337</v>
      </c>
      <c r="D7">
        <f t="shared" si="9"/>
        <v>15296.555180397911</v>
      </c>
      <c r="E7" s="1">
        <f t="shared" si="1"/>
        <v>7935</v>
      </c>
      <c r="F7" s="1">
        <f t="shared" si="2"/>
        <v>8192</v>
      </c>
      <c r="G7" s="1">
        <f t="shared" si="3"/>
        <v>6959</v>
      </c>
      <c r="H7" s="5">
        <f t="shared" si="4"/>
        <v>6877</v>
      </c>
      <c r="I7" s="5">
        <f t="shared" si="5"/>
        <v>6026</v>
      </c>
      <c r="J7" s="5">
        <f t="shared" si="6"/>
        <v>5640</v>
      </c>
      <c r="K7" s="5">
        <f t="shared" si="7"/>
        <v>4708</v>
      </c>
    </row>
    <row r="8" spans="1:11">
      <c r="A8">
        <v>16</v>
      </c>
      <c r="B8">
        <f t="shared" si="0"/>
        <v>0.18904258490117334</v>
      </c>
      <c r="C8">
        <f t="shared" si="8"/>
        <v>42353</v>
      </c>
      <c r="D8">
        <f t="shared" si="9"/>
        <v>8006.5205983193946</v>
      </c>
      <c r="E8" s="1">
        <f t="shared" si="1"/>
        <v>8192</v>
      </c>
      <c r="F8" s="1">
        <f t="shared" si="2"/>
        <v>6959</v>
      </c>
      <c r="G8" s="5">
        <f t="shared" si="3"/>
        <v>6877</v>
      </c>
      <c r="H8" s="5">
        <f t="shared" si="4"/>
        <v>6026</v>
      </c>
      <c r="I8" s="5">
        <f t="shared" si="5"/>
        <v>5640</v>
      </c>
      <c r="J8" s="5">
        <f t="shared" si="6"/>
        <v>4708</v>
      </c>
      <c r="K8" s="5">
        <f t="shared" si="7"/>
        <v>3951</v>
      </c>
    </row>
    <row r="9" spans="1:11">
      <c r="A9">
        <v>17</v>
      </c>
      <c r="B9">
        <f t="shared" si="0"/>
        <v>3.2431100972863711E-2</v>
      </c>
      <c r="C9">
        <f t="shared" si="8"/>
        <v>38532</v>
      </c>
      <c r="D9">
        <f t="shared" si="9"/>
        <v>1249.6351826863845</v>
      </c>
      <c r="E9" s="1">
        <f t="shared" si="1"/>
        <v>6959</v>
      </c>
      <c r="F9" s="5">
        <f t="shared" si="2"/>
        <v>6877</v>
      </c>
      <c r="G9" s="5">
        <f t="shared" si="3"/>
        <v>6026</v>
      </c>
      <c r="H9" s="5">
        <f t="shared" si="4"/>
        <v>5640</v>
      </c>
      <c r="I9" s="5">
        <f t="shared" si="5"/>
        <v>4708</v>
      </c>
      <c r="J9" s="5">
        <f t="shared" si="6"/>
        <v>3951</v>
      </c>
      <c r="K9" s="5">
        <f t="shared" si="7"/>
        <v>4371</v>
      </c>
    </row>
    <row r="10" spans="1:11">
      <c r="A10">
        <v>18</v>
      </c>
      <c r="B10">
        <f t="shared" si="0"/>
        <v>3.2252039148002551E-2</v>
      </c>
      <c r="C10">
        <f t="shared" si="8"/>
        <v>34253</v>
      </c>
      <c r="D10">
        <f t="shared" si="9"/>
        <v>1104.7290969365313</v>
      </c>
      <c r="E10" s="5">
        <f t="shared" si="1"/>
        <v>6877</v>
      </c>
      <c r="F10" s="5">
        <f t="shared" si="2"/>
        <v>6026</v>
      </c>
      <c r="G10" s="5">
        <f t="shared" si="3"/>
        <v>5640</v>
      </c>
      <c r="H10" s="5">
        <f t="shared" si="4"/>
        <v>4708</v>
      </c>
      <c r="I10" s="5">
        <f t="shared" si="5"/>
        <v>3951</v>
      </c>
      <c r="J10" s="5">
        <f t="shared" si="6"/>
        <v>4371</v>
      </c>
      <c r="K10" s="5">
        <f t="shared" si="7"/>
        <v>2680</v>
      </c>
    </row>
    <row r="11" spans="1:11">
      <c r="D11" s="3">
        <f>SUM(D5:D10)</f>
        <v>48814.725791433346</v>
      </c>
    </row>
    <row r="13" spans="1:11">
      <c r="A13" t="s">
        <v>7</v>
      </c>
    </row>
    <row r="14" spans="1:11">
      <c r="A14" s="2">
        <v>1</v>
      </c>
      <c r="B14" s="1">
        <v>15319</v>
      </c>
      <c r="C14" s="1"/>
      <c r="D14" s="1"/>
    </row>
    <row r="15" spans="1:11">
      <c r="A15" s="2">
        <v>2</v>
      </c>
      <c r="B15" s="1">
        <v>14882</v>
      </c>
      <c r="C15" s="1"/>
      <c r="D15" s="1"/>
    </row>
    <row r="16" spans="1:11">
      <c r="A16" s="2">
        <v>3</v>
      </c>
      <c r="B16" s="1">
        <v>13639</v>
      </c>
      <c r="C16" s="1"/>
      <c r="D16" s="1"/>
    </row>
    <row r="17" spans="1:13">
      <c r="A17" s="2">
        <v>4</v>
      </c>
      <c r="B17" s="1">
        <v>16647</v>
      </c>
      <c r="C17" s="1"/>
      <c r="D17" s="1"/>
    </row>
    <row r="18" spans="1:13" ht="30.75">
      <c r="A18" s="2">
        <v>5</v>
      </c>
      <c r="B18" s="1">
        <v>17791</v>
      </c>
      <c r="C18" s="1"/>
      <c r="D18" s="1"/>
      <c r="H18" s="53" t="s">
        <v>8</v>
      </c>
      <c r="I18" s="54"/>
      <c r="J18" s="17" t="s">
        <v>9</v>
      </c>
      <c r="K18" s="18" t="s">
        <v>10</v>
      </c>
      <c r="L18" s="18" t="s">
        <v>11</v>
      </c>
      <c r="M18" s="19" t="s">
        <v>12</v>
      </c>
    </row>
    <row r="19" spans="1:13">
      <c r="A19" s="2">
        <v>6</v>
      </c>
      <c r="B19" s="1">
        <v>15992</v>
      </c>
      <c r="C19" s="1"/>
      <c r="D19" s="1"/>
      <c r="H19" s="55" t="s">
        <v>13</v>
      </c>
      <c r="I19" s="20" t="s">
        <v>14</v>
      </c>
      <c r="J19" s="21">
        <v>1738514.41087379</v>
      </c>
      <c r="K19" s="22">
        <v>13.208839332716263</v>
      </c>
      <c r="L19" s="22">
        <v>26.417678665432675</v>
      </c>
      <c r="M19" s="23">
        <v>26.417678665432675</v>
      </c>
    </row>
    <row r="20" spans="1:13">
      <c r="A20" s="2">
        <v>7</v>
      </c>
      <c r="B20" s="1">
        <v>12419</v>
      </c>
      <c r="C20" s="1"/>
      <c r="D20" s="1"/>
      <c r="H20" s="56"/>
      <c r="I20" s="24" t="s">
        <v>15</v>
      </c>
      <c r="J20" s="25">
        <v>1000175.4250783662</v>
      </c>
      <c r="K20" s="26">
        <v>7.5991066923346962</v>
      </c>
      <c r="L20" s="26">
        <v>15.198213384669479</v>
      </c>
      <c r="M20" s="27">
        <v>41.615892050102154</v>
      </c>
    </row>
    <row r="21" spans="1:13">
      <c r="A21" s="2">
        <v>8</v>
      </c>
      <c r="B21" s="1">
        <v>9713</v>
      </c>
      <c r="C21" s="1"/>
      <c r="D21" s="1"/>
      <c r="H21" s="56"/>
      <c r="I21" s="24" t="s">
        <v>16</v>
      </c>
      <c r="J21" s="25">
        <v>2172447.8833934213</v>
      </c>
      <c r="K21" s="26">
        <v>16.505767723846844</v>
      </c>
      <c r="L21" s="26">
        <v>33.011535447693873</v>
      </c>
      <c r="M21" s="27">
        <v>74.62742749779602</v>
      </c>
    </row>
    <row r="22" spans="1:13">
      <c r="A22" s="2">
        <v>9</v>
      </c>
      <c r="B22" s="1">
        <v>7935</v>
      </c>
      <c r="C22" s="1"/>
      <c r="D22" s="1"/>
      <c r="H22" s="56"/>
      <c r="I22" s="24" t="s">
        <v>17</v>
      </c>
      <c r="J22" s="25">
        <v>1244065.6209115076</v>
      </c>
      <c r="K22" s="26">
        <v>9.4521292450586163</v>
      </c>
      <c r="L22" s="26">
        <v>18.904258490117336</v>
      </c>
      <c r="M22" s="27">
        <v>93.531685987913363</v>
      </c>
    </row>
    <row r="23" spans="1:13">
      <c r="A23" s="2">
        <v>10</v>
      </c>
      <c r="B23" s="1">
        <v>8192</v>
      </c>
      <c r="C23" s="1"/>
      <c r="D23" s="1"/>
      <c r="H23" s="56"/>
      <c r="I23" s="24" t="s">
        <v>18</v>
      </c>
      <c r="J23" s="25">
        <v>213425.02161479415</v>
      </c>
      <c r="K23" s="26">
        <v>1.6215550486431762</v>
      </c>
      <c r="L23" s="26">
        <v>3.2431100972863711</v>
      </c>
      <c r="M23" s="27">
        <v>96.774796085199739</v>
      </c>
    </row>
    <row r="24" spans="1:13">
      <c r="A24" s="2">
        <v>11</v>
      </c>
      <c r="B24" s="1">
        <v>6959</v>
      </c>
      <c r="C24" s="1"/>
      <c r="D24" s="1"/>
      <c r="H24" s="56"/>
      <c r="I24" s="24" t="s">
        <v>19</v>
      </c>
      <c r="J24" s="25">
        <v>212246.63812811099</v>
      </c>
      <c r="K24" s="26">
        <v>1.6126019574001185</v>
      </c>
      <c r="L24" s="26">
        <v>3.2252039148002551</v>
      </c>
      <c r="M24" s="27">
        <v>100</v>
      </c>
    </row>
    <row r="25" spans="1:13">
      <c r="A25" s="2">
        <v>12</v>
      </c>
      <c r="B25" s="1">
        <v>6877</v>
      </c>
      <c r="C25" s="1"/>
      <c r="D25" s="1"/>
      <c r="H25" s="56"/>
      <c r="I25" s="40" t="s">
        <v>20</v>
      </c>
      <c r="J25" s="25">
        <v>6580874.9999999907</v>
      </c>
      <c r="K25" s="26">
        <v>49.999999999999716</v>
      </c>
      <c r="L25" s="26">
        <v>100</v>
      </c>
      <c r="M25" s="41"/>
    </row>
    <row r="26" spans="1:13">
      <c r="A26" s="2">
        <v>13</v>
      </c>
      <c r="B26" s="1">
        <v>6026</v>
      </c>
      <c r="C26" s="1"/>
      <c r="D26" s="1"/>
      <c r="H26" s="51" t="s">
        <v>21</v>
      </c>
      <c r="I26" s="40" t="s">
        <v>22</v>
      </c>
      <c r="J26" s="25">
        <v>6580874.9999999879</v>
      </c>
      <c r="K26" s="26">
        <v>49.999999999999694</v>
      </c>
      <c r="L26" s="42"/>
      <c r="M26" s="41"/>
    </row>
    <row r="27" spans="1:13">
      <c r="A27" s="2">
        <v>14</v>
      </c>
      <c r="B27" s="1">
        <v>5640</v>
      </c>
      <c r="C27" s="1"/>
      <c r="D27" s="1"/>
      <c r="H27" s="57" t="s">
        <v>20</v>
      </c>
      <c r="I27" s="58"/>
      <c r="J27" s="28">
        <v>13161750.000000056</v>
      </c>
      <c r="K27" s="29">
        <v>100</v>
      </c>
      <c r="L27" s="43"/>
      <c r="M27" s="30"/>
    </row>
    <row r="28" spans="1:13">
      <c r="A28" s="2">
        <v>15</v>
      </c>
      <c r="B28" s="1">
        <v>4708</v>
      </c>
      <c r="C28" s="1"/>
      <c r="D28" s="1"/>
      <c r="H28" s="4"/>
      <c r="I28" s="4"/>
      <c r="J28" s="4"/>
    </row>
    <row r="29" spans="1:13">
      <c r="A29" s="2">
        <v>16</v>
      </c>
      <c r="B29" s="1">
        <v>3951</v>
      </c>
      <c r="C29" s="1"/>
      <c r="D29" s="1"/>
    </row>
    <row r="30" spans="1:13">
      <c r="A30" s="2">
        <v>17</v>
      </c>
      <c r="B30" s="1">
        <v>4371</v>
      </c>
      <c r="C30" s="1"/>
      <c r="D30" s="1"/>
    </row>
    <row r="31" spans="1:13">
      <c r="A31" s="2">
        <v>18</v>
      </c>
      <c r="B31" s="1">
        <v>2680</v>
      </c>
      <c r="C31" s="1"/>
      <c r="D31" s="1"/>
    </row>
    <row r="37" spans="1:16">
      <c r="A37" t="s">
        <v>23</v>
      </c>
    </row>
    <row r="40" spans="1:16">
      <c r="A40" t="s">
        <v>2</v>
      </c>
      <c r="B40" t="s">
        <v>3</v>
      </c>
      <c r="C40" t="s">
        <v>4</v>
      </c>
      <c r="D40" t="s">
        <v>5</v>
      </c>
      <c r="E40" t="s">
        <v>6</v>
      </c>
    </row>
    <row r="41" spans="1:16">
      <c r="A41">
        <v>13</v>
      </c>
      <c r="B41">
        <v>0.26133333333333331</v>
      </c>
      <c r="C41">
        <f>SUM(E41:K41)</f>
        <v>1946</v>
      </c>
      <c r="D41">
        <f>B41*C41</f>
        <v>508.55466666666661</v>
      </c>
      <c r="E41" s="1">
        <f t="shared" ref="E41:E46" si="10">B56</f>
        <v>296</v>
      </c>
      <c r="F41" s="1">
        <f t="shared" ref="F41:F46" si="11">B57</f>
        <v>240</v>
      </c>
      <c r="G41" s="1">
        <f t="shared" ref="G41:G46" si="12">B58</f>
        <v>262</v>
      </c>
      <c r="H41" s="1">
        <f t="shared" ref="H41:H46" si="13">B59</f>
        <v>283</v>
      </c>
      <c r="I41" s="1">
        <f t="shared" ref="I41:I46" si="14">B60</f>
        <v>306</v>
      </c>
      <c r="J41" s="5">
        <f t="shared" ref="J41:J46" si="15">B61</f>
        <v>276</v>
      </c>
      <c r="K41" s="5">
        <f t="shared" ref="K41:K46" si="16">B62</f>
        <v>283</v>
      </c>
      <c r="L41" s="5"/>
      <c r="M41" s="5"/>
      <c r="N41" s="5"/>
      <c r="O41" s="5"/>
      <c r="P41" s="5"/>
    </row>
    <row r="42" spans="1:16">
      <c r="A42">
        <v>14</v>
      </c>
      <c r="B42">
        <v>0.15466666666666667</v>
      </c>
      <c r="C42">
        <f t="shared" ref="C42:C46" si="17">SUM(E42:K42)</f>
        <v>1968</v>
      </c>
      <c r="D42">
        <f t="shared" ref="D42:D46" si="18">B42*C42</f>
        <v>304.38400000000001</v>
      </c>
      <c r="E42" s="1">
        <f t="shared" si="10"/>
        <v>240</v>
      </c>
      <c r="F42" s="1">
        <f t="shared" si="11"/>
        <v>262</v>
      </c>
      <c r="G42" s="1">
        <f t="shared" si="12"/>
        <v>283</v>
      </c>
      <c r="H42" s="1">
        <f t="shared" si="13"/>
        <v>306</v>
      </c>
      <c r="I42" s="5">
        <f t="shared" si="14"/>
        <v>276</v>
      </c>
      <c r="J42" s="5">
        <f t="shared" si="15"/>
        <v>283</v>
      </c>
      <c r="K42" s="5">
        <f t="shared" si="16"/>
        <v>318</v>
      </c>
      <c r="L42" s="5"/>
      <c r="M42" s="5"/>
      <c r="N42" s="5"/>
      <c r="O42" s="5"/>
    </row>
    <row r="43" spans="1:16">
      <c r="A43">
        <v>15</v>
      </c>
      <c r="B43">
        <v>0.33566666666666667</v>
      </c>
      <c r="C43">
        <f t="shared" si="17"/>
        <v>1951</v>
      </c>
      <c r="D43">
        <f t="shared" si="18"/>
        <v>654.88566666666668</v>
      </c>
      <c r="E43" s="1">
        <f t="shared" si="10"/>
        <v>262</v>
      </c>
      <c r="F43" s="1">
        <f t="shared" si="11"/>
        <v>283</v>
      </c>
      <c r="G43" s="1">
        <f t="shared" si="12"/>
        <v>306</v>
      </c>
      <c r="H43" s="5">
        <f t="shared" si="13"/>
        <v>276</v>
      </c>
      <c r="I43" s="5">
        <f t="shared" si="14"/>
        <v>283</v>
      </c>
      <c r="J43" s="5">
        <f t="shared" si="15"/>
        <v>318</v>
      </c>
      <c r="K43" s="5">
        <f t="shared" si="16"/>
        <v>223</v>
      </c>
      <c r="L43" s="5"/>
      <c r="M43" s="5"/>
      <c r="N43" s="5"/>
    </row>
    <row r="44" spans="1:16">
      <c r="A44">
        <v>16</v>
      </c>
      <c r="B44">
        <v>0.18666666666666668</v>
      </c>
      <c r="C44">
        <f t="shared" si="17"/>
        <v>1848</v>
      </c>
      <c r="D44">
        <f t="shared" si="18"/>
        <v>344.96000000000004</v>
      </c>
      <c r="E44" s="1">
        <f t="shared" si="10"/>
        <v>283</v>
      </c>
      <c r="F44" s="1">
        <f t="shared" si="11"/>
        <v>306</v>
      </c>
      <c r="G44" s="5">
        <f t="shared" si="12"/>
        <v>276</v>
      </c>
      <c r="H44" s="5">
        <f t="shared" si="13"/>
        <v>283</v>
      </c>
      <c r="I44" s="5">
        <f t="shared" si="14"/>
        <v>318</v>
      </c>
      <c r="J44" s="5">
        <f t="shared" si="15"/>
        <v>223</v>
      </c>
      <c r="K44" s="5">
        <f t="shared" si="16"/>
        <v>159</v>
      </c>
      <c r="L44" s="5"/>
      <c r="M44" s="5"/>
    </row>
    <row r="45" spans="1:16">
      <c r="A45">
        <v>17</v>
      </c>
      <c r="B45">
        <v>3.1666666666666669E-2</v>
      </c>
      <c r="C45">
        <f t="shared" si="17"/>
        <v>1793</v>
      </c>
      <c r="D45">
        <f t="shared" si="18"/>
        <v>56.778333333333336</v>
      </c>
      <c r="E45" s="1">
        <f t="shared" si="10"/>
        <v>306</v>
      </c>
      <c r="F45" s="5">
        <f t="shared" si="11"/>
        <v>276</v>
      </c>
      <c r="G45" s="5">
        <f t="shared" si="12"/>
        <v>283</v>
      </c>
      <c r="H45" s="5">
        <f t="shared" si="13"/>
        <v>318</v>
      </c>
      <c r="I45" s="5">
        <f t="shared" si="14"/>
        <v>223</v>
      </c>
      <c r="J45" s="5">
        <f t="shared" si="15"/>
        <v>159</v>
      </c>
      <c r="K45" s="5">
        <f t="shared" si="16"/>
        <v>228</v>
      </c>
      <c r="L45" s="5"/>
    </row>
    <row r="46" spans="1:16">
      <c r="A46">
        <v>18</v>
      </c>
      <c r="B46">
        <v>0.03</v>
      </c>
      <c r="C46">
        <f t="shared" si="17"/>
        <v>1709</v>
      </c>
      <c r="D46">
        <f t="shared" si="18"/>
        <v>51.269999999999996</v>
      </c>
      <c r="E46" s="5">
        <f t="shared" si="10"/>
        <v>276</v>
      </c>
      <c r="F46" s="5">
        <f t="shared" si="11"/>
        <v>283</v>
      </c>
      <c r="G46" s="5">
        <f t="shared" si="12"/>
        <v>318</v>
      </c>
      <c r="H46" s="5">
        <f t="shared" si="13"/>
        <v>223</v>
      </c>
      <c r="I46" s="5">
        <f t="shared" si="14"/>
        <v>159</v>
      </c>
      <c r="J46" s="5">
        <f t="shared" si="15"/>
        <v>228</v>
      </c>
      <c r="K46" s="5">
        <f t="shared" si="16"/>
        <v>222</v>
      </c>
    </row>
    <row r="47" spans="1:16">
      <c r="D47" s="3">
        <f>SUM(D41:D46)</f>
        <v>1920.8326666666669</v>
      </c>
    </row>
    <row r="49" spans="1:8">
      <c r="A49" t="s">
        <v>7</v>
      </c>
      <c r="B49" t="s">
        <v>24</v>
      </c>
      <c r="C49" t="s">
        <v>25</v>
      </c>
    </row>
    <row r="50" spans="1:8" ht="47.25">
      <c r="A50" s="2">
        <v>1</v>
      </c>
      <c r="B50" s="5">
        <v>210</v>
      </c>
      <c r="C50" s="5">
        <v>35</v>
      </c>
      <c r="D50" s="1"/>
      <c r="G50" s="6" t="s">
        <v>26</v>
      </c>
      <c r="H50" s="6" t="s">
        <v>27</v>
      </c>
    </row>
    <row r="51" spans="1:8">
      <c r="A51" s="2">
        <v>2</v>
      </c>
      <c r="B51" s="5">
        <v>238</v>
      </c>
      <c r="C51" s="5">
        <v>35</v>
      </c>
      <c r="D51" s="1"/>
      <c r="G51" s="7">
        <f>D47/7</f>
        <v>274.40466666666669</v>
      </c>
      <c r="H51" s="4">
        <v>37409</v>
      </c>
    </row>
    <row r="52" spans="1:8">
      <c r="A52" s="2">
        <v>3</v>
      </c>
      <c r="B52" s="5">
        <v>221</v>
      </c>
      <c r="C52" s="5">
        <v>27</v>
      </c>
      <c r="D52" s="1"/>
      <c r="G52" s="8">
        <f>G51*H52/H51</f>
        <v>7.3352580038671622</v>
      </c>
      <c r="H52" s="4">
        <v>1000</v>
      </c>
    </row>
    <row r="53" spans="1:8">
      <c r="A53" s="2">
        <v>4</v>
      </c>
      <c r="B53" s="5">
        <v>276</v>
      </c>
      <c r="C53" s="5">
        <v>35</v>
      </c>
      <c r="D53" s="1"/>
    </row>
    <row r="54" spans="1:8">
      <c r="A54" s="2">
        <v>5</v>
      </c>
      <c r="B54" s="5">
        <v>286</v>
      </c>
      <c r="C54" s="5">
        <v>35</v>
      </c>
      <c r="D54" s="1"/>
    </row>
    <row r="55" spans="1:8">
      <c r="A55" s="2">
        <v>6</v>
      </c>
      <c r="B55" s="5">
        <v>311</v>
      </c>
      <c r="C55" s="5">
        <v>41</v>
      </c>
      <c r="D55" s="1"/>
    </row>
    <row r="56" spans="1:8">
      <c r="A56" s="2">
        <v>7</v>
      </c>
      <c r="B56" s="5">
        <v>296</v>
      </c>
      <c r="C56" s="5">
        <v>39</v>
      </c>
      <c r="D56" s="1"/>
    </row>
    <row r="57" spans="1:8">
      <c r="A57" s="2">
        <v>8</v>
      </c>
      <c r="B57" s="5">
        <v>240</v>
      </c>
      <c r="C57" s="5">
        <v>33</v>
      </c>
      <c r="D57" s="1"/>
    </row>
    <row r="58" spans="1:8">
      <c r="A58" s="2">
        <v>9</v>
      </c>
      <c r="B58" s="5">
        <v>262</v>
      </c>
      <c r="C58" s="5">
        <v>28</v>
      </c>
      <c r="D58" s="1"/>
    </row>
    <row r="59" spans="1:8">
      <c r="A59" s="2">
        <v>10</v>
      </c>
      <c r="B59" s="5">
        <v>283</v>
      </c>
      <c r="C59" s="5">
        <v>35</v>
      </c>
      <c r="D59" s="1"/>
    </row>
    <row r="60" spans="1:8">
      <c r="A60" s="2">
        <v>11</v>
      </c>
      <c r="B60" s="5">
        <v>306</v>
      </c>
      <c r="C60" s="5">
        <v>36</v>
      </c>
      <c r="D60" s="1"/>
    </row>
    <row r="61" spans="1:8">
      <c r="A61" s="2">
        <v>12</v>
      </c>
      <c r="B61" s="5">
        <v>276</v>
      </c>
      <c r="C61" s="5">
        <v>44</v>
      </c>
      <c r="D61" s="1"/>
    </row>
    <row r="62" spans="1:8">
      <c r="A62" s="2">
        <v>13</v>
      </c>
      <c r="B62" s="5">
        <v>283</v>
      </c>
      <c r="C62" s="5">
        <v>33</v>
      </c>
      <c r="D62" s="1"/>
    </row>
    <row r="63" spans="1:8">
      <c r="A63" s="2">
        <v>14</v>
      </c>
      <c r="B63" s="5">
        <v>318</v>
      </c>
      <c r="C63" s="5">
        <v>36</v>
      </c>
      <c r="D63" s="1"/>
    </row>
    <row r="64" spans="1:8">
      <c r="A64" s="2">
        <v>15</v>
      </c>
      <c r="B64" s="5">
        <v>223</v>
      </c>
      <c r="C64" s="5">
        <v>33</v>
      </c>
      <c r="D64" s="1"/>
    </row>
    <row r="65" spans="1:16">
      <c r="A65" s="2">
        <v>16</v>
      </c>
      <c r="B65" s="5">
        <v>159</v>
      </c>
      <c r="C65" s="5">
        <v>21</v>
      </c>
      <c r="D65" s="1"/>
    </row>
    <row r="66" spans="1:16">
      <c r="A66" s="2">
        <v>17</v>
      </c>
      <c r="B66" s="5">
        <v>228</v>
      </c>
      <c r="C66" s="5">
        <v>26</v>
      </c>
      <c r="D66" s="1"/>
    </row>
    <row r="67" spans="1:16">
      <c r="A67" s="2">
        <v>18</v>
      </c>
      <c r="B67" s="5">
        <v>222</v>
      </c>
      <c r="C67" s="5">
        <v>30</v>
      </c>
      <c r="D67" s="1"/>
    </row>
    <row r="68" spans="1:16">
      <c r="B68" t="s">
        <v>28</v>
      </c>
    </row>
    <row r="70" spans="1:16">
      <c r="A70" t="s">
        <v>29</v>
      </c>
    </row>
    <row r="72" spans="1:16">
      <c r="A72" t="s">
        <v>2</v>
      </c>
      <c r="B72" t="s">
        <v>3</v>
      </c>
      <c r="C72" t="s">
        <v>4</v>
      </c>
      <c r="D72" t="s">
        <v>5</v>
      </c>
      <c r="E72" t="s">
        <v>6</v>
      </c>
    </row>
    <row r="73" spans="1:16">
      <c r="A73">
        <v>13</v>
      </c>
      <c r="B73">
        <v>0.26133333333333331</v>
      </c>
      <c r="C73">
        <f>SUM(E73:K73)</f>
        <v>248</v>
      </c>
      <c r="D73">
        <f>B73*C73</f>
        <v>64.810666666666663</v>
      </c>
      <c r="E73" s="1">
        <f t="shared" ref="E73:E78" si="19">B88</f>
        <v>39</v>
      </c>
      <c r="F73" s="1">
        <f t="shared" ref="F73:F78" si="20">B89</f>
        <v>33</v>
      </c>
      <c r="G73" s="1">
        <f t="shared" ref="G73:G78" si="21">B90</f>
        <v>28</v>
      </c>
      <c r="H73" s="1">
        <f t="shared" ref="H73:H78" si="22">B91</f>
        <v>35</v>
      </c>
      <c r="I73" s="1">
        <f t="shared" ref="I73:I78" si="23">B92</f>
        <v>36</v>
      </c>
      <c r="J73" s="5">
        <f t="shared" ref="J73:J78" si="24">B93</f>
        <v>44</v>
      </c>
      <c r="K73" s="5">
        <f t="shared" ref="K73:K78" si="25">B94</f>
        <v>33</v>
      </c>
      <c r="L73" s="5"/>
      <c r="M73" s="5"/>
      <c r="N73" s="5"/>
      <c r="O73" s="5"/>
      <c r="P73" s="5"/>
    </row>
    <row r="74" spans="1:16">
      <c r="A74">
        <v>14</v>
      </c>
      <c r="B74">
        <v>0.15466666666666667</v>
      </c>
      <c r="C74">
        <f t="shared" ref="C74:C78" si="26">SUM(E74:K74)</f>
        <v>245</v>
      </c>
      <c r="D74">
        <f t="shared" ref="D74:D78" si="27">B74*C74</f>
        <v>37.893333333333338</v>
      </c>
      <c r="E74" s="1">
        <f t="shared" si="19"/>
        <v>33</v>
      </c>
      <c r="F74" s="1">
        <f t="shared" si="20"/>
        <v>28</v>
      </c>
      <c r="G74" s="1">
        <f t="shared" si="21"/>
        <v>35</v>
      </c>
      <c r="H74" s="1">
        <f t="shared" si="22"/>
        <v>36</v>
      </c>
      <c r="I74" s="5">
        <f t="shared" si="23"/>
        <v>44</v>
      </c>
      <c r="J74" s="5">
        <f t="shared" si="24"/>
        <v>33</v>
      </c>
      <c r="K74" s="5">
        <f t="shared" si="25"/>
        <v>36</v>
      </c>
      <c r="L74" s="5"/>
      <c r="M74" s="5"/>
      <c r="N74" s="5"/>
      <c r="O74" s="5"/>
    </row>
    <row r="75" spans="1:16">
      <c r="A75">
        <v>15</v>
      </c>
      <c r="B75">
        <v>0.33566666666666667</v>
      </c>
      <c r="C75">
        <f t="shared" si="26"/>
        <v>245</v>
      </c>
      <c r="D75">
        <f t="shared" si="27"/>
        <v>82.23833333333333</v>
      </c>
      <c r="E75" s="1">
        <f t="shared" si="19"/>
        <v>28</v>
      </c>
      <c r="F75" s="1">
        <f t="shared" si="20"/>
        <v>35</v>
      </c>
      <c r="G75" s="1">
        <f t="shared" si="21"/>
        <v>36</v>
      </c>
      <c r="H75" s="5">
        <f t="shared" si="22"/>
        <v>44</v>
      </c>
      <c r="I75" s="5">
        <f t="shared" si="23"/>
        <v>33</v>
      </c>
      <c r="J75" s="5">
        <f t="shared" si="24"/>
        <v>36</v>
      </c>
      <c r="K75" s="5">
        <f t="shared" si="25"/>
        <v>33</v>
      </c>
      <c r="L75" s="5"/>
      <c r="M75" s="5"/>
      <c r="N75" s="5"/>
    </row>
    <row r="76" spans="1:16">
      <c r="A76">
        <v>16</v>
      </c>
      <c r="B76">
        <v>0.18666666666666668</v>
      </c>
      <c r="C76">
        <f t="shared" si="26"/>
        <v>238</v>
      </c>
      <c r="D76">
        <f t="shared" si="27"/>
        <v>44.426666666666669</v>
      </c>
      <c r="E76" s="1">
        <f t="shared" si="19"/>
        <v>35</v>
      </c>
      <c r="F76" s="1">
        <f t="shared" si="20"/>
        <v>36</v>
      </c>
      <c r="G76" s="5">
        <f t="shared" si="21"/>
        <v>44</v>
      </c>
      <c r="H76" s="5">
        <f t="shared" si="22"/>
        <v>33</v>
      </c>
      <c r="I76" s="5">
        <f t="shared" si="23"/>
        <v>36</v>
      </c>
      <c r="J76" s="5">
        <f t="shared" si="24"/>
        <v>33</v>
      </c>
      <c r="K76" s="5">
        <f t="shared" si="25"/>
        <v>21</v>
      </c>
      <c r="L76" s="5"/>
      <c r="M76" s="5"/>
    </row>
    <row r="77" spans="1:16">
      <c r="A77">
        <v>17</v>
      </c>
      <c r="B77">
        <v>3.1666666666666669E-2</v>
      </c>
      <c r="C77">
        <f t="shared" si="26"/>
        <v>229</v>
      </c>
      <c r="D77">
        <f t="shared" si="27"/>
        <v>7.2516666666666669</v>
      </c>
      <c r="E77" s="1">
        <f t="shared" si="19"/>
        <v>36</v>
      </c>
      <c r="F77" s="5">
        <f t="shared" si="20"/>
        <v>44</v>
      </c>
      <c r="G77" s="5">
        <f t="shared" si="21"/>
        <v>33</v>
      </c>
      <c r="H77" s="5">
        <f t="shared" si="22"/>
        <v>36</v>
      </c>
      <c r="I77" s="5">
        <f t="shared" si="23"/>
        <v>33</v>
      </c>
      <c r="J77" s="5">
        <f t="shared" si="24"/>
        <v>21</v>
      </c>
      <c r="K77" s="5">
        <f t="shared" si="25"/>
        <v>26</v>
      </c>
      <c r="L77" s="5"/>
    </row>
    <row r="78" spans="1:16">
      <c r="A78">
        <v>18</v>
      </c>
      <c r="B78">
        <v>0.03</v>
      </c>
      <c r="C78">
        <f t="shared" si="26"/>
        <v>223</v>
      </c>
      <c r="D78">
        <f t="shared" si="27"/>
        <v>6.6899999999999995</v>
      </c>
      <c r="E78" s="5">
        <f t="shared" si="19"/>
        <v>44</v>
      </c>
      <c r="F78" s="5">
        <f t="shared" si="20"/>
        <v>33</v>
      </c>
      <c r="G78" s="5">
        <f t="shared" si="21"/>
        <v>36</v>
      </c>
      <c r="H78" s="5">
        <f t="shared" si="22"/>
        <v>33</v>
      </c>
      <c r="I78" s="5">
        <f t="shared" si="23"/>
        <v>21</v>
      </c>
      <c r="J78" s="5">
        <f t="shared" si="24"/>
        <v>26</v>
      </c>
      <c r="K78" s="5">
        <f t="shared" si="25"/>
        <v>30</v>
      </c>
    </row>
    <row r="79" spans="1:16">
      <c r="D79" s="3">
        <f>SUM(D73:D78)</f>
        <v>243.31066666666669</v>
      </c>
    </row>
    <row r="81" spans="1:8">
      <c r="A81" t="s">
        <v>7</v>
      </c>
      <c r="B81" t="s">
        <v>25</v>
      </c>
    </row>
    <row r="82" spans="1:8" ht="63">
      <c r="A82" s="2">
        <v>1</v>
      </c>
      <c r="B82" s="5">
        <v>35</v>
      </c>
      <c r="D82" s="1"/>
      <c r="G82" s="6" t="s">
        <v>30</v>
      </c>
      <c r="H82" s="6" t="s">
        <v>27</v>
      </c>
    </row>
    <row r="83" spans="1:8">
      <c r="A83" s="2">
        <v>2</v>
      </c>
      <c r="B83" s="5">
        <v>35</v>
      </c>
      <c r="D83" s="1"/>
      <c r="G83" s="7">
        <f>D79/7</f>
        <v>34.75866666666667</v>
      </c>
      <c r="H83" s="4">
        <v>37409</v>
      </c>
    </row>
    <row r="84" spans="1:8">
      <c r="A84" s="2">
        <v>3</v>
      </c>
      <c r="B84" s="5">
        <v>27</v>
      </c>
      <c r="D84" s="1"/>
      <c r="G84" s="8">
        <f>G83*H84/H83</f>
        <v>0.92915252122929437</v>
      </c>
      <c r="H84" s="4">
        <v>1000</v>
      </c>
    </row>
    <row r="85" spans="1:8">
      <c r="A85" s="2">
        <v>4</v>
      </c>
      <c r="B85" s="5">
        <v>35</v>
      </c>
      <c r="D85" s="1"/>
    </row>
    <row r="86" spans="1:8">
      <c r="A86" s="2">
        <v>5</v>
      </c>
      <c r="B86" s="5">
        <v>35</v>
      </c>
      <c r="D86" s="1"/>
    </row>
    <row r="87" spans="1:8">
      <c r="A87" s="2">
        <v>6</v>
      </c>
      <c r="B87" s="5">
        <v>41</v>
      </c>
      <c r="D87" s="1"/>
    </row>
    <row r="88" spans="1:8">
      <c r="A88" s="2">
        <v>7</v>
      </c>
      <c r="B88" s="5">
        <v>39</v>
      </c>
      <c r="D88" s="1"/>
    </row>
    <row r="89" spans="1:8">
      <c r="A89" s="2">
        <v>8</v>
      </c>
      <c r="B89" s="5">
        <v>33</v>
      </c>
      <c r="D89" s="1"/>
    </row>
    <row r="90" spans="1:8">
      <c r="A90" s="2">
        <v>9</v>
      </c>
      <c r="B90" s="5">
        <v>28</v>
      </c>
      <c r="D90" s="1"/>
    </row>
    <row r="91" spans="1:8">
      <c r="A91" s="2">
        <v>10</v>
      </c>
      <c r="B91" s="5">
        <v>35</v>
      </c>
      <c r="D91" s="1"/>
    </row>
    <row r="92" spans="1:8">
      <c r="A92" s="2">
        <v>11</v>
      </c>
      <c r="B92" s="5">
        <v>36</v>
      </c>
      <c r="D92" s="1"/>
    </row>
    <row r="93" spans="1:8">
      <c r="A93" s="2">
        <v>12</v>
      </c>
      <c r="B93" s="5">
        <v>44</v>
      </c>
      <c r="D93" s="1"/>
    </row>
    <row r="94" spans="1:8">
      <c r="A94" s="2">
        <v>13</v>
      </c>
      <c r="B94" s="5">
        <v>33</v>
      </c>
      <c r="D94" s="1"/>
    </row>
    <row r="95" spans="1:8">
      <c r="A95" s="2">
        <v>14</v>
      </c>
      <c r="B95" s="5">
        <v>36</v>
      </c>
      <c r="D95" s="1"/>
    </row>
    <row r="96" spans="1:8">
      <c r="A96" s="2">
        <v>15</v>
      </c>
      <c r="B96" s="5">
        <v>33</v>
      </c>
      <c r="D96" s="1"/>
    </row>
    <row r="97" spans="1:5">
      <c r="A97" s="2">
        <v>16</v>
      </c>
      <c r="B97" s="5">
        <v>21</v>
      </c>
      <c r="D97" s="1"/>
    </row>
    <row r="98" spans="1:5">
      <c r="A98" s="2">
        <v>17</v>
      </c>
      <c r="B98" s="5">
        <v>26</v>
      </c>
      <c r="D98" s="1"/>
    </row>
    <row r="99" spans="1:5">
      <c r="A99" s="2">
        <v>18</v>
      </c>
      <c r="B99" s="5">
        <v>30</v>
      </c>
      <c r="D99" s="1"/>
    </row>
    <row r="103" spans="1:5">
      <c r="B103" s="3" t="s">
        <v>31</v>
      </c>
      <c r="C103">
        <v>299948</v>
      </c>
      <c r="D103" t="s">
        <v>32</v>
      </c>
    </row>
    <row r="104" spans="1:5">
      <c r="C104">
        <v>2461</v>
      </c>
      <c r="D104" t="s">
        <v>33</v>
      </c>
    </row>
    <row r="105" spans="1:5" ht="18">
      <c r="C105">
        <v>290</v>
      </c>
      <c r="D105" s="9" t="s">
        <v>34</v>
      </c>
    </row>
    <row r="107" spans="1:5">
      <c r="C107" t="s">
        <v>35</v>
      </c>
      <c r="D107" s="3">
        <f>C104*1000/C103</f>
        <v>8.204755490951765</v>
      </c>
      <c r="E107" s="15" t="s">
        <v>36</v>
      </c>
    </row>
    <row r="108" spans="1:5">
      <c r="D108" s="3">
        <f>C105*1000/C103</f>
        <v>0.96683425127022016</v>
      </c>
      <c r="E108" s="16" t="s">
        <v>37</v>
      </c>
    </row>
    <row r="115" spans="1:5" ht="20.25">
      <c r="A115" t="s">
        <v>38</v>
      </c>
      <c r="B115" s="10">
        <v>8604500</v>
      </c>
      <c r="D115" t="s">
        <v>39</v>
      </c>
      <c r="E115" s="12">
        <f>B116/B115</f>
        <v>7.6271083735254805</v>
      </c>
    </row>
    <row r="116" spans="1:5" ht="18.75">
      <c r="A116" t="s">
        <v>40</v>
      </c>
      <c r="B116" s="11">
        <v>65627454</v>
      </c>
    </row>
    <row r="117" spans="1:5" ht="78.75">
      <c r="C117" s="13"/>
      <c r="D117" s="13" t="s">
        <v>41</v>
      </c>
      <c r="E117" s="13" t="s">
        <v>42</v>
      </c>
    </row>
    <row r="118" spans="1:5">
      <c r="C118" s="13" t="s">
        <v>43</v>
      </c>
      <c r="D118" s="14">
        <f>300000/E115</f>
        <v>39333.386298971767</v>
      </c>
      <c r="E118" s="13">
        <v>37409</v>
      </c>
    </row>
    <row r="119" spans="1:5" ht="31.5">
      <c r="C119" s="13" t="s">
        <v>44</v>
      </c>
      <c r="D119" s="14">
        <f>2461/E115</f>
        <v>322.66487893923176</v>
      </c>
      <c r="E119" s="13">
        <v>274</v>
      </c>
    </row>
    <row r="120" spans="1:5">
      <c r="C120" s="13" t="s">
        <v>45</v>
      </c>
      <c r="D120" s="14">
        <f>290/E115</f>
        <v>38.022273422339381</v>
      </c>
      <c r="E120" s="13">
        <v>34.799999999999997</v>
      </c>
    </row>
  </sheetData>
  <mergeCells count="3">
    <mergeCell ref="H18:I18"/>
    <mergeCell ref="H19:H25"/>
    <mergeCell ref="H27:I27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7C67-15D1-4884-8246-34708511D9BF}">
  <dimension ref="A3:S48"/>
  <sheetViews>
    <sheetView tabSelected="1" workbookViewId="0">
      <selection activeCell="D13" sqref="D13"/>
    </sheetView>
  </sheetViews>
  <sheetFormatPr baseColWidth="10" defaultColWidth="11" defaultRowHeight="15.75"/>
  <cols>
    <col min="1" max="3" width="11" style="68"/>
    <col min="4" max="4" width="13.375" style="68" bestFit="1" customWidth="1"/>
    <col min="5" max="14" width="11" style="68"/>
    <col min="15" max="16" width="12.625" style="68" customWidth="1"/>
    <col min="17" max="17" width="12.25" style="68" customWidth="1"/>
    <col min="18" max="16384" width="11" style="68"/>
  </cols>
  <sheetData>
    <row r="3" spans="1:11">
      <c r="A3" s="68" t="s">
        <v>1</v>
      </c>
    </row>
    <row r="4" spans="1:11">
      <c r="A4" s="68" t="s">
        <v>2</v>
      </c>
      <c r="B4" s="68" t="s">
        <v>3</v>
      </c>
      <c r="C4" s="68" t="s">
        <v>4</v>
      </c>
      <c r="D4" s="68" t="s">
        <v>5</v>
      </c>
      <c r="E4" s="68" t="s">
        <v>6</v>
      </c>
    </row>
    <row r="5" spans="1:11">
      <c r="A5" s="68">
        <v>24</v>
      </c>
      <c r="B5" s="69">
        <f>P22/100</f>
        <v>0.19899999999999998</v>
      </c>
      <c r="C5" s="68">
        <f>SUM(E5:K5)</f>
        <v>11700</v>
      </c>
      <c r="D5" s="68">
        <f>B5*C5</f>
        <v>2328.2999999999997</v>
      </c>
      <c r="E5" s="70">
        <f t="shared" ref="E5:E10" si="0">B20</f>
        <v>1247</v>
      </c>
      <c r="F5" s="70">
        <f t="shared" ref="F5:F10" si="1">B21</f>
        <v>910</v>
      </c>
      <c r="G5" s="70">
        <f t="shared" ref="G5:G10" si="2">B22</f>
        <v>1014</v>
      </c>
      <c r="H5" s="70">
        <f t="shared" ref="H5:H10" si="3">B23</f>
        <v>1733</v>
      </c>
      <c r="I5" s="70">
        <f t="shared" ref="I5:I10" si="4">B24</f>
        <v>2217</v>
      </c>
      <c r="J5" s="71">
        <f t="shared" ref="J5:J10" si="5">B25</f>
        <v>2355</v>
      </c>
      <c r="K5" s="71">
        <f t="shared" ref="K5:K10" si="6">B26</f>
        <v>2224</v>
      </c>
    </row>
    <row r="6" spans="1:11">
      <c r="A6" s="68">
        <v>25</v>
      </c>
      <c r="B6" s="69">
        <f t="shared" ref="B6:B10" si="7">P23/100</f>
        <v>0.13800000000000001</v>
      </c>
      <c r="C6" s="68">
        <f t="shared" ref="C6:C10" si="8">SUM(E6:K6)</f>
        <v>12649</v>
      </c>
      <c r="D6" s="68">
        <f t="shared" ref="D6:D10" si="9">B6*C6</f>
        <v>1745.5620000000001</v>
      </c>
      <c r="E6" s="70">
        <f t="shared" si="0"/>
        <v>910</v>
      </c>
      <c r="F6" s="70">
        <f t="shared" si="1"/>
        <v>1014</v>
      </c>
      <c r="G6" s="70">
        <f t="shared" si="2"/>
        <v>1733</v>
      </c>
      <c r="H6" s="70">
        <f t="shared" si="3"/>
        <v>2217</v>
      </c>
      <c r="I6" s="71">
        <f t="shared" si="4"/>
        <v>2355</v>
      </c>
      <c r="J6" s="71">
        <f t="shared" si="5"/>
        <v>2224</v>
      </c>
      <c r="K6" s="71">
        <f t="shared" si="6"/>
        <v>2196</v>
      </c>
    </row>
    <row r="7" spans="1:11">
      <c r="A7" s="68">
        <v>26</v>
      </c>
      <c r="B7" s="69">
        <f t="shared" si="7"/>
        <v>0.193</v>
      </c>
      <c r="C7" s="68">
        <f t="shared" si="8"/>
        <v>13353</v>
      </c>
      <c r="D7" s="68">
        <f t="shared" si="9"/>
        <v>2577.1289999999999</v>
      </c>
      <c r="E7" s="70">
        <f t="shared" si="0"/>
        <v>1014</v>
      </c>
      <c r="F7" s="70">
        <f t="shared" si="1"/>
        <v>1733</v>
      </c>
      <c r="G7" s="70">
        <f t="shared" si="2"/>
        <v>2217</v>
      </c>
      <c r="H7" s="71">
        <f t="shared" si="3"/>
        <v>2355</v>
      </c>
      <c r="I7" s="71">
        <f t="shared" si="4"/>
        <v>2224</v>
      </c>
      <c r="J7" s="71">
        <f t="shared" si="5"/>
        <v>2196</v>
      </c>
      <c r="K7" s="71">
        <f t="shared" si="6"/>
        <v>1614</v>
      </c>
    </row>
    <row r="8" spans="1:11">
      <c r="A8" s="68">
        <v>27</v>
      </c>
      <c r="B8" s="69">
        <f t="shared" si="7"/>
        <v>0.23699999999999999</v>
      </c>
      <c r="C8" s="68">
        <f t="shared" si="8"/>
        <v>14085</v>
      </c>
      <c r="D8" s="68">
        <f t="shared" si="9"/>
        <v>3338.145</v>
      </c>
      <c r="E8" s="70">
        <f t="shared" si="0"/>
        <v>1733</v>
      </c>
      <c r="F8" s="70">
        <f t="shared" si="1"/>
        <v>2217</v>
      </c>
      <c r="G8" s="71">
        <f t="shared" si="2"/>
        <v>2355</v>
      </c>
      <c r="H8" s="71">
        <f t="shared" si="3"/>
        <v>2224</v>
      </c>
      <c r="I8" s="71">
        <f t="shared" si="4"/>
        <v>2196</v>
      </c>
      <c r="J8" s="71">
        <f t="shared" si="5"/>
        <v>1614</v>
      </c>
      <c r="K8" s="71">
        <f t="shared" si="6"/>
        <v>1746</v>
      </c>
    </row>
    <row r="9" spans="1:11">
      <c r="A9" s="68">
        <v>28</v>
      </c>
      <c r="B9" s="69">
        <f t="shared" si="7"/>
        <v>0.13600000000000001</v>
      </c>
      <c r="C9" s="68">
        <f t="shared" si="8"/>
        <v>15107</v>
      </c>
      <c r="D9" s="68">
        <f t="shared" si="9"/>
        <v>2054.5520000000001</v>
      </c>
      <c r="E9" s="70">
        <f t="shared" si="0"/>
        <v>2217</v>
      </c>
      <c r="F9" s="71">
        <f t="shared" si="1"/>
        <v>2355</v>
      </c>
      <c r="G9" s="71">
        <f t="shared" si="2"/>
        <v>2224</v>
      </c>
      <c r="H9" s="71">
        <f t="shared" si="3"/>
        <v>2196</v>
      </c>
      <c r="I9" s="71">
        <f t="shared" si="4"/>
        <v>1614</v>
      </c>
      <c r="J9" s="71">
        <f t="shared" si="5"/>
        <v>1746</v>
      </c>
      <c r="K9" s="71">
        <f t="shared" si="6"/>
        <v>2755</v>
      </c>
    </row>
    <row r="10" spans="1:11">
      <c r="A10" s="68">
        <v>29</v>
      </c>
      <c r="B10" s="69">
        <f t="shared" si="7"/>
        <v>9.6999999999999989E-2</v>
      </c>
      <c r="C10" s="68">
        <f t="shared" si="8"/>
        <v>14487</v>
      </c>
      <c r="D10" s="68">
        <f t="shared" si="9"/>
        <v>1405.2389999999998</v>
      </c>
      <c r="E10" s="71">
        <f t="shared" si="0"/>
        <v>2355</v>
      </c>
      <c r="F10" s="71">
        <f t="shared" si="1"/>
        <v>2224</v>
      </c>
      <c r="G10" s="71">
        <f t="shared" si="2"/>
        <v>2196</v>
      </c>
      <c r="H10" s="71">
        <f t="shared" si="3"/>
        <v>1614</v>
      </c>
      <c r="I10" s="71">
        <f t="shared" si="4"/>
        <v>1746</v>
      </c>
      <c r="J10" s="71">
        <f t="shared" si="5"/>
        <v>2755</v>
      </c>
      <c r="K10" s="71">
        <f t="shared" si="6"/>
        <v>1597</v>
      </c>
    </row>
    <row r="11" spans="1:11">
      <c r="D11" s="72">
        <f>SUM(D5:D10)</f>
        <v>13448.927</v>
      </c>
    </row>
    <row r="13" spans="1:11">
      <c r="A13" s="68" t="s">
        <v>7</v>
      </c>
      <c r="D13" s="73">
        <f>D11/7</f>
        <v>1921.2752857142857</v>
      </c>
      <c r="E13" s="68" t="s">
        <v>52</v>
      </c>
    </row>
    <row r="14" spans="1:11">
      <c r="A14" s="68">
        <v>12</v>
      </c>
      <c r="B14" s="62">
        <v>728</v>
      </c>
      <c r="C14" s="74"/>
      <c r="D14" s="71"/>
    </row>
    <row r="15" spans="1:11">
      <c r="A15" s="68">
        <f>A14+1</f>
        <v>13</v>
      </c>
      <c r="B15" s="62">
        <v>697</v>
      </c>
      <c r="C15" s="74"/>
      <c r="D15" s="71"/>
    </row>
    <row r="16" spans="1:11">
      <c r="A16" s="68">
        <f t="shared" ref="A16:A31" si="10">A15+1</f>
        <v>14</v>
      </c>
      <c r="B16" s="62">
        <v>1335</v>
      </c>
      <c r="C16" s="74"/>
      <c r="D16" s="71"/>
    </row>
    <row r="17" spans="1:19">
      <c r="A17" s="68">
        <f t="shared" si="10"/>
        <v>15</v>
      </c>
      <c r="B17" s="62">
        <v>1415</v>
      </c>
      <c r="C17" s="74"/>
      <c r="D17" s="71"/>
    </row>
    <row r="18" spans="1:19">
      <c r="A18" s="68">
        <f t="shared" si="10"/>
        <v>16</v>
      </c>
      <c r="B18" s="62">
        <v>1472</v>
      </c>
      <c r="C18" s="74"/>
      <c r="D18" s="71"/>
    </row>
    <row r="19" spans="1:19">
      <c r="A19" s="68">
        <f t="shared" si="10"/>
        <v>17</v>
      </c>
      <c r="B19" s="62">
        <v>1412</v>
      </c>
      <c r="C19" s="74"/>
      <c r="D19" s="71"/>
    </row>
    <row r="20" spans="1:19">
      <c r="A20" s="68">
        <f t="shared" si="10"/>
        <v>18</v>
      </c>
      <c r="B20" s="62">
        <v>1247</v>
      </c>
      <c r="C20" s="74"/>
      <c r="D20" s="71"/>
      <c r="G20" s="64"/>
      <c r="H20" s="64"/>
      <c r="I20" s="64"/>
      <c r="J20" s="64"/>
    </row>
    <row r="21" spans="1:19" ht="29.25" customHeight="1">
      <c r="A21" s="68">
        <f t="shared" si="10"/>
        <v>19</v>
      </c>
      <c r="B21" s="62">
        <v>910</v>
      </c>
      <c r="C21" s="74"/>
      <c r="D21" s="71"/>
      <c r="G21" s="64"/>
      <c r="H21" s="64"/>
      <c r="I21" s="64"/>
      <c r="J21" s="64"/>
      <c r="L21" s="75" t="s">
        <v>8</v>
      </c>
      <c r="M21" s="75"/>
      <c r="N21" s="65" t="s">
        <v>9</v>
      </c>
      <c r="O21" s="66" t="s">
        <v>10</v>
      </c>
      <c r="P21" s="66" t="s">
        <v>11</v>
      </c>
      <c r="Q21" s="67" t="s">
        <v>12</v>
      </c>
    </row>
    <row r="22" spans="1:19" ht="15.95" customHeight="1">
      <c r="A22" s="68">
        <f t="shared" si="10"/>
        <v>20</v>
      </c>
      <c r="B22" s="62">
        <v>1014</v>
      </c>
      <c r="C22" s="74"/>
      <c r="D22" s="71"/>
      <c r="G22" s="64"/>
      <c r="H22" s="64"/>
      <c r="I22" s="64"/>
      <c r="J22" s="64"/>
      <c r="L22" s="76" t="s">
        <v>13</v>
      </c>
      <c r="M22" s="68">
        <v>24</v>
      </c>
      <c r="N22" s="68">
        <v>1311635</v>
      </c>
      <c r="O22" s="68">
        <v>19.899999999999999</v>
      </c>
      <c r="P22" s="68">
        <v>19.899999999999999</v>
      </c>
      <c r="Q22" s="68">
        <v>19.899999999999999</v>
      </c>
      <c r="S22" s="77"/>
    </row>
    <row r="23" spans="1:19">
      <c r="A23" s="68">
        <f t="shared" si="10"/>
        <v>21</v>
      </c>
      <c r="B23" s="62">
        <v>1733</v>
      </c>
      <c r="C23" s="74"/>
      <c r="D23" s="71"/>
      <c r="G23" s="64"/>
      <c r="H23" s="64"/>
      <c r="I23" s="64"/>
      <c r="J23" s="64"/>
      <c r="L23" s="78"/>
      <c r="M23" s="68">
        <v>25</v>
      </c>
      <c r="N23" s="68">
        <v>906634</v>
      </c>
      <c r="O23" s="68">
        <v>13.8</v>
      </c>
      <c r="P23" s="68">
        <v>13.8</v>
      </c>
      <c r="Q23" s="68">
        <v>33.700000000000003</v>
      </c>
      <c r="S23" s="77"/>
    </row>
    <row r="24" spans="1:19">
      <c r="A24" s="68">
        <f t="shared" si="10"/>
        <v>22</v>
      </c>
      <c r="B24" s="62">
        <v>2217</v>
      </c>
      <c r="C24" s="74"/>
      <c r="D24" s="71"/>
      <c r="F24" s="79"/>
      <c r="G24" s="64"/>
      <c r="H24" s="64"/>
      <c r="I24" s="64"/>
      <c r="J24" s="64"/>
      <c r="L24" s="78"/>
      <c r="M24" s="68">
        <v>26</v>
      </c>
      <c r="N24" s="68">
        <v>1270876</v>
      </c>
      <c r="O24" s="68">
        <v>19.3</v>
      </c>
      <c r="P24" s="68">
        <v>19.3</v>
      </c>
      <c r="Q24" s="68">
        <v>53</v>
      </c>
      <c r="S24" s="77"/>
    </row>
    <row r="25" spans="1:19">
      <c r="A25" s="68">
        <f t="shared" si="10"/>
        <v>23</v>
      </c>
      <c r="B25" s="62">
        <v>2355</v>
      </c>
      <c r="C25" s="74"/>
      <c r="D25" s="71"/>
      <c r="G25" s="64"/>
      <c r="H25" s="64"/>
      <c r="I25" s="64"/>
      <c r="J25" s="64"/>
      <c r="L25" s="78"/>
      <c r="M25" s="68">
        <v>27</v>
      </c>
      <c r="N25" s="68">
        <v>1556800</v>
      </c>
      <c r="O25" s="68">
        <v>23.7</v>
      </c>
      <c r="P25" s="68">
        <v>23.7</v>
      </c>
      <c r="Q25" s="68">
        <v>76.7</v>
      </c>
      <c r="S25" s="77"/>
    </row>
    <row r="26" spans="1:19">
      <c r="A26" s="68">
        <f t="shared" si="10"/>
        <v>24</v>
      </c>
      <c r="B26" s="62">
        <v>2224</v>
      </c>
      <c r="C26" s="74"/>
      <c r="D26" s="71"/>
      <c r="G26" s="64"/>
      <c r="H26" s="64"/>
      <c r="I26" s="64"/>
      <c r="J26" s="64"/>
      <c r="L26" s="78"/>
      <c r="M26" s="68">
        <v>28</v>
      </c>
      <c r="N26" s="68">
        <v>894864</v>
      </c>
      <c r="O26" s="68">
        <v>13.6</v>
      </c>
      <c r="P26" s="68">
        <v>13.6</v>
      </c>
      <c r="Q26" s="68">
        <v>90.3</v>
      </c>
      <c r="S26" s="77"/>
    </row>
    <row r="27" spans="1:19">
      <c r="A27" s="68">
        <f t="shared" si="10"/>
        <v>25</v>
      </c>
      <c r="B27" s="62">
        <v>2196</v>
      </c>
      <c r="C27" s="74"/>
      <c r="D27" s="71"/>
      <c r="G27" s="64"/>
      <c r="H27" s="64"/>
      <c r="I27" s="64"/>
      <c r="J27" s="64"/>
      <c r="L27" s="78"/>
      <c r="M27" s="68">
        <v>29</v>
      </c>
      <c r="N27" s="68">
        <v>640066</v>
      </c>
      <c r="O27" s="68">
        <v>9.6999999999999993</v>
      </c>
      <c r="P27" s="68">
        <v>9.6999999999999993</v>
      </c>
      <c r="Q27" s="68">
        <v>100</v>
      </c>
      <c r="S27" s="77"/>
    </row>
    <row r="28" spans="1:19">
      <c r="A28" s="68">
        <f t="shared" si="10"/>
        <v>26</v>
      </c>
      <c r="B28" s="62">
        <v>1614</v>
      </c>
      <c r="C28" s="74"/>
      <c r="D28" s="71"/>
      <c r="G28" s="64"/>
      <c r="H28" s="64"/>
      <c r="I28" s="64"/>
      <c r="J28" s="64"/>
      <c r="L28" s="80"/>
      <c r="M28" s="68" t="s">
        <v>20</v>
      </c>
      <c r="N28" s="68">
        <v>6580875</v>
      </c>
      <c r="O28" s="68">
        <v>100</v>
      </c>
      <c r="P28" s="68">
        <v>100</v>
      </c>
    </row>
    <row r="29" spans="1:19">
      <c r="A29" s="68">
        <f t="shared" si="10"/>
        <v>27</v>
      </c>
      <c r="B29" s="62">
        <v>1746</v>
      </c>
      <c r="C29" s="74"/>
      <c r="D29" s="71"/>
      <c r="G29" s="64"/>
      <c r="H29" s="64"/>
      <c r="I29" s="64"/>
      <c r="J29" s="64"/>
    </row>
    <row r="30" spans="1:19">
      <c r="A30" s="68">
        <f t="shared" si="10"/>
        <v>28</v>
      </c>
      <c r="B30" s="62">
        <v>2755</v>
      </c>
      <c r="C30" s="74"/>
      <c r="D30" s="71"/>
      <c r="G30" s="64"/>
      <c r="H30" s="64"/>
      <c r="I30" s="64"/>
      <c r="J30" s="64"/>
    </row>
    <row r="31" spans="1:19">
      <c r="A31" s="68">
        <f t="shared" si="10"/>
        <v>29</v>
      </c>
      <c r="B31" s="63">
        <v>1597</v>
      </c>
      <c r="C31" s="74"/>
      <c r="D31" s="71"/>
    </row>
    <row r="32" spans="1:19">
      <c r="B32" s="64"/>
    </row>
    <row r="33" spans="1:3">
      <c r="B33" s="71"/>
      <c r="C33" s="71"/>
    </row>
    <row r="34" spans="1:3">
      <c r="B34" s="71"/>
      <c r="C34" s="71"/>
    </row>
    <row r="35" spans="1:3">
      <c r="A35" s="68" t="s">
        <v>57</v>
      </c>
      <c r="B35" s="71"/>
      <c r="C35" s="71"/>
    </row>
    <row r="36" spans="1:3">
      <c r="C36" s="71"/>
    </row>
    <row r="37" spans="1:3">
      <c r="C37" s="71"/>
    </row>
    <row r="38" spans="1:3">
      <c r="C38" s="71"/>
    </row>
    <row r="39" spans="1:3">
      <c r="C39" s="71"/>
    </row>
    <row r="40" spans="1:3">
      <c r="C40" s="71"/>
    </row>
    <row r="41" spans="1:3">
      <c r="C41" s="71"/>
    </row>
    <row r="42" spans="1:3">
      <c r="C42" s="71"/>
    </row>
    <row r="43" spans="1:3">
      <c r="C43" s="71"/>
    </row>
    <row r="44" spans="1:3">
      <c r="C44" s="71"/>
    </row>
    <row r="45" spans="1:3">
      <c r="C45" s="71"/>
    </row>
    <row r="46" spans="1:3">
      <c r="C46" s="71"/>
    </row>
    <row r="47" spans="1:3">
      <c r="C47" s="71"/>
    </row>
    <row r="48" spans="1:3">
      <c r="C48" s="71"/>
    </row>
  </sheetData>
  <mergeCells count="2">
    <mergeCell ref="L21:M21"/>
    <mergeCell ref="L22:L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68DB-0407-0C46-BC15-45BAE0DA0A9D}">
  <dimension ref="A1:S31"/>
  <sheetViews>
    <sheetView workbookViewId="0">
      <selection activeCell="D14" sqref="D14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20</v>
      </c>
      <c r="B5" s="37">
        <f t="shared" ref="B5:B10" si="0">P22/100</f>
        <v>0.22015555289477493</v>
      </c>
      <c r="C5">
        <f>SUM(E5:K5)</f>
        <v>33897</v>
      </c>
      <c r="D5">
        <f>B5*C5</f>
        <v>7462.6127764741859</v>
      </c>
      <c r="E5" s="1">
        <f t="shared" ref="E5:E10" si="1">B20</f>
        <v>5694</v>
      </c>
      <c r="F5" s="1">
        <f t="shared" ref="F5:F10" si="2">B21</f>
        <v>4761</v>
      </c>
      <c r="G5" s="1">
        <f t="shared" ref="G5:G10" si="3">B22</f>
        <v>4009</v>
      </c>
      <c r="H5" s="1">
        <f t="shared" ref="H5:H10" si="4">B23</f>
        <v>4594</v>
      </c>
      <c r="I5" s="1">
        <f t="shared" ref="I5:I10" si="5">B24</f>
        <v>5366</v>
      </c>
      <c r="J5" s="5">
        <f t="shared" ref="J5:J10" si="6">B25</f>
        <v>4872</v>
      </c>
      <c r="K5" s="5">
        <f t="shared" ref="K5:K10" si="7">B26</f>
        <v>4601</v>
      </c>
    </row>
    <row r="6" spans="1:11">
      <c r="A6" s="2">
        <v>21</v>
      </c>
      <c r="B6" s="37">
        <f t="shared" si="0"/>
        <v>0.11337811005817298</v>
      </c>
      <c r="C6">
        <f t="shared" ref="C6:C10" si="8">SUM(E6:K6)</f>
        <v>32299</v>
      </c>
      <c r="D6">
        <f t="shared" ref="D6:D10" si="9">B6*C6</f>
        <v>3661.9995767689293</v>
      </c>
      <c r="E6" s="1">
        <f t="shared" si="1"/>
        <v>4761</v>
      </c>
      <c r="F6" s="1">
        <f t="shared" si="2"/>
        <v>4009</v>
      </c>
      <c r="G6" s="1">
        <f t="shared" si="3"/>
        <v>4594</v>
      </c>
      <c r="H6" s="1">
        <f t="shared" si="4"/>
        <v>5366</v>
      </c>
      <c r="I6" s="5">
        <f t="shared" si="5"/>
        <v>4872</v>
      </c>
      <c r="J6" s="5">
        <f t="shared" si="6"/>
        <v>4601</v>
      </c>
      <c r="K6" s="5">
        <f t="shared" si="7"/>
        <v>4096</v>
      </c>
    </row>
    <row r="7" spans="1:11">
      <c r="A7" s="2">
        <v>22</v>
      </c>
      <c r="B7" s="37">
        <f t="shared" si="0"/>
        <v>0.21031008763053741</v>
      </c>
      <c r="C7">
        <f t="shared" si="8"/>
        <v>30506</v>
      </c>
      <c r="D7">
        <f t="shared" si="9"/>
        <v>6415.7195332571737</v>
      </c>
      <c r="E7" s="1">
        <f t="shared" si="1"/>
        <v>4009</v>
      </c>
      <c r="F7" s="1">
        <f t="shared" si="2"/>
        <v>4594</v>
      </c>
      <c r="G7" s="1">
        <f t="shared" si="3"/>
        <v>5366</v>
      </c>
      <c r="H7" s="5">
        <f t="shared" si="4"/>
        <v>4872</v>
      </c>
      <c r="I7" s="5">
        <f t="shared" si="5"/>
        <v>4601</v>
      </c>
      <c r="J7" s="5">
        <f t="shared" si="6"/>
        <v>4096</v>
      </c>
      <c r="K7" s="5">
        <f t="shared" si="7"/>
        <v>2968</v>
      </c>
    </row>
    <row r="8" spans="1:11">
      <c r="A8" s="2">
        <v>23</v>
      </c>
      <c r="B8" s="37">
        <f t="shared" si="0"/>
        <v>0.18661788527223636</v>
      </c>
      <c r="C8">
        <f t="shared" si="8"/>
        <v>29120</v>
      </c>
      <c r="D8">
        <f t="shared" si="9"/>
        <v>5434.3128191275227</v>
      </c>
      <c r="E8" s="1">
        <f t="shared" si="1"/>
        <v>4594</v>
      </c>
      <c r="F8" s="1">
        <f t="shared" si="2"/>
        <v>5366</v>
      </c>
      <c r="G8" s="5">
        <f t="shared" si="3"/>
        <v>4872</v>
      </c>
      <c r="H8" s="5">
        <f t="shared" si="4"/>
        <v>4601</v>
      </c>
      <c r="I8" s="5">
        <f t="shared" si="5"/>
        <v>4096</v>
      </c>
      <c r="J8" s="5">
        <f t="shared" si="6"/>
        <v>2968</v>
      </c>
      <c r="K8" s="5">
        <f t="shared" si="7"/>
        <v>2623</v>
      </c>
    </row>
    <row r="9" spans="1:11">
      <c r="A9" s="2">
        <v>24</v>
      </c>
      <c r="B9" s="37">
        <f t="shared" si="0"/>
        <v>0.22861196828815403</v>
      </c>
      <c r="C9">
        <f t="shared" si="8"/>
        <v>27983</v>
      </c>
      <c r="D9">
        <f t="shared" si="9"/>
        <v>6397.2487086074143</v>
      </c>
      <c r="E9" s="1">
        <f t="shared" si="1"/>
        <v>5366</v>
      </c>
      <c r="F9" s="5">
        <f t="shared" si="2"/>
        <v>4872</v>
      </c>
      <c r="G9" s="5">
        <f t="shared" si="3"/>
        <v>4601</v>
      </c>
      <c r="H9" s="5">
        <f t="shared" si="4"/>
        <v>4096</v>
      </c>
      <c r="I9" s="5">
        <f t="shared" si="5"/>
        <v>2968</v>
      </c>
      <c r="J9" s="5">
        <f t="shared" si="6"/>
        <v>2623</v>
      </c>
      <c r="K9" s="5">
        <f t="shared" si="7"/>
        <v>3457</v>
      </c>
    </row>
    <row r="10" spans="1:11">
      <c r="A10" s="2">
        <v>25</v>
      </c>
      <c r="B10" s="37">
        <f t="shared" si="0"/>
        <v>4.0926395856124412E-2</v>
      </c>
      <c r="C10">
        <f t="shared" si="8"/>
        <v>24959</v>
      </c>
      <c r="D10">
        <f t="shared" si="9"/>
        <v>1021.4819141730092</v>
      </c>
      <c r="E10" s="5">
        <f t="shared" si="1"/>
        <v>4872</v>
      </c>
      <c r="F10" s="5">
        <f t="shared" si="2"/>
        <v>4601</v>
      </c>
      <c r="G10" s="5">
        <f t="shared" si="3"/>
        <v>4096</v>
      </c>
      <c r="H10" s="5">
        <f t="shared" si="4"/>
        <v>2968</v>
      </c>
      <c r="I10" s="5">
        <f t="shared" si="5"/>
        <v>2623</v>
      </c>
      <c r="J10" s="5">
        <f t="shared" si="6"/>
        <v>3457</v>
      </c>
      <c r="K10" s="5">
        <f t="shared" si="7"/>
        <v>2342</v>
      </c>
    </row>
    <row r="11" spans="1:11">
      <c r="D11" s="38">
        <f>SUM(D5:D10)</f>
        <v>30393.375328408234</v>
      </c>
    </row>
    <row r="13" spans="1:11">
      <c r="A13" t="s">
        <v>7</v>
      </c>
      <c r="D13" s="45">
        <f>D11/7</f>
        <v>4341.9107612011767</v>
      </c>
    </row>
    <row r="14" spans="1:11">
      <c r="A14" s="2">
        <v>8</v>
      </c>
      <c r="B14" s="5">
        <v>9781</v>
      </c>
      <c r="C14" s="1"/>
      <c r="D14" s="1"/>
    </row>
    <row r="15" spans="1:11">
      <c r="A15" s="2">
        <v>9</v>
      </c>
      <c r="B15" s="5">
        <v>7983</v>
      </c>
      <c r="C15" s="1"/>
      <c r="D15" s="1"/>
    </row>
    <row r="16" spans="1:11">
      <c r="A16" s="2">
        <v>10</v>
      </c>
      <c r="B16" s="5">
        <v>8249</v>
      </c>
      <c r="C16" s="1"/>
      <c r="D16" s="1"/>
    </row>
    <row r="17" spans="1:19">
      <c r="A17" s="2">
        <v>11</v>
      </c>
      <c r="B17" s="5">
        <v>7000</v>
      </c>
      <c r="C17" s="1"/>
      <c r="D17" s="1"/>
    </row>
    <row r="18" spans="1:19">
      <c r="A18" s="2">
        <v>12</v>
      </c>
      <c r="B18" s="5">
        <v>6916</v>
      </c>
      <c r="C18" s="1"/>
      <c r="D18" s="1"/>
    </row>
    <row r="19" spans="1:19">
      <c r="A19" s="2">
        <v>13</v>
      </c>
      <c r="B19" s="5">
        <v>6084</v>
      </c>
      <c r="C19" s="1"/>
      <c r="D19" s="1"/>
    </row>
    <row r="20" spans="1:19">
      <c r="A20" s="2">
        <v>14</v>
      </c>
      <c r="B20" s="5">
        <v>5694</v>
      </c>
      <c r="C20" s="1"/>
      <c r="D20" s="1"/>
      <c r="G20" s="44"/>
      <c r="H20" s="44"/>
      <c r="I20" s="44"/>
      <c r="J20" s="44"/>
    </row>
    <row r="21" spans="1:19" ht="30.75">
      <c r="A21" s="2">
        <v>15</v>
      </c>
      <c r="B21" s="5">
        <v>4761</v>
      </c>
      <c r="C21" s="1"/>
      <c r="D21" s="1"/>
      <c r="G21" s="44"/>
      <c r="H21" s="44"/>
      <c r="I21" s="44"/>
      <c r="J21" s="44"/>
      <c r="L21" s="53" t="s">
        <v>8</v>
      </c>
      <c r="M21" s="5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2">
        <v>16</v>
      </c>
      <c r="B22" s="5">
        <v>4009</v>
      </c>
      <c r="C22" s="1"/>
      <c r="D22" s="1"/>
      <c r="G22" s="44"/>
      <c r="H22" s="44"/>
      <c r="I22" s="44"/>
      <c r="J22" s="44"/>
      <c r="L22" s="55" t="s">
        <v>13</v>
      </c>
      <c r="M22" s="20" t="s">
        <v>46</v>
      </c>
      <c r="N22" s="21">
        <v>1448816.1741563953</v>
      </c>
      <c r="O22" s="22">
        <v>22.015555289477433</v>
      </c>
      <c r="P22" s="31">
        <v>22.015555289477494</v>
      </c>
      <c r="Q22" s="32">
        <v>22.015555289477494</v>
      </c>
      <c r="S22" s="39"/>
    </row>
    <row r="23" spans="1:19">
      <c r="A23" s="2">
        <v>17</v>
      </c>
      <c r="B23" s="5">
        <v>4594</v>
      </c>
      <c r="C23" s="1"/>
      <c r="D23" s="1"/>
      <c r="G23" s="44"/>
      <c r="H23" s="44"/>
      <c r="I23" s="44"/>
      <c r="J23" s="44"/>
      <c r="L23" s="56"/>
      <c r="M23" s="24" t="s">
        <v>47</v>
      </c>
      <c r="N23" s="25">
        <v>746127.1700290757</v>
      </c>
      <c r="O23" s="26">
        <v>11.337811005817267</v>
      </c>
      <c r="P23" s="33">
        <v>11.337811005817299</v>
      </c>
      <c r="Q23" s="34">
        <v>33.353366295294798</v>
      </c>
      <c r="S23" s="39"/>
    </row>
    <row r="24" spans="1:19">
      <c r="A24" s="2">
        <v>18</v>
      </c>
      <c r="B24" s="5">
        <v>5366</v>
      </c>
      <c r="C24" s="1"/>
      <c r="D24" s="1"/>
      <c r="G24" s="44"/>
      <c r="H24" s="44"/>
      <c r="I24" s="44"/>
      <c r="J24" s="44"/>
      <c r="L24" s="56"/>
      <c r="M24" s="24" t="s">
        <v>48</v>
      </c>
      <c r="N24" s="25">
        <v>1384024.3979356063</v>
      </c>
      <c r="O24" s="26">
        <v>21.031008763053681</v>
      </c>
      <c r="P24" s="33">
        <v>21.031008763053741</v>
      </c>
      <c r="Q24" s="34">
        <v>54.384375058348532</v>
      </c>
      <c r="S24" s="39"/>
    </row>
    <row r="25" spans="1:19">
      <c r="A25" s="2">
        <v>19</v>
      </c>
      <c r="B25" s="5">
        <v>4872</v>
      </c>
      <c r="C25" s="1"/>
      <c r="D25" s="1"/>
      <c r="G25" s="44"/>
      <c r="H25" s="44"/>
      <c r="I25" s="44"/>
      <c r="J25" s="44"/>
      <c r="L25" s="56"/>
      <c r="M25" s="24" t="s">
        <v>49</v>
      </c>
      <c r="N25" s="25">
        <v>1228108.9757409226</v>
      </c>
      <c r="O25" s="26">
        <v>18.661788527223582</v>
      </c>
      <c r="P25" s="33">
        <v>18.661788527223635</v>
      </c>
      <c r="Q25" s="34">
        <v>73.04616358557216</v>
      </c>
      <c r="S25" s="39"/>
    </row>
    <row r="26" spans="1:19">
      <c r="A26" s="2">
        <v>20</v>
      </c>
      <c r="B26" s="5">
        <v>4601</v>
      </c>
      <c r="C26" s="1"/>
      <c r="D26" s="1"/>
      <c r="G26" s="44"/>
      <c r="H26" s="44"/>
      <c r="I26" s="44"/>
      <c r="J26" s="44"/>
      <c r="L26" s="56"/>
      <c r="M26" s="24" t="s">
        <v>50</v>
      </c>
      <c r="N26" s="25">
        <v>1504466.7868082984</v>
      </c>
      <c r="O26" s="26">
        <v>22.861196828815338</v>
      </c>
      <c r="P26" s="33">
        <v>22.861196828815402</v>
      </c>
      <c r="Q26" s="34">
        <v>95.907360414387554</v>
      </c>
      <c r="S26" s="39"/>
    </row>
    <row r="27" spans="1:19">
      <c r="A27" s="2">
        <v>21</v>
      </c>
      <c r="B27" s="5">
        <v>4096</v>
      </c>
      <c r="C27" s="1"/>
      <c r="D27" s="1"/>
      <c r="G27" s="44"/>
      <c r="H27" s="44"/>
      <c r="I27" s="44"/>
      <c r="J27" s="44"/>
      <c r="L27" s="56"/>
      <c r="M27" s="24" t="s">
        <v>51</v>
      </c>
      <c r="N27" s="25">
        <v>269331.49532967148</v>
      </c>
      <c r="O27" s="26">
        <v>4.0926395856124298</v>
      </c>
      <c r="P27" s="33">
        <v>4.0926395856124413</v>
      </c>
      <c r="Q27" s="34">
        <v>100</v>
      </c>
      <c r="S27" s="39"/>
    </row>
    <row r="28" spans="1:19">
      <c r="A28" s="2">
        <v>22</v>
      </c>
      <c r="B28" s="5">
        <v>2968</v>
      </c>
      <c r="C28" s="1"/>
      <c r="D28" s="1"/>
      <c r="G28" s="44"/>
      <c r="H28" s="44"/>
      <c r="I28" s="44"/>
      <c r="J28" s="44"/>
      <c r="L28" s="57"/>
      <c r="M28" s="52" t="s">
        <v>20</v>
      </c>
      <c r="N28" s="28">
        <v>6580874.9999999693</v>
      </c>
      <c r="O28" s="29">
        <v>99.999999999999716</v>
      </c>
      <c r="P28" s="35">
        <v>100</v>
      </c>
      <c r="Q28" s="36"/>
    </row>
    <row r="29" spans="1:19">
      <c r="A29" s="2">
        <v>23</v>
      </c>
      <c r="B29" s="5">
        <v>2623</v>
      </c>
      <c r="C29" s="1"/>
      <c r="D29" s="1"/>
      <c r="G29" s="44"/>
      <c r="H29" s="44"/>
      <c r="I29" s="44"/>
      <c r="J29" s="44"/>
    </row>
    <row r="30" spans="1:19">
      <c r="A30" s="2">
        <v>24</v>
      </c>
      <c r="B30" s="5">
        <v>3457</v>
      </c>
      <c r="C30" s="1"/>
      <c r="D30" s="1"/>
      <c r="G30" s="44"/>
      <c r="H30" s="44"/>
      <c r="I30" s="44"/>
      <c r="J30" s="44"/>
    </row>
    <row r="31" spans="1:19">
      <c r="A31" s="2">
        <v>25</v>
      </c>
      <c r="B31" s="5">
        <v>2342</v>
      </c>
      <c r="C31" s="1"/>
      <c r="D31" s="1"/>
    </row>
  </sheetData>
  <mergeCells count="2">
    <mergeCell ref="L21:M21"/>
    <mergeCell ref="L22:L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43B-9D13-2A4F-B3EB-C7B0AA8DBC5D}">
  <dimension ref="A1:S64"/>
  <sheetViews>
    <sheetView workbookViewId="0">
      <selection sqref="A1:XFD1048576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 s="2">
        <v>27</v>
      </c>
      <c r="B5" s="37">
        <f t="shared" ref="B5:B10" si="0">P22/100</f>
        <v>0.17300000000000001</v>
      </c>
      <c r="C5">
        <f>SUM(E5:K5)</f>
        <v>24653</v>
      </c>
      <c r="D5">
        <f>B5*C5</f>
        <v>4264.9690000000001</v>
      </c>
      <c r="E5" s="1">
        <f t="shared" ref="E5:E10" si="1">B20</f>
        <v>4103</v>
      </c>
      <c r="F5" s="1">
        <f t="shared" ref="F5:F10" si="2">B21</f>
        <v>2981</v>
      </c>
      <c r="G5" s="1">
        <f t="shared" ref="G5:G10" si="3">B22</f>
        <v>2629</v>
      </c>
      <c r="H5" s="1">
        <f t="shared" ref="H5:H10" si="4">B23</f>
        <v>3535</v>
      </c>
      <c r="I5" s="1">
        <f t="shared" ref="I5:I10" si="5">B24</f>
        <v>4174</v>
      </c>
      <c r="J5" s="5">
        <f t="shared" ref="J5:J10" si="6">B25</f>
        <v>3674</v>
      </c>
      <c r="K5" s="5">
        <f t="shared" ref="K5:K10" si="7">B26</f>
        <v>3557</v>
      </c>
    </row>
    <row r="6" spans="1:11">
      <c r="A6" s="2">
        <v>28</v>
      </c>
      <c r="B6" s="37">
        <f t="shared" si="0"/>
        <v>0.14400000000000002</v>
      </c>
      <c r="C6">
        <f t="shared" ref="C6:C10" si="8">SUM(E6:K6)</f>
        <v>23860</v>
      </c>
      <c r="D6">
        <f t="shared" ref="D6:D10" si="9">B6*C6</f>
        <v>3435.8400000000006</v>
      </c>
      <c r="E6" s="1">
        <f t="shared" si="1"/>
        <v>2981</v>
      </c>
      <c r="F6" s="1">
        <f t="shared" si="2"/>
        <v>2629</v>
      </c>
      <c r="G6" s="1">
        <f t="shared" si="3"/>
        <v>3535</v>
      </c>
      <c r="H6" s="1">
        <f t="shared" si="4"/>
        <v>4174</v>
      </c>
      <c r="I6" s="5">
        <f t="shared" si="5"/>
        <v>3674</v>
      </c>
      <c r="J6" s="5">
        <f t="shared" si="6"/>
        <v>3557</v>
      </c>
      <c r="K6" s="5">
        <f t="shared" si="7"/>
        <v>3310</v>
      </c>
    </row>
    <row r="7" spans="1:11">
      <c r="A7" s="2">
        <v>29</v>
      </c>
      <c r="B7" s="37">
        <f t="shared" si="0"/>
        <v>0.16600000000000001</v>
      </c>
      <c r="C7">
        <f t="shared" si="8"/>
        <v>23454</v>
      </c>
      <c r="D7">
        <f t="shared" si="9"/>
        <v>3893.364</v>
      </c>
      <c r="E7" s="1">
        <f t="shared" si="1"/>
        <v>2629</v>
      </c>
      <c r="F7" s="1">
        <f t="shared" si="2"/>
        <v>3535</v>
      </c>
      <c r="G7" s="1">
        <f t="shared" si="3"/>
        <v>4174</v>
      </c>
      <c r="H7" s="5">
        <f t="shared" si="4"/>
        <v>3674</v>
      </c>
      <c r="I7" s="5">
        <f t="shared" si="5"/>
        <v>3557</v>
      </c>
      <c r="J7" s="5">
        <f t="shared" si="6"/>
        <v>3310</v>
      </c>
      <c r="K7" s="5">
        <f t="shared" si="7"/>
        <v>2575</v>
      </c>
    </row>
    <row r="8" spans="1:11">
      <c r="A8" s="2">
        <v>30</v>
      </c>
      <c r="B8" s="37">
        <f t="shared" si="0"/>
        <v>0.17699999999999999</v>
      </c>
      <c r="C8">
        <f t="shared" si="8"/>
        <v>23177</v>
      </c>
      <c r="D8">
        <f t="shared" si="9"/>
        <v>4102.3289999999997</v>
      </c>
      <c r="E8" s="1">
        <f t="shared" si="1"/>
        <v>3535</v>
      </c>
      <c r="F8" s="1">
        <f t="shared" si="2"/>
        <v>4174</v>
      </c>
      <c r="G8" s="5">
        <f t="shared" si="3"/>
        <v>3674</v>
      </c>
      <c r="H8" s="5">
        <f t="shared" si="4"/>
        <v>3557</v>
      </c>
      <c r="I8" s="5">
        <f t="shared" si="5"/>
        <v>3310</v>
      </c>
      <c r="J8" s="5">
        <f t="shared" si="6"/>
        <v>2575</v>
      </c>
      <c r="K8" s="5">
        <f t="shared" si="7"/>
        <v>2352</v>
      </c>
    </row>
    <row r="9" spans="1:11">
      <c r="A9" s="2">
        <v>31</v>
      </c>
      <c r="B9" s="37">
        <f t="shared" si="0"/>
        <v>0.25600000000000001</v>
      </c>
      <c r="C9">
        <f t="shared" si="8"/>
        <v>22751</v>
      </c>
      <c r="D9">
        <f t="shared" si="9"/>
        <v>5824.2560000000003</v>
      </c>
      <c r="E9" s="1">
        <f t="shared" si="1"/>
        <v>4174</v>
      </c>
      <c r="F9" s="5">
        <f t="shared" si="2"/>
        <v>3674</v>
      </c>
      <c r="G9" s="5">
        <f t="shared" si="3"/>
        <v>3557</v>
      </c>
      <c r="H9" s="5">
        <f t="shared" si="4"/>
        <v>3310</v>
      </c>
      <c r="I9" s="5">
        <f t="shared" si="5"/>
        <v>2575</v>
      </c>
      <c r="J9" s="5">
        <f t="shared" si="6"/>
        <v>2352</v>
      </c>
      <c r="K9" s="5">
        <f t="shared" si="7"/>
        <v>3109</v>
      </c>
    </row>
    <row r="10" spans="1:11">
      <c r="A10" s="2">
        <v>1</v>
      </c>
      <c r="B10" s="37">
        <f t="shared" si="0"/>
        <v>8.4000000000000005E-2</v>
      </c>
      <c r="C10">
        <f t="shared" si="8"/>
        <v>20830</v>
      </c>
      <c r="D10">
        <f t="shared" si="9"/>
        <v>1749.72</v>
      </c>
      <c r="E10" s="5">
        <f t="shared" si="1"/>
        <v>3674</v>
      </c>
      <c r="F10" s="5">
        <f t="shared" si="2"/>
        <v>3557</v>
      </c>
      <c r="G10" s="5">
        <f t="shared" si="3"/>
        <v>3310</v>
      </c>
      <c r="H10" s="5">
        <f t="shared" si="4"/>
        <v>2575</v>
      </c>
      <c r="I10" s="5">
        <f t="shared" si="5"/>
        <v>2352</v>
      </c>
      <c r="J10" s="5">
        <f t="shared" si="6"/>
        <v>3109</v>
      </c>
      <c r="K10" s="5">
        <f t="shared" si="7"/>
        <v>2253</v>
      </c>
    </row>
    <row r="11" spans="1:11">
      <c r="D11" s="38">
        <f>SUM(D5:D10)</f>
        <v>23270.478000000003</v>
      </c>
    </row>
    <row r="13" spans="1:11">
      <c r="A13" t="s">
        <v>7</v>
      </c>
      <c r="D13" s="45">
        <f>D11/7</f>
        <v>3324.3540000000003</v>
      </c>
    </row>
    <row r="14" spans="1:11">
      <c r="A14" s="1">
        <v>15</v>
      </c>
      <c r="B14" s="5">
        <v>4767</v>
      </c>
      <c r="C14" s="1"/>
      <c r="D14" s="5"/>
    </row>
    <row r="15" spans="1:11">
      <c r="A15" s="1">
        <v>16</v>
      </c>
      <c r="B15" s="5">
        <v>4015</v>
      </c>
      <c r="C15" s="1"/>
      <c r="D15" s="5"/>
    </row>
    <row r="16" spans="1:11">
      <c r="A16" s="1">
        <v>17</v>
      </c>
      <c r="B16" s="5">
        <v>4605</v>
      </c>
      <c r="C16" s="1"/>
      <c r="D16" s="5"/>
    </row>
    <row r="17" spans="1:19">
      <c r="A17" s="1">
        <v>18</v>
      </c>
      <c r="B17" s="5">
        <v>5376</v>
      </c>
      <c r="C17" s="1"/>
      <c r="D17" s="5"/>
    </row>
    <row r="18" spans="1:19">
      <c r="A18" s="1">
        <v>19</v>
      </c>
      <c r="B18" s="5">
        <v>4873</v>
      </c>
      <c r="C18" s="1"/>
      <c r="D18" s="5"/>
    </row>
    <row r="19" spans="1:19">
      <c r="A19" s="1">
        <v>20</v>
      </c>
      <c r="B19" s="5">
        <v>4602</v>
      </c>
      <c r="C19" s="1"/>
      <c r="D19" s="5"/>
    </row>
    <row r="20" spans="1:19">
      <c r="A20" s="1">
        <v>21</v>
      </c>
      <c r="B20" s="5">
        <v>4103</v>
      </c>
      <c r="C20" s="1"/>
      <c r="D20" s="5"/>
      <c r="G20" s="44"/>
      <c r="H20" s="44"/>
      <c r="I20" s="44"/>
      <c r="J20" s="44"/>
    </row>
    <row r="21" spans="1:19" ht="30.75">
      <c r="A21" s="1">
        <v>22</v>
      </c>
      <c r="B21" s="5">
        <v>2981</v>
      </c>
      <c r="C21" s="1"/>
      <c r="D21" s="5"/>
      <c r="G21" s="44"/>
      <c r="H21" s="44"/>
      <c r="I21" s="44"/>
      <c r="J21" s="44"/>
      <c r="L21" s="53" t="s">
        <v>8</v>
      </c>
      <c r="M21" s="5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23</v>
      </c>
      <c r="B22" s="5">
        <v>2629</v>
      </c>
      <c r="C22" s="1"/>
      <c r="D22" s="5"/>
      <c r="G22" s="44"/>
      <c r="H22" s="44"/>
      <c r="I22" s="44"/>
      <c r="J22" s="44"/>
      <c r="L22" s="55" t="s">
        <v>13</v>
      </c>
      <c r="M22">
        <v>27</v>
      </c>
      <c r="N22">
        <v>1141234</v>
      </c>
      <c r="O22">
        <v>17.3</v>
      </c>
      <c r="P22">
        <v>17.3</v>
      </c>
      <c r="Q22">
        <v>25.7</v>
      </c>
      <c r="S22" s="39"/>
    </row>
    <row r="23" spans="1:19">
      <c r="A23" s="1">
        <v>24</v>
      </c>
      <c r="B23" s="5">
        <v>3535</v>
      </c>
      <c r="C23" s="1"/>
      <c r="D23" s="5"/>
      <c r="G23" s="44"/>
      <c r="H23" s="44"/>
      <c r="I23" s="44"/>
      <c r="J23" s="44"/>
      <c r="L23" s="56"/>
      <c r="M23">
        <v>28</v>
      </c>
      <c r="N23">
        <v>944839</v>
      </c>
      <c r="O23">
        <v>14.4</v>
      </c>
      <c r="P23">
        <v>14.4</v>
      </c>
      <c r="Q23">
        <v>40.1</v>
      </c>
      <c r="S23" s="39"/>
    </row>
    <row r="24" spans="1:19">
      <c r="A24" s="1">
        <v>25</v>
      </c>
      <c r="B24" s="5">
        <v>4174</v>
      </c>
      <c r="C24" s="1"/>
      <c r="D24" s="5"/>
      <c r="G24" s="44"/>
      <c r="H24" s="44"/>
      <c r="I24" s="44"/>
      <c r="J24" s="44"/>
      <c r="L24" s="56"/>
      <c r="M24">
        <v>29</v>
      </c>
      <c r="N24">
        <v>1093785</v>
      </c>
      <c r="O24">
        <v>16.600000000000001</v>
      </c>
      <c r="P24">
        <v>16.600000000000001</v>
      </c>
      <c r="Q24">
        <v>56.7</v>
      </c>
      <c r="S24" s="39"/>
    </row>
    <row r="25" spans="1:19">
      <c r="A25" s="1">
        <v>26</v>
      </c>
      <c r="B25" s="5">
        <v>3674</v>
      </c>
      <c r="C25" s="1"/>
      <c r="D25" s="5"/>
      <c r="G25" s="44"/>
      <c r="H25" s="44"/>
      <c r="I25" s="44"/>
      <c r="J25" s="44"/>
      <c r="L25" s="56"/>
      <c r="M25">
        <v>30</v>
      </c>
      <c r="N25">
        <v>1165276</v>
      </c>
      <c r="O25">
        <v>17.7</v>
      </c>
      <c r="P25">
        <v>17.7</v>
      </c>
      <c r="Q25">
        <v>74.400000000000006</v>
      </c>
      <c r="S25" s="39"/>
    </row>
    <row r="26" spans="1:19">
      <c r="A26" s="1">
        <v>27</v>
      </c>
      <c r="B26" s="5">
        <v>3557</v>
      </c>
      <c r="C26" s="1"/>
      <c r="D26" s="5"/>
      <c r="G26" s="44"/>
      <c r="H26" s="44"/>
      <c r="I26" s="44"/>
      <c r="J26" s="44"/>
      <c r="L26" s="56"/>
      <c r="M26">
        <v>31</v>
      </c>
      <c r="N26">
        <v>1685610</v>
      </c>
      <c r="O26">
        <v>25.6</v>
      </c>
      <c r="P26">
        <v>25.6</v>
      </c>
      <c r="Q26">
        <v>100</v>
      </c>
      <c r="S26" s="39"/>
    </row>
    <row r="27" spans="1:19">
      <c r="A27" s="1">
        <v>28</v>
      </c>
      <c r="B27" s="5">
        <v>3310</v>
      </c>
      <c r="C27" s="1"/>
      <c r="D27" s="5"/>
      <c r="G27" s="44"/>
      <c r="H27" s="44"/>
      <c r="I27" s="44"/>
      <c r="J27" s="44"/>
      <c r="L27" s="56"/>
      <c r="M27">
        <v>1</v>
      </c>
      <c r="N27">
        <v>550131</v>
      </c>
      <c r="O27">
        <v>8.4</v>
      </c>
      <c r="P27">
        <v>8.4</v>
      </c>
      <c r="Q27">
        <v>8.4</v>
      </c>
      <c r="S27" s="39"/>
    </row>
    <row r="28" spans="1:19">
      <c r="A28" s="1">
        <v>29</v>
      </c>
      <c r="B28" s="5">
        <v>2575</v>
      </c>
      <c r="C28" s="1"/>
      <c r="D28" s="5"/>
      <c r="G28" s="44"/>
      <c r="H28" s="44"/>
      <c r="I28" s="44"/>
      <c r="J28" s="44"/>
      <c r="L28" s="57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30</v>
      </c>
      <c r="B29" s="5">
        <v>2352</v>
      </c>
      <c r="C29" s="1"/>
      <c r="D29" s="5"/>
      <c r="G29" s="44"/>
      <c r="H29" s="44"/>
      <c r="I29" s="44"/>
      <c r="J29" s="44"/>
    </row>
    <row r="30" spans="1:19">
      <c r="A30" s="1">
        <v>31</v>
      </c>
      <c r="B30" s="5">
        <v>3109</v>
      </c>
      <c r="C30" s="1"/>
      <c r="D30" s="5"/>
      <c r="G30" s="44"/>
      <c r="H30" s="44"/>
      <c r="I30" s="44"/>
      <c r="J30" s="44"/>
    </row>
    <row r="31" spans="1:19">
      <c r="A31" s="1">
        <v>1</v>
      </c>
      <c r="B31" s="5">
        <v>2253</v>
      </c>
      <c r="C31" s="1"/>
      <c r="D31" s="5"/>
    </row>
    <row r="33" spans="2:3">
      <c r="B33" s="5"/>
      <c r="C33" s="5"/>
    </row>
    <row r="34" spans="2:3">
      <c r="B34" s="5"/>
      <c r="C34" s="5"/>
    </row>
    <row r="35" spans="2:3">
      <c r="B35" s="5"/>
      <c r="C35" s="5"/>
    </row>
    <row r="36" spans="2:3">
      <c r="B36" s="5"/>
      <c r="C36" s="5"/>
    </row>
    <row r="37" spans="2:3">
      <c r="B37" s="5"/>
      <c r="C37" s="5"/>
    </row>
    <row r="38" spans="2:3">
      <c r="B38" s="5"/>
      <c r="C38" s="5"/>
    </row>
    <row r="39" spans="2:3">
      <c r="B39" s="5"/>
      <c r="C39" s="5"/>
    </row>
    <row r="40" spans="2:3">
      <c r="B40" s="5"/>
      <c r="C40" s="5"/>
    </row>
    <row r="41" spans="2:3">
      <c r="C41" s="5"/>
    </row>
    <row r="42" spans="2:3">
      <c r="C42" s="5"/>
    </row>
    <row r="43" spans="2:3">
      <c r="C43" s="5"/>
    </row>
    <row r="44" spans="2:3">
      <c r="C44" s="5"/>
    </row>
    <row r="45" spans="2:3">
      <c r="C45" s="5"/>
    </row>
    <row r="46" spans="2:3">
      <c r="C46" s="5"/>
    </row>
    <row r="47" spans="2:3">
      <c r="C47" s="5"/>
    </row>
    <row r="48" spans="2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8233-BB2D-E846-836C-0DDBFC690291}">
  <dimension ref="A1:S64"/>
  <sheetViews>
    <sheetView workbookViewId="0">
      <selection activeCell="D16" sqref="D16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0.17199999999999999</v>
      </c>
      <c r="C5">
        <f>SUM(E5:K5)</f>
        <v>22083</v>
      </c>
      <c r="D5">
        <f>B5*C5</f>
        <v>3798.2759999999998</v>
      </c>
      <c r="E5" s="1">
        <f t="shared" ref="E5:E10" si="0">B20</f>
        <v>3356</v>
      </c>
      <c r="F5" s="1">
        <f t="shared" ref="F5:F10" si="1">B21</f>
        <v>2616</v>
      </c>
      <c r="G5" s="1">
        <f t="shared" ref="G5:G10" si="2">B22</f>
        <v>2373</v>
      </c>
      <c r="H5" s="1">
        <f t="shared" ref="H5:H10" si="3">B23</f>
        <v>3234</v>
      </c>
      <c r="I5" s="1">
        <f t="shared" ref="I5:I10" si="4">B24</f>
        <v>3789</v>
      </c>
      <c r="J5" s="5">
        <f t="shared" ref="J5:J10" si="5">B25</f>
        <v>3727</v>
      </c>
      <c r="K5" s="5">
        <f t="shared" ref="K5:K10" si="6">B26</f>
        <v>2988</v>
      </c>
    </row>
    <row r="6" spans="1:11">
      <c r="A6">
        <v>4</v>
      </c>
      <c r="B6" s="37">
        <f t="shared" ref="B6:B10" si="7">P23/100</f>
        <v>0.155</v>
      </c>
      <c r="C6">
        <f t="shared" ref="C6:C10" si="8">SUM(E6:K6)</f>
        <v>21645</v>
      </c>
      <c r="D6">
        <f t="shared" ref="D6:D10" si="9">B6*C6</f>
        <v>3354.9749999999999</v>
      </c>
      <c r="E6" s="1">
        <f t="shared" si="0"/>
        <v>2616</v>
      </c>
      <c r="F6" s="1">
        <f t="shared" si="1"/>
        <v>2373</v>
      </c>
      <c r="G6" s="1">
        <f t="shared" si="2"/>
        <v>3234</v>
      </c>
      <c r="H6" s="1">
        <f t="shared" si="3"/>
        <v>3789</v>
      </c>
      <c r="I6" s="5">
        <f t="shared" si="4"/>
        <v>3727</v>
      </c>
      <c r="J6" s="5">
        <f t="shared" si="5"/>
        <v>2988</v>
      </c>
      <c r="K6" s="5">
        <f t="shared" si="6"/>
        <v>2918</v>
      </c>
    </row>
    <row r="7" spans="1:11">
      <c r="A7">
        <v>5</v>
      </c>
      <c r="B7" s="37">
        <f t="shared" si="7"/>
        <v>0.18100000000000002</v>
      </c>
      <c r="C7">
        <f t="shared" si="8"/>
        <v>21223</v>
      </c>
      <c r="D7">
        <f t="shared" si="9"/>
        <v>3841.3630000000003</v>
      </c>
      <c r="E7" s="1">
        <f t="shared" si="0"/>
        <v>2373</v>
      </c>
      <c r="F7" s="1">
        <f t="shared" si="1"/>
        <v>3234</v>
      </c>
      <c r="G7" s="1">
        <f t="shared" si="2"/>
        <v>3789</v>
      </c>
      <c r="H7" s="5">
        <f t="shared" si="3"/>
        <v>3727</v>
      </c>
      <c r="I7" s="5">
        <f t="shared" si="4"/>
        <v>2988</v>
      </c>
      <c r="J7" s="5">
        <f t="shared" si="5"/>
        <v>2918</v>
      </c>
      <c r="K7" s="5">
        <f t="shared" si="6"/>
        <v>2194</v>
      </c>
    </row>
    <row r="8" spans="1:11">
      <c r="A8">
        <v>6</v>
      </c>
      <c r="B8" s="37">
        <f t="shared" si="7"/>
        <v>0.20399999999999999</v>
      </c>
      <c r="C8">
        <f t="shared" si="8"/>
        <v>20862</v>
      </c>
      <c r="D8">
        <f t="shared" si="9"/>
        <v>4255.848</v>
      </c>
      <c r="E8" s="1">
        <f t="shared" si="0"/>
        <v>3234</v>
      </c>
      <c r="F8" s="1">
        <f t="shared" si="1"/>
        <v>3789</v>
      </c>
      <c r="G8" s="5">
        <f t="shared" si="2"/>
        <v>3727</v>
      </c>
      <c r="H8" s="5">
        <f t="shared" si="3"/>
        <v>2988</v>
      </c>
      <c r="I8" s="5">
        <f t="shared" si="4"/>
        <v>2918</v>
      </c>
      <c r="J8" s="5">
        <f t="shared" si="5"/>
        <v>2194</v>
      </c>
      <c r="K8" s="5">
        <f t="shared" si="6"/>
        <v>2012</v>
      </c>
    </row>
    <row r="9" spans="1:11">
      <c r="A9">
        <v>7</v>
      </c>
      <c r="B9" s="37">
        <f t="shared" si="7"/>
        <v>0.20399999999999999</v>
      </c>
      <c r="C9">
        <f t="shared" si="8"/>
        <v>20640</v>
      </c>
      <c r="D9">
        <f t="shared" si="9"/>
        <v>4210.5599999999995</v>
      </c>
      <c r="E9" s="1">
        <f t="shared" si="0"/>
        <v>3789</v>
      </c>
      <c r="F9" s="5">
        <f t="shared" si="1"/>
        <v>3727</v>
      </c>
      <c r="G9" s="5">
        <f t="shared" si="2"/>
        <v>2988</v>
      </c>
      <c r="H9" s="5">
        <f t="shared" si="3"/>
        <v>2918</v>
      </c>
      <c r="I9" s="5">
        <f t="shared" si="4"/>
        <v>2194</v>
      </c>
      <c r="J9" s="5">
        <f t="shared" si="5"/>
        <v>2012</v>
      </c>
      <c r="K9" s="5">
        <f t="shared" si="6"/>
        <v>3012</v>
      </c>
    </row>
    <row r="10" spans="1:11">
      <c r="A10">
        <v>8</v>
      </c>
      <c r="B10" s="37">
        <f t="shared" si="7"/>
        <v>8.4000000000000005E-2</v>
      </c>
      <c r="C10">
        <f t="shared" si="8"/>
        <v>18706</v>
      </c>
      <c r="D10">
        <f t="shared" si="9"/>
        <v>1571.3040000000001</v>
      </c>
      <c r="E10" s="5">
        <f t="shared" si="0"/>
        <v>3727</v>
      </c>
      <c r="F10" s="5">
        <f t="shared" si="1"/>
        <v>2988</v>
      </c>
      <c r="G10" s="5">
        <f t="shared" si="2"/>
        <v>2918</v>
      </c>
      <c r="H10" s="5">
        <f t="shared" si="3"/>
        <v>2194</v>
      </c>
      <c r="I10" s="5">
        <f t="shared" si="4"/>
        <v>2012</v>
      </c>
      <c r="J10" s="5">
        <f t="shared" si="5"/>
        <v>3012</v>
      </c>
      <c r="K10" s="5">
        <f t="shared" si="6"/>
        <v>1855</v>
      </c>
    </row>
    <row r="11" spans="1:11">
      <c r="D11" s="38">
        <f>SUM(D5:D10)</f>
        <v>21032.326000000001</v>
      </c>
    </row>
    <row r="13" spans="1:11">
      <c r="A13" t="s">
        <v>7</v>
      </c>
      <c r="D13" s="45">
        <f>D11/7</f>
        <v>3004.6179999999999</v>
      </c>
      <c r="E13" t="s">
        <v>52</v>
      </c>
    </row>
    <row r="14" spans="1:11">
      <c r="A14" s="1">
        <v>22</v>
      </c>
      <c r="B14" s="5">
        <v>2984</v>
      </c>
      <c r="C14" s="1"/>
      <c r="D14" s="5"/>
    </row>
    <row r="15" spans="1:11">
      <c r="A15" s="1">
        <v>23</v>
      </c>
      <c r="B15" s="5">
        <v>2626</v>
      </c>
      <c r="C15" s="1"/>
      <c r="D15" s="5"/>
    </row>
    <row r="16" spans="1:11">
      <c r="A16" s="1">
        <v>24</v>
      </c>
      <c r="B16" s="5">
        <v>3536</v>
      </c>
      <c r="C16" s="1"/>
      <c r="D16" s="48"/>
    </row>
    <row r="17" spans="1:19">
      <c r="A17" s="1">
        <v>25</v>
      </c>
      <c r="B17" s="5">
        <v>4185</v>
      </c>
      <c r="C17" s="1"/>
      <c r="D17" s="5"/>
    </row>
    <row r="18" spans="1:19">
      <c r="A18" s="1">
        <v>26</v>
      </c>
      <c r="B18" s="5">
        <v>3682</v>
      </c>
      <c r="C18" s="1"/>
      <c r="D18" s="5"/>
    </row>
    <row r="19" spans="1:19">
      <c r="A19" s="1">
        <v>27</v>
      </c>
      <c r="B19" s="5">
        <v>3566</v>
      </c>
      <c r="C19" s="1"/>
      <c r="D19" s="5"/>
    </row>
    <row r="20" spans="1:19">
      <c r="A20" s="1">
        <v>28</v>
      </c>
      <c r="B20" s="5">
        <v>3356</v>
      </c>
      <c r="C20" s="1"/>
      <c r="D20" s="5"/>
      <c r="G20" s="44"/>
      <c r="H20" s="44"/>
      <c r="I20" s="44"/>
      <c r="J20" s="44"/>
    </row>
    <row r="21" spans="1:19" ht="30.75">
      <c r="A21" s="1">
        <v>29</v>
      </c>
      <c r="B21" s="5">
        <v>2616</v>
      </c>
      <c r="C21" s="1"/>
      <c r="D21" s="5"/>
      <c r="G21" s="44"/>
      <c r="H21" s="44"/>
      <c r="I21" s="44"/>
      <c r="J21" s="44"/>
      <c r="L21" s="53" t="s">
        <v>8</v>
      </c>
      <c r="M21" s="54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>
      <c r="A22" s="1">
        <v>30</v>
      </c>
      <c r="B22" s="5">
        <v>2373</v>
      </c>
      <c r="C22" s="1"/>
      <c r="D22" s="5"/>
      <c r="G22" s="44"/>
      <c r="H22" s="44"/>
      <c r="I22" s="44"/>
      <c r="J22" s="44"/>
      <c r="L22" s="55" t="s">
        <v>13</v>
      </c>
      <c r="M22">
        <v>3</v>
      </c>
      <c r="N22">
        <v>1129664</v>
      </c>
      <c r="O22">
        <v>17.2</v>
      </c>
      <c r="P22">
        <v>17.2</v>
      </c>
      <c r="Q22">
        <v>17.2</v>
      </c>
      <c r="S22" s="39"/>
    </row>
    <row r="23" spans="1:19">
      <c r="A23" s="1">
        <v>31</v>
      </c>
      <c r="B23" s="5">
        <v>3234</v>
      </c>
      <c r="C23" s="1"/>
      <c r="D23" s="5"/>
      <c r="G23" s="44"/>
      <c r="H23" s="44"/>
      <c r="I23" s="44"/>
      <c r="J23" s="44"/>
      <c r="L23" s="56"/>
      <c r="M23">
        <v>4</v>
      </c>
      <c r="N23">
        <v>1018967</v>
      </c>
      <c r="O23">
        <v>15.5</v>
      </c>
      <c r="P23">
        <v>15.5</v>
      </c>
      <c r="Q23">
        <v>32.6</v>
      </c>
      <c r="S23" s="39"/>
    </row>
    <row r="24" spans="1:19">
      <c r="A24" s="1">
        <v>1</v>
      </c>
      <c r="B24" s="5">
        <v>3789</v>
      </c>
      <c r="C24" s="1"/>
      <c r="D24" s="5"/>
      <c r="F24" s="46"/>
      <c r="G24" s="44"/>
      <c r="H24" s="44"/>
      <c r="I24" s="44"/>
      <c r="J24" s="44"/>
      <c r="L24" s="56"/>
      <c r="M24">
        <v>5</v>
      </c>
      <c r="N24">
        <v>1190539</v>
      </c>
      <c r="O24">
        <v>18.100000000000001</v>
      </c>
      <c r="P24">
        <v>18.100000000000001</v>
      </c>
      <c r="Q24">
        <v>50.7</v>
      </c>
      <c r="S24" s="39"/>
    </row>
    <row r="25" spans="1:19">
      <c r="A25" s="1">
        <v>2</v>
      </c>
      <c r="B25" s="5">
        <v>3727</v>
      </c>
      <c r="C25" s="1"/>
      <c r="D25" s="5"/>
      <c r="G25" s="44"/>
      <c r="H25" s="44"/>
      <c r="I25" s="44"/>
      <c r="J25" s="44"/>
      <c r="L25" s="56"/>
      <c r="M25">
        <v>6</v>
      </c>
      <c r="N25">
        <v>1344519</v>
      </c>
      <c r="O25">
        <v>20.399999999999999</v>
      </c>
      <c r="P25">
        <v>20.399999999999999</v>
      </c>
      <c r="Q25">
        <v>71.2</v>
      </c>
      <c r="S25" s="39"/>
    </row>
    <row r="26" spans="1:19">
      <c r="A26" s="1">
        <v>3</v>
      </c>
      <c r="B26" s="5">
        <v>2988</v>
      </c>
      <c r="C26" s="1"/>
      <c r="D26" s="5"/>
      <c r="G26" s="44"/>
      <c r="H26" s="44"/>
      <c r="I26" s="44"/>
      <c r="J26" s="44"/>
      <c r="L26" s="56"/>
      <c r="M26">
        <v>7</v>
      </c>
      <c r="N26">
        <v>1345788</v>
      </c>
      <c r="O26">
        <v>20.399999999999999</v>
      </c>
      <c r="P26">
        <v>20.399999999999999</v>
      </c>
      <c r="Q26">
        <v>91.6</v>
      </c>
      <c r="S26" s="39"/>
    </row>
    <row r="27" spans="1:19">
      <c r="A27" s="1">
        <v>4</v>
      </c>
      <c r="B27" s="5">
        <v>2918</v>
      </c>
      <c r="C27" s="1"/>
      <c r="D27" s="5"/>
      <c r="G27" s="44"/>
      <c r="H27" s="44"/>
      <c r="I27" s="44"/>
      <c r="J27" s="44"/>
      <c r="L27" s="56"/>
      <c r="M27">
        <v>8</v>
      </c>
      <c r="N27">
        <v>551398</v>
      </c>
      <c r="O27">
        <v>8.4</v>
      </c>
      <c r="P27">
        <v>8.4</v>
      </c>
      <c r="Q27">
        <v>100</v>
      </c>
      <c r="S27" s="39"/>
    </row>
    <row r="28" spans="1:19">
      <c r="A28" s="1">
        <v>5</v>
      </c>
      <c r="B28" s="5">
        <v>2194</v>
      </c>
      <c r="C28" s="1"/>
      <c r="D28" s="5"/>
      <c r="G28" s="44"/>
      <c r="H28" s="44"/>
      <c r="I28" s="44"/>
      <c r="J28" s="44"/>
      <c r="L28" s="57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5">
        <v>2012</v>
      </c>
      <c r="C29" s="1"/>
      <c r="D29" s="5"/>
      <c r="G29" s="44"/>
      <c r="H29" s="44"/>
      <c r="I29" s="44"/>
      <c r="J29" s="44"/>
    </row>
    <row r="30" spans="1:19">
      <c r="A30" s="1">
        <v>7</v>
      </c>
      <c r="B30" s="5">
        <v>3012</v>
      </c>
      <c r="C30" s="1"/>
      <c r="D30" s="5"/>
      <c r="G30" s="44"/>
      <c r="H30" s="44"/>
      <c r="I30" s="44"/>
      <c r="J30" s="44"/>
    </row>
    <row r="31" spans="1:19">
      <c r="A31" s="1">
        <v>8</v>
      </c>
      <c r="B31" s="5">
        <v>1855</v>
      </c>
      <c r="C31" s="1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BC0-45D5-9145-81A2-0A3D2EC42621}">
  <dimension ref="A1:S64"/>
  <sheetViews>
    <sheetView workbookViewId="0">
      <selection activeCell="D33" sqref="D32:D33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10</v>
      </c>
      <c r="B5" s="37">
        <f>P22/100</f>
        <v>0.193</v>
      </c>
      <c r="C5">
        <f>SUM(E5:K5)</f>
        <v>18691</v>
      </c>
      <c r="D5">
        <f>B5*C5</f>
        <v>3607.3630000000003</v>
      </c>
      <c r="E5" s="1">
        <f t="shared" ref="E5:E10" si="0">B20</f>
        <v>2948</v>
      </c>
      <c r="F5" s="1">
        <f t="shared" ref="F5:F10" si="1">B21</f>
        <v>2200</v>
      </c>
      <c r="G5" s="1">
        <f t="shared" ref="G5:G10" si="2">B22</f>
        <v>2025</v>
      </c>
      <c r="H5" s="1">
        <f t="shared" ref="H5:H10" si="3">B23</f>
        <v>3050</v>
      </c>
      <c r="I5" s="1">
        <f t="shared" ref="I5:I10" si="4">B24</f>
        <v>3152</v>
      </c>
      <c r="J5" s="5">
        <f t="shared" ref="J5:J10" si="5">B25</f>
        <v>2771</v>
      </c>
      <c r="K5" s="5">
        <f t="shared" ref="K5:K10" si="6">B26</f>
        <v>2545</v>
      </c>
    </row>
    <row r="6" spans="1:11">
      <c r="A6">
        <v>11</v>
      </c>
      <c r="B6" s="37">
        <f t="shared" ref="B6:B10" si="7">P23/100</f>
        <v>0.124</v>
      </c>
      <c r="C6">
        <f t="shared" ref="C6:C10" si="8">SUM(E6:K6)</f>
        <v>18153</v>
      </c>
      <c r="D6">
        <f t="shared" ref="D6:D10" si="9">B6*C6</f>
        <v>2250.9720000000002</v>
      </c>
      <c r="E6" s="1">
        <f t="shared" si="0"/>
        <v>2200</v>
      </c>
      <c r="F6" s="1">
        <f t="shared" si="1"/>
        <v>2025</v>
      </c>
      <c r="G6" s="1">
        <f t="shared" si="2"/>
        <v>3050</v>
      </c>
      <c r="H6" s="1">
        <f t="shared" si="3"/>
        <v>3152</v>
      </c>
      <c r="I6" s="5">
        <f t="shared" si="4"/>
        <v>2771</v>
      </c>
      <c r="J6" s="5">
        <f t="shared" si="5"/>
        <v>2545</v>
      </c>
      <c r="K6" s="5">
        <f t="shared" si="6"/>
        <v>2410</v>
      </c>
    </row>
    <row r="7" spans="1:11">
      <c r="A7">
        <v>12</v>
      </c>
      <c r="B7" s="37">
        <f t="shared" si="7"/>
        <v>0.22899999999999998</v>
      </c>
      <c r="C7">
        <f t="shared" si="8"/>
        <v>17445</v>
      </c>
      <c r="D7">
        <f t="shared" si="9"/>
        <v>3994.9049999999997</v>
      </c>
      <c r="E7" s="1">
        <f t="shared" si="0"/>
        <v>2025</v>
      </c>
      <c r="F7" s="1">
        <f t="shared" si="1"/>
        <v>3050</v>
      </c>
      <c r="G7" s="1">
        <f t="shared" si="2"/>
        <v>3152</v>
      </c>
      <c r="H7" s="5">
        <f t="shared" si="3"/>
        <v>2771</v>
      </c>
      <c r="I7" s="5">
        <f t="shared" si="4"/>
        <v>2545</v>
      </c>
      <c r="J7" s="5">
        <f t="shared" si="5"/>
        <v>2410</v>
      </c>
      <c r="K7" s="5">
        <f t="shared" si="6"/>
        <v>1492</v>
      </c>
    </row>
    <row r="8" spans="1:11">
      <c r="A8">
        <v>13</v>
      </c>
      <c r="B8" s="37">
        <f t="shared" si="7"/>
        <v>0.182</v>
      </c>
      <c r="C8">
        <f t="shared" si="8"/>
        <v>16915</v>
      </c>
      <c r="D8">
        <f t="shared" si="9"/>
        <v>3078.5299999999997</v>
      </c>
      <c r="E8" s="1">
        <f t="shared" si="0"/>
        <v>3050</v>
      </c>
      <c r="F8" s="1">
        <f t="shared" si="1"/>
        <v>3152</v>
      </c>
      <c r="G8" s="5">
        <f t="shared" si="2"/>
        <v>2771</v>
      </c>
      <c r="H8" s="5">
        <f t="shared" si="3"/>
        <v>2545</v>
      </c>
      <c r="I8" s="5">
        <f t="shared" si="4"/>
        <v>2410</v>
      </c>
      <c r="J8" s="5">
        <f t="shared" si="5"/>
        <v>1492</v>
      </c>
      <c r="K8" s="5">
        <f t="shared" si="6"/>
        <v>1495</v>
      </c>
    </row>
    <row r="9" spans="1:11">
      <c r="A9">
        <v>14</v>
      </c>
      <c r="B9" s="37">
        <f t="shared" si="7"/>
        <v>0.17800000000000002</v>
      </c>
      <c r="C9">
        <f t="shared" si="8"/>
        <v>15901</v>
      </c>
      <c r="D9">
        <f t="shared" si="9"/>
        <v>2830.3780000000002</v>
      </c>
      <c r="E9" s="1">
        <f t="shared" si="0"/>
        <v>3152</v>
      </c>
      <c r="F9" s="5">
        <f t="shared" si="1"/>
        <v>2771</v>
      </c>
      <c r="G9" s="5">
        <f t="shared" si="2"/>
        <v>2545</v>
      </c>
      <c r="H9" s="5">
        <f t="shared" si="3"/>
        <v>2410</v>
      </c>
      <c r="I9" s="5">
        <f t="shared" si="4"/>
        <v>1492</v>
      </c>
      <c r="J9" s="5">
        <f t="shared" si="5"/>
        <v>1495</v>
      </c>
      <c r="K9" s="5">
        <f t="shared" si="6"/>
        <v>2036</v>
      </c>
    </row>
    <row r="10" spans="1:11">
      <c r="A10">
        <v>15</v>
      </c>
      <c r="B10" s="37">
        <f t="shared" si="7"/>
        <v>9.5000000000000001E-2</v>
      </c>
      <c r="C10">
        <f t="shared" si="8"/>
        <v>13980</v>
      </c>
      <c r="D10">
        <f t="shared" si="9"/>
        <v>1328.1</v>
      </c>
      <c r="E10" s="5">
        <f t="shared" si="0"/>
        <v>2771</v>
      </c>
      <c r="F10" s="5">
        <f t="shared" si="1"/>
        <v>2545</v>
      </c>
      <c r="G10" s="5">
        <f t="shared" si="2"/>
        <v>2410</v>
      </c>
      <c r="H10" s="5">
        <f t="shared" si="3"/>
        <v>1492</v>
      </c>
      <c r="I10" s="5">
        <f t="shared" si="4"/>
        <v>1495</v>
      </c>
      <c r="J10" s="5">
        <f t="shared" si="5"/>
        <v>2036</v>
      </c>
      <c r="K10" s="5">
        <f t="shared" si="6"/>
        <v>1231</v>
      </c>
    </row>
    <row r="11" spans="1:11">
      <c r="D11" s="38">
        <f>SUM(D5:D10)</f>
        <v>17090.248</v>
      </c>
    </row>
    <row r="13" spans="1:11">
      <c r="A13" t="s">
        <v>7</v>
      </c>
      <c r="D13" s="45">
        <f>D11/7</f>
        <v>2441.4639999999999</v>
      </c>
      <c r="E13" t="s">
        <v>52</v>
      </c>
    </row>
    <row r="14" spans="1:11">
      <c r="A14" s="1">
        <v>29</v>
      </c>
      <c r="B14" s="47">
        <v>2618</v>
      </c>
      <c r="C14" s="47"/>
      <c r="D14" s="5"/>
    </row>
    <row r="15" spans="1:11">
      <c r="A15" s="1">
        <v>30</v>
      </c>
      <c r="B15" s="47">
        <v>2379</v>
      </c>
      <c r="C15" s="47"/>
      <c r="D15" s="5"/>
    </row>
    <row r="16" spans="1:11">
      <c r="A16" s="1">
        <v>31</v>
      </c>
      <c r="B16" s="47">
        <v>3238</v>
      </c>
      <c r="C16" s="47"/>
      <c r="D16" s="5"/>
    </row>
    <row r="17" spans="1:19">
      <c r="A17" s="1">
        <v>1</v>
      </c>
      <c r="B17" s="47">
        <v>3789</v>
      </c>
      <c r="C17" s="47"/>
      <c r="D17" s="5"/>
    </row>
    <row r="18" spans="1:19">
      <c r="A18" s="1">
        <v>2</v>
      </c>
      <c r="B18" s="47">
        <v>3741</v>
      </c>
      <c r="C18" s="47"/>
      <c r="D18" s="5"/>
    </row>
    <row r="19" spans="1:19">
      <c r="A19" s="1">
        <v>3</v>
      </c>
      <c r="B19" s="47">
        <v>3011</v>
      </c>
      <c r="C19" s="47"/>
      <c r="D19" s="5"/>
    </row>
    <row r="20" spans="1:19">
      <c r="A20" s="1">
        <v>4</v>
      </c>
      <c r="B20" s="47">
        <v>2948</v>
      </c>
      <c r="C20" s="47"/>
      <c r="D20" s="5"/>
      <c r="G20" s="44"/>
      <c r="H20" s="44"/>
      <c r="I20" s="44"/>
      <c r="J20" s="44"/>
    </row>
    <row r="21" spans="1:19" ht="30.75">
      <c r="A21" s="1">
        <v>5</v>
      </c>
      <c r="B21" s="47">
        <v>2200</v>
      </c>
      <c r="C21" s="47"/>
      <c r="D21" s="5"/>
      <c r="G21" s="44"/>
      <c r="H21" s="44"/>
      <c r="I21" s="44"/>
      <c r="J21" s="44"/>
      <c r="L21" s="53" t="s">
        <v>8</v>
      </c>
      <c r="M21" s="5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 s="1">
        <v>6</v>
      </c>
      <c r="B22" s="47">
        <v>2025</v>
      </c>
      <c r="C22" s="47"/>
      <c r="D22" s="5"/>
      <c r="G22" s="44"/>
      <c r="H22" s="44"/>
      <c r="I22" s="44"/>
      <c r="J22" s="44"/>
      <c r="L22" s="59" t="s">
        <v>13</v>
      </c>
      <c r="M22">
        <v>10</v>
      </c>
      <c r="N22">
        <v>1268371</v>
      </c>
      <c r="O22">
        <v>19.3</v>
      </c>
      <c r="P22">
        <v>19.3</v>
      </c>
      <c r="Q22">
        <v>19.3</v>
      </c>
      <c r="S22" s="39"/>
    </row>
    <row r="23" spans="1:19">
      <c r="A23" s="1">
        <v>7</v>
      </c>
      <c r="B23" s="47">
        <v>3050</v>
      </c>
      <c r="C23" s="47"/>
      <c r="D23" s="5"/>
      <c r="G23" s="44"/>
      <c r="H23" s="44"/>
      <c r="I23" s="44"/>
      <c r="J23" s="44"/>
      <c r="L23" s="60"/>
      <c r="M23">
        <v>11</v>
      </c>
      <c r="N23">
        <v>814027</v>
      </c>
      <c r="O23">
        <v>12.4</v>
      </c>
      <c r="P23">
        <v>12.4</v>
      </c>
      <c r="Q23">
        <v>31.6</v>
      </c>
      <c r="S23" s="39"/>
    </row>
    <row r="24" spans="1:19">
      <c r="A24" s="1">
        <v>8</v>
      </c>
      <c r="B24" s="47">
        <v>3152</v>
      </c>
      <c r="C24" s="47"/>
      <c r="D24" s="5"/>
      <c r="F24" s="46"/>
      <c r="G24" s="44"/>
      <c r="H24" s="44"/>
      <c r="I24" s="44"/>
      <c r="J24" s="44"/>
      <c r="L24" s="60"/>
      <c r="M24">
        <v>12</v>
      </c>
      <c r="N24">
        <v>1508328</v>
      </c>
      <c r="O24">
        <v>22.9</v>
      </c>
      <c r="P24">
        <v>22.9</v>
      </c>
      <c r="Q24">
        <v>54.6</v>
      </c>
      <c r="S24" s="39"/>
    </row>
    <row r="25" spans="1:19">
      <c r="A25" s="1">
        <v>9</v>
      </c>
      <c r="B25" s="47">
        <v>2771</v>
      </c>
      <c r="C25" s="47"/>
      <c r="D25" s="5"/>
      <c r="G25" s="44"/>
      <c r="H25" s="44"/>
      <c r="I25" s="44"/>
      <c r="J25" s="44"/>
      <c r="L25" s="60"/>
      <c r="M25">
        <v>13</v>
      </c>
      <c r="N25">
        <v>1194963</v>
      </c>
      <c r="O25">
        <v>18.2</v>
      </c>
      <c r="P25">
        <v>18.2</v>
      </c>
      <c r="Q25">
        <v>72.7</v>
      </c>
      <c r="S25" s="39"/>
    </row>
    <row r="26" spans="1:19">
      <c r="A26">
        <v>10</v>
      </c>
      <c r="B26" s="47">
        <v>2545</v>
      </c>
      <c r="C26" s="47"/>
      <c r="D26" s="5"/>
      <c r="G26" s="44"/>
      <c r="H26" s="44"/>
      <c r="I26" s="44"/>
      <c r="J26" s="44"/>
      <c r="L26" s="60"/>
      <c r="M26">
        <v>14</v>
      </c>
      <c r="N26">
        <v>1169970</v>
      </c>
      <c r="O26">
        <v>17.8</v>
      </c>
      <c r="P26">
        <v>17.8</v>
      </c>
      <c r="Q26">
        <v>90.5</v>
      </c>
      <c r="S26" s="39"/>
    </row>
    <row r="27" spans="1:19">
      <c r="A27">
        <v>11</v>
      </c>
      <c r="B27" s="47">
        <v>2410</v>
      </c>
      <c r="C27" s="47"/>
      <c r="D27" s="5"/>
      <c r="G27" s="44"/>
      <c r="H27" s="44"/>
      <c r="I27" s="44"/>
      <c r="J27" s="44"/>
      <c r="L27" s="60"/>
      <c r="M27">
        <v>15</v>
      </c>
      <c r="N27">
        <v>625216</v>
      </c>
      <c r="O27">
        <v>9.5</v>
      </c>
      <c r="P27">
        <v>9.5</v>
      </c>
      <c r="Q27">
        <v>100</v>
      </c>
      <c r="S27" s="39"/>
    </row>
    <row r="28" spans="1:19">
      <c r="A28">
        <v>12</v>
      </c>
      <c r="B28" s="47">
        <v>1492</v>
      </c>
      <c r="C28" s="47"/>
      <c r="D28" s="5"/>
      <c r="G28" s="44"/>
      <c r="H28" s="44"/>
      <c r="I28" s="44"/>
      <c r="J28" s="44"/>
      <c r="L28" s="61"/>
      <c r="M28" t="s">
        <v>20</v>
      </c>
      <c r="N28">
        <v>6580875</v>
      </c>
      <c r="O28">
        <v>100</v>
      </c>
      <c r="P28">
        <v>100</v>
      </c>
    </row>
    <row r="29" spans="1:19">
      <c r="A29">
        <v>13</v>
      </c>
      <c r="B29" s="47">
        <v>1495</v>
      </c>
      <c r="C29" s="47"/>
      <c r="D29" s="5"/>
      <c r="G29" s="44"/>
      <c r="H29" s="44"/>
      <c r="I29" s="44"/>
      <c r="J29" s="44"/>
    </row>
    <row r="30" spans="1:19">
      <c r="A30">
        <v>14</v>
      </c>
      <c r="B30" s="47">
        <v>2036</v>
      </c>
      <c r="C30" s="47"/>
      <c r="D30" s="5"/>
      <c r="G30" s="44"/>
      <c r="H30" s="44"/>
      <c r="I30" s="44"/>
      <c r="J30" s="44"/>
    </row>
    <row r="31" spans="1:19">
      <c r="A31">
        <v>15</v>
      </c>
      <c r="B31" s="47">
        <v>1231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53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D0A3B-6412-6140-BBE5-D02FC58D49EA}">
  <dimension ref="A1:S64"/>
  <sheetViews>
    <sheetView workbookViewId="0">
      <selection activeCell="N22" sqref="N22"/>
    </sheetView>
  </sheetViews>
  <sheetFormatPr baseColWidth="10" defaultColWidth="11" defaultRowHeight="15.75"/>
  <cols>
    <col min="4" max="4" width="13.375" bestFit="1" customWidth="1"/>
  </cols>
  <sheetData>
    <row r="1" spans="1:11">
      <c r="A1" t="s">
        <v>0</v>
      </c>
    </row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0.20300000000000001</v>
      </c>
      <c r="C5">
        <f>SUM(E5:K5)</f>
        <v>13186</v>
      </c>
      <c r="D5">
        <f>B5*C5</f>
        <v>2676.7580000000003</v>
      </c>
      <c r="E5" s="1">
        <f t="shared" ref="E5:E10" si="0">B20</f>
        <v>2412</v>
      </c>
      <c r="F5" s="1">
        <f t="shared" ref="F5:F10" si="1">B21</f>
        <v>1514</v>
      </c>
      <c r="G5" s="1">
        <f t="shared" ref="G5:G10" si="2">B22</f>
        <v>1501</v>
      </c>
      <c r="H5" s="1">
        <f t="shared" ref="H5:H10" si="3">B23</f>
        <v>2041</v>
      </c>
      <c r="I5" s="1">
        <f t="shared" ref="I5:I10" si="4">B24</f>
        <v>2052</v>
      </c>
      <c r="J5" s="5">
        <f t="shared" ref="J5:J10" si="5">B25</f>
        <v>1909</v>
      </c>
      <c r="K5" s="5">
        <f t="shared" ref="K5:K10" si="6">B26</f>
        <v>1757</v>
      </c>
    </row>
    <row r="6" spans="1:11">
      <c r="A6">
        <v>18</v>
      </c>
      <c r="B6" s="37">
        <f t="shared" ref="B6:B10" si="7">P23/100</f>
        <v>0.128</v>
      </c>
      <c r="C6">
        <f t="shared" ref="C6:C10" si="8">SUM(E6:K6)</f>
        <v>12282</v>
      </c>
      <c r="D6">
        <f t="shared" ref="D6:D10" si="9">B6*C6</f>
        <v>1572.096</v>
      </c>
      <c r="E6" s="1">
        <f t="shared" si="0"/>
        <v>1514</v>
      </c>
      <c r="F6" s="1">
        <f t="shared" si="1"/>
        <v>1501</v>
      </c>
      <c r="G6" s="1">
        <f t="shared" si="2"/>
        <v>2041</v>
      </c>
      <c r="H6" s="1">
        <f t="shared" si="3"/>
        <v>2052</v>
      </c>
      <c r="I6" s="5">
        <f t="shared" si="4"/>
        <v>1909</v>
      </c>
      <c r="J6" s="5">
        <f t="shared" si="5"/>
        <v>1757</v>
      </c>
      <c r="K6" s="5">
        <f t="shared" si="6"/>
        <v>1508</v>
      </c>
    </row>
    <row r="7" spans="1:11">
      <c r="A7">
        <v>19</v>
      </c>
      <c r="B7" s="37">
        <f t="shared" si="7"/>
        <v>0.182</v>
      </c>
      <c r="C7">
        <f t="shared" si="8"/>
        <v>11817</v>
      </c>
      <c r="D7">
        <f t="shared" si="9"/>
        <v>2150.694</v>
      </c>
      <c r="E7" s="1">
        <f t="shared" si="0"/>
        <v>1501</v>
      </c>
      <c r="F7" s="1">
        <f t="shared" si="1"/>
        <v>2041</v>
      </c>
      <c r="G7" s="1">
        <f t="shared" si="2"/>
        <v>2052</v>
      </c>
      <c r="H7" s="5">
        <f t="shared" si="3"/>
        <v>1909</v>
      </c>
      <c r="I7" s="5">
        <f t="shared" si="4"/>
        <v>1757</v>
      </c>
      <c r="J7" s="5">
        <f t="shared" si="5"/>
        <v>1508</v>
      </c>
      <c r="K7" s="5">
        <f t="shared" si="6"/>
        <v>1049</v>
      </c>
    </row>
    <row r="8" spans="1:11">
      <c r="A8">
        <v>20</v>
      </c>
      <c r="B8" s="37">
        <f t="shared" si="7"/>
        <v>0.22399999999999998</v>
      </c>
      <c r="C8">
        <f t="shared" si="8"/>
        <v>11383</v>
      </c>
      <c r="D8">
        <f t="shared" si="9"/>
        <v>2549.7919999999999</v>
      </c>
      <c r="E8" s="1">
        <f t="shared" si="0"/>
        <v>2041</v>
      </c>
      <c r="F8" s="1">
        <f t="shared" si="1"/>
        <v>2052</v>
      </c>
      <c r="G8" s="5">
        <f t="shared" si="2"/>
        <v>1909</v>
      </c>
      <c r="H8" s="5">
        <f t="shared" si="3"/>
        <v>1757</v>
      </c>
      <c r="I8" s="5">
        <f t="shared" si="4"/>
        <v>1508</v>
      </c>
      <c r="J8" s="5">
        <f t="shared" si="5"/>
        <v>1049</v>
      </c>
      <c r="K8" s="5">
        <f t="shared" si="6"/>
        <v>1067</v>
      </c>
    </row>
    <row r="9" spans="1:11">
      <c r="A9">
        <v>21</v>
      </c>
      <c r="B9" s="37">
        <f t="shared" si="7"/>
        <v>0.20699999999999999</v>
      </c>
      <c r="C9">
        <f t="shared" si="8"/>
        <v>11001</v>
      </c>
      <c r="D9">
        <f t="shared" si="9"/>
        <v>2277.2069999999999</v>
      </c>
      <c r="E9" s="1">
        <f t="shared" si="0"/>
        <v>2052</v>
      </c>
      <c r="F9" s="5">
        <f t="shared" si="1"/>
        <v>1909</v>
      </c>
      <c r="G9" s="5">
        <f t="shared" si="2"/>
        <v>1757</v>
      </c>
      <c r="H9" s="5">
        <f t="shared" si="3"/>
        <v>1508</v>
      </c>
      <c r="I9" s="5">
        <f t="shared" si="4"/>
        <v>1049</v>
      </c>
      <c r="J9" s="5">
        <f t="shared" si="5"/>
        <v>1067</v>
      </c>
      <c r="K9" s="5">
        <f t="shared" si="6"/>
        <v>1659</v>
      </c>
    </row>
    <row r="10" spans="1:11">
      <c r="A10">
        <v>22</v>
      </c>
      <c r="B10" s="37">
        <f t="shared" si="7"/>
        <v>5.5999999999999994E-2</v>
      </c>
      <c r="C10">
        <f t="shared" si="8"/>
        <v>9942</v>
      </c>
      <c r="D10">
        <f t="shared" si="9"/>
        <v>556.75199999999995</v>
      </c>
      <c r="E10" s="5">
        <f t="shared" si="0"/>
        <v>1909</v>
      </c>
      <c r="F10" s="5">
        <f t="shared" si="1"/>
        <v>1757</v>
      </c>
      <c r="G10" s="5">
        <f t="shared" si="2"/>
        <v>1508</v>
      </c>
      <c r="H10" s="5">
        <f t="shared" si="3"/>
        <v>1049</v>
      </c>
      <c r="I10" s="5">
        <f t="shared" si="4"/>
        <v>1067</v>
      </c>
      <c r="J10" s="5">
        <f t="shared" si="5"/>
        <v>1659</v>
      </c>
      <c r="K10" s="5">
        <f t="shared" si="6"/>
        <v>993</v>
      </c>
    </row>
    <row r="11" spans="1:11">
      <c r="D11" s="38">
        <f>SUM(D5:D10)</f>
        <v>11783.299000000001</v>
      </c>
    </row>
    <row r="13" spans="1:11">
      <c r="A13" t="s">
        <v>7</v>
      </c>
      <c r="D13" s="45">
        <f>D11/7</f>
        <v>1683.3284285714287</v>
      </c>
      <c r="E13" t="s">
        <v>52</v>
      </c>
    </row>
    <row r="14" spans="1:11">
      <c r="A14" s="1">
        <v>5</v>
      </c>
      <c r="B14" s="5">
        <v>2202</v>
      </c>
      <c r="C14" s="47"/>
      <c r="D14" s="5"/>
    </row>
    <row r="15" spans="1:11">
      <c r="A15" s="1">
        <v>6</v>
      </c>
      <c r="B15" s="5">
        <v>2026</v>
      </c>
      <c r="C15" s="47"/>
      <c r="D15" s="5"/>
    </row>
    <row r="16" spans="1:11">
      <c r="A16" s="1">
        <v>7</v>
      </c>
      <c r="B16" s="5">
        <v>3057</v>
      </c>
      <c r="C16" s="47"/>
      <c r="D16" s="5"/>
    </row>
    <row r="17" spans="1:19">
      <c r="A17" s="1">
        <v>8</v>
      </c>
      <c r="B17" s="5">
        <v>3155</v>
      </c>
      <c r="C17" s="47"/>
      <c r="D17" s="5"/>
    </row>
    <row r="18" spans="1:19">
      <c r="A18" s="1">
        <v>9</v>
      </c>
      <c r="B18" s="5">
        <v>2777</v>
      </c>
      <c r="C18" s="47"/>
      <c r="D18" s="5"/>
    </row>
    <row r="19" spans="1:19">
      <c r="A19">
        <v>10</v>
      </c>
      <c r="B19" s="5">
        <v>2554</v>
      </c>
      <c r="C19" s="47"/>
      <c r="D19" s="5"/>
    </row>
    <row r="20" spans="1:19">
      <c r="A20">
        <v>11</v>
      </c>
      <c r="B20" s="5">
        <v>2412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5">
        <v>1514</v>
      </c>
      <c r="C21" s="47"/>
      <c r="D21" s="5"/>
      <c r="G21" s="44"/>
      <c r="H21" s="44"/>
      <c r="I21" s="44"/>
      <c r="J21" s="44"/>
      <c r="L21" s="53" t="s">
        <v>8</v>
      </c>
      <c r="M21" s="5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5">
        <v>1501</v>
      </c>
      <c r="C22" s="47"/>
      <c r="D22" s="5"/>
      <c r="G22" s="44"/>
      <c r="H22" s="44"/>
      <c r="I22" s="44"/>
      <c r="J22" s="44"/>
      <c r="L22" s="59" t="s">
        <v>13</v>
      </c>
      <c r="M22">
        <v>17</v>
      </c>
      <c r="N22">
        <v>1336141</v>
      </c>
      <c r="O22">
        <v>20.3</v>
      </c>
      <c r="P22">
        <v>20.3</v>
      </c>
      <c r="Q22">
        <v>20.3</v>
      </c>
      <c r="S22" s="39"/>
    </row>
    <row r="23" spans="1:19">
      <c r="A23">
        <v>14</v>
      </c>
      <c r="B23" s="5">
        <v>2041</v>
      </c>
      <c r="C23" s="47"/>
      <c r="D23" s="5"/>
      <c r="G23" s="44"/>
      <c r="H23" s="44"/>
      <c r="I23" s="44"/>
      <c r="J23" s="44"/>
      <c r="L23" s="60"/>
      <c r="M23">
        <v>18</v>
      </c>
      <c r="N23">
        <v>840143</v>
      </c>
      <c r="O23">
        <v>12.8</v>
      </c>
      <c r="P23">
        <v>12.8</v>
      </c>
      <c r="Q23">
        <v>33.1</v>
      </c>
      <c r="S23" s="39"/>
    </row>
    <row r="24" spans="1:19">
      <c r="A24">
        <v>15</v>
      </c>
      <c r="B24" s="5">
        <v>2052</v>
      </c>
      <c r="C24" s="47"/>
      <c r="D24" s="5"/>
      <c r="F24" s="46"/>
      <c r="G24" s="44"/>
      <c r="H24" s="44"/>
      <c r="I24" s="44"/>
      <c r="J24" s="44"/>
      <c r="L24" s="60"/>
      <c r="M24">
        <v>19</v>
      </c>
      <c r="N24">
        <v>1198856</v>
      </c>
      <c r="O24">
        <v>18.2</v>
      </c>
      <c r="P24">
        <v>18.2</v>
      </c>
      <c r="Q24">
        <v>51.3</v>
      </c>
      <c r="S24" s="39"/>
    </row>
    <row r="25" spans="1:19">
      <c r="A25" s="1">
        <v>16</v>
      </c>
      <c r="B25" s="5">
        <v>1909</v>
      </c>
      <c r="C25" s="47"/>
      <c r="D25" s="5"/>
      <c r="G25" s="44"/>
      <c r="H25" s="44"/>
      <c r="I25" s="44"/>
      <c r="J25" s="44"/>
      <c r="L25" s="60"/>
      <c r="M25">
        <v>20</v>
      </c>
      <c r="N25">
        <v>1474168</v>
      </c>
      <c r="O25">
        <v>22.4</v>
      </c>
      <c r="P25">
        <v>22.4</v>
      </c>
      <c r="Q25">
        <v>73.7</v>
      </c>
      <c r="S25" s="39"/>
    </row>
    <row r="26" spans="1:19">
      <c r="A26">
        <v>17</v>
      </c>
      <c r="B26" s="5">
        <v>1757</v>
      </c>
      <c r="C26" s="47"/>
      <c r="D26" s="5"/>
      <c r="G26" s="44"/>
      <c r="H26" s="44"/>
      <c r="I26" s="44"/>
      <c r="J26" s="44"/>
      <c r="L26" s="60"/>
      <c r="M26">
        <v>21</v>
      </c>
      <c r="N26">
        <v>1364970</v>
      </c>
      <c r="O26">
        <v>20.7</v>
      </c>
      <c r="P26">
        <v>20.7</v>
      </c>
      <c r="Q26">
        <v>94.4</v>
      </c>
      <c r="S26" s="39"/>
    </row>
    <row r="27" spans="1:19">
      <c r="A27">
        <v>18</v>
      </c>
      <c r="B27" s="5">
        <v>1508</v>
      </c>
      <c r="C27" s="47"/>
      <c r="D27" s="5"/>
      <c r="G27" s="44"/>
      <c r="H27" s="44"/>
      <c r="I27" s="44"/>
      <c r="J27" s="44"/>
      <c r="L27" s="60"/>
      <c r="M27">
        <v>22</v>
      </c>
      <c r="N27">
        <v>366596</v>
      </c>
      <c r="O27">
        <v>5.6</v>
      </c>
      <c r="P27">
        <v>5.6</v>
      </c>
      <c r="Q27">
        <v>100</v>
      </c>
      <c r="S27" s="39"/>
    </row>
    <row r="28" spans="1:19">
      <c r="A28">
        <v>19</v>
      </c>
      <c r="B28" s="5">
        <v>1049</v>
      </c>
      <c r="C28" s="47"/>
      <c r="D28" s="5"/>
      <c r="G28" s="44"/>
      <c r="H28" s="44"/>
      <c r="I28" s="44"/>
      <c r="J28" s="44"/>
      <c r="L28" s="61"/>
      <c r="M28" t="s">
        <v>20</v>
      </c>
      <c r="N28">
        <v>6580875</v>
      </c>
      <c r="O28">
        <v>100</v>
      </c>
      <c r="P28">
        <v>100</v>
      </c>
    </row>
    <row r="29" spans="1:19">
      <c r="A29">
        <v>20</v>
      </c>
      <c r="B29" s="5">
        <v>1067</v>
      </c>
      <c r="C29" s="47"/>
      <c r="D29" s="5"/>
      <c r="G29" s="44"/>
      <c r="H29" s="44"/>
      <c r="I29" s="44"/>
      <c r="J29" s="44"/>
    </row>
    <row r="30" spans="1:19">
      <c r="A30">
        <v>21</v>
      </c>
      <c r="B30" s="5">
        <v>1659</v>
      </c>
      <c r="C30" s="47"/>
      <c r="D30" s="5"/>
      <c r="G30" s="44"/>
      <c r="H30" s="44"/>
      <c r="I30" s="44"/>
      <c r="J30" s="44"/>
    </row>
    <row r="31" spans="1:19">
      <c r="A31">
        <v>22</v>
      </c>
      <c r="B31" s="5">
        <v>993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54</v>
      </c>
      <c r="B35" s="5"/>
      <c r="C35" s="5"/>
    </row>
    <row r="36" spans="1:3">
      <c r="B36" s="5"/>
      <c r="C36" s="5"/>
    </row>
    <row r="37" spans="1:3">
      <c r="B37" s="5"/>
      <c r="C37" s="5"/>
    </row>
    <row r="38" spans="1:3">
      <c r="B38" s="5"/>
      <c r="C38" s="5"/>
    </row>
    <row r="39" spans="1:3">
      <c r="B39" s="5"/>
      <c r="C39" s="5"/>
    </row>
    <row r="40" spans="1:3">
      <c r="B40" s="5"/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F3A2-1DE4-4B64-BF8D-140A5F2C9883}">
  <dimension ref="A3:S48"/>
  <sheetViews>
    <sheetView workbookViewId="0">
      <selection activeCell="D13" sqref="D13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24</v>
      </c>
      <c r="B5" s="37">
        <f>P22/100</f>
        <v>0.21299999999999999</v>
      </c>
      <c r="C5">
        <f>SUM(E5:K5)</f>
        <v>9734</v>
      </c>
      <c r="D5">
        <f>B5*C5</f>
        <v>2073.3420000000001</v>
      </c>
      <c r="E5" s="1">
        <f t="shared" ref="E5:E10" si="0">B20</f>
        <v>1516</v>
      </c>
      <c r="F5" s="1">
        <f t="shared" ref="F5:F10" si="1">B21</f>
        <v>1052</v>
      </c>
      <c r="G5" s="1">
        <f t="shared" ref="G5:G10" si="2">B22</f>
        <v>1069</v>
      </c>
      <c r="H5" s="1">
        <f t="shared" ref="H5:H10" si="3">B23</f>
        <v>1679</v>
      </c>
      <c r="I5" s="1">
        <f t="shared" ref="I5:I10" si="4">B24</f>
        <v>1628</v>
      </c>
      <c r="J5" s="5">
        <f t="shared" ref="J5:J10" si="5">B25</f>
        <v>1473</v>
      </c>
      <c r="K5" s="5">
        <f t="shared" ref="K5:K10" si="6">B26</f>
        <v>1317</v>
      </c>
    </row>
    <row r="6" spans="1:11">
      <c r="A6">
        <v>25</v>
      </c>
      <c r="B6" s="37">
        <f t="shared" ref="B6:B10" si="7">P23/100</f>
        <v>0.13200000000000001</v>
      </c>
      <c r="C6">
        <f t="shared" ref="C6:C10" si="8">SUM(E6:K6)</f>
        <v>9302</v>
      </c>
      <c r="D6">
        <f t="shared" ref="D6:D10" si="9">B6*C6</f>
        <v>1227.864</v>
      </c>
      <c r="E6" s="1">
        <f t="shared" si="0"/>
        <v>1052</v>
      </c>
      <c r="F6" s="1">
        <f t="shared" si="1"/>
        <v>1069</v>
      </c>
      <c r="G6" s="1">
        <f t="shared" si="2"/>
        <v>1679</v>
      </c>
      <c r="H6" s="1">
        <f t="shared" si="3"/>
        <v>1628</v>
      </c>
      <c r="I6" s="5">
        <f t="shared" si="4"/>
        <v>1473</v>
      </c>
      <c r="J6" s="5">
        <f t="shared" si="5"/>
        <v>1317</v>
      </c>
      <c r="K6" s="5">
        <f t="shared" si="6"/>
        <v>1084</v>
      </c>
    </row>
    <row r="7" spans="1:11">
      <c r="A7">
        <v>26</v>
      </c>
      <c r="B7" s="37">
        <f t="shared" si="7"/>
        <v>0.19399999999999998</v>
      </c>
      <c r="C7">
        <f t="shared" si="8"/>
        <v>9155</v>
      </c>
      <c r="D7">
        <f t="shared" si="9"/>
        <v>1776.0699999999997</v>
      </c>
      <c r="E7" s="1">
        <f t="shared" si="0"/>
        <v>1069</v>
      </c>
      <c r="F7" s="1">
        <f t="shared" si="1"/>
        <v>1679</v>
      </c>
      <c r="G7" s="1">
        <f t="shared" si="2"/>
        <v>1628</v>
      </c>
      <c r="H7" s="5">
        <f t="shared" si="3"/>
        <v>1473</v>
      </c>
      <c r="I7" s="5">
        <f t="shared" si="4"/>
        <v>1317</v>
      </c>
      <c r="J7" s="5">
        <f t="shared" si="5"/>
        <v>1084</v>
      </c>
      <c r="K7" s="5">
        <f t="shared" si="6"/>
        <v>905</v>
      </c>
    </row>
    <row r="8" spans="1:11">
      <c r="A8">
        <v>27</v>
      </c>
      <c r="B8" s="37">
        <f t="shared" si="7"/>
        <v>0.223</v>
      </c>
      <c r="C8">
        <f t="shared" si="8"/>
        <v>8901</v>
      </c>
      <c r="D8">
        <f t="shared" si="9"/>
        <v>1984.923</v>
      </c>
      <c r="E8" s="1">
        <f t="shared" si="0"/>
        <v>1679</v>
      </c>
      <c r="F8" s="1">
        <f t="shared" si="1"/>
        <v>1628</v>
      </c>
      <c r="G8" s="5">
        <f t="shared" si="2"/>
        <v>1473</v>
      </c>
      <c r="H8" s="5">
        <f t="shared" si="3"/>
        <v>1317</v>
      </c>
      <c r="I8" s="5">
        <f t="shared" si="4"/>
        <v>1084</v>
      </c>
      <c r="J8" s="5">
        <f t="shared" si="5"/>
        <v>905</v>
      </c>
      <c r="K8" s="5">
        <f t="shared" si="6"/>
        <v>815</v>
      </c>
    </row>
    <row r="9" spans="1:11">
      <c r="A9">
        <v>28</v>
      </c>
      <c r="B9" s="37">
        <f t="shared" si="7"/>
        <v>0.217</v>
      </c>
      <c r="C9">
        <f t="shared" si="8"/>
        <v>8533</v>
      </c>
      <c r="D9">
        <f t="shared" si="9"/>
        <v>1851.6610000000001</v>
      </c>
      <c r="E9" s="1">
        <f t="shared" si="0"/>
        <v>1628</v>
      </c>
      <c r="F9" s="5">
        <f t="shared" si="1"/>
        <v>1473</v>
      </c>
      <c r="G9" s="5">
        <f t="shared" si="2"/>
        <v>1317</v>
      </c>
      <c r="H9" s="5">
        <f t="shared" si="3"/>
        <v>1084</v>
      </c>
      <c r="I9" s="5">
        <f t="shared" si="4"/>
        <v>905</v>
      </c>
      <c r="J9" s="5">
        <f t="shared" si="5"/>
        <v>815</v>
      </c>
      <c r="K9" s="5">
        <f t="shared" si="6"/>
        <v>1311</v>
      </c>
    </row>
    <row r="10" spans="1:11">
      <c r="A10">
        <v>1</v>
      </c>
      <c r="B10" s="37">
        <f t="shared" si="7"/>
        <v>2.1000000000000001E-2</v>
      </c>
      <c r="C10">
        <f t="shared" si="8"/>
        <v>7617</v>
      </c>
      <c r="D10">
        <f t="shared" si="9"/>
        <v>159.95700000000002</v>
      </c>
      <c r="E10" s="5">
        <f t="shared" si="0"/>
        <v>1473</v>
      </c>
      <c r="F10" s="5">
        <f t="shared" si="1"/>
        <v>1317</v>
      </c>
      <c r="G10" s="5">
        <f t="shared" si="2"/>
        <v>1084</v>
      </c>
      <c r="H10" s="5">
        <f t="shared" si="3"/>
        <v>905</v>
      </c>
      <c r="I10" s="5">
        <f t="shared" si="4"/>
        <v>815</v>
      </c>
      <c r="J10" s="5">
        <f t="shared" si="5"/>
        <v>1311</v>
      </c>
      <c r="K10" s="5">
        <f t="shared" si="6"/>
        <v>712</v>
      </c>
    </row>
    <row r="11" spans="1:11">
      <c r="D11" s="38">
        <f>SUM(D5:D10)</f>
        <v>9073.8170000000009</v>
      </c>
    </row>
    <row r="13" spans="1:11">
      <c r="A13" t="s">
        <v>7</v>
      </c>
      <c r="D13" s="45">
        <f>D11/7</f>
        <v>1296.2595714285715</v>
      </c>
      <c r="E13" t="s">
        <v>52</v>
      </c>
    </row>
    <row r="14" spans="1:11">
      <c r="A14" s="1">
        <v>12</v>
      </c>
      <c r="B14" s="49">
        <v>1517</v>
      </c>
      <c r="C14" s="47"/>
      <c r="D14" s="5"/>
    </row>
    <row r="15" spans="1:11">
      <c r="A15" s="1">
        <v>13</v>
      </c>
      <c r="B15" s="49">
        <v>1499</v>
      </c>
      <c r="C15" s="47"/>
      <c r="D15" s="5"/>
    </row>
    <row r="16" spans="1:11">
      <c r="A16" s="1">
        <v>14</v>
      </c>
      <c r="B16" s="49">
        <v>2041</v>
      </c>
      <c r="C16" s="47"/>
      <c r="D16" s="5"/>
    </row>
    <row r="17" spans="1:19">
      <c r="A17" s="1">
        <v>15</v>
      </c>
      <c r="B17" s="49">
        <v>2054</v>
      </c>
      <c r="C17" s="47"/>
      <c r="D17" s="5"/>
    </row>
    <row r="18" spans="1:19">
      <c r="A18" s="1">
        <v>16</v>
      </c>
      <c r="B18" s="49">
        <v>1913</v>
      </c>
      <c r="C18" s="47"/>
      <c r="D18" s="5"/>
    </row>
    <row r="19" spans="1:19">
      <c r="A19">
        <v>17</v>
      </c>
      <c r="B19" s="49">
        <v>1762</v>
      </c>
      <c r="C19" s="47"/>
      <c r="D19" s="5"/>
    </row>
    <row r="20" spans="1:19">
      <c r="A20">
        <v>18</v>
      </c>
      <c r="B20" s="49">
        <v>1516</v>
      </c>
      <c r="C20" s="47"/>
      <c r="D20" s="5"/>
      <c r="G20" s="44"/>
      <c r="H20" s="44"/>
      <c r="I20" s="44"/>
      <c r="J20" s="44"/>
    </row>
    <row r="21" spans="1:19" ht="30.75">
      <c r="A21">
        <v>19</v>
      </c>
      <c r="B21" s="49">
        <v>1052</v>
      </c>
      <c r="C21" s="47"/>
      <c r="D21" s="5"/>
      <c r="G21" s="44"/>
      <c r="H21" s="44"/>
      <c r="I21" s="44"/>
      <c r="J21" s="44"/>
      <c r="L21" s="53" t="s">
        <v>8</v>
      </c>
      <c r="M21" s="5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20</v>
      </c>
      <c r="B22" s="49">
        <v>1069</v>
      </c>
      <c r="C22" s="47"/>
      <c r="D22" s="5"/>
      <c r="G22" s="44"/>
      <c r="H22" s="44"/>
      <c r="I22" s="44"/>
      <c r="J22" s="44"/>
      <c r="L22" s="59" t="s">
        <v>13</v>
      </c>
      <c r="M22">
        <v>24</v>
      </c>
      <c r="N22">
        <v>1400732</v>
      </c>
      <c r="O22">
        <v>21.3</v>
      </c>
      <c r="P22">
        <v>21.3</v>
      </c>
      <c r="Q22">
        <v>21.3</v>
      </c>
      <c r="S22" s="39"/>
    </row>
    <row r="23" spans="1:19">
      <c r="A23">
        <v>21</v>
      </c>
      <c r="B23" s="49">
        <v>1679</v>
      </c>
      <c r="C23" s="47"/>
      <c r="D23" s="5"/>
      <c r="G23" s="44"/>
      <c r="H23" s="44"/>
      <c r="I23" s="44"/>
      <c r="J23" s="44"/>
      <c r="L23" s="60"/>
      <c r="M23">
        <v>25</v>
      </c>
      <c r="N23">
        <v>867847</v>
      </c>
      <c r="O23">
        <v>13.2</v>
      </c>
      <c r="P23">
        <v>13.2</v>
      </c>
      <c r="Q23">
        <v>34.5</v>
      </c>
      <c r="S23" s="39"/>
    </row>
    <row r="24" spans="1:19">
      <c r="A24">
        <v>22</v>
      </c>
      <c r="B24" s="49">
        <v>1628</v>
      </c>
      <c r="C24" s="47"/>
      <c r="D24" s="5"/>
      <c r="F24" s="46"/>
      <c r="G24" s="44"/>
      <c r="H24" s="44"/>
      <c r="I24" s="44"/>
      <c r="J24" s="44"/>
      <c r="L24" s="60"/>
      <c r="M24">
        <v>26</v>
      </c>
      <c r="N24">
        <v>1273416</v>
      </c>
      <c r="O24">
        <v>19.399999999999999</v>
      </c>
      <c r="P24">
        <v>19.399999999999999</v>
      </c>
      <c r="Q24">
        <v>53.9</v>
      </c>
      <c r="S24" s="39"/>
    </row>
    <row r="25" spans="1:19">
      <c r="A25" s="1">
        <v>23</v>
      </c>
      <c r="B25" s="49">
        <v>1473</v>
      </c>
      <c r="C25" s="47"/>
      <c r="D25" s="5"/>
      <c r="G25" s="44"/>
      <c r="H25" s="44"/>
      <c r="I25" s="44"/>
      <c r="J25" s="44"/>
      <c r="L25" s="60"/>
      <c r="M25">
        <v>27</v>
      </c>
      <c r="N25">
        <v>1470090</v>
      </c>
      <c r="O25">
        <v>22.3</v>
      </c>
      <c r="P25">
        <v>22.3</v>
      </c>
      <c r="Q25">
        <v>76.2</v>
      </c>
      <c r="S25" s="39"/>
    </row>
    <row r="26" spans="1:19">
      <c r="A26">
        <v>24</v>
      </c>
      <c r="B26" s="49">
        <v>1317</v>
      </c>
      <c r="C26" s="47"/>
      <c r="D26" s="5"/>
      <c r="G26" s="44"/>
      <c r="H26" s="44"/>
      <c r="I26" s="44"/>
      <c r="J26" s="44"/>
      <c r="L26" s="60"/>
      <c r="M26">
        <v>28</v>
      </c>
      <c r="N26">
        <v>1428310</v>
      </c>
      <c r="O26">
        <v>21.7</v>
      </c>
      <c r="P26">
        <v>21.7</v>
      </c>
      <c r="Q26">
        <v>97.9</v>
      </c>
      <c r="S26" s="39"/>
    </row>
    <row r="27" spans="1:19">
      <c r="A27">
        <v>25</v>
      </c>
      <c r="B27" s="49">
        <v>1084</v>
      </c>
      <c r="C27" s="47"/>
      <c r="D27" s="5"/>
      <c r="G27" s="44"/>
      <c r="H27" s="44"/>
      <c r="I27" s="44"/>
      <c r="J27" s="44"/>
      <c r="L27" s="60"/>
      <c r="M27">
        <v>1</v>
      </c>
      <c r="N27">
        <v>140480</v>
      </c>
      <c r="O27">
        <v>2.1</v>
      </c>
      <c r="P27">
        <v>2.1</v>
      </c>
      <c r="Q27">
        <v>100</v>
      </c>
      <c r="S27" s="39"/>
    </row>
    <row r="28" spans="1:19">
      <c r="A28">
        <v>26</v>
      </c>
      <c r="B28" s="49">
        <v>905</v>
      </c>
      <c r="C28" s="47"/>
      <c r="D28" s="5"/>
      <c r="G28" s="44"/>
      <c r="H28" s="44"/>
      <c r="I28" s="44"/>
      <c r="J28" s="44"/>
      <c r="L28" s="61"/>
      <c r="M28" t="s">
        <v>20</v>
      </c>
      <c r="N28">
        <v>6580875</v>
      </c>
      <c r="O28">
        <v>100</v>
      </c>
      <c r="P28">
        <v>100</v>
      </c>
    </row>
    <row r="29" spans="1:19">
      <c r="A29">
        <v>27</v>
      </c>
      <c r="B29" s="49">
        <v>815</v>
      </c>
      <c r="C29" s="47"/>
      <c r="D29" s="5"/>
      <c r="G29" s="44"/>
      <c r="H29" s="44"/>
      <c r="I29" s="44"/>
      <c r="J29" s="44"/>
    </row>
    <row r="30" spans="1:19">
      <c r="A30">
        <v>28</v>
      </c>
      <c r="B30" s="49">
        <v>1311</v>
      </c>
      <c r="C30" s="47"/>
      <c r="D30" s="5"/>
      <c r="G30" s="44"/>
      <c r="H30" s="44"/>
      <c r="I30" s="44"/>
      <c r="J30" s="44"/>
    </row>
    <row r="31" spans="1:19">
      <c r="A31">
        <v>1</v>
      </c>
      <c r="B31" s="49">
        <v>712</v>
      </c>
      <c r="C31" s="47"/>
      <c r="D31" s="5"/>
    </row>
    <row r="33" spans="1:3">
      <c r="B33" s="5"/>
      <c r="C33" s="5"/>
    </row>
    <row r="34" spans="1:3">
      <c r="B34" s="5"/>
      <c r="C34" s="5"/>
    </row>
    <row r="35" spans="1:3">
      <c r="A35" t="s">
        <v>55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D450-196D-B343-9AF1-6A9F90A17D35}">
  <dimension ref="A3:S48"/>
  <sheetViews>
    <sheetView workbookViewId="0">
      <selection activeCell="I30" sqref="I30"/>
    </sheetView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3</v>
      </c>
      <c r="B5" s="37">
        <f>P22/100</f>
        <v>0.23399999999999999</v>
      </c>
      <c r="C5">
        <f>SUM(E5:K5)</f>
        <v>7992</v>
      </c>
      <c r="D5">
        <f>B5*C5</f>
        <v>1870.1279999999999</v>
      </c>
      <c r="E5" s="1">
        <f t="shared" ref="E5:E10" si="0">B20</f>
        <v>1084</v>
      </c>
      <c r="F5" s="1">
        <f t="shared" ref="F5:F10" si="1">B21</f>
        <v>906</v>
      </c>
      <c r="G5" s="1">
        <f t="shared" ref="G5:G10" si="2">B22</f>
        <v>818</v>
      </c>
      <c r="H5" s="1">
        <f t="shared" ref="H5:H10" si="3">B23</f>
        <v>1330</v>
      </c>
      <c r="I5" s="1">
        <f t="shared" ref="I5:I10" si="4">B24</f>
        <v>1269</v>
      </c>
      <c r="J5" s="5">
        <f t="shared" ref="J5:J10" si="5">B25</f>
        <v>1168</v>
      </c>
      <c r="K5" s="5">
        <f t="shared" ref="K5:K10" si="6">B26</f>
        <v>1417</v>
      </c>
    </row>
    <row r="6" spans="1:11">
      <c r="A6">
        <v>4</v>
      </c>
      <c r="B6" s="37">
        <f t="shared" ref="B6:B10" si="7">P23/100</f>
        <v>8.6999999999999994E-2</v>
      </c>
      <c r="C6">
        <f t="shared" ref="C6:C10" si="8">SUM(E6:K6)</f>
        <v>7984</v>
      </c>
      <c r="D6">
        <f t="shared" ref="D6:D10" si="9">B6*C6</f>
        <v>694.60799999999995</v>
      </c>
      <c r="E6" s="1">
        <f t="shared" si="0"/>
        <v>906</v>
      </c>
      <c r="F6" s="1">
        <f t="shared" si="1"/>
        <v>818</v>
      </c>
      <c r="G6" s="1">
        <f t="shared" si="2"/>
        <v>1330</v>
      </c>
      <c r="H6" s="1">
        <f t="shared" si="3"/>
        <v>1269</v>
      </c>
      <c r="I6" s="5">
        <f t="shared" si="4"/>
        <v>1168</v>
      </c>
      <c r="J6" s="5">
        <f t="shared" si="5"/>
        <v>1417</v>
      </c>
      <c r="K6" s="5">
        <f t="shared" si="6"/>
        <v>1076</v>
      </c>
    </row>
    <row r="7" spans="1:11">
      <c r="A7">
        <v>5</v>
      </c>
      <c r="B7" s="37">
        <f t="shared" si="7"/>
        <v>0.161</v>
      </c>
      <c r="C7">
        <f t="shared" si="8"/>
        <v>7858</v>
      </c>
      <c r="D7">
        <f t="shared" si="9"/>
        <v>1265.1379999999999</v>
      </c>
      <c r="E7" s="1">
        <f t="shared" si="0"/>
        <v>818</v>
      </c>
      <c r="F7" s="1">
        <f t="shared" si="1"/>
        <v>1330</v>
      </c>
      <c r="G7" s="1">
        <f t="shared" si="2"/>
        <v>1269</v>
      </c>
      <c r="H7" s="5">
        <f t="shared" si="3"/>
        <v>1168</v>
      </c>
      <c r="I7" s="5">
        <f t="shared" si="4"/>
        <v>1417</v>
      </c>
      <c r="J7" s="5">
        <f t="shared" si="5"/>
        <v>1076</v>
      </c>
      <c r="K7" s="5">
        <f t="shared" si="6"/>
        <v>780</v>
      </c>
    </row>
    <row r="8" spans="1:11">
      <c r="A8">
        <v>6</v>
      </c>
      <c r="B8" s="37">
        <f t="shared" si="7"/>
        <v>0.36899999999999999</v>
      </c>
      <c r="C8">
        <f t="shared" si="8"/>
        <v>7815</v>
      </c>
      <c r="D8">
        <f t="shared" si="9"/>
        <v>2883.7350000000001</v>
      </c>
      <c r="E8" s="1">
        <f t="shared" si="0"/>
        <v>1330</v>
      </c>
      <c r="F8" s="1">
        <f t="shared" si="1"/>
        <v>1269</v>
      </c>
      <c r="G8" s="5">
        <f t="shared" si="2"/>
        <v>1168</v>
      </c>
      <c r="H8" s="5">
        <f t="shared" si="3"/>
        <v>1417</v>
      </c>
      <c r="I8" s="5">
        <f t="shared" si="4"/>
        <v>1076</v>
      </c>
      <c r="J8" s="5">
        <f t="shared" si="5"/>
        <v>780</v>
      </c>
      <c r="K8" s="5">
        <f t="shared" si="6"/>
        <v>775</v>
      </c>
    </row>
    <row r="9" spans="1:11">
      <c r="A9">
        <v>7</v>
      </c>
      <c r="B9" s="37">
        <f t="shared" si="7"/>
        <v>9.8000000000000004E-2</v>
      </c>
      <c r="C9">
        <f t="shared" si="8"/>
        <v>7723</v>
      </c>
      <c r="D9">
        <f t="shared" si="9"/>
        <v>756.85400000000004</v>
      </c>
      <c r="E9" s="1">
        <f t="shared" si="0"/>
        <v>1269</v>
      </c>
      <c r="F9" s="5">
        <f t="shared" si="1"/>
        <v>1168</v>
      </c>
      <c r="G9" s="5">
        <f t="shared" si="2"/>
        <v>1417</v>
      </c>
      <c r="H9" s="5">
        <f t="shared" si="3"/>
        <v>1076</v>
      </c>
      <c r="I9" s="5">
        <f t="shared" si="4"/>
        <v>780</v>
      </c>
      <c r="J9" s="5">
        <f t="shared" si="5"/>
        <v>775</v>
      </c>
      <c r="K9" s="5">
        <f t="shared" si="6"/>
        <v>1238</v>
      </c>
    </row>
    <row r="10" spans="1:11">
      <c r="A10">
        <v>8</v>
      </c>
      <c r="B10" s="37">
        <f t="shared" si="7"/>
        <v>5.0999999999999997E-2</v>
      </c>
      <c r="C10">
        <f t="shared" si="8"/>
        <v>7225</v>
      </c>
      <c r="D10">
        <f t="shared" si="9"/>
        <v>368.47499999999997</v>
      </c>
      <c r="E10" s="5">
        <f t="shared" si="0"/>
        <v>1168</v>
      </c>
      <c r="F10" s="5">
        <f t="shared" si="1"/>
        <v>1417</v>
      </c>
      <c r="G10" s="5">
        <f t="shared" si="2"/>
        <v>1076</v>
      </c>
      <c r="H10" s="5">
        <f t="shared" si="3"/>
        <v>780</v>
      </c>
      <c r="I10" s="5">
        <f t="shared" si="4"/>
        <v>775</v>
      </c>
      <c r="J10" s="5">
        <f t="shared" si="5"/>
        <v>1238</v>
      </c>
      <c r="K10" s="5">
        <f t="shared" si="6"/>
        <v>771</v>
      </c>
    </row>
    <row r="11" spans="1:11">
      <c r="D11" s="38">
        <f>SUM(D5:D10)</f>
        <v>7838.938000000001</v>
      </c>
    </row>
    <row r="13" spans="1:11">
      <c r="A13" t="s">
        <v>7</v>
      </c>
      <c r="D13" s="45">
        <f>D11/7</f>
        <v>1119.8482857142858</v>
      </c>
      <c r="E13" t="s">
        <v>52</v>
      </c>
    </row>
    <row r="14" spans="1:11">
      <c r="A14">
        <v>19</v>
      </c>
      <c r="B14" s="50">
        <v>1052</v>
      </c>
      <c r="C14" s="47"/>
      <c r="D14" s="5"/>
    </row>
    <row r="15" spans="1:11">
      <c r="A15">
        <v>20</v>
      </c>
      <c r="B15" s="50">
        <v>1069</v>
      </c>
      <c r="C15" s="47"/>
      <c r="D15" s="5"/>
    </row>
    <row r="16" spans="1:11">
      <c r="A16">
        <v>21</v>
      </c>
      <c r="B16" s="50">
        <v>1679</v>
      </c>
      <c r="C16" s="47"/>
      <c r="D16" s="5"/>
    </row>
    <row r="17" spans="1:19">
      <c r="A17">
        <v>22</v>
      </c>
      <c r="B17" s="50">
        <v>1627</v>
      </c>
      <c r="C17" s="47"/>
      <c r="D17" s="5"/>
    </row>
    <row r="18" spans="1:19">
      <c r="A18" s="1">
        <v>23</v>
      </c>
      <c r="B18" s="50">
        <v>1473</v>
      </c>
      <c r="C18" s="47"/>
      <c r="D18" s="5"/>
    </row>
    <row r="19" spans="1:19">
      <c r="A19">
        <v>24</v>
      </c>
      <c r="B19" s="50">
        <v>1317</v>
      </c>
      <c r="C19" s="47"/>
      <c r="D19" s="5"/>
    </row>
    <row r="20" spans="1:19">
      <c r="A20">
        <v>25</v>
      </c>
      <c r="B20" s="50">
        <v>1084</v>
      </c>
      <c r="C20" s="47"/>
      <c r="D20" s="5"/>
      <c r="G20" s="44"/>
      <c r="H20" s="44"/>
      <c r="I20" s="44"/>
      <c r="J20" s="44"/>
    </row>
    <row r="21" spans="1:19" ht="30.75">
      <c r="A21">
        <v>26</v>
      </c>
      <c r="B21" s="50">
        <v>906</v>
      </c>
      <c r="C21" s="47"/>
      <c r="D21" s="5"/>
      <c r="G21" s="44"/>
      <c r="H21" s="44"/>
      <c r="I21" s="44"/>
      <c r="J21" s="44"/>
      <c r="L21" s="53" t="s">
        <v>8</v>
      </c>
      <c r="M21" s="5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27</v>
      </c>
      <c r="B22" s="50">
        <v>818</v>
      </c>
      <c r="C22" s="47"/>
      <c r="D22" s="5"/>
      <c r="G22" s="44"/>
      <c r="H22" s="44"/>
      <c r="I22" s="44"/>
      <c r="J22" s="44"/>
      <c r="L22" s="59" t="s">
        <v>13</v>
      </c>
      <c r="M22">
        <v>3</v>
      </c>
      <c r="N22">
        <v>1539210</v>
      </c>
      <c r="O22">
        <v>23.4</v>
      </c>
      <c r="P22">
        <v>23.4</v>
      </c>
      <c r="Q22">
        <v>23.4</v>
      </c>
      <c r="S22" s="39"/>
    </row>
    <row r="23" spans="1:19">
      <c r="A23">
        <v>28</v>
      </c>
      <c r="B23" s="50">
        <v>1330</v>
      </c>
      <c r="C23" s="47"/>
      <c r="D23" s="5"/>
      <c r="G23" s="44"/>
      <c r="H23" s="44"/>
      <c r="I23" s="44"/>
      <c r="J23" s="44"/>
      <c r="L23" s="60"/>
      <c r="M23">
        <v>4</v>
      </c>
      <c r="N23">
        <v>572382</v>
      </c>
      <c r="O23">
        <v>8.6999999999999993</v>
      </c>
      <c r="P23">
        <v>8.6999999999999993</v>
      </c>
      <c r="Q23">
        <v>32.1</v>
      </c>
      <c r="S23" s="39"/>
    </row>
    <row r="24" spans="1:19">
      <c r="A24">
        <v>1</v>
      </c>
      <c r="B24" s="50">
        <v>1269</v>
      </c>
      <c r="C24" s="47"/>
      <c r="D24" s="5"/>
      <c r="F24" s="46"/>
      <c r="G24" s="44"/>
      <c r="H24" s="44"/>
      <c r="I24" s="44"/>
      <c r="J24" s="44"/>
      <c r="L24" s="60"/>
      <c r="M24">
        <v>5</v>
      </c>
      <c r="N24">
        <v>1057636</v>
      </c>
      <c r="O24">
        <v>16.100000000000001</v>
      </c>
      <c r="P24">
        <v>16.100000000000001</v>
      </c>
      <c r="Q24">
        <v>48.2</v>
      </c>
      <c r="S24" s="39"/>
    </row>
    <row r="25" spans="1:19">
      <c r="A25">
        <v>2</v>
      </c>
      <c r="B25" s="50">
        <v>1168</v>
      </c>
      <c r="C25" s="47"/>
      <c r="D25" s="5"/>
      <c r="G25" s="44"/>
      <c r="H25" s="44"/>
      <c r="I25" s="44"/>
      <c r="J25" s="44"/>
      <c r="L25" s="60"/>
      <c r="M25">
        <v>6</v>
      </c>
      <c r="N25">
        <v>2428839</v>
      </c>
      <c r="O25">
        <v>36.9</v>
      </c>
      <c r="P25">
        <v>36.9</v>
      </c>
      <c r="Q25">
        <v>85.1</v>
      </c>
      <c r="S25" s="39"/>
    </row>
    <row r="26" spans="1:19">
      <c r="A26" s="1">
        <v>3</v>
      </c>
      <c r="B26" s="50">
        <v>1417</v>
      </c>
      <c r="C26" s="47"/>
      <c r="D26" s="5"/>
      <c r="G26" s="44"/>
      <c r="H26" s="44"/>
      <c r="I26" s="44"/>
      <c r="J26" s="44"/>
      <c r="L26" s="60"/>
      <c r="M26">
        <v>7</v>
      </c>
      <c r="N26">
        <v>647603</v>
      </c>
      <c r="O26">
        <v>9.8000000000000007</v>
      </c>
      <c r="P26">
        <v>9.8000000000000007</v>
      </c>
      <c r="Q26">
        <v>94.9</v>
      </c>
      <c r="S26" s="39"/>
    </row>
    <row r="27" spans="1:19">
      <c r="A27" s="1">
        <v>4</v>
      </c>
      <c r="B27" s="50">
        <v>1076</v>
      </c>
      <c r="C27" s="47"/>
      <c r="D27" s="5"/>
      <c r="G27" s="44"/>
      <c r="H27" s="44"/>
      <c r="I27" s="44"/>
      <c r="J27" s="44"/>
      <c r="L27" s="60"/>
      <c r="M27">
        <v>8</v>
      </c>
      <c r="N27">
        <v>335206</v>
      </c>
      <c r="O27">
        <v>5.0999999999999996</v>
      </c>
      <c r="P27">
        <v>5.0999999999999996</v>
      </c>
      <c r="Q27">
        <v>100</v>
      </c>
      <c r="S27" s="39"/>
    </row>
    <row r="28" spans="1:19">
      <c r="A28" s="1">
        <v>5</v>
      </c>
      <c r="B28" s="50">
        <v>780</v>
      </c>
      <c r="C28" s="47"/>
      <c r="D28" s="5"/>
      <c r="G28" s="44"/>
      <c r="H28" s="44"/>
      <c r="I28" s="44"/>
      <c r="J28" s="44"/>
      <c r="L28" s="61"/>
      <c r="M28" t="s">
        <v>20</v>
      </c>
      <c r="N28">
        <v>6580875</v>
      </c>
      <c r="O28">
        <v>100</v>
      </c>
      <c r="P28">
        <v>100</v>
      </c>
    </row>
    <row r="29" spans="1:19">
      <c r="A29" s="1">
        <v>6</v>
      </c>
      <c r="B29" s="50">
        <v>775</v>
      </c>
      <c r="C29" s="47"/>
      <c r="D29" s="5"/>
      <c r="G29" s="44"/>
      <c r="H29" s="44"/>
      <c r="I29" s="44"/>
      <c r="J29" s="44"/>
    </row>
    <row r="30" spans="1:19">
      <c r="A30" s="1">
        <v>7</v>
      </c>
      <c r="B30" s="50">
        <v>1238</v>
      </c>
      <c r="C30" s="47"/>
      <c r="D30" s="5"/>
      <c r="G30" s="44"/>
      <c r="H30" s="44"/>
      <c r="I30" s="44"/>
      <c r="J30" s="44"/>
    </row>
    <row r="31" spans="1:19">
      <c r="A31" s="1">
        <v>8</v>
      </c>
      <c r="B31" s="50">
        <v>771</v>
      </c>
      <c r="C31" s="47"/>
      <c r="D31" s="5"/>
      <c r="L31" t="s">
        <v>2</v>
      </c>
    </row>
    <row r="33" spans="1:3">
      <c r="B33" s="5"/>
      <c r="C33" s="5"/>
    </row>
    <row r="34" spans="1:3">
      <c r="B34" s="5"/>
      <c r="C34" s="5"/>
    </row>
    <row r="35" spans="1:3">
      <c r="A35" t="s">
        <v>56</v>
      </c>
      <c r="B35" s="5"/>
      <c r="C35" s="5"/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DB5F-9F80-C34D-BD93-B0CBD84FF3C9}">
  <dimension ref="A3:S48"/>
  <sheetViews>
    <sheetView workbookViewId="0"/>
  </sheetViews>
  <sheetFormatPr baseColWidth="10" defaultColWidth="11" defaultRowHeight="15.75"/>
  <cols>
    <col min="4" max="4" width="13.375" bestFit="1" customWidth="1"/>
  </cols>
  <sheetData>
    <row r="3" spans="1:11">
      <c r="A3" t="s">
        <v>1</v>
      </c>
    </row>
    <row r="4" spans="1:11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11">
      <c r="A5">
        <v>17</v>
      </c>
      <c r="B5" s="37">
        <f>P22/100</f>
        <v>0.20699999999999999</v>
      </c>
      <c r="C5">
        <f>SUM(E5:K5)</f>
        <v>8119</v>
      </c>
      <c r="D5">
        <f>B5*C5</f>
        <v>1680.6329999999998</v>
      </c>
      <c r="E5" s="1">
        <f t="shared" ref="E5:E10" si="0">B20</f>
        <v>1079</v>
      </c>
      <c r="F5" s="1">
        <f t="shared" ref="F5:F10" si="1">B21</f>
        <v>727</v>
      </c>
      <c r="G5" s="1">
        <f t="shared" ref="G5:G10" si="2">B22</f>
        <v>697</v>
      </c>
      <c r="H5" s="1">
        <f t="shared" ref="H5:H10" si="3">B23</f>
        <v>1335</v>
      </c>
      <c r="I5" s="1">
        <f t="shared" ref="I5:I10" si="4">B24</f>
        <v>1415</v>
      </c>
      <c r="J5" s="5">
        <f t="shared" ref="J5:J10" si="5">B25</f>
        <v>1465</v>
      </c>
      <c r="K5" s="5">
        <f t="shared" ref="K5:K10" si="6">B26</f>
        <v>1401</v>
      </c>
    </row>
    <row r="6" spans="1:11">
      <c r="A6">
        <v>18</v>
      </c>
      <c r="B6" s="37">
        <f t="shared" ref="B6:B10" si="7">P23/100</f>
        <v>0.124</v>
      </c>
      <c r="C6">
        <f t="shared" ref="C6:C10" si="8">SUM(E6:K6)</f>
        <v>8285</v>
      </c>
      <c r="D6">
        <f t="shared" ref="D6:D10" si="9">B6*C6</f>
        <v>1027.3399999999999</v>
      </c>
      <c r="E6" s="1">
        <f t="shared" si="0"/>
        <v>727</v>
      </c>
      <c r="F6" s="1">
        <f t="shared" si="1"/>
        <v>697</v>
      </c>
      <c r="G6" s="1">
        <f t="shared" si="2"/>
        <v>1335</v>
      </c>
      <c r="H6" s="1">
        <f t="shared" si="3"/>
        <v>1415</v>
      </c>
      <c r="I6" s="5">
        <f t="shared" si="4"/>
        <v>1465</v>
      </c>
      <c r="J6" s="5">
        <f t="shared" si="5"/>
        <v>1401</v>
      </c>
      <c r="K6" s="5">
        <f t="shared" si="6"/>
        <v>1245</v>
      </c>
    </row>
    <row r="7" spans="1:11">
      <c r="A7">
        <v>19</v>
      </c>
      <c r="B7" s="37">
        <f t="shared" si="7"/>
        <v>0.187</v>
      </c>
      <c r="C7">
        <f t="shared" si="8"/>
        <v>8460</v>
      </c>
      <c r="D7">
        <f t="shared" si="9"/>
        <v>1582.02</v>
      </c>
      <c r="E7" s="1">
        <f t="shared" si="0"/>
        <v>697</v>
      </c>
      <c r="F7" s="1">
        <f t="shared" si="1"/>
        <v>1335</v>
      </c>
      <c r="G7" s="1">
        <f t="shared" si="2"/>
        <v>1415</v>
      </c>
      <c r="H7" s="5">
        <f t="shared" si="3"/>
        <v>1465</v>
      </c>
      <c r="I7" s="5">
        <f t="shared" si="4"/>
        <v>1401</v>
      </c>
      <c r="J7" s="5">
        <f t="shared" si="5"/>
        <v>1245</v>
      </c>
      <c r="K7" s="5">
        <f t="shared" si="6"/>
        <v>902</v>
      </c>
    </row>
    <row r="8" spans="1:11">
      <c r="A8">
        <v>20</v>
      </c>
      <c r="B8" s="37">
        <f t="shared" si="7"/>
        <v>0.20800000000000002</v>
      </c>
      <c r="C8">
        <f t="shared" si="8"/>
        <v>8773</v>
      </c>
      <c r="D8">
        <f t="shared" si="9"/>
        <v>1824.7840000000001</v>
      </c>
      <c r="E8" s="1">
        <f t="shared" si="0"/>
        <v>1335</v>
      </c>
      <c r="F8" s="1">
        <f t="shared" si="1"/>
        <v>1415</v>
      </c>
      <c r="G8" s="5">
        <f t="shared" si="2"/>
        <v>1465</v>
      </c>
      <c r="H8" s="5">
        <f t="shared" si="3"/>
        <v>1401</v>
      </c>
      <c r="I8" s="5">
        <f t="shared" si="4"/>
        <v>1245</v>
      </c>
      <c r="J8" s="5">
        <f t="shared" si="5"/>
        <v>902</v>
      </c>
      <c r="K8" s="5">
        <f t="shared" si="6"/>
        <v>1010</v>
      </c>
    </row>
    <row r="9" spans="1:11">
      <c r="A9">
        <v>21</v>
      </c>
      <c r="B9" s="37">
        <f t="shared" si="7"/>
        <v>0.157</v>
      </c>
      <c r="C9">
        <f t="shared" si="8"/>
        <v>8287</v>
      </c>
      <c r="D9">
        <f t="shared" si="9"/>
        <v>1301.059</v>
      </c>
      <c r="E9" s="1">
        <f t="shared" si="0"/>
        <v>1415</v>
      </c>
      <c r="F9" s="5">
        <f t="shared" si="1"/>
        <v>1465</v>
      </c>
      <c r="G9" s="5">
        <f t="shared" si="2"/>
        <v>1401</v>
      </c>
      <c r="H9" s="5">
        <f t="shared" si="3"/>
        <v>1245</v>
      </c>
      <c r="I9" s="5">
        <f t="shared" si="4"/>
        <v>902</v>
      </c>
      <c r="J9" s="5">
        <f t="shared" si="5"/>
        <v>1010</v>
      </c>
      <c r="K9" s="5">
        <f t="shared" si="6"/>
        <v>849</v>
      </c>
    </row>
    <row r="10" spans="1:11">
      <c r="A10">
        <v>22</v>
      </c>
      <c r="B10" s="37">
        <f t="shared" si="7"/>
        <v>0.11599999999999999</v>
      </c>
      <c r="C10">
        <f t="shared" si="8"/>
        <v>8983</v>
      </c>
      <c r="D10">
        <f t="shared" si="9"/>
        <v>1042.028</v>
      </c>
      <c r="E10" s="5">
        <f t="shared" si="0"/>
        <v>1465</v>
      </c>
      <c r="F10" s="5">
        <f t="shared" si="1"/>
        <v>1401</v>
      </c>
      <c r="G10" s="5">
        <f t="shared" si="2"/>
        <v>1245</v>
      </c>
      <c r="H10" s="5">
        <f t="shared" si="3"/>
        <v>902</v>
      </c>
      <c r="I10" s="5">
        <f t="shared" si="4"/>
        <v>1010</v>
      </c>
      <c r="J10" s="5">
        <f t="shared" si="5"/>
        <v>849</v>
      </c>
      <c r="K10" s="5">
        <f t="shared" si="6"/>
        <v>2111</v>
      </c>
    </row>
    <row r="11" spans="1:11">
      <c r="D11" s="38">
        <f>SUM(D5:D10)</f>
        <v>8457.8639999999996</v>
      </c>
    </row>
    <row r="13" spans="1:11">
      <c r="A13" t="s">
        <v>7</v>
      </c>
      <c r="D13" s="45">
        <f>D11/7</f>
        <v>1208.2662857142857</v>
      </c>
      <c r="E13" t="s">
        <v>52</v>
      </c>
    </row>
    <row r="14" spans="1:11">
      <c r="A14">
        <v>5</v>
      </c>
      <c r="B14" s="5">
        <v>785</v>
      </c>
      <c r="C14" s="47"/>
      <c r="D14" s="5"/>
    </row>
    <row r="15" spans="1:11">
      <c r="A15">
        <v>6</v>
      </c>
      <c r="B15" s="5">
        <v>775</v>
      </c>
      <c r="C15" s="47"/>
      <c r="D15" s="5"/>
    </row>
    <row r="16" spans="1:11">
      <c r="A16">
        <v>7</v>
      </c>
      <c r="B16" s="5">
        <v>1247</v>
      </c>
      <c r="C16" s="47"/>
      <c r="D16" s="5"/>
    </row>
    <row r="17" spans="1:19">
      <c r="A17">
        <v>8</v>
      </c>
      <c r="B17" s="5">
        <v>1367</v>
      </c>
      <c r="C17" s="47"/>
      <c r="D17" s="5"/>
    </row>
    <row r="18" spans="1:19">
      <c r="A18" s="1">
        <v>9</v>
      </c>
      <c r="B18" s="5">
        <v>1256</v>
      </c>
      <c r="C18" s="47"/>
      <c r="D18" s="5"/>
    </row>
    <row r="19" spans="1:19">
      <c r="A19">
        <v>10</v>
      </c>
      <c r="B19" s="5">
        <v>1102</v>
      </c>
      <c r="C19" s="47"/>
      <c r="D19" s="5"/>
    </row>
    <row r="20" spans="1:19">
      <c r="A20">
        <v>11</v>
      </c>
      <c r="B20" s="5">
        <v>1079</v>
      </c>
      <c r="C20" s="47"/>
      <c r="D20" s="5"/>
      <c r="G20" s="44"/>
      <c r="H20" s="44"/>
      <c r="I20" s="44"/>
      <c r="J20" s="44"/>
    </row>
    <row r="21" spans="1:19" ht="30.75">
      <c r="A21">
        <v>12</v>
      </c>
      <c r="B21" s="5">
        <v>727</v>
      </c>
      <c r="C21" s="47"/>
      <c r="D21" s="5"/>
      <c r="G21" s="44"/>
      <c r="H21" s="44"/>
      <c r="I21" s="44"/>
      <c r="J21" s="44"/>
      <c r="L21" s="53" t="s">
        <v>8</v>
      </c>
      <c r="M21" s="53"/>
      <c r="N21" s="17" t="s">
        <v>9</v>
      </c>
      <c r="O21" s="18" t="s">
        <v>10</v>
      </c>
      <c r="P21" s="18" t="s">
        <v>11</v>
      </c>
      <c r="Q21" s="19" t="s">
        <v>12</v>
      </c>
    </row>
    <row r="22" spans="1:19" ht="15.95" customHeight="1">
      <c r="A22">
        <v>13</v>
      </c>
      <c r="B22" s="5">
        <v>697</v>
      </c>
      <c r="C22" s="47"/>
      <c r="D22" s="5"/>
      <c r="G22" s="44"/>
      <c r="H22" s="44"/>
      <c r="I22" s="44"/>
      <c r="J22" s="44"/>
      <c r="L22" s="59" t="s">
        <v>13</v>
      </c>
      <c r="M22">
        <v>17</v>
      </c>
      <c r="N22">
        <v>1364160</v>
      </c>
      <c r="O22">
        <v>20.7</v>
      </c>
      <c r="P22">
        <v>20.7</v>
      </c>
      <c r="Q22">
        <v>20.7</v>
      </c>
      <c r="S22" s="39"/>
    </row>
    <row r="23" spans="1:19">
      <c r="A23">
        <v>14</v>
      </c>
      <c r="B23" s="5">
        <v>1335</v>
      </c>
      <c r="C23" s="47"/>
      <c r="D23" s="5"/>
      <c r="G23" s="44"/>
      <c r="H23" s="44"/>
      <c r="I23" s="44"/>
      <c r="J23" s="44"/>
      <c r="L23" s="60"/>
      <c r="M23">
        <v>18</v>
      </c>
      <c r="N23">
        <v>818161</v>
      </c>
      <c r="O23">
        <v>12.4</v>
      </c>
      <c r="P23">
        <v>12.4</v>
      </c>
      <c r="Q23">
        <v>33.200000000000003</v>
      </c>
      <c r="S23" s="39"/>
    </row>
    <row r="24" spans="1:19">
      <c r="A24">
        <v>15</v>
      </c>
      <c r="B24" s="5">
        <v>1415</v>
      </c>
      <c r="C24" s="47"/>
      <c r="D24" s="5"/>
      <c r="F24" s="46"/>
      <c r="G24" s="44"/>
      <c r="H24" s="44"/>
      <c r="I24" s="44"/>
      <c r="J24" s="44"/>
      <c r="L24" s="60"/>
      <c r="M24">
        <v>19</v>
      </c>
      <c r="N24">
        <v>1231041</v>
      </c>
      <c r="O24">
        <v>18.7</v>
      </c>
      <c r="P24">
        <v>18.7</v>
      </c>
      <c r="Q24">
        <v>51.9</v>
      </c>
      <c r="S24" s="39"/>
    </row>
    <row r="25" spans="1:19">
      <c r="A25">
        <v>16</v>
      </c>
      <c r="B25" s="5">
        <v>1465</v>
      </c>
      <c r="C25" s="47"/>
      <c r="D25" s="5"/>
      <c r="G25" s="44"/>
      <c r="H25" s="44"/>
      <c r="I25" s="44"/>
      <c r="J25" s="44"/>
      <c r="L25" s="60"/>
      <c r="M25">
        <v>20</v>
      </c>
      <c r="N25">
        <v>1369573</v>
      </c>
      <c r="O25">
        <v>20.8</v>
      </c>
      <c r="P25">
        <v>20.8</v>
      </c>
      <c r="Q25">
        <v>72.7</v>
      </c>
      <c r="S25" s="39"/>
    </row>
    <row r="26" spans="1:19">
      <c r="A26">
        <v>17</v>
      </c>
      <c r="B26" s="5">
        <v>1401</v>
      </c>
      <c r="C26" s="47"/>
      <c r="D26" s="5"/>
      <c r="G26" s="44"/>
      <c r="H26" s="44"/>
      <c r="I26" s="44"/>
      <c r="J26" s="44"/>
      <c r="L26" s="60"/>
      <c r="M26">
        <v>21</v>
      </c>
      <c r="N26">
        <v>1032415</v>
      </c>
      <c r="O26">
        <v>15.7</v>
      </c>
      <c r="P26">
        <v>15.7</v>
      </c>
      <c r="Q26">
        <v>88.4</v>
      </c>
      <c r="S26" s="39"/>
    </row>
    <row r="27" spans="1:19">
      <c r="A27">
        <v>18</v>
      </c>
      <c r="B27" s="5">
        <v>1245</v>
      </c>
      <c r="C27" s="47"/>
      <c r="D27" s="5"/>
      <c r="G27" s="44"/>
      <c r="H27" s="44"/>
      <c r="I27" s="44"/>
      <c r="J27" s="44"/>
      <c r="L27" s="60"/>
      <c r="M27">
        <v>22</v>
      </c>
      <c r="N27">
        <v>765525</v>
      </c>
      <c r="O27">
        <v>11.6</v>
      </c>
      <c r="P27">
        <v>11.6</v>
      </c>
      <c r="Q27">
        <v>100</v>
      </c>
      <c r="S27" s="39"/>
    </row>
    <row r="28" spans="1:19">
      <c r="A28">
        <v>19</v>
      </c>
      <c r="B28" s="5">
        <v>902</v>
      </c>
      <c r="C28" s="47"/>
      <c r="D28" s="5"/>
      <c r="G28" s="44"/>
      <c r="H28" s="44"/>
      <c r="I28" s="44"/>
      <c r="J28" s="44"/>
      <c r="L28" s="61"/>
      <c r="M28" t="s">
        <v>20</v>
      </c>
      <c r="N28">
        <v>6580874</v>
      </c>
      <c r="O28">
        <v>100</v>
      </c>
      <c r="P28">
        <v>100</v>
      </c>
    </row>
    <row r="29" spans="1:19">
      <c r="A29">
        <v>20</v>
      </c>
      <c r="B29" s="5">
        <v>1010</v>
      </c>
      <c r="C29" s="47"/>
      <c r="D29" s="5"/>
      <c r="G29" s="44"/>
      <c r="H29" s="44"/>
      <c r="I29" s="44"/>
      <c r="J29" s="44"/>
    </row>
    <row r="30" spans="1:19">
      <c r="A30">
        <v>21</v>
      </c>
      <c r="B30" s="5">
        <v>849</v>
      </c>
      <c r="C30" s="47"/>
      <c r="D30" s="5"/>
      <c r="G30" s="44"/>
      <c r="H30" s="44"/>
      <c r="I30" s="44"/>
      <c r="J30" s="44"/>
    </row>
    <row r="31" spans="1:19">
      <c r="A31">
        <v>22</v>
      </c>
      <c r="B31" s="50">
        <v>2111</v>
      </c>
      <c r="C31" s="47"/>
      <c r="D31" s="5"/>
      <c r="L31" t="s">
        <v>2</v>
      </c>
    </row>
    <row r="33" spans="1:17">
      <c r="B33" s="5"/>
      <c r="C33" s="5"/>
    </row>
    <row r="34" spans="1:17">
      <c r="B34" s="5"/>
      <c r="C34" s="5"/>
      <c r="L34" t="s">
        <v>2</v>
      </c>
    </row>
    <row r="35" spans="1:17">
      <c r="A35" t="s">
        <v>56</v>
      </c>
      <c r="B35" s="5"/>
      <c r="C35" s="5"/>
      <c r="N35" t="s">
        <v>9</v>
      </c>
      <c r="O35" t="s">
        <v>10</v>
      </c>
      <c r="P35" t="s">
        <v>11</v>
      </c>
      <c r="Q35" t="s">
        <v>12</v>
      </c>
    </row>
    <row r="36" spans="1:17">
      <c r="C36" s="5"/>
      <c r="L36" t="s">
        <v>13</v>
      </c>
      <c r="M36">
        <v>17</v>
      </c>
      <c r="N36">
        <v>1364160</v>
      </c>
      <c r="O36">
        <v>20.7</v>
      </c>
      <c r="P36">
        <v>20.7</v>
      </c>
      <c r="Q36">
        <v>20.7</v>
      </c>
    </row>
    <row r="37" spans="1:17">
      <c r="C37" s="5"/>
      <c r="M37">
        <v>18</v>
      </c>
      <c r="N37">
        <v>818161</v>
      </c>
      <c r="O37">
        <v>12.4</v>
      </c>
      <c r="P37">
        <v>12.4</v>
      </c>
      <c r="Q37">
        <v>33.200000000000003</v>
      </c>
    </row>
    <row r="38" spans="1:17">
      <c r="C38" s="5"/>
      <c r="M38">
        <v>19</v>
      </c>
      <c r="N38">
        <v>1231041</v>
      </c>
      <c r="O38">
        <v>18.7</v>
      </c>
      <c r="P38">
        <v>18.7</v>
      </c>
      <c r="Q38">
        <v>51.9</v>
      </c>
    </row>
    <row r="39" spans="1:17">
      <c r="C39" s="5"/>
      <c r="M39">
        <v>20</v>
      </c>
      <c r="N39">
        <v>1369573</v>
      </c>
      <c r="O39">
        <v>20.8</v>
      </c>
      <c r="P39">
        <v>20.8</v>
      </c>
      <c r="Q39">
        <v>72.7</v>
      </c>
    </row>
    <row r="40" spans="1:17">
      <c r="C40" s="5"/>
      <c r="M40">
        <v>21</v>
      </c>
      <c r="N40">
        <v>1032415</v>
      </c>
      <c r="O40">
        <v>15.7</v>
      </c>
      <c r="P40">
        <v>15.7</v>
      </c>
      <c r="Q40">
        <v>88.4</v>
      </c>
    </row>
    <row r="41" spans="1:17">
      <c r="C41" s="5"/>
      <c r="M41">
        <v>22</v>
      </c>
      <c r="N41">
        <v>765525</v>
      </c>
      <c r="O41">
        <v>11.6</v>
      </c>
      <c r="P41">
        <v>11.6</v>
      </c>
      <c r="Q41">
        <v>100</v>
      </c>
    </row>
    <row r="42" spans="1:17">
      <c r="C42" s="5"/>
      <c r="M42" t="s">
        <v>20</v>
      </c>
      <c r="N42">
        <v>6580874</v>
      </c>
      <c r="O42">
        <v>100</v>
      </c>
      <c r="P42">
        <v>100</v>
      </c>
    </row>
    <row r="43" spans="1:17">
      <c r="C43" s="5"/>
    </row>
    <row r="44" spans="1:17">
      <c r="C44" s="5"/>
    </row>
    <row r="45" spans="1:17">
      <c r="C45" s="5"/>
    </row>
    <row r="46" spans="1:17">
      <c r="C46" s="5"/>
    </row>
    <row r="47" spans="1:17">
      <c r="C47" s="5"/>
    </row>
    <row r="48" spans="1:17">
      <c r="C48" s="5"/>
    </row>
  </sheetData>
  <mergeCells count="2">
    <mergeCell ref="L21:M21"/>
    <mergeCell ref="L22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Sem1</vt:lpstr>
      <vt:lpstr>Sem2</vt:lpstr>
      <vt:lpstr>Sem 3</vt:lpstr>
      <vt:lpstr>Sem 4</vt:lpstr>
      <vt:lpstr>sem 5</vt:lpstr>
      <vt:lpstr>sem 6</vt:lpstr>
      <vt:lpstr>sem 7</vt:lpstr>
      <vt:lpstr>sem 8</vt:lpstr>
      <vt:lpstr>sem 10</vt:lpstr>
      <vt:lpstr>sem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Alexandre Prud'homme</cp:lastModifiedBy>
  <cp:revision/>
  <dcterms:created xsi:type="dcterms:W3CDTF">2022-01-19T19:34:27Z</dcterms:created>
  <dcterms:modified xsi:type="dcterms:W3CDTF">2022-03-30T15:37:25Z</dcterms:modified>
  <cp:category/>
  <cp:contentStatus/>
</cp:coreProperties>
</file>