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Peignier/Dropbox/EnqueteCOVID/PCR/"/>
    </mc:Choice>
  </mc:AlternateContent>
  <xr:revisionPtr revIDLastSave="0" documentId="13_ncr:1_{A559B119-285C-1E41-B7F3-CC84DF57E6E1}" xr6:coauthVersionLast="47" xr6:coauthVersionMax="47" xr10:uidLastSave="{00000000-0000-0000-0000-000000000000}"/>
  <bookViews>
    <workbookView xWindow="0" yWindow="500" windowWidth="28800" windowHeight="18000" firstSheet="10" activeTab="16" xr2:uid="{F3F7B167-FBC9-3A4F-92DB-865B14393AA1}"/>
  </bookViews>
  <sheets>
    <sheet name="Sem1" sheetId="1" r:id="rId1"/>
    <sheet name="Sem2" sheetId="2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10" r:id="rId8"/>
    <sheet name="sem 9" sheetId="16" r:id="rId9"/>
    <sheet name="sem 10" sheetId="12" r:id="rId10"/>
    <sheet name="sem 11" sheetId="14" r:id="rId11"/>
    <sheet name="Sem 12" sheetId="15" r:id="rId12"/>
    <sheet name="Sem 13" sheetId="17" r:id="rId13"/>
    <sheet name="Sem 14" sheetId="18" r:id="rId14"/>
    <sheet name="sem 15" sheetId="19" r:id="rId15"/>
    <sheet name="sem 16" sheetId="21" r:id="rId16"/>
    <sheet name="sem 17" sheetId="22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22" l="1"/>
  <c r="O28" i="22"/>
  <c r="N28" i="22"/>
  <c r="K10" i="22"/>
  <c r="J10" i="22"/>
  <c r="I10" i="22"/>
  <c r="H10" i="22"/>
  <c r="G10" i="22"/>
  <c r="F10" i="22"/>
  <c r="E10" i="22"/>
  <c r="B10" i="22"/>
  <c r="K9" i="22"/>
  <c r="J9" i="22"/>
  <c r="I9" i="22"/>
  <c r="H9" i="22"/>
  <c r="G9" i="22"/>
  <c r="F9" i="22"/>
  <c r="E9" i="22"/>
  <c r="B9" i="22"/>
  <c r="K8" i="22"/>
  <c r="J8" i="22"/>
  <c r="I8" i="22"/>
  <c r="H8" i="22"/>
  <c r="G8" i="22"/>
  <c r="F8" i="22"/>
  <c r="E8" i="22"/>
  <c r="B8" i="22"/>
  <c r="K7" i="22"/>
  <c r="J7" i="22"/>
  <c r="I7" i="22"/>
  <c r="H7" i="22"/>
  <c r="G7" i="22"/>
  <c r="F7" i="22"/>
  <c r="E7" i="22"/>
  <c r="B7" i="22"/>
  <c r="K6" i="22"/>
  <c r="J6" i="22"/>
  <c r="I6" i="22"/>
  <c r="H6" i="22"/>
  <c r="G6" i="22"/>
  <c r="F6" i="22"/>
  <c r="E6" i="22"/>
  <c r="B6" i="22"/>
  <c r="K5" i="22"/>
  <c r="J5" i="22"/>
  <c r="I5" i="22"/>
  <c r="H5" i="22"/>
  <c r="G5" i="22"/>
  <c r="F5" i="22"/>
  <c r="E5" i="22"/>
  <c r="B5" i="22"/>
  <c r="O28" i="21"/>
  <c r="P28" i="21"/>
  <c r="N28" i="21"/>
  <c r="K10" i="21"/>
  <c r="J10" i="21"/>
  <c r="I10" i="21"/>
  <c r="H10" i="21"/>
  <c r="G10" i="21"/>
  <c r="F10" i="21"/>
  <c r="E10" i="21"/>
  <c r="B10" i="21"/>
  <c r="K9" i="21"/>
  <c r="J9" i="21"/>
  <c r="I9" i="21"/>
  <c r="H9" i="21"/>
  <c r="G9" i="21"/>
  <c r="F9" i="21"/>
  <c r="E9" i="21"/>
  <c r="B9" i="21"/>
  <c r="K8" i="21"/>
  <c r="J8" i="21"/>
  <c r="I8" i="21"/>
  <c r="H8" i="21"/>
  <c r="G8" i="21"/>
  <c r="F8" i="21"/>
  <c r="E8" i="21"/>
  <c r="B8" i="21"/>
  <c r="K7" i="21"/>
  <c r="C7" i="21" s="1"/>
  <c r="J7" i="21"/>
  <c r="I7" i="21"/>
  <c r="H7" i="21"/>
  <c r="G7" i="21"/>
  <c r="F7" i="21"/>
  <c r="E7" i="21"/>
  <c r="B7" i="21"/>
  <c r="K6" i="21"/>
  <c r="J6" i="21"/>
  <c r="I6" i="21"/>
  <c r="H6" i="21"/>
  <c r="G6" i="21"/>
  <c r="F6" i="21"/>
  <c r="E6" i="21"/>
  <c r="C6" i="21"/>
  <c r="B6" i="21"/>
  <c r="K5" i="21"/>
  <c r="J5" i="21"/>
  <c r="I5" i="21"/>
  <c r="H5" i="21"/>
  <c r="G5" i="21"/>
  <c r="F5" i="21"/>
  <c r="E5" i="21"/>
  <c r="C5" i="21" s="1"/>
  <c r="B5" i="21"/>
  <c r="K10" i="19"/>
  <c r="J10" i="19"/>
  <c r="I10" i="19"/>
  <c r="H10" i="19"/>
  <c r="G10" i="19"/>
  <c r="F10" i="19"/>
  <c r="E10" i="19"/>
  <c r="C10" i="19" s="1"/>
  <c r="B10" i="19"/>
  <c r="K9" i="19"/>
  <c r="J9" i="19"/>
  <c r="C9" i="19" s="1"/>
  <c r="I9" i="19"/>
  <c r="H9" i="19"/>
  <c r="G9" i="19"/>
  <c r="F9" i="19"/>
  <c r="E9" i="19"/>
  <c r="B9" i="19"/>
  <c r="K8" i="19"/>
  <c r="C8" i="19" s="1"/>
  <c r="J8" i="19"/>
  <c r="I8" i="19"/>
  <c r="H8" i="19"/>
  <c r="G8" i="19"/>
  <c r="F8" i="19"/>
  <c r="E8" i="19"/>
  <c r="B8" i="19"/>
  <c r="K7" i="19"/>
  <c r="J7" i="19"/>
  <c r="I7" i="19"/>
  <c r="H7" i="19"/>
  <c r="G7" i="19"/>
  <c r="F7" i="19"/>
  <c r="E7" i="19"/>
  <c r="C7" i="19"/>
  <c r="B7" i="19"/>
  <c r="K6" i="19"/>
  <c r="J6" i="19"/>
  <c r="I6" i="19"/>
  <c r="H6" i="19"/>
  <c r="G6" i="19"/>
  <c r="F6" i="19"/>
  <c r="E6" i="19"/>
  <c r="C6" i="19"/>
  <c r="B6" i="19"/>
  <c r="K5" i="19"/>
  <c r="J5" i="19"/>
  <c r="I5" i="19"/>
  <c r="H5" i="19"/>
  <c r="G5" i="19"/>
  <c r="F5" i="19"/>
  <c r="E5" i="19"/>
  <c r="C5" i="19" s="1"/>
  <c r="B5" i="19"/>
  <c r="K10" i="18"/>
  <c r="J10" i="18"/>
  <c r="I10" i="18"/>
  <c r="H10" i="18"/>
  <c r="G10" i="18"/>
  <c r="F10" i="18"/>
  <c r="E10" i="18"/>
  <c r="C10" i="18"/>
  <c r="B10" i="18"/>
  <c r="K9" i="18"/>
  <c r="J9" i="18"/>
  <c r="I9" i="18"/>
  <c r="H9" i="18"/>
  <c r="G9" i="18"/>
  <c r="F9" i="18"/>
  <c r="E9" i="18"/>
  <c r="C9" i="18"/>
  <c r="B9" i="18"/>
  <c r="K8" i="18"/>
  <c r="J8" i="18"/>
  <c r="I8" i="18"/>
  <c r="H8" i="18"/>
  <c r="G8" i="18"/>
  <c r="F8" i="18"/>
  <c r="E8" i="18"/>
  <c r="C8" i="18"/>
  <c r="B8" i="18"/>
  <c r="K7" i="18"/>
  <c r="J7" i="18"/>
  <c r="I7" i="18"/>
  <c r="H7" i="18"/>
  <c r="G7" i="18"/>
  <c r="F7" i="18"/>
  <c r="E7" i="18"/>
  <c r="C7" i="18"/>
  <c r="B7" i="18"/>
  <c r="K6" i="18"/>
  <c r="J6" i="18"/>
  <c r="I6" i="18"/>
  <c r="H6" i="18"/>
  <c r="G6" i="18"/>
  <c r="F6" i="18"/>
  <c r="E6" i="18"/>
  <c r="C6" i="18"/>
  <c r="B6" i="18"/>
  <c r="K5" i="18"/>
  <c r="J5" i="18"/>
  <c r="I5" i="18"/>
  <c r="H5" i="18"/>
  <c r="G5" i="18"/>
  <c r="F5" i="18"/>
  <c r="E5" i="18"/>
  <c r="C5" i="18"/>
  <c r="B5" i="18"/>
  <c r="K10" i="17"/>
  <c r="J10" i="17"/>
  <c r="I10" i="17"/>
  <c r="H10" i="17"/>
  <c r="G10" i="17"/>
  <c r="F10" i="17"/>
  <c r="E10" i="17"/>
  <c r="C10" i="17"/>
  <c r="B10" i="17"/>
  <c r="D10" i="17" s="1"/>
  <c r="K9" i="17"/>
  <c r="J9" i="17"/>
  <c r="I9" i="17"/>
  <c r="H9" i="17"/>
  <c r="G9" i="17"/>
  <c r="F9" i="17"/>
  <c r="E9" i="17"/>
  <c r="C9" i="17"/>
  <c r="B9" i="17"/>
  <c r="D9" i="17" s="1"/>
  <c r="K8" i="17"/>
  <c r="J8" i="17"/>
  <c r="I8" i="17"/>
  <c r="H8" i="17"/>
  <c r="G8" i="17"/>
  <c r="F8" i="17"/>
  <c r="E8" i="17"/>
  <c r="C8" i="17"/>
  <c r="B8" i="17"/>
  <c r="D8" i="17" s="1"/>
  <c r="K7" i="17"/>
  <c r="J7" i="17"/>
  <c r="I7" i="17"/>
  <c r="H7" i="17"/>
  <c r="G7" i="17"/>
  <c r="F7" i="17"/>
  <c r="E7" i="17"/>
  <c r="C7" i="17"/>
  <c r="B7" i="17"/>
  <c r="D7" i="17" s="1"/>
  <c r="K6" i="17"/>
  <c r="J6" i="17"/>
  <c r="I6" i="17"/>
  <c r="H6" i="17"/>
  <c r="G6" i="17"/>
  <c r="F6" i="17"/>
  <c r="E6" i="17"/>
  <c r="C6" i="17"/>
  <c r="B6" i="17"/>
  <c r="D6" i="17" s="1"/>
  <c r="K5" i="17"/>
  <c r="J5" i="17"/>
  <c r="I5" i="17"/>
  <c r="H5" i="17"/>
  <c r="G5" i="17"/>
  <c r="F5" i="17"/>
  <c r="E5" i="17"/>
  <c r="C5" i="17"/>
  <c r="B5" i="17"/>
  <c r="D5" i="17" s="1"/>
  <c r="D11" i="17" s="1"/>
  <c r="D13" i="17" s="1"/>
  <c r="B5" i="16"/>
  <c r="E5" i="16"/>
  <c r="C5" i="16" s="1"/>
  <c r="D5" i="16" s="1"/>
  <c r="F5" i="16"/>
  <c r="G5" i="16"/>
  <c r="H5" i="16"/>
  <c r="I5" i="16"/>
  <c r="J5" i="16"/>
  <c r="K5" i="16"/>
  <c r="B6" i="16"/>
  <c r="E6" i="16"/>
  <c r="C6" i="16" s="1"/>
  <c r="D6" i="16" s="1"/>
  <c r="F6" i="16"/>
  <c r="G6" i="16"/>
  <c r="H6" i="16"/>
  <c r="I6" i="16"/>
  <c r="J6" i="16"/>
  <c r="K6" i="16"/>
  <c r="B7" i="16"/>
  <c r="E7" i="16"/>
  <c r="C7" i="16" s="1"/>
  <c r="D7" i="16" s="1"/>
  <c r="F7" i="16"/>
  <c r="G7" i="16"/>
  <c r="H7" i="16"/>
  <c r="I7" i="16"/>
  <c r="J7" i="16"/>
  <c r="K7" i="16"/>
  <c r="B8" i="16"/>
  <c r="D8" i="16" s="1"/>
  <c r="E8" i="16"/>
  <c r="F8" i="16"/>
  <c r="G8" i="16"/>
  <c r="H8" i="16"/>
  <c r="C8" i="16" s="1"/>
  <c r="I8" i="16"/>
  <c r="J8" i="16"/>
  <c r="K8" i="16"/>
  <c r="B9" i="16"/>
  <c r="D9" i="16" s="1"/>
  <c r="E9" i="16"/>
  <c r="F9" i="16"/>
  <c r="G9" i="16"/>
  <c r="H9" i="16"/>
  <c r="I9" i="16"/>
  <c r="J9" i="16"/>
  <c r="K9" i="16"/>
  <c r="C9" i="16" s="1"/>
  <c r="B10" i="16"/>
  <c r="D10" i="16" s="1"/>
  <c r="C10" i="16"/>
  <c r="E10" i="16"/>
  <c r="F10" i="16"/>
  <c r="G10" i="16"/>
  <c r="H10" i="16"/>
  <c r="I10" i="16"/>
  <c r="J10" i="16"/>
  <c r="K10" i="16"/>
  <c r="A30" i="16"/>
  <c r="C5" i="22" l="1"/>
  <c r="C9" i="22"/>
  <c r="D9" i="22" s="1"/>
  <c r="C6" i="22"/>
  <c r="C10" i="22"/>
  <c r="D10" i="22" s="1"/>
  <c r="D6" i="22"/>
  <c r="C7" i="22"/>
  <c r="D7" i="22" s="1"/>
  <c r="C8" i="22"/>
  <c r="D8" i="22" s="1"/>
  <c r="D5" i="22"/>
  <c r="C9" i="21"/>
  <c r="C8" i="21"/>
  <c r="D7" i="21"/>
  <c r="D8" i="21"/>
  <c r="C10" i="21"/>
  <c r="D10" i="21" s="1"/>
  <c r="D6" i="21"/>
  <c r="D5" i="21"/>
  <c r="D11" i="21" s="1"/>
  <c r="D13" i="21" s="1"/>
  <c r="D9" i="21"/>
  <c r="D9" i="19"/>
  <c r="D5" i="19"/>
  <c r="D7" i="19"/>
  <c r="D6" i="19"/>
  <c r="D10" i="19"/>
  <c r="D8" i="19"/>
  <c r="D11" i="19"/>
  <c r="D13" i="19" s="1"/>
  <c r="D8" i="18"/>
  <c r="D9" i="18"/>
  <c r="D5" i="18"/>
  <c r="D6" i="18"/>
  <c r="D7" i="18"/>
  <c r="D10" i="18"/>
  <c r="D11" i="16"/>
  <c r="D13" i="16" s="1"/>
  <c r="D11" i="22" l="1"/>
  <c r="D13" i="22" s="1"/>
  <c r="D11" i="18"/>
  <c r="D13" i="18" s="1"/>
  <c r="O28" i="15"/>
  <c r="P28" i="15"/>
  <c r="N28" i="15"/>
  <c r="K10" i="15"/>
  <c r="J10" i="15"/>
  <c r="I10" i="15"/>
  <c r="H10" i="15"/>
  <c r="G10" i="15"/>
  <c r="F10" i="15"/>
  <c r="E10" i="15"/>
  <c r="C10" i="15"/>
  <c r="B10" i="15"/>
  <c r="D10" i="15" s="1"/>
  <c r="K9" i="15"/>
  <c r="J9" i="15"/>
  <c r="I9" i="15"/>
  <c r="H9" i="15"/>
  <c r="G9" i="15"/>
  <c r="F9" i="15"/>
  <c r="E9" i="15"/>
  <c r="C9" i="15"/>
  <c r="B9" i="15"/>
  <c r="D9" i="15" s="1"/>
  <c r="K8" i="15"/>
  <c r="J8" i="15"/>
  <c r="I8" i="15"/>
  <c r="H8" i="15"/>
  <c r="G8" i="15"/>
  <c r="F8" i="15"/>
  <c r="E8" i="15"/>
  <c r="C8" i="15"/>
  <c r="B8" i="15"/>
  <c r="D8" i="15" s="1"/>
  <c r="K7" i="15"/>
  <c r="J7" i="15"/>
  <c r="I7" i="15"/>
  <c r="H7" i="15"/>
  <c r="G7" i="15"/>
  <c r="F7" i="15"/>
  <c r="E7" i="15"/>
  <c r="C7" i="15"/>
  <c r="B7" i="15"/>
  <c r="D7" i="15" s="1"/>
  <c r="K6" i="15"/>
  <c r="J6" i="15"/>
  <c r="I6" i="15"/>
  <c r="H6" i="15"/>
  <c r="G6" i="15"/>
  <c r="F6" i="15"/>
  <c r="E6" i="15"/>
  <c r="C6" i="15"/>
  <c r="B6" i="15"/>
  <c r="D6" i="15" s="1"/>
  <c r="K5" i="15"/>
  <c r="J5" i="15"/>
  <c r="I5" i="15"/>
  <c r="H5" i="15"/>
  <c r="G5" i="15"/>
  <c r="F5" i="15"/>
  <c r="E5" i="15"/>
  <c r="C5" i="15"/>
  <c r="B5" i="15"/>
  <c r="D5" i="15" s="1"/>
  <c r="D11" i="15" s="1"/>
  <c r="D13" i="15" s="1"/>
  <c r="A16" i="14"/>
  <c r="A17" i="14"/>
  <c r="A18" i="14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15" i="14"/>
  <c r="K10" i="14"/>
  <c r="J10" i="14"/>
  <c r="I10" i="14"/>
  <c r="H10" i="14"/>
  <c r="G10" i="14"/>
  <c r="F10" i="14"/>
  <c r="E10" i="14"/>
  <c r="B10" i="14"/>
  <c r="K9" i="14"/>
  <c r="J9" i="14"/>
  <c r="I9" i="14"/>
  <c r="H9" i="14"/>
  <c r="G9" i="14"/>
  <c r="F9" i="14"/>
  <c r="E9" i="14"/>
  <c r="C9" i="14" s="1"/>
  <c r="B9" i="14"/>
  <c r="K8" i="14"/>
  <c r="J8" i="14"/>
  <c r="I8" i="14"/>
  <c r="H8" i="14"/>
  <c r="G8" i="14"/>
  <c r="F8" i="14"/>
  <c r="E8" i="14"/>
  <c r="B8" i="14"/>
  <c r="K7" i="14"/>
  <c r="J7" i="14"/>
  <c r="I7" i="14"/>
  <c r="H7" i="14"/>
  <c r="G7" i="14"/>
  <c r="F7" i="14"/>
  <c r="E7" i="14"/>
  <c r="B7" i="14"/>
  <c r="K6" i="14"/>
  <c r="J6" i="14"/>
  <c r="I6" i="14"/>
  <c r="H6" i="14"/>
  <c r="G6" i="14"/>
  <c r="F6" i="14"/>
  <c r="E6" i="14"/>
  <c r="B6" i="14"/>
  <c r="K5" i="14"/>
  <c r="J5" i="14"/>
  <c r="I5" i="14"/>
  <c r="H5" i="14"/>
  <c r="G5" i="14"/>
  <c r="F5" i="14"/>
  <c r="E5" i="14"/>
  <c r="B5" i="14"/>
  <c r="K10" i="12"/>
  <c r="J10" i="12"/>
  <c r="I10" i="12"/>
  <c r="H10" i="12"/>
  <c r="G10" i="12"/>
  <c r="F10" i="12"/>
  <c r="C10" i="12" s="1"/>
  <c r="E10" i="12"/>
  <c r="B10" i="12"/>
  <c r="K9" i="12"/>
  <c r="J9" i="12"/>
  <c r="I9" i="12"/>
  <c r="H9" i="12"/>
  <c r="G9" i="12"/>
  <c r="F9" i="12"/>
  <c r="E9" i="12"/>
  <c r="C9" i="12" s="1"/>
  <c r="B9" i="12"/>
  <c r="K8" i="12"/>
  <c r="J8" i="12"/>
  <c r="I8" i="12"/>
  <c r="H8" i="12"/>
  <c r="G8" i="12"/>
  <c r="F8" i="12"/>
  <c r="E8" i="12"/>
  <c r="C8" i="12" s="1"/>
  <c r="B8" i="12"/>
  <c r="K7" i="12"/>
  <c r="J7" i="12"/>
  <c r="I7" i="12"/>
  <c r="H7" i="12"/>
  <c r="G7" i="12"/>
  <c r="C7" i="12" s="1"/>
  <c r="F7" i="12"/>
  <c r="E7" i="12"/>
  <c r="B7" i="12"/>
  <c r="K6" i="12"/>
  <c r="J6" i="12"/>
  <c r="I6" i="12"/>
  <c r="H6" i="12"/>
  <c r="C6" i="12" s="1"/>
  <c r="G6" i="12"/>
  <c r="F6" i="12"/>
  <c r="E6" i="12"/>
  <c r="B6" i="12"/>
  <c r="K5" i="12"/>
  <c r="C5" i="12" s="1"/>
  <c r="J5" i="12"/>
  <c r="I5" i="12"/>
  <c r="H5" i="12"/>
  <c r="G5" i="12"/>
  <c r="F5" i="12"/>
  <c r="E5" i="12"/>
  <c r="B5" i="12"/>
  <c r="K10" i="10"/>
  <c r="J10" i="10"/>
  <c r="I10" i="10"/>
  <c r="H10" i="10"/>
  <c r="G10" i="10"/>
  <c r="F10" i="10"/>
  <c r="E10" i="10"/>
  <c r="B10" i="10"/>
  <c r="K9" i="10"/>
  <c r="J9" i="10"/>
  <c r="I9" i="10"/>
  <c r="H9" i="10"/>
  <c r="G9" i="10"/>
  <c r="F9" i="10"/>
  <c r="E9" i="10"/>
  <c r="B9" i="10"/>
  <c r="K8" i="10"/>
  <c r="J8" i="10"/>
  <c r="I8" i="10"/>
  <c r="H8" i="10"/>
  <c r="G8" i="10"/>
  <c r="F8" i="10"/>
  <c r="E8" i="10"/>
  <c r="B8" i="10"/>
  <c r="K7" i="10"/>
  <c r="J7" i="10"/>
  <c r="I7" i="10"/>
  <c r="H7" i="10"/>
  <c r="G7" i="10"/>
  <c r="F7" i="10"/>
  <c r="E7" i="10"/>
  <c r="B7" i="10"/>
  <c r="K6" i="10"/>
  <c r="J6" i="10"/>
  <c r="I6" i="10"/>
  <c r="H6" i="10"/>
  <c r="G6" i="10"/>
  <c r="F6" i="10"/>
  <c r="E6" i="10"/>
  <c r="B6" i="10"/>
  <c r="K5" i="10"/>
  <c r="J5" i="10"/>
  <c r="I5" i="10"/>
  <c r="H5" i="10"/>
  <c r="G5" i="10"/>
  <c r="F5" i="10"/>
  <c r="E5" i="10"/>
  <c r="B5" i="10"/>
  <c r="D13" i="8"/>
  <c r="K10" i="8"/>
  <c r="J10" i="8"/>
  <c r="I10" i="8"/>
  <c r="H10" i="8"/>
  <c r="G10" i="8"/>
  <c r="F10" i="8"/>
  <c r="E10" i="8"/>
  <c r="B10" i="8"/>
  <c r="K9" i="8"/>
  <c r="J9" i="8"/>
  <c r="I9" i="8"/>
  <c r="H9" i="8"/>
  <c r="G9" i="8"/>
  <c r="F9" i="8"/>
  <c r="E9" i="8"/>
  <c r="B9" i="8"/>
  <c r="K8" i="8"/>
  <c r="J8" i="8"/>
  <c r="I8" i="8"/>
  <c r="H8" i="8"/>
  <c r="G8" i="8"/>
  <c r="F8" i="8"/>
  <c r="E8" i="8"/>
  <c r="B8" i="8"/>
  <c r="K7" i="8"/>
  <c r="J7" i="8"/>
  <c r="I7" i="8"/>
  <c r="H7" i="8"/>
  <c r="G7" i="8"/>
  <c r="F7" i="8"/>
  <c r="E7" i="8"/>
  <c r="B7" i="8"/>
  <c r="K6" i="8"/>
  <c r="J6" i="8"/>
  <c r="I6" i="8"/>
  <c r="H6" i="8"/>
  <c r="G6" i="8"/>
  <c r="F6" i="8"/>
  <c r="E6" i="8"/>
  <c r="B6" i="8"/>
  <c r="K5" i="8"/>
  <c r="J5" i="8"/>
  <c r="I5" i="8"/>
  <c r="H5" i="8"/>
  <c r="G5" i="8"/>
  <c r="F5" i="8"/>
  <c r="E5" i="8"/>
  <c r="B5" i="8"/>
  <c r="D13" i="7"/>
  <c r="D11" i="7"/>
  <c r="K10" i="7"/>
  <c r="J10" i="7"/>
  <c r="I10" i="7"/>
  <c r="H10" i="7"/>
  <c r="G10" i="7"/>
  <c r="F10" i="7"/>
  <c r="E10" i="7"/>
  <c r="C10" i="7" s="1"/>
  <c r="B10" i="7"/>
  <c r="D10" i="7" s="1"/>
  <c r="K9" i="7"/>
  <c r="J9" i="7"/>
  <c r="I9" i="7"/>
  <c r="H9" i="7"/>
  <c r="G9" i="7"/>
  <c r="F9" i="7"/>
  <c r="E9" i="7"/>
  <c r="B9" i="7"/>
  <c r="K8" i="7"/>
  <c r="J8" i="7"/>
  <c r="I8" i="7"/>
  <c r="H8" i="7"/>
  <c r="G8" i="7"/>
  <c r="F8" i="7"/>
  <c r="E8" i="7"/>
  <c r="C8" i="7"/>
  <c r="D8" i="7" s="1"/>
  <c r="B8" i="7"/>
  <c r="K7" i="7"/>
  <c r="J7" i="7"/>
  <c r="I7" i="7"/>
  <c r="H7" i="7"/>
  <c r="G7" i="7"/>
  <c r="F7" i="7"/>
  <c r="E7" i="7"/>
  <c r="C7" i="7" s="1"/>
  <c r="D7" i="7" s="1"/>
  <c r="B7" i="7"/>
  <c r="K6" i="7"/>
  <c r="J6" i="7"/>
  <c r="I6" i="7"/>
  <c r="H6" i="7"/>
  <c r="G6" i="7"/>
  <c r="F6" i="7"/>
  <c r="E6" i="7"/>
  <c r="B6" i="7"/>
  <c r="K5" i="7"/>
  <c r="J5" i="7"/>
  <c r="I5" i="7"/>
  <c r="H5" i="7"/>
  <c r="G5" i="7"/>
  <c r="F5" i="7"/>
  <c r="E5" i="7"/>
  <c r="B5" i="7"/>
  <c r="D13" i="6"/>
  <c r="D5" i="6"/>
  <c r="K10" i="6"/>
  <c r="J10" i="6"/>
  <c r="I10" i="6"/>
  <c r="H10" i="6"/>
  <c r="G10" i="6"/>
  <c r="F10" i="6"/>
  <c r="E10" i="6"/>
  <c r="B10" i="6"/>
  <c r="K9" i="6"/>
  <c r="J9" i="6"/>
  <c r="I9" i="6"/>
  <c r="H9" i="6"/>
  <c r="G9" i="6"/>
  <c r="F9" i="6"/>
  <c r="E9" i="6"/>
  <c r="B9" i="6"/>
  <c r="K8" i="6"/>
  <c r="J8" i="6"/>
  <c r="I8" i="6"/>
  <c r="H8" i="6"/>
  <c r="G8" i="6"/>
  <c r="F8" i="6"/>
  <c r="E8" i="6"/>
  <c r="C8" i="6" s="1"/>
  <c r="B8" i="6"/>
  <c r="K7" i="6"/>
  <c r="J7" i="6"/>
  <c r="I7" i="6"/>
  <c r="H7" i="6"/>
  <c r="G7" i="6"/>
  <c r="F7" i="6"/>
  <c r="E7" i="6"/>
  <c r="C7" i="6" s="1"/>
  <c r="B7" i="6"/>
  <c r="K6" i="6"/>
  <c r="J6" i="6"/>
  <c r="I6" i="6"/>
  <c r="H6" i="6"/>
  <c r="G6" i="6"/>
  <c r="F6" i="6"/>
  <c r="E6" i="6"/>
  <c r="C6" i="6" s="1"/>
  <c r="B6" i="6"/>
  <c r="K5" i="6"/>
  <c r="J5" i="6"/>
  <c r="I5" i="6"/>
  <c r="H5" i="6"/>
  <c r="G5" i="6"/>
  <c r="F5" i="6"/>
  <c r="E5" i="6"/>
  <c r="B5" i="6"/>
  <c r="B5" i="5"/>
  <c r="K10" i="5"/>
  <c r="J10" i="5"/>
  <c r="I10" i="5"/>
  <c r="H10" i="5"/>
  <c r="G10" i="5"/>
  <c r="F10" i="5"/>
  <c r="E10" i="5"/>
  <c r="B10" i="5"/>
  <c r="K9" i="5"/>
  <c r="J9" i="5"/>
  <c r="I9" i="5"/>
  <c r="H9" i="5"/>
  <c r="G9" i="5"/>
  <c r="F9" i="5"/>
  <c r="E9" i="5"/>
  <c r="B9" i="5"/>
  <c r="K8" i="5"/>
  <c r="J8" i="5"/>
  <c r="I8" i="5"/>
  <c r="H8" i="5"/>
  <c r="G8" i="5"/>
  <c r="F8" i="5"/>
  <c r="E8" i="5"/>
  <c r="C8" i="5" s="1"/>
  <c r="B8" i="5"/>
  <c r="K7" i="5"/>
  <c r="J7" i="5"/>
  <c r="I7" i="5"/>
  <c r="H7" i="5"/>
  <c r="G7" i="5"/>
  <c r="F7" i="5"/>
  <c r="E7" i="5"/>
  <c r="C7" i="5" s="1"/>
  <c r="B7" i="5"/>
  <c r="K6" i="5"/>
  <c r="J6" i="5"/>
  <c r="I6" i="5"/>
  <c r="H6" i="5"/>
  <c r="G6" i="5"/>
  <c r="F6" i="5"/>
  <c r="E6" i="5"/>
  <c r="B6" i="5"/>
  <c r="K5" i="5"/>
  <c r="J5" i="5"/>
  <c r="I5" i="5"/>
  <c r="H5" i="5"/>
  <c r="G5" i="5"/>
  <c r="F5" i="5"/>
  <c r="E5" i="5"/>
  <c r="K10" i="4"/>
  <c r="J10" i="4"/>
  <c r="I10" i="4"/>
  <c r="H10" i="4"/>
  <c r="G10" i="4"/>
  <c r="F10" i="4"/>
  <c r="E10" i="4"/>
  <c r="C10" i="4" s="1"/>
  <c r="B10" i="4"/>
  <c r="K9" i="4"/>
  <c r="J9" i="4"/>
  <c r="I9" i="4"/>
  <c r="H9" i="4"/>
  <c r="G9" i="4"/>
  <c r="F9" i="4"/>
  <c r="C9" i="4" s="1"/>
  <c r="E9" i="4"/>
  <c r="B9" i="4"/>
  <c r="K8" i="4"/>
  <c r="J8" i="4"/>
  <c r="I8" i="4"/>
  <c r="H8" i="4"/>
  <c r="G8" i="4"/>
  <c r="F8" i="4"/>
  <c r="E8" i="4"/>
  <c r="C8" i="4" s="1"/>
  <c r="B8" i="4"/>
  <c r="K7" i="4"/>
  <c r="J7" i="4"/>
  <c r="I7" i="4"/>
  <c r="H7" i="4"/>
  <c r="C7" i="4" s="1"/>
  <c r="G7" i="4"/>
  <c r="F7" i="4"/>
  <c r="E7" i="4"/>
  <c r="B7" i="4"/>
  <c r="K6" i="4"/>
  <c r="J6" i="4"/>
  <c r="I6" i="4"/>
  <c r="C6" i="4" s="1"/>
  <c r="H6" i="4"/>
  <c r="G6" i="4"/>
  <c r="F6" i="4"/>
  <c r="E6" i="4"/>
  <c r="B6" i="4"/>
  <c r="K5" i="4"/>
  <c r="J5" i="4"/>
  <c r="I5" i="4"/>
  <c r="H5" i="4"/>
  <c r="G5" i="4"/>
  <c r="F5" i="4"/>
  <c r="E5" i="4"/>
  <c r="C5" i="4" s="1"/>
  <c r="B5" i="4"/>
  <c r="D13" i="2"/>
  <c r="B10" i="1"/>
  <c r="B9" i="1"/>
  <c r="B8" i="1"/>
  <c r="B7" i="1"/>
  <c r="B6" i="1"/>
  <c r="B5" i="1"/>
  <c r="B10" i="2"/>
  <c r="B9" i="2"/>
  <c r="B8" i="2"/>
  <c r="B7" i="2"/>
  <c r="B6" i="2"/>
  <c r="B5" i="2"/>
  <c r="D5" i="2" s="1"/>
  <c r="C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C9" i="1" s="1"/>
  <c r="K8" i="1"/>
  <c r="J8" i="1"/>
  <c r="C8" i="1" s="1"/>
  <c r="I8" i="1"/>
  <c r="H8" i="1"/>
  <c r="G8" i="1"/>
  <c r="F8" i="1"/>
  <c r="E8" i="1"/>
  <c r="K7" i="1"/>
  <c r="J7" i="1"/>
  <c r="I7" i="1"/>
  <c r="C7" i="1" s="1"/>
  <c r="H7" i="1"/>
  <c r="G7" i="1"/>
  <c r="F7" i="1"/>
  <c r="E7" i="1"/>
  <c r="K6" i="1"/>
  <c r="J6" i="1"/>
  <c r="I6" i="1"/>
  <c r="H6" i="1"/>
  <c r="C6" i="1" s="1"/>
  <c r="G6" i="1"/>
  <c r="F6" i="1"/>
  <c r="E6" i="1"/>
  <c r="K5" i="1"/>
  <c r="J5" i="1"/>
  <c r="I5" i="1"/>
  <c r="H5" i="1"/>
  <c r="G5" i="1"/>
  <c r="C5" i="1" s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C10" i="14" l="1"/>
  <c r="D10" i="14"/>
  <c r="C7" i="14"/>
  <c r="D7" i="14" s="1"/>
  <c r="C8" i="14"/>
  <c r="D8" i="14" s="1"/>
  <c r="C6" i="14"/>
  <c r="D6" i="14" s="1"/>
  <c r="C5" i="14"/>
  <c r="D5" i="14" s="1"/>
  <c r="D9" i="14"/>
  <c r="D6" i="12"/>
  <c r="D7" i="12"/>
  <c r="D8" i="12"/>
  <c r="D10" i="12"/>
  <c r="D5" i="12"/>
  <c r="D9" i="12"/>
  <c r="D11" i="12"/>
  <c r="D13" i="12" s="1"/>
  <c r="C8" i="10"/>
  <c r="D8" i="10" s="1"/>
  <c r="C10" i="10"/>
  <c r="C9" i="10"/>
  <c r="D9" i="10" s="1"/>
  <c r="C6" i="10"/>
  <c r="D6" i="10" s="1"/>
  <c r="C7" i="10"/>
  <c r="D7" i="10" s="1"/>
  <c r="C5" i="10"/>
  <c r="D5" i="10" s="1"/>
  <c r="D10" i="10"/>
  <c r="C10" i="8"/>
  <c r="D10" i="8" s="1"/>
  <c r="C5" i="8"/>
  <c r="C7" i="8"/>
  <c r="D7" i="8" s="1"/>
  <c r="C9" i="8"/>
  <c r="D9" i="8" s="1"/>
  <c r="C8" i="8"/>
  <c r="D8" i="8" s="1"/>
  <c r="C6" i="8"/>
  <c r="D6" i="8" s="1"/>
  <c r="D5" i="8"/>
  <c r="C6" i="7"/>
  <c r="C5" i="7"/>
  <c r="C9" i="7"/>
  <c r="D9" i="7" s="1"/>
  <c r="D5" i="7"/>
  <c r="D6" i="7"/>
  <c r="C10" i="6"/>
  <c r="D8" i="6"/>
  <c r="C9" i="6"/>
  <c r="D9" i="6" s="1"/>
  <c r="C5" i="6"/>
  <c r="D10" i="6"/>
  <c r="D6" i="6"/>
  <c r="D7" i="6"/>
  <c r="C9" i="5"/>
  <c r="C6" i="5"/>
  <c r="D6" i="5" s="1"/>
  <c r="C10" i="5"/>
  <c r="C5" i="5"/>
  <c r="D5" i="5" s="1"/>
  <c r="D7" i="5"/>
  <c r="D9" i="5"/>
  <c r="D10" i="5"/>
  <c r="D8" i="5"/>
  <c r="D6" i="4"/>
  <c r="D7" i="4"/>
  <c r="D10" i="4"/>
  <c r="D8" i="4"/>
  <c r="D5" i="4"/>
  <c r="D11" i="4" s="1"/>
  <c r="D13" i="4" s="1"/>
  <c r="D9" i="4"/>
  <c r="D8" i="1"/>
  <c r="D10" i="1"/>
  <c r="C8" i="2"/>
  <c r="D8" i="2" s="1"/>
  <c r="C7" i="2"/>
  <c r="D7" i="2" s="1"/>
  <c r="C10" i="2"/>
  <c r="D10" i="2" s="1"/>
  <c r="C9" i="2"/>
  <c r="C6" i="2"/>
  <c r="D6" i="2" s="1"/>
  <c r="D9" i="2"/>
  <c r="D11" i="2"/>
  <c r="D9" i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14" l="1"/>
  <c r="D13" i="14" s="1"/>
  <c r="D11" i="10"/>
  <c r="D13" i="10" s="1"/>
  <c r="D11" i="8"/>
  <c r="D11" i="6"/>
  <c r="D11" i="5"/>
  <c r="D13" i="5" s="1"/>
  <c r="D11" i="1"/>
</calcChain>
</file>

<file path=xl/sharedStrings.xml><?xml version="1.0" encoding="utf-8"?>
<sst xmlns="http://schemas.openxmlformats.org/spreadsheetml/2006/main" count="335" uniqueCount="64">
  <si>
    <t>Calcul du nombre d'hospitalisation 7 derniers jour selon la date d'entrevue</t>
  </si>
  <si>
    <t>Calcul PCR moyen</t>
  </si>
  <si>
    <t>jour</t>
  </si>
  <si>
    <t>fraction</t>
  </si>
  <si>
    <t>total</t>
  </si>
  <si>
    <t>prod</t>
  </si>
  <si>
    <t>7 derniers jours</t>
  </si>
  <si>
    <t>cas par date</t>
  </si>
  <si>
    <t/>
  </si>
  <si>
    <t>Fréquence</t>
  </si>
  <si>
    <t>Pourcentage</t>
  </si>
  <si>
    <t>Pourcentage valide</t>
  </si>
  <si>
    <t>Pourcentage cumulé</t>
  </si>
  <si>
    <t>Valide</t>
  </si>
  <si>
    <t>13,00</t>
  </si>
  <si>
    <t>14,00</t>
  </si>
  <si>
    <t>15,00</t>
  </si>
  <si>
    <t>16,00</t>
  </si>
  <si>
    <t>17,00</t>
  </si>
  <si>
    <t>18,00</t>
  </si>
  <si>
    <t>Total</t>
  </si>
  <si>
    <t>Manquant</t>
  </si>
  <si>
    <t>Système</t>
  </si>
  <si>
    <t>Calcul hospi Moyen</t>
  </si>
  <si>
    <t>Hospi</t>
  </si>
  <si>
    <t>SI</t>
  </si>
  <si>
    <t>nbre nouvelle hospit moyen par jour (sur 7 jours)</t>
  </si>
  <si>
    <t>nbre de nouveaux cas par jour (méthode directe)</t>
  </si>
  <si>
    <t>Source : https://www.inspq.qc.ca/covid-19/donnees, extrait le 21 janvier 2022</t>
  </si>
  <si>
    <t>Cas SI moyen</t>
  </si>
  <si>
    <t>nbre nouvelle hospit aux SI moyen par jour (sur 7 jours)</t>
  </si>
  <si>
    <t xml:space="preserve">France : 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</si>
  <si>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</si>
  <si>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>Nombre quotidien de nouveaux patients hospitalisés atteints de la COVID-19 (moyenne sur 7 jours).</t>
  </si>
  <si>
    <t>Nombre quotidien de nouveaux patients admis en soins critiques atteints de la COVID-19 (moyenne sur 7 jours).</t>
  </si>
  <si>
    <t xml:space="preserve">donc </t>
  </si>
  <si>
    <t xml:space="preserve">cas hospitalisés pour 1000 cas de COVID </t>
  </si>
  <si>
    <t>cas aux soins intensifs pour 1000 cas de COVID</t>
  </si>
  <si>
    <t>Population du Quebec</t>
  </si>
  <si>
    <t>Facteur de proportion</t>
  </si>
  <si>
    <t>Population de la France</t>
  </si>
  <si>
    <t>Estimation avec le facteur de proportion de la pop totale FRvs QC</t>
  </si>
  <si>
    <t>Chiffres INSPQ et nos estimations</t>
  </si>
  <si>
    <t>nbre de cas</t>
  </si>
  <si>
    <t>nbre d'hospit</t>
  </si>
  <si>
    <t>nbre de SI</t>
  </si>
  <si>
    <t>1,00</t>
  </si>
  <si>
    <t>2,00</t>
  </si>
  <si>
    <t>3,00</t>
  </si>
  <si>
    <t>4,00</t>
  </si>
  <si>
    <t>5,00</t>
  </si>
  <si>
    <t>6,00</t>
  </si>
  <si>
    <t>cas/jour</t>
  </si>
  <si>
    <t>Source : https://www.inspq.qc.ca/covid-19/donnees extrait le 9 février 2022</t>
  </si>
  <si>
    <t>Source : https://www.inspq.qc.ca/covid-19/donnees extrait le 23 février 2022</t>
  </si>
  <si>
    <t>Source : https://www.inspq.qc.ca/covid-19/donnees extrait le 2 mars 2022</t>
  </si>
  <si>
    <t>Source : https://www.inspq.qc.ca/covid-19/donnees extrait le 9 mars 2022</t>
  </si>
  <si>
    <t>Source : https://www.inspq.qc.ca/covid-19/donnees extrait le 16 mars 2022</t>
  </si>
  <si>
    <t>Source : https://www.inspq.qc.ca/covid-19/donnees extrait le 30 mars 2022</t>
  </si>
  <si>
    <t>Source : https://www.inspq.qc.ca/covid-19/donnees extrait le 6 avril 2022</t>
  </si>
  <si>
    <t> </t>
  </si>
  <si>
    <t>Source : https://www.inspq.qc.ca/covid-19/donnees extrait le 13 avril 2022</t>
  </si>
  <si>
    <t>Source : https://www.inspq.qc.ca/covid-19/donnees extrait le 20 avril 2022</t>
  </si>
  <si>
    <t>Source : https://www.inspq.qc.ca/covid-19/donnees extrait le 4 mai2022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</si>
</sst>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8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0E0E0"/>
        <bgColor rgb="FF000000"/>
      </patternFill>
    </fill>
    <fill>
      <patternFill patternType="solid">
        <fgColor rgb="FFF9F9FB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/>
      <bottom style="thin">
        <color rgb="FFAEAEAE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0" fillId="2" borderId="0" xfId="0" applyFill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8" fillId="0" borderId="0" xfId="0" applyFont="1" applyAlignment="1">
      <alignment horizontal="left" vertical="center" indent="1"/>
    </xf>
    <xf numFmtId="0" fontId="8" fillId="0" borderId="0" xfId="0" applyFont="1"/>
    <xf numFmtId="0" fontId="10" fillId="0" borderId="3" xfId="5" applyFont="1" applyBorder="1" applyAlignment="1">
      <alignment horizontal="center" wrapText="1"/>
    </xf>
    <xf numFmtId="0" fontId="10" fillId="0" borderId="4" xfId="6" applyFont="1" applyBorder="1" applyAlignment="1">
      <alignment horizontal="center" wrapText="1"/>
    </xf>
    <xf numFmtId="0" fontId="10" fillId="0" borderId="5" xfId="7" applyFont="1" applyBorder="1" applyAlignment="1">
      <alignment horizontal="center" wrapText="1"/>
    </xf>
    <xf numFmtId="0" fontId="10" fillId="4" borderId="6" xfId="9" applyFont="1" applyFill="1" applyBorder="1" applyAlignment="1">
      <alignment horizontal="left" vertical="top"/>
    </xf>
    <xf numFmtId="166" fontId="11" fillId="5" borderId="7" xfId="10" applyNumberFormat="1" applyFont="1" applyFill="1" applyBorder="1" applyAlignment="1">
      <alignment horizontal="right" vertical="top"/>
    </xf>
    <xf numFmtId="167" fontId="11" fillId="5" borderId="8" xfId="11" applyNumberFormat="1" applyFont="1" applyFill="1" applyBorder="1" applyAlignment="1">
      <alignment horizontal="right" vertical="top"/>
    </xf>
    <xf numFmtId="167" fontId="11" fillId="5" borderId="9" xfId="12" applyNumberFormat="1" applyFont="1" applyFill="1" applyBorder="1" applyAlignment="1">
      <alignment horizontal="right" vertical="top"/>
    </xf>
    <xf numFmtId="0" fontId="10" fillId="4" borderId="10" xfId="14" applyFont="1" applyFill="1" applyBorder="1" applyAlignment="1">
      <alignment horizontal="left" vertical="top"/>
    </xf>
    <xf numFmtId="166" fontId="11" fillId="5" borderId="11" xfId="15" applyNumberFormat="1" applyFont="1" applyFill="1" applyBorder="1" applyAlignment="1">
      <alignment horizontal="right" vertical="top"/>
    </xf>
    <xf numFmtId="167" fontId="11" fillId="5" borderId="12" xfId="16" applyNumberFormat="1" applyFont="1" applyFill="1" applyBorder="1" applyAlignment="1">
      <alignment horizontal="right" vertical="top"/>
    </xf>
    <xf numFmtId="167" fontId="11" fillId="5" borderId="13" xfId="17" applyNumberFormat="1" applyFont="1" applyFill="1" applyBorder="1" applyAlignment="1">
      <alignment horizontal="right" vertical="top"/>
    </xf>
    <xf numFmtId="166" fontId="11" fillId="5" borderId="15" xfId="20" applyNumberFormat="1" applyFont="1" applyFill="1" applyBorder="1" applyAlignment="1">
      <alignment horizontal="right" vertical="top"/>
    </xf>
    <xf numFmtId="167" fontId="11" fillId="5" borderId="16" xfId="21" applyNumberFormat="1" applyFont="1" applyFill="1" applyBorder="1" applyAlignment="1">
      <alignment horizontal="right" vertical="top"/>
    </xf>
    <xf numFmtId="0" fontId="11" fillId="5" borderId="17" xfId="22" applyFont="1" applyFill="1" applyBorder="1" applyAlignment="1">
      <alignment horizontal="left" vertical="top" wrapText="1"/>
    </xf>
    <xf numFmtId="168" fontId="11" fillId="5" borderId="8" xfId="11" applyNumberFormat="1" applyFont="1" applyFill="1" applyBorder="1" applyAlignment="1">
      <alignment horizontal="right" vertical="top"/>
    </xf>
    <xf numFmtId="168" fontId="11" fillId="5" borderId="9" xfId="12" applyNumberFormat="1" applyFont="1" applyFill="1" applyBorder="1" applyAlignment="1">
      <alignment horizontal="right" vertical="top"/>
    </xf>
    <xf numFmtId="168" fontId="11" fillId="5" borderId="12" xfId="16" applyNumberFormat="1" applyFont="1" applyFill="1" applyBorder="1" applyAlignment="1">
      <alignment horizontal="right" vertical="top"/>
    </xf>
    <xf numFmtId="168" fontId="11" fillId="5" borderId="13" xfId="17" applyNumberFormat="1" applyFont="1" applyFill="1" applyBorder="1" applyAlignment="1">
      <alignment horizontal="right" vertical="top"/>
    </xf>
    <xf numFmtId="168" fontId="11" fillId="5" borderId="16" xfId="21" applyNumberFormat="1" applyFont="1" applyFill="1" applyBorder="1" applyAlignment="1">
      <alignment horizontal="right" vertical="top"/>
    </xf>
    <xf numFmtId="168" fontId="11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10" fillId="4" borderId="10" xfId="23" applyFont="1" applyFill="1" applyBorder="1" applyAlignment="1">
      <alignment horizontal="left" vertical="top" wrapText="1"/>
    </xf>
    <xf numFmtId="0" fontId="11" fillId="5" borderId="13" xfId="24" applyFont="1" applyFill="1" applyBorder="1" applyAlignment="1">
      <alignment horizontal="left" vertical="top" wrapText="1"/>
    </xf>
    <xf numFmtId="0" fontId="11" fillId="5" borderId="12" xfId="25" applyFont="1" applyFill="1" applyBorder="1" applyAlignment="1">
      <alignment horizontal="left" vertical="top" wrapText="1"/>
    </xf>
    <xf numFmtId="0" fontId="11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9" fontId="0" fillId="0" borderId="0" xfId="2" applyFont="1"/>
    <xf numFmtId="1" fontId="4" fillId="0" borderId="0" xfId="0" applyNumberFormat="1" applyFont="1"/>
    <xf numFmtId="169" fontId="4" fillId="0" borderId="0" xfId="0" applyNumberFormat="1" applyFont="1"/>
    <xf numFmtId="0" fontId="4" fillId="6" borderId="0" xfId="0" applyFont="1" applyFill="1"/>
    <xf numFmtId="0" fontId="4" fillId="7" borderId="0" xfId="0" applyFont="1" applyFill="1"/>
    <xf numFmtId="0" fontId="3" fillId="0" borderId="0" xfId="0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3" xfId="5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 wrapText="1"/>
    </xf>
    <xf numFmtId="0" fontId="10" fillId="0" borderId="5" xfId="7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19" xfId="0" applyFont="1" applyBorder="1"/>
    <xf numFmtId="0" fontId="10" fillId="0" borderId="5" xfId="28" applyFont="1" applyBorder="1" applyAlignment="1">
      <alignment horizontal="center" wrapText="1"/>
    </xf>
    <xf numFmtId="0" fontId="10" fillId="0" borderId="4" xfId="29" applyFont="1" applyBorder="1" applyAlignment="1">
      <alignment horizontal="center" wrapText="1"/>
    </xf>
    <xf numFmtId="0" fontId="10" fillId="0" borderId="3" xfId="30" applyFont="1" applyBorder="1" applyAlignment="1">
      <alignment horizontal="center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8" borderId="20" xfId="0" applyFont="1" applyFill="1" applyBorder="1" applyAlignment="1"/>
    <xf numFmtId="0" fontId="10" fillId="8" borderId="2" xfId="0" applyFont="1" applyFill="1" applyBorder="1" applyAlignment="1">
      <alignment wrapText="1"/>
    </xf>
    <xf numFmtId="0" fontId="10" fillId="0" borderId="3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1" fillId="9" borderId="21" xfId="0" applyFont="1" applyFill="1" applyBorder="1" applyAlignment="1"/>
    <xf numFmtId="0" fontId="11" fillId="9" borderId="20" xfId="0" applyFont="1" applyFill="1" applyBorder="1" applyAlignment="1"/>
    <xf numFmtId="0" fontId="11" fillId="9" borderId="3" xfId="0" applyFont="1" applyFill="1" applyBorder="1" applyAlignment="1"/>
    <xf numFmtId="0" fontId="11" fillId="9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3" applyFont="1" applyBorder="1" applyAlignment="1">
      <alignment horizontal="left" wrapText="1"/>
    </xf>
    <xf numFmtId="0" fontId="10" fillId="0" borderId="2" xfId="4" applyFont="1" applyBorder="1" applyAlignment="1">
      <alignment horizontal="left" wrapText="1"/>
    </xf>
    <xf numFmtId="0" fontId="10" fillId="4" borderId="6" xfId="8" applyFont="1" applyFill="1" applyBorder="1" applyAlignment="1">
      <alignment horizontal="left" vertical="top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8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4" borderId="18" xfId="8" applyFont="1" applyFill="1" applyBorder="1" applyAlignment="1">
      <alignment horizontal="left" vertical="top" wrapText="1"/>
    </xf>
    <xf numFmtId="0" fontId="10" fillId="4" borderId="0" xfId="8" applyFont="1" applyFill="1" applyBorder="1" applyAlignment="1">
      <alignment horizontal="left" vertical="top" wrapText="1"/>
    </xf>
    <xf numFmtId="0" fontId="10" fillId="4" borderId="2" xfId="8" applyFont="1" applyFill="1" applyBorder="1" applyAlignment="1">
      <alignment horizontal="left" vertical="top" wrapText="1"/>
    </xf>
    <xf numFmtId="0" fontId="10" fillId="0" borderId="2" xfId="31" applyFont="1" applyBorder="1" applyAlignment="1">
      <alignment horizontal="left" wrapText="1"/>
    </xf>
    <xf numFmtId="0" fontId="10" fillId="4" borderId="18" xfId="27" applyFont="1" applyFill="1" applyBorder="1" applyAlignment="1">
      <alignment horizontal="left" vertical="top" wrapText="1"/>
    </xf>
    <xf numFmtId="0" fontId="10" fillId="4" borderId="0" xfId="27" applyFont="1" applyFill="1" applyAlignment="1">
      <alignment horizontal="left" vertical="top" wrapText="1"/>
    </xf>
    <xf numFmtId="0" fontId="10" fillId="4" borderId="2" xfId="27" applyFont="1" applyFill="1" applyBorder="1" applyAlignment="1">
      <alignment horizontal="left" vertical="top" wrapText="1"/>
    </xf>
    <xf numFmtId="0" fontId="10" fillId="0" borderId="2" xfId="3" applyFont="1" applyBorder="1" applyAlignment="1">
      <alignment horizontal="center" vertical="center" wrapText="1"/>
    </xf>
    <xf numFmtId="0" fontId="10" fillId="4" borderId="18" xfId="8" applyFont="1" applyFill="1" applyBorder="1" applyAlignment="1">
      <alignment horizontal="center" vertical="center" wrapText="1"/>
    </xf>
    <xf numFmtId="0" fontId="10" fillId="4" borderId="0" xfId="8" applyFont="1" applyFill="1" applyBorder="1" applyAlignment="1">
      <alignment horizontal="center" vertical="center" wrapText="1"/>
    </xf>
    <xf numFmtId="0" fontId="10" fillId="4" borderId="2" xfId="8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wrapText="1"/>
    </xf>
    <xf numFmtId="0" fontId="10" fillId="8" borderId="0" xfId="0" applyFont="1" applyFill="1" applyBorder="1" applyAlignment="1">
      <alignment wrapText="1"/>
    </xf>
    <xf numFmtId="0" fontId="10" fillId="8" borderId="2" xfId="0" applyFont="1" applyFill="1" applyBorder="1" applyAlignment="1">
      <alignment wrapText="1"/>
    </xf>
    <xf numFmtId="0" fontId="10" fillId="8" borderId="18" xfId="0" applyFont="1" applyFill="1" applyBorder="1" applyAlignment="1">
      <alignment wrapText="1"/>
    </xf>
  </cellXfs>
  <cellStyles count="32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796 2" xfId="31" xr:uid="{6A9A6049-7DF2-44A9-90AB-E6FEE1397334}"/>
    <cellStyle name="style1643227426838" xfId="4" xr:uid="{B99C2BC9-05E7-1546-8676-F12BCCE011E7}"/>
    <cellStyle name="style1643227426894" xfId="5" xr:uid="{50839D20-759D-B541-A1AE-DB9BA3DA535D}"/>
    <cellStyle name="style1643227426894 2" xfId="30" xr:uid="{A96540F9-576D-4092-8746-8CF459E21030}"/>
    <cellStyle name="style1643227426936" xfId="6" xr:uid="{29AFBFE1-8157-8348-AE40-07D5D1636115}"/>
    <cellStyle name="style1643227426936 2" xfId="29" xr:uid="{59D20788-3904-4C2F-8C00-3523FECBBE6E}"/>
    <cellStyle name="style1643227426976" xfId="7" xr:uid="{681B6B50-36DA-3C43-A35C-18CEF319FEE2}"/>
    <cellStyle name="style1643227426976 2" xfId="28" xr:uid="{C3EE7A0C-70ED-4D4B-BDCA-9F57287A13E1}"/>
    <cellStyle name="style1643227427044" xfId="8" xr:uid="{F42E72AC-5111-994B-BDD4-4E2F5FF1168B}"/>
    <cellStyle name="style1643227427044 2" xfId="27" xr:uid="{1B504CD4-C202-4A2C-A8C1-0480F00DEDBD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P120"/>
  <sheetViews>
    <sheetView workbookViewId="0"/>
  </sheetViews>
  <sheetFormatPr baseColWidth="10" defaultColWidth="11" defaultRowHeight="16" x14ac:dyDescent="0.2"/>
  <cols>
    <col min="1" max="1" width="20.6640625" customWidth="1"/>
    <col min="2" max="2" width="12" bestFit="1" customWidth="1"/>
    <col min="4" max="4" width="16.33203125" customWidth="1"/>
    <col min="5" max="5" width="14.83203125" customWidth="1"/>
    <col min="7" max="7" width="15.6640625" customWidth="1"/>
    <col min="8" max="8" width="19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13</v>
      </c>
      <c r="B5">
        <f t="shared" ref="B5:B10" si="0">L19/100</f>
        <v>0.26417678665432676</v>
      </c>
      <c r="C5">
        <f>SUM(E5:K5)</f>
        <v>58121</v>
      </c>
      <c r="D5">
        <f>B5*C5</f>
        <v>15354.219017136125</v>
      </c>
      <c r="E5" s="1">
        <f t="shared" ref="E5:E10" si="1">B20</f>
        <v>12419</v>
      </c>
      <c r="F5" s="1">
        <f t="shared" ref="F5:F10" si="2">B21</f>
        <v>9713</v>
      </c>
      <c r="G5" s="1">
        <f t="shared" ref="G5:G10" si="3">B22</f>
        <v>7935</v>
      </c>
      <c r="H5" s="1">
        <f t="shared" ref="H5:H10" si="4">B23</f>
        <v>8192</v>
      </c>
      <c r="I5" s="1">
        <f t="shared" ref="I5:I10" si="5">B24</f>
        <v>6959</v>
      </c>
      <c r="J5" s="5">
        <f t="shared" ref="J5:J10" si="6">B25</f>
        <v>6877</v>
      </c>
      <c r="K5" s="5">
        <f t="shared" ref="K5:K10" si="7">B26</f>
        <v>6026</v>
      </c>
    </row>
    <row r="6" spans="1:11" x14ac:dyDescent="0.2">
      <c r="A6">
        <v>14</v>
      </c>
      <c r="B6">
        <f t="shared" si="0"/>
        <v>0.15198213384669479</v>
      </c>
      <c r="C6">
        <f t="shared" ref="C6:C10" si="8">SUM(E6:K6)</f>
        <v>51342</v>
      </c>
      <c r="D6">
        <f t="shared" ref="D6:D10" si="9">B6*C6</f>
        <v>7803.0667159570039</v>
      </c>
      <c r="E6" s="1">
        <f t="shared" si="1"/>
        <v>9713</v>
      </c>
      <c r="F6" s="1">
        <f t="shared" si="2"/>
        <v>7935</v>
      </c>
      <c r="G6" s="1">
        <f t="shared" si="3"/>
        <v>8192</v>
      </c>
      <c r="H6" s="1">
        <f t="shared" si="4"/>
        <v>6959</v>
      </c>
      <c r="I6" s="5">
        <f t="shared" si="5"/>
        <v>6877</v>
      </c>
      <c r="J6" s="5">
        <f t="shared" si="6"/>
        <v>6026</v>
      </c>
      <c r="K6" s="5">
        <f t="shared" si="7"/>
        <v>5640</v>
      </c>
    </row>
    <row r="7" spans="1:11" x14ac:dyDescent="0.2">
      <c r="A7">
        <v>15</v>
      </c>
      <c r="B7">
        <f t="shared" si="0"/>
        <v>0.33011535447693874</v>
      </c>
      <c r="C7">
        <f t="shared" si="8"/>
        <v>46337</v>
      </c>
      <c r="D7">
        <f t="shared" si="9"/>
        <v>15296.555180397911</v>
      </c>
      <c r="E7" s="1">
        <f t="shared" si="1"/>
        <v>7935</v>
      </c>
      <c r="F7" s="1">
        <f t="shared" si="2"/>
        <v>8192</v>
      </c>
      <c r="G7" s="1">
        <f t="shared" si="3"/>
        <v>6959</v>
      </c>
      <c r="H7" s="5">
        <f t="shared" si="4"/>
        <v>6877</v>
      </c>
      <c r="I7" s="5">
        <f t="shared" si="5"/>
        <v>6026</v>
      </c>
      <c r="J7" s="5">
        <f t="shared" si="6"/>
        <v>5640</v>
      </c>
      <c r="K7" s="5">
        <f t="shared" si="7"/>
        <v>4708</v>
      </c>
    </row>
    <row r="8" spans="1:11" x14ac:dyDescent="0.2">
      <c r="A8">
        <v>16</v>
      </c>
      <c r="B8">
        <f t="shared" si="0"/>
        <v>0.18904258490117334</v>
      </c>
      <c r="C8">
        <f t="shared" si="8"/>
        <v>42353</v>
      </c>
      <c r="D8">
        <f t="shared" si="9"/>
        <v>8006.5205983193946</v>
      </c>
      <c r="E8" s="1">
        <f t="shared" si="1"/>
        <v>8192</v>
      </c>
      <c r="F8" s="1">
        <f t="shared" si="2"/>
        <v>6959</v>
      </c>
      <c r="G8" s="5">
        <f t="shared" si="3"/>
        <v>6877</v>
      </c>
      <c r="H8" s="5">
        <f t="shared" si="4"/>
        <v>6026</v>
      </c>
      <c r="I8" s="5">
        <f t="shared" si="5"/>
        <v>5640</v>
      </c>
      <c r="J8" s="5">
        <f t="shared" si="6"/>
        <v>4708</v>
      </c>
      <c r="K8" s="5">
        <f t="shared" si="7"/>
        <v>3951</v>
      </c>
    </row>
    <row r="9" spans="1:11" x14ac:dyDescent="0.2">
      <c r="A9">
        <v>17</v>
      </c>
      <c r="B9">
        <f t="shared" si="0"/>
        <v>3.2431100972863711E-2</v>
      </c>
      <c r="C9">
        <f t="shared" si="8"/>
        <v>38532</v>
      </c>
      <c r="D9">
        <f t="shared" si="9"/>
        <v>1249.6351826863845</v>
      </c>
      <c r="E9" s="1">
        <f t="shared" si="1"/>
        <v>6959</v>
      </c>
      <c r="F9" s="5">
        <f t="shared" si="2"/>
        <v>6877</v>
      </c>
      <c r="G9" s="5">
        <f t="shared" si="3"/>
        <v>6026</v>
      </c>
      <c r="H9" s="5">
        <f t="shared" si="4"/>
        <v>5640</v>
      </c>
      <c r="I9" s="5">
        <f t="shared" si="5"/>
        <v>4708</v>
      </c>
      <c r="J9" s="5">
        <f t="shared" si="6"/>
        <v>3951</v>
      </c>
      <c r="K9" s="5">
        <f t="shared" si="7"/>
        <v>4371</v>
      </c>
    </row>
    <row r="10" spans="1:11" x14ac:dyDescent="0.2">
      <c r="A10">
        <v>18</v>
      </c>
      <c r="B10">
        <f t="shared" si="0"/>
        <v>3.2252039148002551E-2</v>
      </c>
      <c r="C10">
        <f t="shared" si="8"/>
        <v>34253</v>
      </c>
      <c r="D10">
        <f t="shared" si="9"/>
        <v>1104.7290969365313</v>
      </c>
      <c r="E10" s="5">
        <f t="shared" si="1"/>
        <v>6877</v>
      </c>
      <c r="F10" s="5">
        <f t="shared" si="2"/>
        <v>6026</v>
      </c>
      <c r="G10" s="5">
        <f t="shared" si="3"/>
        <v>5640</v>
      </c>
      <c r="H10" s="5">
        <f t="shared" si="4"/>
        <v>4708</v>
      </c>
      <c r="I10" s="5">
        <f t="shared" si="5"/>
        <v>3951</v>
      </c>
      <c r="J10" s="5">
        <f t="shared" si="6"/>
        <v>4371</v>
      </c>
      <c r="K10" s="5">
        <f t="shared" si="7"/>
        <v>2680</v>
      </c>
    </row>
    <row r="11" spans="1:11" x14ac:dyDescent="0.2">
      <c r="D11" s="3">
        <f>SUM(D5:D10)</f>
        <v>48814.725791433346</v>
      </c>
    </row>
    <row r="13" spans="1:11" x14ac:dyDescent="0.2">
      <c r="A13" t="s">
        <v>7</v>
      </c>
    </row>
    <row r="14" spans="1:11" x14ac:dyDescent="0.2">
      <c r="A14" s="2">
        <v>1</v>
      </c>
      <c r="B14" s="1">
        <v>15319</v>
      </c>
      <c r="C14" s="1"/>
      <c r="D14" s="1"/>
    </row>
    <row r="15" spans="1:11" x14ac:dyDescent="0.2">
      <c r="A15" s="2">
        <v>2</v>
      </c>
      <c r="B15" s="1">
        <v>14882</v>
      </c>
      <c r="C15" s="1"/>
      <c r="D15" s="1"/>
    </row>
    <row r="16" spans="1:11" x14ac:dyDescent="0.2">
      <c r="A16" s="2">
        <v>3</v>
      </c>
      <c r="B16" s="1">
        <v>13639</v>
      </c>
      <c r="C16" s="1"/>
      <c r="D16" s="1"/>
    </row>
    <row r="17" spans="1:13" x14ac:dyDescent="0.2">
      <c r="A17" s="2">
        <v>4</v>
      </c>
      <c r="B17" s="1">
        <v>16647</v>
      </c>
      <c r="C17" s="1"/>
      <c r="D17" s="1"/>
    </row>
    <row r="18" spans="1:13" ht="34" x14ac:dyDescent="0.2">
      <c r="A18" s="2">
        <v>5</v>
      </c>
      <c r="B18" s="1">
        <v>17791</v>
      </c>
      <c r="C18" s="1"/>
      <c r="D18" s="1"/>
      <c r="H18" s="84" t="s">
        <v>8</v>
      </c>
      <c r="I18" s="85"/>
      <c r="J18" s="17" t="s">
        <v>9</v>
      </c>
      <c r="K18" s="18" t="s">
        <v>10</v>
      </c>
      <c r="L18" s="18" t="s">
        <v>11</v>
      </c>
      <c r="M18" s="19" t="s">
        <v>12</v>
      </c>
    </row>
    <row r="19" spans="1:13" x14ac:dyDescent="0.2">
      <c r="A19" s="2">
        <v>6</v>
      </c>
      <c r="B19" s="1">
        <v>15992</v>
      </c>
      <c r="C19" s="1"/>
      <c r="D19" s="1"/>
      <c r="H19" s="86" t="s">
        <v>13</v>
      </c>
      <c r="I19" s="20" t="s">
        <v>14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 x14ac:dyDescent="0.2">
      <c r="A20" s="2">
        <v>7</v>
      </c>
      <c r="B20" s="1">
        <v>12419</v>
      </c>
      <c r="C20" s="1"/>
      <c r="D20" s="1"/>
      <c r="H20" s="87"/>
      <c r="I20" s="24" t="s">
        <v>15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 x14ac:dyDescent="0.2">
      <c r="A21" s="2">
        <v>8</v>
      </c>
      <c r="B21" s="1">
        <v>9713</v>
      </c>
      <c r="C21" s="1"/>
      <c r="D21" s="1"/>
      <c r="H21" s="87"/>
      <c r="I21" s="24" t="s">
        <v>16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 x14ac:dyDescent="0.2">
      <c r="A22" s="2">
        <v>9</v>
      </c>
      <c r="B22" s="1">
        <v>7935</v>
      </c>
      <c r="C22" s="1"/>
      <c r="D22" s="1"/>
      <c r="H22" s="87"/>
      <c r="I22" s="24" t="s">
        <v>17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 x14ac:dyDescent="0.2">
      <c r="A23" s="2">
        <v>10</v>
      </c>
      <c r="B23" s="1">
        <v>8192</v>
      </c>
      <c r="C23" s="1"/>
      <c r="D23" s="1"/>
      <c r="H23" s="87"/>
      <c r="I23" s="24" t="s">
        <v>18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 x14ac:dyDescent="0.2">
      <c r="A24" s="2">
        <v>11</v>
      </c>
      <c r="B24" s="1">
        <v>6959</v>
      </c>
      <c r="C24" s="1"/>
      <c r="D24" s="1"/>
      <c r="H24" s="87"/>
      <c r="I24" s="24" t="s">
        <v>19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 ht="17" x14ac:dyDescent="0.2">
      <c r="A25" s="2">
        <v>12</v>
      </c>
      <c r="B25" s="1">
        <v>6877</v>
      </c>
      <c r="C25" s="1"/>
      <c r="D25" s="1"/>
      <c r="H25" s="87"/>
      <c r="I25" s="40" t="s">
        <v>20</v>
      </c>
      <c r="J25" s="25">
        <v>6580874.9999999907</v>
      </c>
      <c r="K25" s="26">
        <v>49.999999999999716</v>
      </c>
      <c r="L25" s="26">
        <v>100</v>
      </c>
      <c r="M25" s="41"/>
    </row>
    <row r="26" spans="1:13" ht="17" x14ac:dyDescent="0.2">
      <c r="A26" s="2">
        <v>13</v>
      </c>
      <c r="B26" s="1">
        <v>6026</v>
      </c>
      <c r="C26" s="1"/>
      <c r="D26" s="1"/>
      <c r="H26" s="71" t="s">
        <v>21</v>
      </c>
      <c r="I26" s="40" t="s">
        <v>22</v>
      </c>
      <c r="J26" s="25">
        <v>6580874.9999999879</v>
      </c>
      <c r="K26" s="26">
        <v>49.999999999999694</v>
      </c>
      <c r="L26" s="42"/>
      <c r="M26" s="41"/>
    </row>
    <row r="27" spans="1:13" x14ac:dyDescent="0.2">
      <c r="A27" s="2">
        <v>14</v>
      </c>
      <c r="B27" s="1">
        <v>5640</v>
      </c>
      <c r="C27" s="1"/>
      <c r="D27" s="1"/>
      <c r="H27" s="88" t="s">
        <v>20</v>
      </c>
      <c r="I27" s="89"/>
      <c r="J27" s="28">
        <v>13161750.000000056</v>
      </c>
      <c r="K27" s="29">
        <v>100</v>
      </c>
      <c r="L27" s="43"/>
      <c r="M27" s="30"/>
    </row>
    <row r="28" spans="1:13" x14ac:dyDescent="0.2">
      <c r="A28" s="2">
        <v>15</v>
      </c>
      <c r="B28" s="1">
        <v>4708</v>
      </c>
      <c r="C28" s="1"/>
      <c r="D28" s="1"/>
      <c r="H28" s="4"/>
      <c r="I28" s="4"/>
      <c r="J28" s="4"/>
    </row>
    <row r="29" spans="1:13" x14ac:dyDescent="0.2">
      <c r="A29" s="2">
        <v>16</v>
      </c>
      <c r="B29" s="1">
        <v>3951</v>
      </c>
      <c r="C29" s="1"/>
      <c r="D29" s="1"/>
    </row>
    <row r="30" spans="1:13" x14ac:dyDescent="0.2">
      <c r="A30" s="2">
        <v>17</v>
      </c>
      <c r="B30" s="1">
        <v>4371</v>
      </c>
      <c r="C30" s="1"/>
      <c r="D30" s="1"/>
    </row>
    <row r="31" spans="1:13" x14ac:dyDescent="0.2">
      <c r="A31" s="2">
        <v>18</v>
      </c>
      <c r="B31" s="1">
        <v>2680</v>
      </c>
      <c r="C31" s="1"/>
      <c r="D31" s="1"/>
    </row>
    <row r="37" spans="1:16" x14ac:dyDescent="0.2">
      <c r="A37" t="s">
        <v>23</v>
      </c>
    </row>
    <row r="40" spans="1:16" x14ac:dyDescent="0.2">
      <c r="A40" t="s">
        <v>2</v>
      </c>
      <c r="B40" t="s">
        <v>3</v>
      </c>
      <c r="C40" t="s">
        <v>4</v>
      </c>
      <c r="D40" t="s">
        <v>5</v>
      </c>
      <c r="E40" t="s">
        <v>6</v>
      </c>
    </row>
    <row r="41" spans="1:16" x14ac:dyDescent="0.2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 x14ac:dyDescent="0.2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 x14ac:dyDescent="0.2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 x14ac:dyDescent="0.2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 x14ac:dyDescent="0.2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 x14ac:dyDescent="0.2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 x14ac:dyDescent="0.2">
      <c r="D47" s="3">
        <f>SUM(D41:D46)</f>
        <v>1920.8326666666669</v>
      </c>
    </row>
    <row r="49" spans="1:8" x14ac:dyDescent="0.2">
      <c r="A49" t="s">
        <v>7</v>
      </c>
      <c r="B49" t="s">
        <v>24</v>
      </c>
      <c r="C49" t="s">
        <v>25</v>
      </c>
    </row>
    <row r="50" spans="1:8" ht="51" x14ac:dyDescent="0.2">
      <c r="A50" s="2">
        <v>1</v>
      </c>
      <c r="B50" s="5">
        <v>210</v>
      </c>
      <c r="C50" s="5">
        <v>35</v>
      </c>
      <c r="D50" s="1"/>
      <c r="G50" s="6" t="s">
        <v>26</v>
      </c>
      <c r="H50" s="6" t="s">
        <v>27</v>
      </c>
    </row>
    <row r="51" spans="1:8" x14ac:dyDescent="0.2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 x14ac:dyDescent="0.2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 x14ac:dyDescent="0.2">
      <c r="A53" s="2">
        <v>4</v>
      </c>
      <c r="B53" s="5">
        <v>276</v>
      </c>
      <c r="C53" s="5">
        <v>35</v>
      </c>
      <c r="D53" s="1"/>
    </row>
    <row r="54" spans="1:8" x14ac:dyDescent="0.2">
      <c r="A54" s="2">
        <v>5</v>
      </c>
      <c r="B54" s="5">
        <v>286</v>
      </c>
      <c r="C54" s="5">
        <v>35</v>
      </c>
      <c r="D54" s="1"/>
    </row>
    <row r="55" spans="1:8" x14ac:dyDescent="0.2">
      <c r="A55" s="2">
        <v>6</v>
      </c>
      <c r="B55" s="5">
        <v>311</v>
      </c>
      <c r="C55" s="5">
        <v>41</v>
      </c>
      <c r="D55" s="1"/>
    </row>
    <row r="56" spans="1:8" x14ac:dyDescent="0.2">
      <c r="A56" s="2">
        <v>7</v>
      </c>
      <c r="B56" s="5">
        <v>296</v>
      </c>
      <c r="C56" s="5">
        <v>39</v>
      </c>
      <c r="D56" s="1"/>
    </row>
    <row r="57" spans="1:8" x14ac:dyDescent="0.2">
      <c r="A57" s="2">
        <v>8</v>
      </c>
      <c r="B57" s="5">
        <v>240</v>
      </c>
      <c r="C57" s="5">
        <v>33</v>
      </c>
      <c r="D57" s="1"/>
    </row>
    <row r="58" spans="1:8" x14ac:dyDescent="0.2">
      <c r="A58" s="2">
        <v>9</v>
      </c>
      <c r="B58" s="5">
        <v>262</v>
      </c>
      <c r="C58" s="5">
        <v>28</v>
      </c>
      <c r="D58" s="1"/>
    </row>
    <row r="59" spans="1:8" x14ac:dyDescent="0.2">
      <c r="A59" s="2">
        <v>10</v>
      </c>
      <c r="B59" s="5">
        <v>283</v>
      </c>
      <c r="C59" s="5">
        <v>35</v>
      </c>
      <c r="D59" s="1"/>
    </row>
    <row r="60" spans="1:8" x14ac:dyDescent="0.2">
      <c r="A60" s="2">
        <v>11</v>
      </c>
      <c r="B60" s="5">
        <v>306</v>
      </c>
      <c r="C60" s="5">
        <v>36</v>
      </c>
      <c r="D60" s="1"/>
    </row>
    <row r="61" spans="1:8" x14ac:dyDescent="0.2">
      <c r="A61" s="2">
        <v>12</v>
      </c>
      <c r="B61" s="5">
        <v>276</v>
      </c>
      <c r="C61" s="5">
        <v>44</v>
      </c>
      <c r="D61" s="1"/>
    </row>
    <row r="62" spans="1:8" x14ac:dyDescent="0.2">
      <c r="A62" s="2">
        <v>13</v>
      </c>
      <c r="B62" s="5">
        <v>283</v>
      </c>
      <c r="C62" s="5">
        <v>33</v>
      </c>
      <c r="D62" s="1"/>
    </row>
    <row r="63" spans="1:8" x14ac:dyDescent="0.2">
      <c r="A63" s="2">
        <v>14</v>
      </c>
      <c r="B63" s="5">
        <v>318</v>
      </c>
      <c r="C63" s="5">
        <v>36</v>
      </c>
      <c r="D63" s="1"/>
    </row>
    <row r="64" spans="1:8" x14ac:dyDescent="0.2">
      <c r="A64" s="2">
        <v>15</v>
      </c>
      <c r="B64" s="5">
        <v>223</v>
      </c>
      <c r="C64" s="5">
        <v>33</v>
      </c>
      <c r="D64" s="1"/>
    </row>
    <row r="65" spans="1:16" x14ac:dyDescent="0.2">
      <c r="A65" s="2">
        <v>16</v>
      </c>
      <c r="B65" s="5">
        <v>159</v>
      </c>
      <c r="C65" s="5">
        <v>21</v>
      </c>
      <c r="D65" s="1"/>
    </row>
    <row r="66" spans="1:16" x14ac:dyDescent="0.2">
      <c r="A66" s="2">
        <v>17</v>
      </c>
      <c r="B66" s="5">
        <v>228</v>
      </c>
      <c r="C66" s="5">
        <v>26</v>
      </c>
      <c r="D66" s="1"/>
    </row>
    <row r="67" spans="1:16" x14ac:dyDescent="0.2">
      <c r="A67" s="2">
        <v>18</v>
      </c>
      <c r="B67" s="5">
        <v>222</v>
      </c>
      <c r="C67" s="5">
        <v>30</v>
      </c>
      <c r="D67" s="1"/>
    </row>
    <row r="68" spans="1:16" x14ac:dyDescent="0.2">
      <c r="B68" t="s">
        <v>28</v>
      </c>
    </row>
    <row r="70" spans="1:16" x14ac:dyDescent="0.2">
      <c r="A70" t="s">
        <v>29</v>
      </c>
    </row>
    <row r="72" spans="1:16" x14ac:dyDescent="0.2">
      <c r="A72" t="s">
        <v>2</v>
      </c>
      <c r="B72" t="s">
        <v>3</v>
      </c>
      <c r="C72" t="s">
        <v>4</v>
      </c>
      <c r="D72" t="s">
        <v>5</v>
      </c>
      <c r="E72" t="s">
        <v>6</v>
      </c>
    </row>
    <row r="73" spans="1:16" x14ac:dyDescent="0.2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 x14ac:dyDescent="0.2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 x14ac:dyDescent="0.2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 x14ac:dyDescent="0.2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 x14ac:dyDescent="0.2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 x14ac:dyDescent="0.2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 x14ac:dyDescent="0.2">
      <c r="D79" s="3">
        <f>SUM(D73:D78)</f>
        <v>243.31066666666669</v>
      </c>
    </row>
    <row r="81" spans="1:8" x14ac:dyDescent="0.2">
      <c r="A81" t="s">
        <v>7</v>
      </c>
      <c r="B81" t="s">
        <v>25</v>
      </c>
    </row>
    <row r="82" spans="1:8" ht="68" x14ac:dyDescent="0.2">
      <c r="A82" s="2">
        <v>1</v>
      </c>
      <c r="B82" s="5">
        <v>35</v>
      </c>
      <c r="D82" s="1"/>
      <c r="G82" s="6" t="s">
        <v>30</v>
      </c>
      <c r="H82" s="6" t="s">
        <v>27</v>
      </c>
    </row>
    <row r="83" spans="1:8" x14ac:dyDescent="0.2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 x14ac:dyDescent="0.2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 x14ac:dyDescent="0.2">
      <c r="A85" s="2">
        <v>4</v>
      </c>
      <c r="B85" s="5">
        <v>35</v>
      </c>
      <c r="D85" s="1"/>
    </row>
    <row r="86" spans="1:8" x14ac:dyDescent="0.2">
      <c r="A86" s="2">
        <v>5</v>
      </c>
      <c r="B86" s="5">
        <v>35</v>
      </c>
      <c r="D86" s="1"/>
    </row>
    <row r="87" spans="1:8" x14ac:dyDescent="0.2">
      <c r="A87" s="2">
        <v>6</v>
      </c>
      <c r="B87" s="5">
        <v>41</v>
      </c>
      <c r="D87" s="1"/>
    </row>
    <row r="88" spans="1:8" x14ac:dyDescent="0.2">
      <c r="A88" s="2">
        <v>7</v>
      </c>
      <c r="B88" s="5">
        <v>39</v>
      </c>
      <c r="D88" s="1"/>
    </row>
    <row r="89" spans="1:8" x14ac:dyDescent="0.2">
      <c r="A89" s="2">
        <v>8</v>
      </c>
      <c r="B89" s="5">
        <v>33</v>
      </c>
      <c r="D89" s="1"/>
    </row>
    <row r="90" spans="1:8" x14ac:dyDescent="0.2">
      <c r="A90" s="2">
        <v>9</v>
      </c>
      <c r="B90" s="5">
        <v>28</v>
      </c>
      <c r="D90" s="1"/>
    </row>
    <row r="91" spans="1:8" x14ac:dyDescent="0.2">
      <c r="A91" s="2">
        <v>10</v>
      </c>
      <c r="B91" s="5">
        <v>35</v>
      </c>
      <c r="D91" s="1"/>
    </row>
    <row r="92" spans="1:8" x14ac:dyDescent="0.2">
      <c r="A92" s="2">
        <v>11</v>
      </c>
      <c r="B92" s="5">
        <v>36</v>
      </c>
      <c r="D92" s="1"/>
    </row>
    <row r="93" spans="1:8" x14ac:dyDescent="0.2">
      <c r="A93" s="2">
        <v>12</v>
      </c>
      <c r="B93" s="5">
        <v>44</v>
      </c>
      <c r="D93" s="1"/>
    </row>
    <row r="94" spans="1:8" x14ac:dyDescent="0.2">
      <c r="A94" s="2">
        <v>13</v>
      </c>
      <c r="B94" s="5">
        <v>33</v>
      </c>
      <c r="D94" s="1"/>
    </row>
    <row r="95" spans="1:8" x14ac:dyDescent="0.2">
      <c r="A95" s="2">
        <v>14</v>
      </c>
      <c r="B95" s="5">
        <v>36</v>
      </c>
      <c r="D95" s="1"/>
    </row>
    <row r="96" spans="1:8" x14ac:dyDescent="0.2">
      <c r="A96" s="2">
        <v>15</v>
      </c>
      <c r="B96" s="5">
        <v>33</v>
      </c>
      <c r="D96" s="1"/>
    </row>
    <row r="97" spans="1:5" x14ac:dyDescent="0.2">
      <c r="A97" s="2">
        <v>16</v>
      </c>
      <c r="B97" s="5">
        <v>21</v>
      </c>
      <c r="D97" s="1"/>
    </row>
    <row r="98" spans="1:5" x14ac:dyDescent="0.2">
      <c r="A98" s="2">
        <v>17</v>
      </c>
      <c r="B98" s="5">
        <v>26</v>
      </c>
      <c r="D98" s="1"/>
    </row>
    <row r="99" spans="1:5" x14ac:dyDescent="0.2">
      <c r="A99" s="2">
        <v>18</v>
      </c>
      <c r="B99" s="5">
        <v>30</v>
      </c>
      <c r="D99" s="1"/>
    </row>
    <row r="103" spans="1:5" x14ac:dyDescent="0.2">
      <c r="B103" s="3" t="s">
        <v>31</v>
      </c>
      <c r="C103">
        <v>299948</v>
      </c>
      <c r="D103" t="s">
        <v>32</v>
      </c>
    </row>
    <row r="104" spans="1:5" x14ac:dyDescent="0.2">
      <c r="C104">
        <v>2461</v>
      </c>
      <c r="D104" t="s">
        <v>33</v>
      </c>
    </row>
    <row r="105" spans="1:5" ht="18" x14ac:dyDescent="0.2">
      <c r="C105">
        <v>290</v>
      </c>
      <c r="D105" s="9" t="s">
        <v>34</v>
      </c>
    </row>
    <row r="107" spans="1:5" x14ac:dyDescent="0.2">
      <c r="C107" t="s">
        <v>35</v>
      </c>
      <c r="D107" s="3">
        <f>C104*1000/C103</f>
        <v>8.204755490951765</v>
      </c>
      <c r="E107" s="15" t="s">
        <v>36</v>
      </c>
    </row>
    <row r="108" spans="1:5" x14ac:dyDescent="0.2">
      <c r="D108" s="3">
        <f>C105*1000/C103</f>
        <v>0.96683425127022016</v>
      </c>
      <c r="E108" s="16" t="s">
        <v>37</v>
      </c>
    </row>
    <row r="115" spans="1:5" ht="20" x14ac:dyDescent="0.2">
      <c r="A115" t="s">
        <v>38</v>
      </c>
      <c r="B115" s="10">
        <v>8604500</v>
      </c>
      <c r="D115" t="s">
        <v>39</v>
      </c>
      <c r="E115" s="12">
        <f>B116/B115</f>
        <v>7.6271083735254805</v>
      </c>
    </row>
    <row r="116" spans="1:5" ht="18" x14ac:dyDescent="0.25">
      <c r="A116" t="s">
        <v>40</v>
      </c>
      <c r="B116" s="11">
        <v>65627454</v>
      </c>
    </row>
    <row r="117" spans="1:5" ht="85" x14ac:dyDescent="0.2">
      <c r="C117" s="13"/>
      <c r="D117" s="13" t="s">
        <v>41</v>
      </c>
      <c r="E117" s="13" t="s">
        <v>42</v>
      </c>
    </row>
    <row r="118" spans="1:5" ht="17" x14ac:dyDescent="0.2">
      <c r="C118" s="13" t="s">
        <v>43</v>
      </c>
      <c r="D118" s="14">
        <f>300000/E115</f>
        <v>39333.386298971767</v>
      </c>
      <c r="E118" s="13">
        <v>37409</v>
      </c>
    </row>
    <row r="119" spans="1:5" ht="34" x14ac:dyDescent="0.2">
      <c r="C119" s="13" t="s">
        <v>44</v>
      </c>
      <c r="D119" s="14">
        <f>2461/E115</f>
        <v>322.66487893923176</v>
      </c>
      <c r="E119" s="13">
        <v>274</v>
      </c>
    </row>
    <row r="120" spans="1:5" ht="17" x14ac:dyDescent="0.2">
      <c r="C120" s="13" t="s">
        <v>45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DB5F-9F80-C34D-BD93-B0CBD84FF3C9}">
  <dimension ref="A3:S48"/>
  <sheetViews>
    <sheetView workbookViewId="0"/>
  </sheetViews>
  <sheetFormatPr baseColWidth="10" defaultColWidth="11" defaultRowHeight="16" x14ac:dyDescent="0.2"/>
  <cols>
    <col min="4" max="4" width="13.33203125" bestFit="1" customWidth="1"/>
  </cols>
  <sheetData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17</v>
      </c>
      <c r="B5" s="37">
        <f>P22/100</f>
        <v>0.20699999999999999</v>
      </c>
      <c r="C5">
        <f>SUM(E5:K5)</f>
        <v>8119</v>
      </c>
      <c r="D5">
        <f>B5*C5</f>
        <v>1680.6329999999998</v>
      </c>
      <c r="E5" s="1">
        <f t="shared" ref="E5:E10" si="0">B20</f>
        <v>1079</v>
      </c>
      <c r="F5" s="1">
        <f t="shared" ref="F5:F10" si="1">B21</f>
        <v>727</v>
      </c>
      <c r="G5" s="1">
        <f t="shared" ref="G5:G10" si="2">B22</f>
        <v>697</v>
      </c>
      <c r="H5" s="1">
        <f t="shared" ref="H5:H10" si="3">B23</f>
        <v>1335</v>
      </c>
      <c r="I5" s="1">
        <f t="shared" ref="I5:I10" si="4">B24</f>
        <v>1415</v>
      </c>
      <c r="J5" s="5">
        <f t="shared" ref="J5:J10" si="5">B25</f>
        <v>1465</v>
      </c>
      <c r="K5" s="5">
        <f t="shared" ref="K5:K10" si="6">B26</f>
        <v>1401</v>
      </c>
    </row>
    <row r="6" spans="1:11" x14ac:dyDescent="0.2">
      <c r="A6">
        <v>18</v>
      </c>
      <c r="B6" s="37">
        <f t="shared" ref="B6:B10" si="7">P23/100</f>
        <v>0.124</v>
      </c>
      <c r="C6">
        <f t="shared" ref="C6:C10" si="8">SUM(E6:K6)</f>
        <v>8285</v>
      </c>
      <c r="D6">
        <f t="shared" ref="D6:D10" si="9">B6*C6</f>
        <v>1027.3399999999999</v>
      </c>
      <c r="E6" s="1">
        <f t="shared" si="0"/>
        <v>727</v>
      </c>
      <c r="F6" s="1">
        <f t="shared" si="1"/>
        <v>697</v>
      </c>
      <c r="G6" s="1">
        <f t="shared" si="2"/>
        <v>1335</v>
      </c>
      <c r="H6" s="1">
        <f t="shared" si="3"/>
        <v>1415</v>
      </c>
      <c r="I6" s="5">
        <f t="shared" si="4"/>
        <v>1465</v>
      </c>
      <c r="J6" s="5">
        <f t="shared" si="5"/>
        <v>1401</v>
      </c>
      <c r="K6" s="5">
        <f t="shared" si="6"/>
        <v>1245</v>
      </c>
    </row>
    <row r="7" spans="1:11" x14ac:dyDescent="0.2">
      <c r="A7">
        <v>19</v>
      </c>
      <c r="B7" s="37">
        <f t="shared" si="7"/>
        <v>0.187</v>
      </c>
      <c r="C7">
        <f t="shared" si="8"/>
        <v>8460</v>
      </c>
      <c r="D7">
        <f t="shared" si="9"/>
        <v>1582.02</v>
      </c>
      <c r="E7" s="1">
        <f t="shared" si="0"/>
        <v>697</v>
      </c>
      <c r="F7" s="1">
        <f t="shared" si="1"/>
        <v>1335</v>
      </c>
      <c r="G7" s="1">
        <f t="shared" si="2"/>
        <v>1415</v>
      </c>
      <c r="H7" s="5">
        <f t="shared" si="3"/>
        <v>1465</v>
      </c>
      <c r="I7" s="5">
        <f t="shared" si="4"/>
        <v>1401</v>
      </c>
      <c r="J7" s="5">
        <f t="shared" si="5"/>
        <v>1245</v>
      </c>
      <c r="K7" s="5">
        <f t="shared" si="6"/>
        <v>902</v>
      </c>
    </row>
    <row r="8" spans="1:11" x14ac:dyDescent="0.2">
      <c r="A8">
        <v>20</v>
      </c>
      <c r="B8" s="37">
        <f t="shared" si="7"/>
        <v>0.20800000000000002</v>
      </c>
      <c r="C8">
        <f t="shared" si="8"/>
        <v>8773</v>
      </c>
      <c r="D8">
        <f t="shared" si="9"/>
        <v>1824.7840000000001</v>
      </c>
      <c r="E8" s="1">
        <f t="shared" si="0"/>
        <v>1335</v>
      </c>
      <c r="F8" s="1">
        <f t="shared" si="1"/>
        <v>1415</v>
      </c>
      <c r="G8" s="5">
        <f t="shared" si="2"/>
        <v>1465</v>
      </c>
      <c r="H8" s="5">
        <f t="shared" si="3"/>
        <v>1401</v>
      </c>
      <c r="I8" s="5">
        <f t="shared" si="4"/>
        <v>1245</v>
      </c>
      <c r="J8" s="5">
        <f t="shared" si="5"/>
        <v>902</v>
      </c>
      <c r="K8" s="5">
        <f t="shared" si="6"/>
        <v>1010</v>
      </c>
    </row>
    <row r="9" spans="1:11" x14ac:dyDescent="0.2">
      <c r="A9">
        <v>21</v>
      </c>
      <c r="B9" s="37">
        <f t="shared" si="7"/>
        <v>0.157</v>
      </c>
      <c r="C9">
        <f t="shared" si="8"/>
        <v>8287</v>
      </c>
      <c r="D9">
        <f t="shared" si="9"/>
        <v>1301.059</v>
      </c>
      <c r="E9" s="1">
        <f t="shared" si="0"/>
        <v>1415</v>
      </c>
      <c r="F9" s="5">
        <f t="shared" si="1"/>
        <v>1465</v>
      </c>
      <c r="G9" s="5">
        <f t="shared" si="2"/>
        <v>1401</v>
      </c>
      <c r="H9" s="5">
        <f t="shared" si="3"/>
        <v>1245</v>
      </c>
      <c r="I9" s="5">
        <f t="shared" si="4"/>
        <v>902</v>
      </c>
      <c r="J9" s="5">
        <f t="shared" si="5"/>
        <v>1010</v>
      </c>
      <c r="K9" s="5">
        <f t="shared" si="6"/>
        <v>849</v>
      </c>
    </row>
    <row r="10" spans="1:11" x14ac:dyDescent="0.2">
      <c r="A10">
        <v>22</v>
      </c>
      <c r="B10" s="37">
        <f t="shared" si="7"/>
        <v>0.11599999999999999</v>
      </c>
      <c r="C10">
        <f t="shared" si="8"/>
        <v>8983</v>
      </c>
      <c r="D10">
        <f t="shared" si="9"/>
        <v>1042.028</v>
      </c>
      <c r="E10" s="5">
        <f t="shared" si="0"/>
        <v>1465</v>
      </c>
      <c r="F10" s="5">
        <f t="shared" si="1"/>
        <v>1401</v>
      </c>
      <c r="G10" s="5">
        <f t="shared" si="2"/>
        <v>1245</v>
      </c>
      <c r="H10" s="5">
        <f t="shared" si="3"/>
        <v>902</v>
      </c>
      <c r="I10" s="5">
        <f t="shared" si="4"/>
        <v>1010</v>
      </c>
      <c r="J10" s="5">
        <f t="shared" si="5"/>
        <v>849</v>
      </c>
      <c r="K10" s="5">
        <f t="shared" si="6"/>
        <v>2111</v>
      </c>
    </row>
    <row r="11" spans="1:11" x14ac:dyDescent="0.2">
      <c r="D11" s="38">
        <f>SUM(D5:D10)</f>
        <v>8457.8639999999996</v>
      </c>
    </row>
    <row r="13" spans="1:11" x14ac:dyDescent="0.2">
      <c r="A13" t="s">
        <v>7</v>
      </c>
      <c r="D13" s="45">
        <f>D11/7</f>
        <v>1208.2662857142857</v>
      </c>
      <c r="E13" t="s">
        <v>52</v>
      </c>
    </row>
    <row r="14" spans="1:11" x14ac:dyDescent="0.2">
      <c r="A14">
        <v>5</v>
      </c>
      <c r="B14" s="5">
        <v>785</v>
      </c>
      <c r="C14" s="47"/>
      <c r="D14" s="5"/>
    </row>
    <row r="15" spans="1:11" x14ac:dyDescent="0.2">
      <c r="A15">
        <v>6</v>
      </c>
      <c r="B15" s="5">
        <v>775</v>
      </c>
      <c r="C15" s="47"/>
      <c r="D15" s="5"/>
    </row>
    <row r="16" spans="1:11" x14ac:dyDescent="0.2">
      <c r="A16">
        <v>7</v>
      </c>
      <c r="B16" s="5">
        <v>1247</v>
      </c>
      <c r="C16" s="47"/>
      <c r="D16" s="5"/>
    </row>
    <row r="17" spans="1:19" x14ac:dyDescent="0.2">
      <c r="A17">
        <v>8</v>
      </c>
      <c r="B17" s="5">
        <v>1367</v>
      </c>
      <c r="C17" s="47"/>
      <c r="D17" s="5"/>
    </row>
    <row r="18" spans="1:19" x14ac:dyDescent="0.2">
      <c r="A18" s="1">
        <v>9</v>
      </c>
      <c r="B18" s="5">
        <v>1256</v>
      </c>
      <c r="C18" s="47"/>
      <c r="D18" s="5"/>
    </row>
    <row r="19" spans="1:19" x14ac:dyDescent="0.2">
      <c r="A19">
        <v>10</v>
      </c>
      <c r="B19" s="5">
        <v>1102</v>
      </c>
      <c r="C19" s="47"/>
      <c r="D19" s="5"/>
    </row>
    <row r="20" spans="1:19" x14ac:dyDescent="0.2">
      <c r="A20">
        <v>11</v>
      </c>
      <c r="B20" s="5">
        <v>1079</v>
      </c>
      <c r="C20" s="47"/>
      <c r="D20" s="5"/>
      <c r="G20" s="44"/>
      <c r="H20" s="44"/>
      <c r="I20" s="44"/>
      <c r="J20" s="44"/>
    </row>
    <row r="21" spans="1:19" ht="34" x14ac:dyDescent="0.2">
      <c r="A21">
        <v>12</v>
      </c>
      <c r="B21" s="5">
        <v>727</v>
      </c>
      <c r="C21" s="47"/>
      <c r="D21" s="5"/>
      <c r="G21" s="44"/>
      <c r="H21" s="44"/>
      <c r="I21" s="44"/>
      <c r="J21" s="44"/>
      <c r="L21" s="84" t="s">
        <v>8</v>
      </c>
      <c r="M21" s="8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>
        <v>13</v>
      </c>
      <c r="B22" s="5">
        <v>697</v>
      </c>
      <c r="C22" s="47"/>
      <c r="D22" s="5"/>
      <c r="G22" s="44"/>
      <c r="H22" s="44"/>
      <c r="I22" s="44"/>
      <c r="J22" s="44"/>
      <c r="L22" s="90" t="s">
        <v>13</v>
      </c>
      <c r="M22">
        <v>17</v>
      </c>
      <c r="N22">
        <v>1364160</v>
      </c>
      <c r="O22">
        <v>20.7</v>
      </c>
      <c r="P22">
        <v>20.7</v>
      </c>
      <c r="Q22">
        <v>20.7</v>
      </c>
      <c r="S22" s="39"/>
    </row>
    <row r="23" spans="1:19" x14ac:dyDescent="0.2">
      <c r="A23">
        <v>14</v>
      </c>
      <c r="B23" s="5">
        <v>1335</v>
      </c>
      <c r="C23" s="47"/>
      <c r="D23" s="5"/>
      <c r="G23" s="44"/>
      <c r="H23" s="44"/>
      <c r="I23" s="44"/>
      <c r="J23" s="44"/>
      <c r="L23" s="91"/>
      <c r="M23">
        <v>18</v>
      </c>
      <c r="N23">
        <v>818161</v>
      </c>
      <c r="O23">
        <v>12.4</v>
      </c>
      <c r="P23">
        <v>12.4</v>
      </c>
      <c r="Q23">
        <v>33.200000000000003</v>
      </c>
      <c r="S23" s="39"/>
    </row>
    <row r="24" spans="1:19" x14ac:dyDescent="0.2">
      <c r="A24">
        <v>15</v>
      </c>
      <c r="B24" s="5">
        <v>1415</v>
      </c>
      <c r="C24" s="47"/>
      <c r="D24" s="5"/>
      <c r="F24" s="46"/>
      <c r="G24" s="44"/>
      <c r="H24" s="44"/>
      <c r="I24" s="44"/>
      <c r="J24" s="44"/>
      <c r="L24" s="91"/>
      <c r="M24">
        <v>19</v>
      </c>
      <c r="N24">
        <v>1231041</v>
      </c>
      <c r="O24">
        <v>18.7</v>
      </c>
      <c r="P24">
        <v>18.7</v>
      </c>
      <c r="Q24">
        <v>51.9</v>
      </c>
      <c r="S24" s="39"/>
    </row>
    <row r="25" spans="1:19" x14ac:dyDescent="0.2">
      <c r="A25">
        <v>16</v>
      </c>
      <c r="B25" s="5">
        <v>1465</v>
      </c>
      <c r="C25" s="47"/>
      <c r="D25" s="5"/>
      <c r="G25" s="44"/>
      <c r="H25" s="44"/>
      <c r="I25" s="44"/>
      <c r="J25" s="44"/>
      <c r="L25" s="91"/>
      <c r="M25">
        <v>20</v>
      </c>
      <c r="N25">
        <v>1369573</v>
      </c>
      <c r="O25">
        <v>20.8</v>
      </c>
      <c r="P25">
        <v>20.8</v>
      </c>
      <c r="Q25">
        <v>72.7</v>
      </c>
      <c r="S25" s="39"/>
    </row>
    <row r="26" spans="1:19" x14ac:dyDescent="0.2">
      <c r="A26">
        <v>17</v>
      </c>
      <c r="B26" s="5">
        <v>1401</v>
      </c>
      <c r="C26" s="47"/>
      <c r="D26" s="5"/>
      <c r="G26" s="44"/>
      <c r="H26" s="44"/>
      <c r="I26" s="44"/>
      <c r="J26" s="44"/>
      <c r="L26" s="91"/>
      <c r="M26">
        <v>21</v>
      </c>
      <c r="N26">
        <v>1032415</v>
      </c>
      <c r="O26">
        <v>15.7</v>
      </c>
      <c r="P26">
        <v>15.7</v>
      </c>
      <c r="Q26">
        <v>88.4</v>
      </c>
      <c r="S26" s="39"/>
    </row>
    <row r="27" spans="1:19" x14ac:dyDescent="0.2">
      <c r="A27">
        <v>18</v>
      </c>
      <c r="B27" s="5">
        <v>1245</v>
      </c>
      <c r="C27" s="47"/>
      <c r="D27" s="5"/>
      <c r="G27" s="44"/>
      <c r="H27" s="44"/>
      <c r="I27" s="44"/>
      <c r="J27" s="44"/>
      <c r="L27" s="91"/>
      <c r="M27">
        <v>22</v>
      </c>
      <c r="N27">
        <v>765525</v>
      </c>
      <c r="O27">
        <v>11.6</v>
      </c>
      <c r="P27">
        <v>11.6</v>
      </c>
      <c r="Q27">
        <v>100</v>
      </c>
      <c r="S27" s="39"/>
    </row>
    <row r="28" spans="1:19" x14ac:dyDescent="0.2">
      <c r="A28">
        <v>19</v>
      </c>
      <c r="B28" s="5">
        <v>902</v>
      </c>
      <c r="C28" s="47"/>
      <c r="D28" s="5"/>
      <c r="G28" s="44"/>
      <c r="H28" s="44"/>
      <c r="I28" s="44"/>
      <c r="J28" s="44"/>
      <c r="L28" s="92"/>
      <c r="M28" t="s">
        <v>20</v>
      </c>
      <c r="N28">
        <v>6580874</v>
      </c>
      <c r="O28">
        <v>100</v>
      </c>
      <c r="P28">
        <v>100</v>
      </c>
    </row>
    <row r="29" spans="1:19" x14ac:dyDescent="0.2">
      <c r="A29">
        <v>20</v>
      </c>
      <c r="B29" s="5">
        <v>1010</v>
      </c>
      <c r="C29" s="47"/>
      <c r="D29" s="5"/>
      <c r="G29" s="44"/>
      <c r="H29" s="44"/>
      <c r="I29" s="44"/>
      <c r="J29" s="44"/>
    </row>
    <row r="30" spans="1:19" x14ac:dyDescent="0.2">
      <c r="A30">
        <v>21</v>
      </c>
      <c r="B30" s="5">
        <v>849</v>
      </c>
      <c r="C30" s="47"/>
      <c r="D30" s="5"/>
      <c r="G30" s="44"/>
      <c r="H30" s="44"/>
      <c r="I30" s="44"/>
      <c r="J30" s="44"/>
    </row>
    <row r="31" spans="1:19" x14ac:dyDescent="0.2">
      <c r="A31">
        <v>22</v>
      </c>
      <c r="B31" s="50">
        <v>2111</v>
      </c>
      <c r="C31" s="47"/>
      <c r="D31" s="5"/>
      <c r="L31" t="s">
        <v>2</v>
      </c>
    </row>
    <row r="33" spans="1:17" x14ac:dyDescent="0.2">
      <c r="B33" s="5"/>
      <c r="C33" s="5"/>
    </row>
    <row r="34" spans="1:17" x14ac:dyDescent="0.2">
      <c r="B34" s="5"/>
      <c r="C34" s="5"/>
      <c r="L34" t="s">
        <v>2</v>
      </c>
    </row>
    <row r="35" spans="1:17" x14ac:dyDescent="0.2">
      <c r="A35" t="s">
        <v>56</v>
      </c>
      <c r="B35" s="5"/>
      <c r="C35" s="5"/>
      <c r="N35" t="s">
        <v>9</v>
      </c>
      <c r="O35" t="s">
        <v>10</v>
      </c>
      <c r="P35" t="s">
        <v>11</v>
      </c>
      <c r="Q35" t="s">
        <v>12</v>
      </c>
    </row>
    <row r="36" spans="1:17" x14ac:dyDescent="0.2">
      <c r="C36" s="5"/>
      <c r="L36" t="s">
        <v>13</v>
      </c>
      <c r="M36">
        <v>17</v>
      </c>
      <c r="N36">
        <v>1364160</v>
      </c>
      <c r="O36">
        <v>20.7</v>
      </c>
      <c r="P36">
        <v>20.7</v>
      </c>
      <c r="Q36">
        <v>20.7</v>
      </c>
    </row>
    <row r="37" spans="1:17" x14ac:dyDescent="0.2">
      <c r="C37" s="5"/>
      <c r="M37">
        <v>18</v>
      </c>
      <c r="N37">
        <v>818161</v>
      </c>
      <c r="O37">
        <v>12.4</v>
      </c>
      <c r="P37">
        <v>12.4</v>
      </c>
      <c r="Q37">
        <v>33.200000000000003</v>
      </c>
    </row>
    <row r="38" spans="1:17" x14ac:dyDescent="0.2">
      <c r="C38" s="5"/>
      <c r="M38">
        <v>19</v>
      </c>
      <c r="N38">
        <v>1231041</v>
      </c>
      <c r="O38">
        <v>18.7</v>
      </c>
      <c r="P38">
        <v>18.7</v>
      </c>
      <c r="Q38">
        <v>51.9</v>
      </c>
    </row>
    <row r="39" spans="1:17" x14ac:dyDescent="0.2">
      <c r="C39" s="5"/>
      <c r="M39">
        <v>20</v>
      </c>
      <c r="N39">
        <v>1369573</v>
      </c>
      <c r="O39">
        <v>20.8</v>
      </c>
      <c r="P39">
        <v>20.8</v>
      </c>
      <c r="Q39">
        <v>72.7</v>
      </c>
    </row>
    <row r="40" spans="1:17" x14ac:dyDescent="0.2">
      <c r="C40" s="5"/>
      <c r="M40">
        <v>21</v>
      </c>
      <c r="N40">
        <v>1032415</v>
      </c>
      <c r="O40">
        <v>15.7</v>
      </c>
      <c r="P40">
        <v>15.7</v>
      </c>
      <c r="Q40">
        <v>88.4</v>
      </c>
    </row>
    <row r="41" spans="1:17" x14ac:dyDescent="0.2">
      <c r="C41" s="5"/>
      <c r="M41">
        <v>22</v>
      </c>
      <c r="N41">
        <v>765525</v>
      </c>
      <c r="O41">
        <v>11.6</v>
      </c>
      <c r="P41">
        <v>11.6</v>
      </c>
      <c r="Q41">
        <v>100</v>
      </c>
    </row>
    <row r="42" spans="1:17" x14ac:dyDescent="0.2">
      <c r="C42" s="5"/>
      <c r="M42" t="s">
        <v>20</v>
      </c>
      <c r="N42">
        <v>6580874</v>
      </c>
      <c r="O42">
        <v>100</v>
      </c>
      <c r="P42">
        <v>100</v>
      </c>
    </row>
    <row r="43" spans="1:17" x14ac:dyDescent="0.2">
      <c r="C43" s="5"/>
    </row>
    <row r="44" spans="1:17" x14ac:dyDescent="0.2">
      <c r="C44" s="5"/>
    </row>
    <row r="45" spans="1:17" x14ac:dyDescent="0.2">
      <c r="C45" s="5"/>
    </row>
    <row r="46" spans="1:17" x14ac:dyDescent="0.2">
      <c r="C46" s="5"/>
    </row>
    <row r="47" spans="1:17" x14ac:dyDescent="0.2">
      <c r="C47" s="5"/>
    </row>
    <row r="48" spans="1:17" x14ac:dyDescent="0.2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7C67-15D1-4884-8246-34708511D9BF}">
  <dimension ref="A3:S48"/>
  <sheetViews>
    <sheetView topLeftCell="A16" workbookViewId="0">
      <selection activeCell="D21" sqref="A1:XFD1048576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11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57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57">
        <v>24</v>
      </c>
      <c r="B5" s="58">
        <f>P22/100</f>
        <v>0.19899999999999998</v>
      </c>
      <c r="C5" s="57">
        <f>SUM(E5:K5)</f>
        <v>11700</v>
      </c>
      <c r="D5" s="57">
        <f>B5*C5</f>
        <v>2328.2999999999997</v>
      </c>
      <c r="E5" s="59">
        <f t="shared" ref="E5:E10" si="0">B20</f>
        <v>1247</v>
      </c>
      <c r="F5" s="59">
        <f t="shared" ref="F5:F10" si="1">B21</f>
        <v>910</v>
      </c>
      <c r="G5" s="59">
        <f t="shared" ref="G5:G10" si="2">B22</f>
        <v>1014</v>
      </c>
      <c r="H5" s="59">
        <f t="shared" ref="H5:H10" si="3">B23</f>
        <v>1733</v>
      </c>
      <c r="I5" s="59">
        <f t="shared" ref="I5:I10" si="4">B24</f>
        <v>2217</v>
      </c>
      <c r="J5" s="60">
        <f t="shared" ref="J5:J10" si="5">B25</f>
        <v>2355</v>
      </c>
      <c r="K5" s="60">
        <f t="shared" ref="K5:K10" si="6">B26</f>
        <v>2224</v>
      </c>
    </row>
    <row r="6" spans="1:11" x14ac:dyDescent="0.2">
      <c r="A6" s="57">
        <v>25</v>
      </c>
      <c r="B6" s="58">
        <f t="shared" ref="B6:B10" si="7">P23/100</f>
        <v>0.13800000000000001</v>
      </c>
      <c r="C6" s="57">
        <f t="shared" ref="C6:C10" si="8">SUM(E6:K6)</f>
        <v>12649</v>
      </c>
      <c r="D6" s="57">
        <f t="shared" ref="D6:D10" si="9">B6*C6</f>
        <v>1745.5620000000001</v>
      </c>
      <c r="E6" s="59">
        <f t="shared" si="0"/>
        <v>910</v>
      </c>
      <c r="F6" s="59">
        <f t="shared" si="1"/>
        <v>1014</v>
      </c>
      <c r="G6" s="59">
        <f t="shared" si="2"/>
        <v>1733</v>
      </c>
      <c r="H6" s="59">
        <f t="shared" si="3"/>
        <v>2217</v>
      </c>
      <c r="I6" s="60">
        <f t="shared" si="4"/>
        <v>2355</v>
      </c>
      <c r="J6" s="60">
        <f t="shared" si="5"/>
        <v>2224</v>
      </c>
      <c r="K6" s="60">
        <f t="shared" si="6"/>
        <v>2196</v>
      </c>
    </row>
    <row r="7" spans="1:11" x14ac:dyDescent="0.2">
      <c r="A7" s="57">
        <v>26</v>
      </c>
      <c r="B7" s="58">
        <f t="shared" si="7"/>
        <v>0.193</v>
      </c>
      <c r="C7" s="57">
        <f t="shared" si="8"/>
        <v>13353</v>
      </c>
      <c r="D7" s="57">
        <f t="shared" si="9"/>
        <v>2577.1289999999999</v>
      </c>
      <c r="E7" s="59">
        <f t="shared" si="0"/>
        <v>1014</v>
      </c>
      <c r="F7" s="59">
        <f t="shared" si="1"/>
        <v>1733</v>
      </c>
      <c r="G7" s="59">
        <f t="shared" si="2"/>
        <v>2217</v>
      </c>
      <c r="H7" s="60">
        <f t="shared" si="3"/>
        <v>2355</v>
      </c>
      <c r="I7" s="60">
        <f t="shared" si="4"/>
        <v>2224</v>
      </c>
      <c r="J7" s="60">
        <f t="shared" si="5"/>
        <v>2196</v>
      </c>
      <c r="K7" s="60">
        <f t="shared" si="6"/>
        <v>1614</v>
      </c>
    </row>
    <row r="8" spans="1:11" x14ac:dyDescent="0.2">
      <c r="A8" s="57">
        <v>27</v>
      </c>
      <c r="B8" s="58">
        <f t="shared" si="7"/>
        <v>0.23699999999999999</v>
      </c>
      <c r="C8" s="57">
        <f t="shared" si="8"/>
        <v>14085</v>
      </c>
      <c r="D8" s="57">
        <f t="shared" si="9"/>
        <v>3338.145</v>
      </c>
      <c r="E8" s="59">
        <f t="shared" si="0"/>
        <v>1733</v>
      </c>
      <c r="F8" s="59">
        <f t="shared" si="1"/>
        <v>2217</v>
      </c>
      <c r="G8" s="60">
        <f t="shared" si="2"/>
        <v>2355</v>
      </c>
      <c r="H8" s="60">
        <f t="shared" si="3"/>
        <v>2224</v>
      </c>
      <c r="I8" s="60">
        <f t="shared" si="4"/>
        <v>2196</v>
      </c>
      <c r="J8" s="60">
        <f t="shared" si="5"/>
        <v>1614</v>
      </c>
      <c r="K8" s="60">
        <f t="shared" si="6"/>
        <v>1746</v>
      </c>
    </row>
    <row r="9" spans="1:11" x14ac:dyDescent="0.2">
      <c r="A9" s="57">
        <v>28</v>
      </c>
      <c r="B9" s="58">
        <f t="shared" si="7"/>
        <v>0.13600000000000001</v>
      </c>
      <c r="C9" s="57">
        <f t="shared" si="8"/>
        <v>15107</v>
      </c>
      <c r="D9" s="57">
        <f t="shared" si="9"/>
        <v>2054.5520000000001</v>
      </c>
      <c r="E9" s="59">
        <f t="shared" si="0"/>
        <v>2217</v>
      </c>
      <c r="F9" s="60">
        <f t="shared" si="1"/>
        <v>2355</v>
      </c>
      <c r="G9" s="60">
        <f t="shared" si="2"/>
        <v>2224</v>
      </c>
      <c r="H9" s="60">
        <f t="shared" si="3"/>
        <v>2196</v>
      </c>
      <c r="I9" s="60">
        <f t="shared" si="4"/>
        <v>1614</v>
      </c>
      <c r="J9" s="60">
        <f t="shared" si="5"/>
        <v>1746</v>
      </c>
      <c r="K9" s="60">
        <f t="shared" si="6"/>
        <v>2755</v>
      </c>
    </row>
    <row r="10" spans="1:11" x14ac:dyDescent="0.2">
      <c r="A10" s="57">
        <v>29</v>
      </c>
      <c r="B10" s="58">
        <f t="shared" si="7"/>
        <v>9.6999999999999989E-2</v>
      </c>
      <c r="C10" s="57">
        <f t="shared" si="8"/>
        <v>14487</v>
      </c>
      <c r="D10" s="57">
        <f t="shared" si="9"/>
        <v>1405.2389999999998</v>
      </c>
      <c r="E10" s="60">
        <f t="shared" si="0"/>
        <v>2355</v>
      </c>
      <c r="F10" s="60">
        <f t="shared" si="1"/>
        <v>2224</v>
      </c>
      <c r="G10" s="60">
        <f t="shared" si="2"/>
        <v>2196</v>
      </c>
      <c r="H10" s="60">
        <f t="shared" si="3"/>
        <v>1614</v>
      </c>
      <c r="I10" s="60">
        <f t="shared" si="4"/>
        <v>1746</v>
      </c>
      <c r="J10" s="60">
        <f t="shared" si="5"/>
        <v>2755</v>
      </c>
      <c r="K10" s="60">
        <f t="shared" si="6"/>
        <v>1597</v>
      </c>
    </row>
    <row r="11" spans="1:11" x14ac:dyDescent="0.2">
      <c r="D11" s="61">
        <f>SUM(D5:D10)</f>
        <v>13448.927</v>
      </c>
    </row>
    <row r="13" spans="1:11" x14ac:dyDescent="0.2">
      <c r="A13" s="57" t="s">
        <v>7</v>
      </c>
      <c r="D13" s="62">
        <f>D11/7</f>
        <v>1921.2752857142857</v>
      </c>
      <c r="E13" s="57" t="s">
        <v>52</v>
      </c>
    </row>
    <row r="14" spans="1:11" x14ac:dyDescent="0.2">
      <c r="A14" s="57">
        <v>12</v>
      </c>
      <c r="B14" s="51">
        <v>728</v>
      </c>
      <c r="C14" s="63"/>
      <c r="D14" s="60"/>
    </row>
    <row r="15" spans="1:11" x14ac:dyDescent="0.2">
      <c r="A15" s="57">
        <f>A14+1</f>
        <v>13</v>
      </c>
      <c r="B15" s="51">
        <v>697</v>
      </c>
      <c r="C15" s="63"/>
      <c r="D15" s="60"/>
    </row>
    <row r="16" spans="1:11" x14ac:dyDescent="0.2">
      <c r="A16" s="57">
        <f t="shared" ref="A16:A31" si="10">A15+1</f>
        <v>14</v>
      </c>
      <c r="B16" s="51">
        <v>1335</v>
      </c>
      <c r="C16" s="63"/>
      <c r="D16" s="60"/>
    </row>
    <row r="17" spans="1:19" x14ac:dyDescent="0.2">
      <c r="A17" s="57">
        <f t="shared" si="10"/>
        <v>15</v>
      </c>
      <c r="B17" s="51">
        <v>1415</v>
      </c>
      <c r="C17" s="63"/>
      <c r="D17" s="60"/>
    </row>
    <row r="18" spans="1:19" x14ac:dyDescent="0.2">
      <c r="A18" s="57">
        <f t="shared" si="10"/>
        <v>16</v>
      </c>
      <c r="B18" s="51">
        <v>1472</v>
      </c>
      <c r="C18" s="63"/>
      <c r="D18" s="60"/>
    </row>
    <row r="19" spans="1:19" x14ac:dyDescent="0.2">
      <c r="A19" s="57">
        <f t="shared" si="10"/>
        <v>17</v>
      </c>
      <c r="B19" s="51">
        <v>1412</v>
      </c>
      <c r="C19" s="63"/>
      <c r="D19" s="60"/>
    </row>
    <row r="20" spans="1:19" x14ac:dyDescent="0.2">
      <c r="A20" s="57">
        <f t="shared" si="10"/>
        <v>18</v>
      </c>
      <c r="B20" s="51">
        <v>1247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f t="shared" si="10"/>
        <v>19</v>
      </c>
      <c r="B21" s="51">
        <v>910</v>
      </c>
      <c r="C21" s="63"/>
      <c r="D21" s="60"/>
      <c r="G21" s="53"/>
      <c r="H21" s="53"/>
      <c r="I21" s="53"/>
      <c r="J21" s="53"/>
      <c r="L21" s="97" t="s">
        <v>8</v>
      </c>
      <c r="M21" s="97"/>
      <c r="N21" s="54" t="s">
        <v>9</v>
      </c>
      <c r="O21" s="55" t="s">
        <v>10</v>
      </c>
      <c r="P21" s="55" t="s">
        <v>11</v>
      </c>
      <c r="Q21" s="56" t="s">
        <v>12</v>
      </c>
    </row>
    <row r="22" spans="1:19" ht="16" customHeight="1" x14ac:dyDescent="0.2">
      <c r="A22" s="57">
        <f t="shared" si="10"/>
        <v>20</v>
      </c>
      <c r="B22" s="51">
        <v>1014</v>
      </c>
      <c r="C22" s="63"/>
      <c r="D22" s="60"/>
      <c r="G22" s="53"/>
      <c r="H22" s="53"/>
      <c r="I22" s="53"/>
      <c r="J22" s="53"/>
      <c r="L22" s="98" t="s">
        <v>13</v>
      </c>
      <c r="M22" s="57">
        <v>24</v>
      </c>
      <c r="N22" s="57">
        <v>1311635</v>
      </c>
      <c r="O22" s="57">
        <v>19.899999999999999</v>
      </c>
      <c r="P22" s="57">
        <v>19.899999999999999</v>
      </c>
      <c r="Q22" s="57">
        <v>19.899999999999999</v>
      </c>
      <c r="S22" s="64"/>
    </row>
    <row r="23" spans="1:19" x14ac:dyDescent="0.2">
      <c r="A23" s="57">
        <f t="shared" si="10"/>
        <v>21</v>
      </c>
      <c r="B23" s="51">
        <v>1733</v>
      </c>
      <c r="C23" s="63"/>
      <c r="D23" s="60"/>
      <c r="G23" s="53"/>
      <c r="H23" s="53"/>
      <c r="I23" s="53"/>
      <c r="J23" s="53"/>
      <c r="L23" s="99"/>
      <c r="M23" s="57">
        <v>25</v>
      </c>
      <c r="N23" s="57">
        <v>906634</v>
      </c>
      <c r="O23" s="57">
        <v>13.8</v>
      </c>
      <c r="P23" s="57">
        <v>13.8</v>
      </c>
      <c r="Q23" s="57">
        <v>33.700000000000003</v>
      </c>
      <c r="S23" s="64"/>
    </row>
    <row r="24" spans="1:19" x14ac:dyDescent="0.2">
      <c r="A24" s="57">
        <f t="shared" si="10"/>
        <v>22</v>
      </c>
      <c r="B24" s="51">
        <v>2217</v>
      </c>
      <c r="C24" s="63"/>
      <c r="D24" s="60"/>
      <c r="F24" s="65"/>
      <c r="G24" s="53"/>
      <c r="H24" s="53"/>
      <c r="I24" s="53"/>
      <c r="J24" s="53"/>
      <c r="L24" s="99"/>
      <c r="M24" s="57">
        <v>26</v>
      </c>
      <c r="N24" s="57">
        <v>1270876</v>
      </c>
      <c r="O24" s="57">
        <v>19.3</v>
      </c>
      <c r="P24" s="57">
        <v>19.3</v>
      </c>
      <c r="Q24" s="57">
        <v>53</v>
      </c>
      <c r="S24" s="64"/>
    </row>
    <row r="25" spans="1:19" x14ac:dyDescent="0.2">
      <c r="A25" s="57">
        <f t="shared" si="10"/>
        <v>23</v>
      </c>
      <c r="B25" s="51">
        <v>2355</v>
      </c>
      <c r="C25" s="63"/>
      <c r="D25" s="60"/>
      <c r="G25" s="53"/>
      <c r="H25" s="53"/>
      <c r="I25" s="53"/>
      <c r="J25" s="53"/>
      <c r="L25" s="99"/>
      <c r="M25" s="57">
        <v>27</v>
      </c>
      <c r="N25" s="57">
        <v>1556800</v>
      </c>
      <c r="O25" s="57">
        <v>23.7</v>
      </c>
      <c r="P25" s="57">
        <v>23.7</v>
      </c>
      <c r="Q25" s="57">
        <v>76.7</v>
      </c>
      <c r="S25" s="64"/>
    </row>
    <row r="26" spans="1:19" x14ac:dyDescent="0.2">
      <c r="A26" s="57">
        <f t="shared" si="10"/>
        <v>24</v>
      </c>
      <c r="B26" s="51">
        <v>2224</v>
      </c>
      <c r="C26" s="63"/>
      <c r="D26" s="60"/>
      <c r="G26" s="53"/>
      <c r="H26" s="53"/>
      <c r="I26" s="53"/>
      <c r="J26" s="53"/>
      <c r="L26" s="99"/>
      <c r="M26" s="57">
        <v>28</v>
      </c>
      <c r="N26" s="57">
        <v>894864</v>
      </c>
      <c r="O26" s="57">
        <v>13.6</v>
      </c>
      <c r="P26" s="57">
        <v>13.6</v>
      </c>
      <c r="Q26" s="57">
        <v>90.3</v>
      </c>
      <c r="S26" s="64"/>
    </row>
    <row r="27" spans="1:19" x14ac:dyDescent="0.2">
      <c r="A27" s="57">
        <f t="shared" si="10"/>
        <v>25</v>
      </c>
      <c r="B27" s="51">
        <v>2196</v>
      </c>
      <c r="C27" s="63"/>
      <c r="D27" s="60"/>
      <c r="G27" s="53"/>
      <c r="H27" s="53"/>
      <c r="I27" s="53"/>
      <c r="J27" s="53"/>
      <c r="L27" s="99"/>
      <c r="M27" s="57">
        <v>29</v>
      </c>
      <c r="N27" s="57">
        <v>640066</v>
      </c>
      <c r="O27" s="57">
        <v>9.6999999999999993</v>
      </c>
      <c r="P27" s="57">
        <v>9.6999999999999993</v>
      </c>
      <c r="Q27" s="57">
        <v>100</v>
      </c>
      <c r="S27" s="64"/>
    </row>
    <row r="28" spans="1:19" x14ac:dyDescent="0.2">
      <c r="A28" s="57">
        <f t="shared" si="10"/>
        <v>26</v>
      </c>
      <c r="B28" s="51">
        <v>1614</v>
      </c>
      <c r="C28" s="63"/>
      <c r="D28" s="60"/>
      <c r="G28" s="53"/>
      <c r="H28" s="53"/>
      <c r="I28" s="53"/>
      <c r="J28" s="53"/>
      <c r="L28" s="100"/>
      <c r="M28" s="57" t="s">
        <v>20</v>
      </c>
      <c r="N28" s="57">
        <v>6580875</v>
      </c>
      <c r="O28" s="57">
        <v>100</v>
      </c>
      <c r="P28" s="57">
        <v>100</v>
      </c>
    </row>
    <row r="29" spans="1:19" x14ac:dyDescent="0.2">
      <c r="A29" s="57">
        <f t="shared" si="10"/>
        <v>27</v>
      </c>
      <c r="B29" s="51">
        <v>1746</v>
      </c>
      <c r="C29" s="63"/>
      <c r="D29" s="60"/>
      <c r="G29" s="53"/>
      <c r="H29" s="53"/>
      <c r="I29" s="53"/>
      <c r="J29" s="53"/>
    </row>
    <row r="30" spans="1:19" x14ac:dyDescent="0.2">
      <c r="A30" s="57">
        <f t="shared" si="10"/>
        <v>28</v>
      </c>
      <c r="B30" s="51">
        <v>2755</v>
      </c>
      <c r="C30" s="63"/>
      <c r="D30" s="60"/>
      <c r="G30" s="53"/>
      <c r="H30" s="53"/>
      <c r="I30" s="53"/>
      <c r="J30" s="53"/>
    </row>
    <row r="31" spans="1:19" x14ac:dyDescent="0.2">
      <c r="A31" s="57">
        <f t="shared" si="10"/>
        <v>29</v>
      </c>
      <c r="B31" s="52">
        <v>1597</v>
      </c>
      <c r="C31" s="63"/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57" t="s">
        <v>58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789-4B7E-4913-BF55-86235B5C7E58}">
  <dimension ref="A3:S48"/>
  <sheetViews>
    <sheetView topLeftCell="A7" workbookViewId="0">
      <selection activeCell="B14" sqref="B14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9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57">
        <v>31</v>
      </c>
      <c r="B5" s="58">
        <f>P22/100</f>
        <v>0.16300000000000001</v>
      </c>
      <c r="C5" s="57">
        <f>SUM(E5:K5)</f>
        <v>17904</v>
      </c>
      <c r="D5" s="57">
        <f>B5*C5</f>
        <v>2918.3520000000003</v>
      </c>
      <c r="E5" s="59">
        <f t="shared" ref="E5:E10" si="0">B20</f>
        <v>2197</v>
      </c>
      <c r="F5" s="59">
        <f t="shared" ref="F5:F10" si="1">B21</f>
        <v>1624</v>
      </c>
      <c r="G5" s="59">
        <f t="shared" ref="G5:G10" si="2">B22</f>
        <v>1747</v>
      </c>
      <c r="H5" s="59">
        <f t="shared" ref="H5:H10" si="3">B23</f>
        <v>2823</v>
      </c>
      <c r="I5" s="59">
        <f t="shared" ref="I5:I10" si="4">B24</f>
        <v>3095</v>
      </c>
      <c r="J5" s="60">
        <f t="shared" ref="J5:J10" si="5">B25</f>
        <v>3368</v>
      </c>
      <c r="K5" s="60">
        <f t="shared" ref="K5:K10" si="6">B26</f>
        <v>3050</v>
      </c>
    </row>
    <row r="6" spans="1:11" x14ac:dyDescent="0.2">
      <c r="A6" s="57">
        <v>1</v>
      </c>
      <c r="B6" s="58">
        <f t="shared" ref="B6:B10" si="7">P23/100</f>
        <v>0.23199999999999998</v>
      </c>
      <c r="C6" s="57">
        <f t="shared" ref="C6:C10" si="8">SUM(E6:K6)</f>
        <v>18704</v>
      </c>
      <c r="D6" s="57">
        <f t="shared" ref="D6:D10" si="9">B6*C6</f>
        <v>4339.3279999999995</v>
      </c>
      <c r="E6" s="59">
        <f t="shared" si="0"/>
        <v>1624</v>
      </c>
      <c r="F6" s="59">
        <f t="shared" si="1"/>
        <v>1747</v>
      </c>
      <c r="G6" s="59">
        <f t="shared" si="2"/>
        <v>2823</v>
      </c>
      <c r="H6" s="59">
        <f t="shared" si="3"/>
        <v>3095</v>
      </c>
      <c r="I6" s="60">
        <f t="shared" si="4"/>
        <v>3368</v>
      </c>
      <c r="J6" s="60">
        <f t="shared" si="5"/>
        <v>3050</v>
      </c>
      <c r="K6" s="60">
        <f t="shared" si="6"/>
        <v>2997</v>
      </c>
    </row>
    <row r="7" spans="1:11" x14ac:dyDescent="0.2">
      <c r="A7" s="57">
        <v>2</v>
      </c>
      <c r="B7" s="58">
        <f t="shared" si="7"/>
        <v>0.22</v>
      </c>
      <c r="C7" s="57">
        <f t="shared" si="8"/>
        <v>19398</v>
      </c>
      <c r="D7" s="57">
        <f t="shared" si="9"/>
        <v>4267.5600000000004</v>
      </c>
      <c r="E7" s="59">
        <f t="shared" si="0"/>
        <v>1747</v>
      </c>
      <c r="F7" s="59">
        <f t="shared" si="1"/>
        <v>2823</v>
      </c>
      <c r="G7" s="59">
        <f t="shared" si="2"/>
        <v>3095</v>
      </c>
      <c r="H7" s="60">
        <f t="shared" si="3"/>
        <v>3368</v>
      </c>
      <c r="I7" s="60">
        <f t="shared" si="4"/>
        <v>3050</v>
      </c>
      <c r="J7" s="60">
        <f t="shared" si="5"/>
        <v>2997</v>
      </c>
      <c r="K7" s="60">
        <f t="shared" si="6"/>
        <v>2318</v>
      </c>
    </row>
    <row r="8" spans="1:11" x14ac:dyDescent="0.2">
      <c r="A8" s="57">
        <v>3</v>
      </c>
      <c r="B8" s="58">
        <f t="shared" si="7"/>
        <v>0.17399999999999999</v>
      </c>
      <c r="C8" s="57">
        <f t="shared" si="8"/>
        <v>19843</v>
      </c>
      <c r="D8" s="57">
        <f t="shared" si="9"/>
        <v>3452.6819999999998</v>
      </c>
      <c r="E8" s="59">
        <f t="shared" si="0"/>
        <v>2823</v>
      </c>
      <c r="F8" s="59">
        <f t="shared" si="1"/>
        <v>3095</v>
      </c>
      <c r="G8" s="60">
        <f t="shared" si="2"/>
        <v>3368</v>
      </c>
      <c r="H8" s="60">
        <f t="shared" si="3"/>
        <v>3050</v>
      </c>
      <c r="I8" s="60">
        <f t="shared" si="4"/>
        <v>2997</v>
      </c>
      <c r="J8" s="60">
        <f t="shared" si="5"/>
        <v>2318</v>
      </c>
      <c r="K8" s="60">
        <f t="shared" si="6"/>
        <v>2192</v>
      </c>
    </row>
    <row r="9" spans="1:11" x14ac:dyDescent="0.2">
      <c r="A9" s="57">
        <v>4</v>
      </c>
      <c r="B9" s="58">
        <f t="shared" si="7"/>
        <v>0.129</v>
      </c>
      <c r="C9" s="57">
        <f t="shared" si="8"/>
        <v>20277</v>
      </c>
      <c r="D9" s="57">
        <f t="shared" si="9"/>
        <v>2615.7330000000002</v>
      </c>
      <c r="E9" s="59">
        <f t="shared" si="0"/>
        <v>3095</v>
      </c>
      <c r="F9" s="60">
        <f t="shared" si="1"/>
        <v>3368</v>
      </c>
      <c r="G9" s="60">
        <f t="shared" si="2"/>
        <v>3050</v>
      </c>
      <c r="H9" s="60">
        <f t="shared" si="3"/>
        <v>2997</v>
      </c>
      <c r="I9" s="60">
        <f t="shared" si="4"/>
        <v>2318</v>
      </c>
      <c r="J9" s="60">
        <f t="shared" si="5"/>
        <v>2192</v>
      </c>
      <c r="K9" s="60">
        <f t="shared" si="6"/>
        <v>3257</v>
      </c>
    </row>
    <row r="10" spans="1:11" x14ac:dyDescent="0.2">
      <c r="A10" s="57">
        <v>5</v>
      </c>
      <c r="B10" s="58">
        <f t="shared" si="7"/>
        <v>8.199999999999999E-2</v>
      </c>
      <c r="C10" s="57">
        <f t="shared" si="8"/>
        <v>19294</v>
      </c>
      <c r="D10" s="57">
        <f t="shared" si="9"/>
        <v>1582.1079999999997</v>
      </c>
      <c r="E10" s="60">
        <f t="shared" si="0"/>
        <v>3368</v>
      </c>
      <c r="F10" s="60">
        <f t="shared" si="1"/>
        <v>3050</v>
      </c>
      <c r="G10" s="60">
        <f t="shared" si="2"/>
        <v>2997</v>
      </c>
      <c r="H10" s="60">
        <f t="shared" si="3"/>
        <v>2318</v>
      </c>
      <c r="I10" s="60">
        <f t="shared" si="4"/>
        <v>2192</v>
      </c>
      <c r="J10" s="60">
        <f t="shared" si="5"/>
        <v>3257</v>
      </c>
      <c r="K10" s="60">
        <f t="shared" si="6"/>
        <v>2112</v>
      </c>
    </row>
    <row r="11" spans="1:11" x14ac:dyDescent="0.2">
      <c r="D11" s="61">
        <f>SUM(D5:D10)</f>
        <v>19175.763000000003</v>
      </c>
    </row>
    <row r="13" spans="1:11" x14ac:dyDescent="0.2">
      <c r="A13" s="57" t="s">
        <v>7</v>
      </c>
      <c r="D13" s="62">
        <f>D11/7</f>
        <v>2739.3947142857146</v>
      </c>
      <c r="E13" s="57" t="s">
        <v>52</v>
      </c>
    </row>
    <row r="14" spans="1:11" x14ac:dyDescent="0.15">
      <c r="A14" s="57">
        <v>19</v>
      </c>
      <c r="B14" s="67">
        <v>910</v>
      </c>
      <c r="C14" s="63"/>
      <c r="D14" s="60"/>
    </row>
    <row r="15" spans="1:11" x14ac:dyDescent="0.15">
      <c r="A15" s="57">
        <v>20</v>
      </c>
      <c r="B15" s="67">
        <v>1017</v>
      </c>
      <c r="C15" s="63"/>
      <c r="D15" s="60"/>
    </row>
    <row r="16" spans="1:11" x14ac:dyDescent="0.15">
      <c r="A16" s="57">
        <v>21</v>
      </c>
      <c r="B16" s="67">
        <v>1732</v>
      </c>
      <c r="C16" s="63"/>
      <c r="D16" s="60"/>
    </row>
    <row r="17" spans="1:19" x14ac:dyDescent="0.15">
      <c r="A17" s="57">
        <v>22</v>
      </c>
      <c r="B17" s="67">
        <v>2217</v>
      </c>
      <c r="C17" s="63"/>
      <c r="D17" s="60"/>
    </row>
    <row r="18" spans="1:19" x14ac:dyDescent="0.15">
      <c r="A18" s="57">
        <v>23</v>
      </c>
      <c r="B18" s="67">
        <v>2355</v>
      </c>
      <c r="C18" s="63"/>
      <c r="D18" s="60"/>
    </row>
    <row r="19" spans="1:19" x14ac:dyDescent="0.15">
      <c r="A19" s="57">
        <v>24</v>
      </c>
      <c r="B19" s="67">
        <v>2226</v>
      </c>
      <c r="C19" s="63"/>
      <c r="D19" s="60"/>
    </row>
    <row r="20" spans="1:19" x14ac:dyDescent="0.15">
      <c r="A20" s="57">
        <v>25</v>
      </c>
      <c r="B20" s="67">
        <v>2197</v>
      </c>
      <c r="C20" s="63"/>
      <c r="D20" s="60"/>
      <c r="G20" s="53"/>
      <c r="H20" s="53"/>
      <c r="I20" s="53"/>
      <c r="J20" s="53"/>
    </row>
    <row r="21" spans="1:19" ht="29.25" customHeight="1" x14ac:dyDescent="0.15">
      <c r="A21" s="57">
        <v>26</v>
      </c>
      <c r="B21" s="67">
        <v>1624</v>
      </c>
      <c r="C21" s="63"/>
      <c r="D21" s="60"/>
      <c r="G21" s="53"/>
      <c r="H21" s="53"/>
      <c r="I21" s="53"/>
      <c r="J21" s="53"/>
      <c r="L21" s="97" t="s">
        <v>8</v>
      </c>
      <c r="M21" s="97"/>
      <c r="N21" s="54" t="s">
        <v>9</v>
      </c>
      <c r="O21" s="55" t="s">
        <v>10</v>
      </c>
      <c r="P21" s="55" t="s">
        <v>11</v>
      </c>
      <c r="Q21" s="56" t="s">
        <v>12</v>
      </c>
    </row>
    <row r="22" spans="1:19" ht="16" customHeight="1" x14ac:dyDescent="0.15">
      <c r="A22" s="57">
        <v>27</v>
      </c>
      <c r="B22" s="67">
        <v>1747</v>
      </c>
      <c r="C22" s="63"/>
      <c r="D22" s="60"/>
      <c r="G22" s="53"/>
      <c r="H22" s="53"/>
      <c r="I22" s="53"/>
      <c r="J22" s="53"/>
      <c r="L22" s="98" t="s">
        <v>13</v>
      </c>
      <c r="M22" s="57">
        <v>31</v>
      </c>
      <c r="N22" s="57">
        <v>1070455</v>
      </c>
      <c r="O22" s="57">
        <v>16.3</v>
      </c>
      <c r="P22" s="57">
        <v>16.3</v>
      </c>
      <c r="Q22" s="57">
        <v>100</v>
      </c>
      <c r="S22" s="64"/>
    </row>
    <row r="23" spans="1:19" x14ac:dyDescent="0.15">
      <c r="A23" s="57">
        <v>28</v>
      </c>
      <c r="B23" s="67">
        <v>2823</v>
      </c>
      <c r="C23" s="63"/>
      <c r="D23" s="60"/>
      <c r="G23" s="53"/>
      <c r="H23" s="53"/>
      <c r="I23" s="53"/>
      <c r="J23" s="53"/>
      <c r="L23" s="99"/>
      <c r="M23" s="57">
        <v>1</v>
      </c>
      <c r="N23" s="57">
        <v>1529805</v>
      </c>
      <c r="O23" s="57">
        <v>23.2</v>
      </c>
      <c r="P23" s="57">
        <v>23.2</v>
      </c>
      <c r="Q23" s="57">
        <v>23.2</v>
      </c>
      <c r="S23" s="64"/>
    </row>
    <row r="24" spans="1:19" x14ac:dyDescent="0.15">
      <c r="A24" s="57">
        <v>29</v>
      </c>
      <c r="B24" s="67">
        <v>3095</v>
      </c>
      <c r="C24" s="63"/>
      <c r="D24" s="60"/>
      <c r="F24" s="65"/>
      <c r="G24" s="53"/>
      <c r="H24" s="53"/>
      <c r="I24" s="53"/>
      <c r="J24" s="53"/>
      <c r="L24" s="99"/>
      <c r="M24" s="57">
        <v>2</v>
      </c>
      <c r="N24" s="57">
        <v>1446203</v>
      </c>
      <c r="O24" s="57">
        <v>22</v>
      </c>
      <c r="P24" s="57">
        <v>22</v>
      </c>
      <c r="Q24" s="57">
        <v>45.2</v>
      </c>
      <c r="S24" s="64"/>
    </row>
    <row r="25" spans="1:19" x14ac:dyDescent="0.15">
      <c r="A25" s="57">
        <v>30</v>
      </c>
      <c r="B25" s="67">
        <v>3368</v>
      </c>
      <c r="C25" s="63"/>
      <c r="D25" s="60"/>
      <c r="G25" s="53"/>
      <c r="H25" s="53"/>
      <c r="I25" s="53"/>
      <c r="J25" s="53"/>
      <c r="L25" s="99"/>
      <c r="M25" s="57">
        <v>3</v>
      </c>
      <c r="N25" s="57">
        <v>1148202</v>
      </c>
      <c r="O25" s="57">
        <v>17.399999999999999</v>
      </c>
      <c r="P25" s="57">
        <v>17.399999999999999</v>
      </c>
      <c r="Q25" s="57">
        <v>62.7</v>
      </c>
      <c r="S25" s="64"/>
    </row>
    <row r="26" spans="1:19" x14ac:dyDescent="0.15">
      <c r="A26" s="57">
        <v>31</v>
      </c>
      <c r="B26" s="67">
        <v>3050</v>
      </c>
      <c r="C26" s="63"/>
      <c r="D26" s="60"/>
      <c r="G26" s="53"/>
      <c r="H26" s="53"/>
      <c r="I26" s="53"/>
      <c r="J26" s="53"/>
      <c r="L26" s="99"/>
      <c r="M26" s="57">
        <v>4</v>
      </c>
      <c r="N26" s="57">
        <v>849274</v>
      </c>
      <c r="O26" s="57">
        <v>12.9</v>
      </c>
      <c r="P26" s="57">
        <v>12.9</v>
      </c>
      <c r="Q26" s="57">
        <v>75.599999999999994</v>
      </c>
      <c r="S26" s="64"/>
    </row>
    <row r="27" spans="1:19" x14ac:dyDescent="0.15">
      <c r="A27" s="57">
        <v>1</v>
      </c>
      <c r="B27" s="67">
        <v>2997</v>
      </c>
      <c r="C27" s="63"/>
      <c r="D27" s="60"/>
      <c r="G27" s="53"/>
      <c r="H27" s="53"/>
      <c r="I27" s="53"/>
      <c r="J27" s="53"/>
      <c r="L27" s="99"/>
      <c r="M27" s="57">
        <v>5</v>
      </c>
      <c r="N27" s="57">
        <v>536936</v>
      </c>
      <c r="O27" s="57">
        <v>8.1999999999999993</v>
      </c>
      <c r="P27" s="57">
        <v>8.1999999999999993</v>
      </c>
      <c r="Q27" s="57">
        <v>83.7</v>
      </c>
      <c r="S27" s="64"/>
    </row>
    <row r="28" spans="1:19" x14ac:dyDescent="0.15">
      <c r="A28" s="57">
        <v>2</v>
      </c>
      <c r="B28" s="67">
        <v>2318</v>
      </c>
      <c r="C28" s="63"/>
      <c r="D28" s="60"/>
      <c r="G28" s="53"/>
      <c r="H28" s="53"/>
      <c r="I28" s="53"/>
      <c r="J28" s="53"/>
      <c r="L28" s="100"/>
      <c r="M28" s="57" t="s">
        <v>20</v>
      </c>
      <c r="N28" s="57">
        <f>SUM(N22:N27)</f>
        <v>6580875</v>
      </c>
      <c r="O28" s="57">
        <f t="shared" ref="O28:P28" si="10">SUM(O22:O27)</f>
        <v>100.00000000000001</v>
      </c>
      <c r="P28" s="57">
        <f t="shared" si="10"/>
        <v>100.00000000000001</v>
      </c>
    </row>
    <row r="29" spans="1:19" x14ac:dyDescent="0.15">
      <c r="A29" s="57">
        <v>3</v>
      </c>
      <c r="B29" s="67">
        <v>2192</v>
      </c>
      <c r="C29" s="63"/>
      <c r="D29" s="60"/>
      <c r="G29" s="53"/>
      <c r="H29" s="53"/>
      <c r="I29" s="53"/>
      <c r="J29" s="53"/>
    </row>
    <row r="30" spans="1:19" x14ac:dyDescent="0.15">
      <c r="A30" s="57">
        <v>4</v>
      </c>
      <c r="B30" s="67">
        <v>3257</v>
      </c>
      <c r="C30" s="63"/>
      <c r="D30" s="60"/>
      <c r="G30" s="53"/>
      <c r="H30" s="53"/>
      <c r="I30" s="53"/>
      <c r="J30" s="53"/>
    </row>
    <row r="31" spans="1:19" x14ac:dyDescent="0.15">
      <c r="A31" s="57">
        <v>5</v>
      </c>
      <c r="B31" s="67">
        <v>2112</v>
      </c>
      <c r="C31" s="63"/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59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AD43-7788-4D2F-82B3-C4ED9DB4064C}">
  <dimension ref="A3:S48"/>
  <sheetViews>
    <sheetView workbookViewId="0">
      <selection activeCell="D13" sqref="D13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9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73">
        <v>7</v>
      </c>
      <c r="B5" s="58">
        <f>P22/100</f>
        <v>0.21299999999999999</v>
      </c>
      <c r="C5" s="57">
        <f>SUM(E5:K5)</f>
        <v>21701</v>
      </c>
      <c r="D5" s="57">
        <f>B5*C5</f>
        <v>4622.3130000000001</v>
      </c>
      <c r="E5" s="59">
        <f t="shared" ref="E5:E10" si="0">B20</f>
        <v>2998</v>
      </c>
      <c r="F5" s="59">
        <f t="shared" ref="F5:F10" si="1">B21</f>
        <v>2323</v>
      </c>
      <c r="G5" s="59">
        <f t="shared" ref="G5:G10" si="2">B22</f>
        <v>2196</v>
      </c>
      <c r="H5" s="59">
        <f t="shared" ref="H5:H10" si="3">B23</f>
        <v>3289</v>
      </c>
      <c r="I5" s="59">
        <f t="shared" ref="I5:I10" si="4">B24</f>
        <v>3718</v>
      </c>
      <c r="J5" s="60">
        <f t="shared" ref="J5:J10" si="5">B25</f>
        <v>3627</v>
      </c>
      <c r="K5" s="60">
        <f t="shared" ref="K5:K10" si="6">B26</f>
        <v>3550</v>
      </c>
    </row>
    <row r="6" spans="1:11" x14ac:dyDescent="0.2">
      <c r="A6" s="73">
        <v>8</v>
      </c>
      <c r="B6" s="58">
        <f t="shared" ref="B6:B10" si="7">P23/100</f>
        <v>0.184</v>
      </c>
      <c r="C6" s="57">
        <f t="shared" ref="C6:C10" si="8">SUM(E6:K6)</f>
        <v>21718</v>
      </c>
      <c r="D6" s="57">
        <f t="shared" ref="D6:D10" si="9">B6*C6</f>
        <v>3996.1120000000001</v>
      </c>
      <c r="E6" s="59">
        <f t="shared" si="0"/>
        <v>2323</v>
      </c>
      <c r="F6" s="59">
        <f t="shared" si="1"/>
        <v>2196</v>
      </c>
      <c r="G6" s="59">
        <f t="shared" si="2"/>
        <v>3289</v>
      </c>
      <c r="H6" s="59">
        <f t="shared" si="3"/>
        <v>3718</v>
      </c>
      <c r="I6" s="60">
        <f t="shared" si="4"/>
        <v>3627</v>
      </c>
      <c r="J6" s="60">
        <f t="shared" si="5"/>
        <v>3550</v>
      </c>
      <c r="K6" s="60">
        <f t="shared" si="6"/>
        <v>3015</v>
      </c>
    </row>
    <row r="7" spans="1:11" x14ac:dyDescent="0.2">
      <c r="A7" s="73">
        <v>9</v>
      </c>
      <c r="B7" s="58">
        <f t="shared" si="7"/>
        <v>0.22399999999999998</v>
      </c>
      <c r="C7" s="57">
        <f t="shared" si="8"/>
        <v>21866</v>
      </c>
      <c r="D7" s="57">
        <f t="shared" si="9"/>
        <v>4897.9839999999995</v>
      </c>
      <c r="E7" s="59">
        <f t="shared" si="0"/>
        <v>2196</v>
      </c>
      <c r="F7" s="59">
        <f t="shared" si="1"/>
        <v>3289</v>
      </c>
      <c r="G7" s="59">
        <f t="shared" si="2"/>
        <v>3718</v>
      </c>
      <c r="H7" s="60">
        <f t="shared" si="3"/>
        <v>3627</v>
      </c>
      <c r="I7" s="60">
        <f t="shared" si="4"/>
        <v>3550</v>
      </c>
      <c r="J7" s="60">
        <f t="shared" si="5"/>
        <v>3015</v>
      </c>
      <c r="K7" s="60">
        <f t="shared" si="6"/>
        <v>2471</v>
      </c>
    </row>
    <row r="8" spans="1:11" x14ac:dyDescent="0.2">
      <c r="A8" s="73">
        <v>10</v>
      </c>
      <c r="B8" s="58">
        <f t="shared" si="7"/>
        <v>0.17</v>
      </c>
      <c r="C8" s="57">
        <f t="shared" si="8"/>
        <v>21989</v>
      </c>
      <c r="D8" s="57">
        <f t="shared" si="9"/>
        <v>3738.13</v>
      </c>
      <c r="E8" s="59">
        <f t="shared" si="0"/>
        <v>3289</v>
      </c>
      <c r="F8" s="59">
        <f t="shared" si="1"/>
        <v>3718</v>
      </c>
      <c r="G8" s="60">
        <f t="shared" si="2"/>
        <v>3627</v>
      </c>
      <c r="H8" s="60">
        <f t="shared" si="3"/>
        <v>3550</v>
      </c>
      <c r="I8" s="60">
        <f t="shared" si="4"/>
        <v>3015</v>
      </c>
      <c r="J8" s="60">
        <f t="shared" si="5"/>
        <v>2471</v>
      </c>
      <c r="K8" s="60">
        <f t="shared" si="6"/>
        <v>2319</v>
      </c>
    </row>
    <row r="9" spans="1:11" x14ac:dyDescent="0.2">
      <c r="A9" s="73">
        <v>11</v>
      </c>
      <c r="B9" s="58">
        <f t="shared" si="7"/>
        <v>0.11900000000000001</v>
      </c>
      <c r="C9" s="57">
        <f t="shared" si="8"/>
        <v>21585</v>
      </c>
      <c r="D9" s="57">
        <f t="shared" si="9"/>
        <v>2568.6150000000002</v>
      </c>
      <c r="E9" s="59">
        <f t="shared" si="0"/>
        <v>3718</v>
      </c>
      <c r="F9" s="60">
        <f t="shared" si="1"/>
        <v>3627</v>
      </c>
      <c r="G9" s="60">
        <f t="shared" si="2"/>
        <v>3550</v>
      </c>
      <c r="H9" s="60">
        <f t="shared" si="3"/>
        <v>3015</v>
      </c>
      <c r="I9" s="60">
        <f t="shared" si="4"/>
        <v>2471</v>
      </c>
      <c r="J9" s="60">
        <f t="shared" si="5"/>
        <v>2319</v>
      </c>
      <c r="K9" s="60">
        <f t="shared" si="6"/>
        <v>2885</v>
      </c>
    </row>
    <row r="10" spans="1:11" x14ac:dyDescent="0.2">
      <c r="A10" s="73">
        <v>12</v>
      </c>
      <c r="B10" s="58">
        <f t="shared" si="7"/>
        <v>0.09</v>
      </c>
      <c r="C10" s="57">
        <f t="shared" si="8"/>
        <v>20040</v>
      </c>
      <c r="D10" s="57">
        <f t="shared" si="9"/>
        <v>1803.6</v>
      </c>
      <c r="E10" s="60">
        <f t="shared" si="0"/>
        <v>3627</v>
      </c>
      <c r="F10" s="60">
        <f t="shared" si="1"/>
        <v>3550</v>
      </c>
      <c r="G10" s="60">
        <f t="shared" si="2"/>
        <v>3015</v>
      </c>
      <c r="H10" s="60">
        <f t="shared" si="3"/>
        <v>2471</v>
      </c>
      <c r="I10" s="60">
        <f t="shared" si="4"/>
        <v>2319</v>
      </c>
      <c r="J10" s="60">
        <f t="shared" si="5"/>
        <v>2885</v>
      </c>
      <c r="K10" s="60">
        <f t="shared" si="6"/>
        <v>2173</v>
      </c>
    </row>
    <row r="11" spans="1:11" x14ac:dyDescent="0.2">
      <c r="D11" s="61">
        <f>SUM(D5:D10)</f>
        <v>21626.754000000001</v>
      </c>
    </row>
    <row r="13" spans="1:11" x14ac:dyDescent="0.2">
      <c r="A13" s="57" t="s">
        <v>7</v>
      </c>
      <c r="D13" s="62">
        <f>D11/7</f>
        <v>3089.5362857142859</v>
      </c>
      <c r="E13" s="57" t="s">
        <v>52</v>
      </c>
    </row>
    <row r="14" spans="1:11" x14ac:dyDescent="0.15">
      <c r="A14" s="57">
        <v>26</v>
      </c>
      <c r="B14" s="67">
        <v>1623</v>
      </c>
      <c r="C14" s="63"/>
      <c r="D14" s="60"/>
    </row>
    <row r="15" spans="1:11" x14ac:dyDescent="0.15">
      <c r="A15" s="57">
        <v>27</v>
      </c>
      <c r="B15" s="67">
        <v>1750</v>
      </c>
      <c r="C15" s="63"/>
      <c r="D15" s="60"/>
    </row>
    <row r="16" spans="1:11" x14ac:dyDescent="0.15">
      <c r="A16" s="57">
        <v>28</v>
      </c>
      <c r="B16" s="67">
        <v>2830</v>
      </c>
      <c r="C16" s="63"/>
      <c r="D16" s="60"/>
    </row>
    <row r="17" spans="1:19" x14ac:dyDescent="0.15">
      <c r="A17" s="57">
        <v>29</v>
      </c>
      <c r="B17" s="67">
        <v>3104</v>
      </c>
      <c r="C17" s="63"/>
      <c r="D17" s="60"/>
    </row>
    <row r="18" spans="1:19" x14ac:dyDescent="0.15">
      <c r="A18" s="57">
        <v>30</v>
      </c>
      <c r="B18" s="67">
        <v>3369</v>
      </c>
      <c r="C18" s="63"/>
      <c r="D18" s="60"/>
    </row>
    <row r="19" spans="1:19" x14ac:dyDescent="0.15">
      <c r="A19" s="57">
        <v>31</v>
      </c>
      <c r="B19" s="67">
        <v>3055</v>
      </c>
      <c r="C19" s="63"/>
      <c r="D19" s="60"/>
    </row>
    <row r="20" spans="1:19" x14ac:dyDescent="0.15">
      <c r="A20" s="57">
        <v>1</v>
      </c>
      <c r="B20" s="67">
        <v>2998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v>2</v>
      </c>
      <c r="B21" s="67">
        <v>2323</v>
      </c>
      <c r="C21" s="63"/>
      <c r="D21" s="60"/>
      <c r="G21" s="53"/>
      <c r="H21" s="53"/>
      <c r="I21" s="53"/>
      <c r="J21" s="53"/>
      <c r="L21" s="101" t="s">
        <v>60</v>
      </c>
      <c r="M21" s="101"/>
      <c r="N21" s="75" t="s">
        <v>9</v>
      </c>
      <c r="O21" s="75" t="s">
        <v>10</v>
      </c>
      <c r="P21" s="75" t="s">
        <v>11</v>
      </c>
      <c r="Q21" s="76" t="s">
        <v>12</v>
      </c>
    </row>
    <row r="22" spans="1:19" ht="16" customHeight="1" x14ac:dyDescent="0.2">
      <c r="A22" s="57">
        <v>3</v>
      </c>
      <c r="B22" s="67">
        <v>2196</v>
      </c>
      <c r="C22" s="63"/>
      <c r="D22" s="60"/>
      <c r="G22" s="53"/>
      <c r="H22" s="53"/>
      <c r="I22" s="53"/>
      <c r="J22" s="53"/>
      <c r="L22" s="102" t="s">
        <v>13</v>
      </c>
      <c r="M22" s="73">
        <v>7</v>
      </c>
      <c r="N22" s="77">
        <v>1403049</v>
      </c>
      <c r="O22" s="77">
        <v>21.3</v>
      </c>
      <c r="P22" s="77">
        <v>21.3</v>
      </c>
      <c r="Q22" s="78">
        <v>21.3</v>
      </c>
      <c r="S22" s="64"/>
    </row>
    <row r="23" spans="1:19" x14ac:dyDescent="0.2">
      <c r="A23" s="57">
        <v>4</v>
      </c>
      <c r="B23" s="67">
        <v>3289</v>
      </c>
      <c r="C23" s="63"/>
      <c r="D23" s="60"/>
      <c r="G23" s="53"/>
      <c r="H23" s="53"/>
      <c r="I23" s="53"/>
      <c r="J23" s="53"/>
      <c r="L23" s="102"/>
      <c r="M23" s="73">
        <v>8</v>
      </c>
      <c r="N23" s="77">
        <v>1210291</v>
      </c>
      <c r="O23" s="77">
        <v>18.399999999999999</v>
      </c>
      <c r="P23" s="77">
        <v>18.399999999999999</v>
      </c>
      <c r="Q23" s="78">
        <v>39.700000000000003</v>
      </c>
      <c r="S23" s="64"/>
    </row>
    <row r="24" spans="1:19" x14ac:dyDescent="0.2">
      <c r="A24" s="57">
        <v>5</v>
      </c>
      <c r="B24" s="67">
        <v>3718</v>
      </c>
      <c r="C24" s="63"/>
      <c r="D24" s="60"/>
      <c r="F24" s="65"/>
      <c r="G24" s="53"/>
      <c r="H24" s="53"/>
      <c r="I24" s="53"/>
      <c r="J24" s="53"/>
      <c r="L24" s="102"/>
      <c r="M24" s="73">
        <v>9</v>
      </c>
      <c r="N24" s="77">
        <v>1473570</v>
      </c>
      <c r="O24" s="77">
        <v>22.4</v>
      </c>
      <c r="P24" s="77">
        <v>22.4</v>
      </c>
      <c r="Q24" s="78">
        <v>62.1</v>
      </c>
      <c r="S24" s="64"/>
    </row>
    <row r="25" spans="1:19" x14ac:dyDescent="0.2">
      <c r="A25" s="57">
        <v>6</v>
      </c>
      <c r="B25" s="67">
        <v>3627</v>
      </c>
      <c r="C25" s="63"/>
      <c r="D25" s="60"/>
      <c r="G25" s="53"/>
      <c r="H25" s="53"/>
      <c r="I25" s="53"/>
      <c r="J25" s="53"/>
      <c r="L25" s="102"/>
      <c r="M25" s="73">
        <v>10</v>
      </c>
      <c r="N25" s="77">
        <v>1117816</v>
      </c>
      <c r="O25" s="77">
        <v>17</v>
      </c>
      <c r="P25" s="77">
        <v>17</v>
      </c>
      <c r="Q25" s="78">
        <v>79.099999999999994</v>
      </c>
      <c r="S25" s="64"/>
    </row>
    <row r="26" spans="1:19" x14ac:dyDescent="0.2">
      <c r="A26" s="57">
        <v>7</v>
      </c>
      <c r="B26" s="67">
        <v>3550</v>
      </c>
      <c r="D26" s="60"/>
      <c r="G26" s="53"/>
      <c r="H26" s="53"/>
      <c r="I26" s="53"/>
      <c r="J26" s="53"/>
      <c r="L26" s="102"/>
      <c r="M26" s="73">
        <v>11</v>
      </c>
      <c r="N26" s="77">
        <v>783253</v>
      </c>
      <c r="O26" s="77">
        <v>11.9</v>
      </c>
      <c r="P26" s="77">
        <v>11.9</v>
      </c>
      <c r="Q26" s="78">
        <v>91</v>
      </c>
      <c r="S26" s="64"/>
    </row>
    <row r="27" spans="1:19" x14ac:dyDescent="0.2">
      <c r="A27" s="57">
        <v>8</v>
      </c>
      <c r="B27" s="67">
        <v>3015</v>
      </c>
      <c r="D27" s="60"/>
      <c r="G27" s="53"/>
      <c r="H27" s="53"/>
      <c r="I27" s="53"/>
      <c r="J27" s="53"/>
      <c r="L27" s="102"/>
      <c r="M27" s="73">
        <v>12</v>
      </c>
      <c r="N27" s="77">
        <v>592896</v>
      </c>
      <c r="O27" s="77">
        <v>9</v>
      </c>
      <c r="P27" s="77">
        <v>9</v>
      </c>
      <c r="Q27" s="78">
        <v>100</v>
      </c>
      <c r="S27" s="64"/>
    </row>
    <row r="28" spans="1:19" ht="17" x14ac:dyDescent="0.2">
      <c r="A28" s="57">
        <v>9</v>
      </c>
      <c r="B28" s="67">
        <v>2471</v>
      </c>
      <c r="D28" s="60"/>
      <c r="G28" s="53"/>
      <c r="H28" s="53"/>
      <c r="I28" s="53"/>
      <c r="J28" s="53"/>
      <c r="L28" s="103"/>
      <c r="M28" s="74" t="s">
        <v>20</v>
      </c>
      <c r="N28" s="79">
        <v>6580875</v>
      </c>
      <c r="O28" s="79">
        <v>100</v>
      </c>
      <c r="P28" s="79">
        <v>100</v>
      </c>
      <c r="Q28" s="80" t="s">
        <v>60</v>
      </c>
    </row>
    <row r="29" spans="1:19" x14ac:dyDescent="0.15">
      <c r="A29" s="57">
        <v>10</v>
      </c>
      <c r="B29" s="67">
        <v>2319</v>
      </c>
      <c r="D29" s="60"/>
      <c r="G29" s="53"/>
      <c r="H29" s="53"/>
      <c r="I29" s="53"/>
      <c r="J29" s="53"/>
    </row>
    <row r="30" spans="1:19" x14ac:dyDescent="0.15">
      <c r="A30" s="57">
        <v>11</v>
      </c>
      <c r="B30" s="67">
        <v>2885</v>
      </c>
      <c r="D30" s="60"/>
      <c r="G30" s="53"/>
      <c r="H30" s="53"/>
      <c r="I30" s="53"/>
      <c r="J30" s="53"/>
    </row>
    <row r="31" spans="1:19" x14ac:dyDescent="0.15">
      <c r="A31" s="57">
        <v>12</v>
      </c>
      <c r="B31" s="67">
        <v>2173</v>
      </c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61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2BF5-96CE-4C32-829E-8EB9843DBB99}">
  <dimension ref="A3:S48"/>
  <sheetViews>
    <sheetView workbookViewId="0">
      <selection activeCell="D22" sqref="D22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9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73">
        <v>14</v>
      </c>
      <c r="B5" s="58">
        <f>P22/100</f>
        <v>0.20699999999999999</v>
      </c>
      <c r="C5" s="57">
        <f>SUM(E5:K5)</f>
        <v>20384</v>
      </c>
      <c r="D5" s="57">
        <f>B5*C5</f>
        <v>4219.4879999999994</v>
      </c>
      <c r="E5" s="59">
        <f t="shared" ref="E5:E10" si="0">B20</f>
        <v>3022</v>
      </c>
      <c r="F5" s="59">
        <f t="shared" ref="F5:F10" si="1">B21</f>
        <v>2481</v>
      </c>
      <c r="G5" s="59">
        <f t="shared" ref="G5:G10" si="2">B22</f>
        <v>2329</v>
      </c>
      <c r="H5" s="59">
        <f t="shared" ref="H5:H10" si="3">B23</f>
        <v>2923</v>
      </c>
      <c r="I5" s="59">
        <f t="shared" ref="I5:I10" si="4">B24</f>
        <v>3432</v>
      </c>
      <c r="J5" s="60">
        <f t="shared" ref="J5:J10" si="5">B25</f>
        <v>3398</v>
      </c>
      <c r="K5" s="60">
        <f t="shared" ref="K5:K10" si="6">B26</f>
        <v>2799</v>
      </c>
    </row>
    <row r="6" spans="1:11" x14ac:dyDescent="0.2">
      <c r="A6" s="73">
        <v>15</v>
      </c>
      <c r="B6" s="58">
        <f t="shared" ref="B6:B10" si="7">P23/100</f>
        <v>0.16600000000000001</v>
      </c>
      <c r="C6" s="57">
        <f t="shared" ref="C6:C10" si="8">SUM(E6:K6)</f>
        <v>19594</v>
      </c>
      <c r="D6" s="57">
        <f t="shared" ref="D6:D10" si="9">B6*C6</f>
        <v>3252.6040000000003</v>
      </c>
      <c r="E6" s="59">
        <f t="shared" si="0"/>
        <v>2481</v>
      </c>
      <c r="F6" s="59">
        <f t="shared" si="1"/>
        <v>2329</v>
      </c>
      <c r="G6" s="59">
        <f t="shared" si="2"/>
        <v>2923</v>
      </c>
      <c r="H6" s="59">
        <f t="shared" si="3"/>
        <v>3432</v>
      </c>
      <c r="I6" s="60">
        <f t="shared" si="4"/>
        <v>3398</v>
      </c>
      <c r="J6" s="60">
        <f t="shared" si="5"/>
        <v>2799</v>
      </c>
      <c r="K6" s="60">
        <f t="shared" si="6"/>
        <v>2232</v>
      </c>
    </row>
    <row r="7" spans="1:11" x14ac:dyDescent="0.2">
      <c r="A7" s="73">
        <v>16</v>
      </c>
      <c r="B7" s="58">
        <f t="shared" si="7"/>
        <v>0.221</v>
      </c>
      <c r="C7" s="57">
        <f t="shared" si="8"/>
        <v>18793</v>
      </c>
      <c r="D7" s="57">
        <f t="shared" si="9"/>
        <v>4153.2529999999997</v>
      </c>
      <c r="E7" s="59">
        <f t="shared" si="0"/>
        <v>2329</v>
      </c>
      <c r="F7" s="59">
        <f t="shared" si="1"/>
        <v>2923</v>
      </c>
      <c r="G7" s="59">
        <f t="shared" si="2"/>
        <v>3432</v>
      </c>
      <c r="H7" s="60">
        <f t="shared" si="3"/>
        <v>3398</v>
      </c>
      <c r="I7" s="60">
        <f t="shared" si="4"/>
        <v>2799</v>
      </c>
      <c r="J7" s="60">
        <f t="shared" si="5"/>
        <v>2232</v>
      </c>
      <c r="K7" s="60">
        <f t="shared" si="6"/>
        <v>1680</v>
      </c>
    </row>
    <row r="8" spans="1:11" x14ac:dyDescent="0.2">
      <c r="A8" s="73">
        <v>17</v>
      </c>
      <c r="B8" s="58">
        <f t="shared" si="7"/>
        <v>0.155</v>
      </c>
      <c r="C8" s="57">
        <f t="shared" si="8"/>
        <v>18057</v>
      </c>
      <c r="D8" s="57">
        <f t="shared" si="9"/>
        <v>2798.835</v>
      </c>
      <c r="E8" s="59">
        <f t="shared" si="0"/>
        <v>2923</v>
      </c>
      <c r="F8" s="59">
        <f t="shared" si="1"/>
        <v>3432</v>
      </c>
      <c r="G8" s="60">
        <f t="shared" si="2"/>
        <v>3398</v>
      </c>
      <c r="H8" s="60">
        <f t="shared" si="3"/>
        <v>2799</v>
      </c>
      <c r="I8" s="60">
        <f t="shared" si="4"/>
        <v>2232</v>
      </c>
      <c r="J8" s="60">
        <f t="shared" si="5"/>
        <v>1680</v>
      </c>
      <c r="K8" s="60">
        <f t="shared" si="6"/>
        <v>1593</v>
      </c>
    </row>
    <row r="9" spans="1:11" x14ac:dyDescent="0.2">
      <c r="A9" s="73">
        <v>18</v>
      </c>
      <c r="B9" s="58">
        <f t="shared" si="7"/>
        <v>0.14400000000000002</v>
      </c>
      <c r="C9" s="57">
        <f t="shared" si="8"/>
        <v>17061</v>
      </c>
      <c r="D9" s="57">
        <f t="shared" si="9"/>
        <v>2456.7840000000001</v>
      </c>
      <c r="E9" s="59">
        <f t="shared" si="0"/>
        <v>3432</v>
      </c>
      <c r="F9" s="60">
        <f t="shared" si="1"/>
        <v>3398</v>
      </c>
      <c r="G9" s="60">
        <f t="shared" si="2"/>
        <v>2799</v>
      </c>
      <c r="H9" s="60">
        <f t="shared" si="3"/>
        <v>2232</v>
      </c>
      <c r="I9" s="60">
        <f t="shared" si="4"/>
        <v>1680</v>
      </c>
      <c r="J9" s="60">
        <f t="shared" si="5"/>
        <v>1593</v>
      </c>
      <c r="K9" s="60">
        <f t="shared" si="6"/>
        <v>1927</v>
      </c>
    </row>
    <row r="10" spans="1:11" x14ac:dyDescent="0.2">
      <c r="A10" s="73">
        <v>19</v>
      </c>
      <c r="B10" s="58">
        <f t="shared" si="7"/>
        <v>0.107</v>
      </c>
      <c r="C10" s="57">
        <f t="shared" si="8"/>
        <v>15044</v>
      </c>
      <c r="D10" s="57">
        <f t="shared" si="9"/>
        <v>1609.7079999999999</v>
      </c>
      <c r="E10" s="60">
        <f t="shared" si="0"/>
        <v>3398</v>
      </c>
      <c r="F10" s="60">
        <f t="shared" si="1"/>
        <v>2799</v>
      </c>
      <c r="G10" s="60">
        <f t="shared" si="2"/>
        <v>2232</v>
      </c>
      <c r="H10" s="60">
        <f t="shared" si="3"/>
        <v>1680</v>
      </c>
      <c r="I10" s="60">
        <f t="shared" si="4"/>
        <v>1593</v>
      </c>
      <c r="J10" s="60">
        <f t="shared" si="5"/>
        <v>1927</v>
      </c>
      <c r="K10" s="60">
        <f t="shared" si="6"/>
        <v>1415</v>
      </c>
    </row>
    <row r="11" spans="1:11" x14ac:dyDescent="0.2">
      <c r="D11" s="61">
        <f>SUM(D5:D10)</f>
        <v>18490.671999999999</v>
      </c>
    </row>
    <row r="13" spans="1:11" x14ac:dyDescent="0.2">
      <c r="A13" s="57" t="s">
        <v>7</v>
      </c>
      <c r="D13" s="62">
        <f>D11/7</f>
        <v>2641.5245714285711</v>
      </c>
      <c r="E13" s="57" t="s">
        <v>52</v>
      </c>
    </row>
    <row r="14" spans="1:11" x14ac:dyDescent="0.15">
      <c r="A14" s="57">
        <v>2</v>
      </c>
      <c r="B14" s="5">
        <v>2326</v>
      </c>
      <c r="C14" s="63"/>
      <c r="D14" s="60"/>
    </row>
    <row r="15" spans="1:11" x14ac:dyDescent="0.15">
      <c r="A15" s="57">
        <v>3</v>
      </c>
      <c r="B15" s="5">
        <v>2194</v>
      </c>
      <c r="C15" s="63"/>
      <c r="D15" s="60"/>
    </row>
    <row r="16" spans="1:11" x14ac:dyDescent="0.15">
      <c r="A16" s="57">
        <v>4</v>
      </c>
      <c r="B16" s="5">
        <v>3290</v>
      </c>
      <c r="C16" s="63"/>
      <c r="D16" s="60"/>
    </row>
    <row r="17" spans="1:19" x14ac:dyDescent="0.15">
      <c r="A17" s="57">
        <v>5</v>
      </c>
      <c r="B17" s="5">
        <v>3723</v>
      </c>
      <c r="C17" s="63"/>
      <c r="D17" s="60"/>
    </row>
    <row r="18" spans="1:19" x14ac:dyDescent="0.15">
      <c r="A18" s="57">
        <v>6</v>
      </c>
      <c r="B18" s="5">
        <v>3632</v>
      </c>
      <c r="C18" s="63"/>
      <c r="D18" s="60"/>
    </row>
    <row r="19" spans="1:19" x14ac:dyDescent="0.15">
      <c r="A19" s="57">
        <v>7</v>
      </c>
      <c r="B19" s="5">
        <v>3561</v>
      </c>
      <c r="C19" s="63"/>
      <c r="D19" s="60"/>
    </row>
    <row r="20" spans="1:19" x14ac:dyDescent="0.15">
      <c r="A20" s="57">
        <v>8</v>
      </c>
      <c r="B20" s="5">
        <v>3022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v>9</v>
      </c>
      <c r="B21" s="5">
        <v>2481</v>
      </c>
      <c r="C21" s="63"/>
      <c r="D21" s="60"/>
      <c r="G21" s="53"/>
      <c r="H21" s="53"/>
      <c r="I21" s="53"/>
      <c r="J21" s="53"/>
      <c r="L21" s="101" t="s">
        <v>60</v>
      </c>
      <c r="M21" s="101"/>
      <c r="N21" s="75" t="s">
        <v>9</v>
      </c>
      <c r="O21" s="75" t="s">
        <v>10</v>
      </c>
      <c r="P21" s="75" t="s">
        <v>11</v>
      </c>
      <c r="Q21" s="76" t="s">
        <v>12</v>
      </c>
    </row>
    <row r="22" spans="1:19" ht="16" customHeight="1" x14ac:dyDescent="0.15">
      <c r="A22" s="57">
        <v>10</v>
      </c>
      <c r="B22" s="5">
        <v>2329</v>
      </c>
      <c r="C22" s="63"/>
      <c r="D22" s="60"/>
      <c r="G22" s="53"/>
      <c r="H22" s="53"/>
      <c r="I22" s="53"/>
      <c r="J22" s="53"/>
      <c r="L22" s="102" t="s">
        <v>13</v>
      </c>
      <c r="M22" s="57">
        <v>14</v>
      </c>
      <c r="N22" s="57">
        <v>1361600</v>
      </c>
      <c r="O22" s="57">
        <v>20.7</v>
      </c>
      <c r="P22" s="57">
        <v>20.7</v>
      </c>
      <c r="Q22" s="57">
        <v>20.7</v>
      </c>
      <c r="S22" s="64"/>
    </row>
    <row r="23" spans="1:19" x14ac:dyDescent="0.15">
      <c r="A23" s="57">
        <v>11</v>
      </c>
      <c r="B23" s="5">
        <v>2923</v>
      </c>
      <c r="C23" s="63"/>
      <c r="D23" s="60"/>
      <c r="G23" s="53"/>
      <c r="H23" s="53"/>
      <c r="I23" s="53"/>
      <c r="J23" s="53"/>
      <c r="L23" s="102"/>
      <c r="M23" s="57">
        <v>15</v>
      </c>
      <c r="N23" s="57">
        <v>1092207</v>
      </c>
      <c r="O23" s="57">
        <v>16.600000000000001</v>
      </c>
      <c r="P23" s="57">
        <v>16.600000000000001</v>
      </c>
      <c r="Q23" s="57">
        <v>37.299999999999997</v>
      </c>
      <c r="S23" s="64"/>
    </row>
    <row r="24" spans="1:19" x14ac:dyDescent="0.15">
      <c r="A24" s="57">
        <v>12</v>
      </c>
      <c r="B24" s="5">
        <v>3432</v>
      </c>
      <c r="C24" s="63"/>
      <c r="D24" s="60"/>
      <c r="F24" s="65"/>
      <c r="G24" s="53"/>
      <c r="H24" s="53"/>
      <c r="I24" s="53"/>
      <c r="J24" s="53"/>
      <c r="L24" s="102"/>
      <c r="M24" s="57">
        <v>16</v>
      </c>
      <c r="N24" s="57">
        <v>1456013</v>
      </c>
      <c r="O24" s="57">
        <v>22.1</v>
      </c>
      <c r="P24" s="57">
        <v>22.1</v>
      </c>
      <c r="Q24" s="57">
        <v>59.4</v>
      </c>
      <c r="S24" s="64"/>
    </row>
    <row r="25" spans="1:19" x14ac:dyDescent="0.15">
      <c r="A25" s="57">
        <v>13</v>
      </c>
      <c r="B25" s="5">
        <v>3398</v>
      </c>
      <c r="C25" s="63"/>
      <c r="D25" s="60"/>
      <c r="G25" s="53"/>
      <c r="H25" s="53"/>
      <c r="I25" s="53"/>
      <c r="J25" s="53"/>
      <c r="L25" s="102"/>
      <c r="M25" s="57">
        <v>17</v>
      </c>
      <c r="N25" s="57">
        <v>1016933</v>
      </c>
      <c r="O25" s="57">
        <v>15.5</v>
      </c>
      <c r="P25" s="57">
        <v>15.5</v>
      </c>
      <c r="Q25" s="57">
        <v>74.900000000000006</v>
      </c>
      <c r="S25" s="64"/>
    </row>
    <row r="26" spans="1:19" x14ac:dyDescent="0.15">
      <c r="A26" s="57">
        <v>14</v>
      </c>
      <c r="B26" s="5">
        <v>2799</v>
      </c>
      <c r="D26" s="60"/>
      <c r="G26" s="53"/>
      <c r="H26" s="53"/>
      <c r="I26" s="53"/>
      <c r="J26" s="53"/>
      <c r="L26" s="102"/>
      <c r="M26" s="57">
        <v>18</v>
      </c>
      <c r="N26" s="57">
        <v>947758</v>
      </c>
      <c r="O26" s="57">
        <v>14.4</v>
      </c>
      <c r="P26" s="57">
        <v>14.4</v>
      </c>
      <c r="Q26" s="57">
        <v>89.3</v>
      </c>
      <c r="S26" s="64"/>
    </row>
    <row r="27" spans="1:19" x14ac:dyDescent="0.15">
      <c r="A27" s="57">
        <v>15</v>
      </c>
      <c r="B27" s="5">
        <v>2232</v>
      </c>
      <c r="D27" s="60"/>
      <c r="G27" s="53"/>
      <c r="H27" s="53"/>
      <c r="I27" s="53"/>
      <c r="J27" s="53"/>
      <c r="L27" s="102"/>
      <c r="M27" s="57">
        <v>19</v>
      </c>
      <c r="N27" s="57">
        <v>706365</v>
      </c>
      <c r="O27" s="57">
        <v>10.7</v>
      </c>
      <c r="P27" s="57">
        <v>10.7</v>
      </c>
      <c r="Q27" s="57">
        <v>100</v>
      </c>
      <c r="S27" s="64"/>
    </row>
    <row r="28" spans="1:19" ht="17" x14ac:dyDescent="0.2">
      <c r="A28" s="57">
        <v>16</v>
      </c>
      <c r="B28" s="5">
        <v>1680</v>
      </c>
      <c r="D28" s="60"/>
      <c r="G28" s="53"/>
      <c r="H28" s="53"/>
      <c r="I28" s="53"/>
      <c r="J28" s="53"/>
      <c r="L28" s="103"/>
      <c r="M28" s="74" t="s">
        <v>20</v>
      </c>
      <c r="N28" s="79">
        <v>6580875</v>
      </c>
      <c r="O28" s="79">
        <v>100</v>
      </c>
      <c r="P28" s="79">
        <v>100</v>
      </c>
      <c r="Q28" s="80" t="s">
        <v>60</v>
      </c>
    </row>
    <row r="29" spans="1:19" x14ac:dyDescent="0.15">
      <c r="A29" s="57">
        <v>17</v>
      </c>
      <c r="B29" s="5">
        <v>1593</v>
      </c>
      <c r="D29" s="60"/>
      <c r="G29" s="53"/>
      <c r="H29" s="53"/>
      <c r="I29" s="53"/>
      <c r="J29" s="53"/>
    </row>
    <row r="30" spans="1:19" x14ac:dyDescent="0.15">
      <c r="A30" s="57">
        <v>18</v>
      </c>
      <c r="B30" s="5">
        <v>1927</v>
      </c>
      <c r="D30" s="60"/>
      <c r="G30" s="53"/>
      <c r="H30" s="53"/>
      <c r="I30" s="53"/>
      <c r="J30" s="53"/>
    </row>
    <row r="31" spans="1:19" x14ac:dyDescent="0.15">
      <c r="A31" s="57">
        <v>19</v>
      </c>
      <c r="B31" s="5">
        <v>1415</v>
      </c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62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E594-5283-2441-9338-D1B993EF9450}">
  <dimension ref="A3:S48"/>
  <sheetViews>
    <sheetView workbookViewId="0">
      <selection activeCell="F25" sqref="F25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11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73">
        <v>21</v>
      </c>
      <c r="B5" s="58">
        <f>P22/100</f>
        <v>0.20899999999999999</v>
      </c>
      <c r="C5" s="57">
        <f>SUM(E5:K5)</f>
        <v>15158</v>
      </c>
      <c r="D5" s="57">
        <f>B5*C5</f>
        <v>3168.0219999999999</v>
      </c>
      <c r="E5" s="59">
        <f t="shared" ref="E5:E10" si="0">B20</f>
        <v>2235</v>
      </c>
      <c r="F5" s="59">
        <f t="shared" ref="F5:F10" si="1">B21</f>
        <v>1683</v>
      </c>
      <c r="G5" s="59">
        <f t="shared" ref="G5:G10" si="2">B22</f>
        <v>1595</v>
      </c>
      <c r="H5" s="59">
        <f t="shared" ref="H5:H10" si="3">B23</f>
        <v>1942</v>
      </c>
      <c r="I5" s="59">
        <f t="shared" ref="I5:I10" si="4">B24</f>
        <v>2608</v>
      </c>
      <c r="J5" s="60">
        <f t="shared" ref="J5:J10" si="5">B25</f>
        <v>2849</v>
      </c>
      <c r="K5" s="60">
        <f t="shared" ref="K5:K10" si="6">B26</f>
        <v>2246</v>
      </c>
    </row>
    <row r="6" spans="1:11" x14ac:dyDescent="0.2">
      <c r="A6" s="73">
        <v>22</v>
      </c>
      <c r="B6" s="58">
        <f t="shared" ref="B6:B10" si="7">P23/100</f>
        <v>0.17499999999999999</v>
      </c>
      <c r="C6" s="57">
        <f t="shared" ref="C6:C10" si="8">SUM(E6:K6)</f>
        <v>14967</v>
      </c>
      <c r="D6" s="57">
        <f t="shared" ref="D6:D10" si="9">B6*C6</f>
        <v>2619.2249999999999</v>
      </c>
      <c r="E6" s="59">
        <f t="shared" si="0"/>
        <v>1683</v>
      </c>
      <c r="F6" s="59">
        <f t="shared" si="1"/>
        <v>1595</v>
      </c>
      <c r="G6" s="59">
        <f t="shared" si="2"/>
        <v>1942</v>
      </c>
      <c r="H6" s="59">
        <f t="shared" si="3"/>
        <v>2608</v>
      </c>
      <c r="I6" s="60">
        <f t="shared" si="4"/>
        <v>2849</v>
      </c>
      <c r="J6" s="60">
        <f t="shared" si="5"/>
        <v>2246</v>
      </c>
      <c r="K6" s="60">
        <f t="shared" si="6"/>
        <v>2044</v>
      </c>
    </row>
    <row r="7" spans="1:11" x14ac:dyDescent="0.2">
      <c r="A7" s="73">
        <v>23</v>
      </c>
      <c r="B7" s="58">
        <f t="shared" si="7"/>
        <v>0.23600000000000002</v>
      </c>
      <c r="C7" s="57">
        <f t="shared" si="8"/>
        <v>14650</v>
      </c>
      <c r="D7" s="57">
        <f t="shared" si="9"/>
        <v>3457.4</v>
      </c>
      <c r="E7" s="59">
        <f t="shared" si="0"/>
        <v>1595</v>
      </c>
      <c r="F7" s="59">
        <f t="shared" si="1"/>
        <v>1942</v>
      </c>
      <c r="G7" s="59">
        <f t="shared" si="2"/>
        <v>2608</v>
      </c>
      <c r="H7" s="60">
        <f t="shared" si="3"/>
        <v>2849</v>
      </c>
      <c r="I7" s="60">
        <f t="shared" si="4"/>
        <v>2246</v>
      </c>
      <c r="J7" s="60">
        <f t="shared" si="5"/>
        <v>2044</v>
      </c>
      <c r="K7" s="60">
        <f t="shared" si="6"/>
        <v>1366</v>
      </c>
    </row>
    <row r="8" spans="1:11" x14ac:dyDescent="0.2">
      <c r="A8" s="73">
        <v>24</v>
      </c>
      <c r="B8" s="58">
        <f t="shared" si="7"/>
        <v>0.16399999999999998</v>
      </c>
      <c r="C8" s="57">
        <f t="shared" si="8"/>
        <v>14485</v>
      </c>
      <c r="D8" s="57">
        <f t="shared" si="9"/>
        <v>2375.5399999999995</v>
      </c>
      <c r="E8" s="59">
        <f t="shared" si="0"/>
        <v>1942</v>
      </c>
      <c r="F8" s="59">
        <f t="shared" si="1"/>
        <v>2608</v>
      </c>
      <c r="G8" s="60">
        <f t="shared" si="2"/>
        <v>2849</v>
      </c>
      <c r="H8" s="60">
        <f t="shared" si="3"/>
        <v>2246</v>
      </c>
      <c r="I8" s="60">
        <f t="shared" si="4"/>
        <v>2044</v>
      </c>
      <c r="J8" s="60">
        <f t="shared" si="5"/>
        <v>1366</v>
      </c>
      <c r="K8" s="60">
        <f t="shared" si="6"/>
        <v>1430</v>
      </c>
    </row>
    <row r="9" spans="1:11" x14ac:dyDescent="0.2">
      <c r="A9" s="73">
        <v>25</v>
      </c>
      <c r="B9" s="58">
        <f t="shared" si="7"/>
        <v>0.124</v>
      </c>
      <c r="C9" s="57">
        <f t="shared" si="8"/>
        <v>14462</v>
      </c>
      <c r="D9" s="57">
        <f t="shared" si="9"/>
        <v>1793.288</v>
      </c>
      <c r="E9" s="59">
        <f t="shared" si="0"/>
        <v>2608</v>
      </c>
      <c r="F9" s="60">
        <f t="shared" si="1"/>
        <v>2849</v>
      </c>
      <c r="G9" s="60">
        <f t="shared" si="2"/>
        <v>2246</v>
      </c>
      <c r="H9" s="60">
        <f t="shared" si="3"/>
        <v>2044</v>
      </c>
      <c r="I9" s="60">
        <f t="shared" si="4"/>
        <v>1366</v>
      </c>
      <c r="J9" s="60">
        <f t="shared" si="5"/>
        <v>1430</v>
      </c>
      <c r="K9" s="60">
        <f t="shared" si="6"/>
        <v>1919</v>
      </c>
    </row>
    <row r="10" spans="1:11" x14ac:dyDescent="0.2">
      <c r="A10" s="73">
        <v>26</v>
      </c>
      <c r="B10" s="58">
        <f t="shared" si="7"/>
        <v>9.3000000000000013E-2</v>
      </c>
      <c r="C10" s="57">
        <f t="shared" si="8"/>
        <v>12970</v>
      </c>
      <c r="D10" s="57">
        <f t="shared" si="9"/>
        <v>1206.2100000000003</v>
      </c>
      <c r="E10" s="60">
        <f t="shared" si="0"/>
        <v>2849</v>
      </c>
      <c r="F10" s="60">
        <f t="shared" si="1"/>
        <v>2246</v>
      </c>
      <c r="G10" s="60">
        <f t="shared" si="2"/>
        <v>2044</v>
      </c>
      <c r="H10" s="60">
        <f t="shared" si="3"/>
        <v>1366</v>
      </c>
      <c r="I10" s="60">
        <f t="shared" si="4"/>
        <v>1430</v>
      </c>
      <c r="J10" s="60">
        <f t="shared" si="5"/>
        <v>1919</v>
      </c>
      <c r="K10" s="60">
        <f t="shared" si="6"/>
        <v>1116</v>
      </c>
    </row>
    <row r="11" spans="1:11" x14ac:dyDescent="0.2">
      <c r="D11" s="61">
        <f>SUM(D5:D10)</f>
        <v>14619.684999999999</v>
      </c>
    </row>
    <row r="13" spans="1:11" x14ac:dyDescent="0.2">
      <c r="A13" s="57" t="s">
        <v>7</v>
      </c>
      <c r="D13" s="62">
        <f>D11/7</f>
        <v>2088.5264285714284</v>
      </c>
      <c r="E13" s="57" t="s">
        <v>52</v>
      </c>
    </row>
    <row r="14" spans="1:11" x14ac:dyDescent="0.15">
      <c r="A14" s="57">
        <v>9</v>
      </c>
      <c r="B14" s="5">
        <v>2491</v>
      </c>
      <c r="C14" s="63"/>
      <c r="D14" s="60"/>
    </row>
    <row r="15" spans="1:11" x14ac:dyDescent="0.15">
      <c r="A15" s="57">
        <v>10</v>
      </c>
      <c r="B15" s="5">
        <v>2333</v>
      </c>
      <c r="C15" s="63"/>
      <c r="D15" s="60"/>
    </row>
    <row r="16" spans="1:11" x14ac:dyDescent="0.15">
      <c r="A16" s="57">
        <v>11</v>
      </c>
      <c r="B16" s="5">
        <v>2930</v>
      </c>
      <c r="C16" s="63"/>
      <c r="D16" s="60"/>
    </row>
    <row r="17" spans="1:19" x14ac:dyDescent="0.15">
      <c r="A17" s="57">
        <v>12</v>
      </c>
      <c r="B17" s="5">
        <v>3434</v>
      </c>
      <c r="C17" s="63"/>
      <c r="D17" s="60"/>
    </row>
    <row r="18" spans="1:19" x14ac:dyDescent="0.15">
      <c r="A18" s="57">
        <v>13</v>
      </c>
      <c r="B18" s="5">
        <v>3401</v>
      </c>
      <c r="C18" s="63"/>
      <c r="D18" s="60"/>
    </row>
    <row r="19" spans="1:19" x14ac:dyDescent="0.15">
      <c r="A19" s="57">
        <v>14</v>
      </c>
      <c r="B19" s="5">
        <v>2802</v>
      </c>
      <c r="C19" s="63"/>
      <c r="D19" s="60"/>
    </row>
    <row r="20" spans="1:19" x14ac:dyDescent="0.15">
      <c r="A20" s="57">
        <v>15</v>
      </c>
      <c r="B20" s="5">
        <v>2235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v>16</v>
      </c>
      <c r="B21" s="5">
        <v>1683</v>
      </c>
      <c r="C21" s="63"/>
      <c r="D21" s="60"/>
      <c r="G21" s="53"/>
      <c r="H21" s="53"/>
      <c r="I21" s="53"/>
      <c r="J21" s="53"/>
      <c r="L21" s="101" t="s">
        <v>60</v>
      </c>
      <c r="M21" s="101"/>
      <c r="N21" s="75" t="s">
        <v>9</v>
      </c>
      <c r="O21" s="75" t="s">
        <v>10</v>
      </c>
      <c r="P21" s="75" t="s">
        <v>11</v>
      </c>
      <c r="Q21" s="81" t="s">
        <v>12</v>
      </c>
    </row>
    <row r="22" spans="1:19" ht="16" customHeight="1" x14ac:dyDescent="0.15">
      <c r="A22" s="57">
        <v>17</v>
      </c>
      <c r="B22" s="5">
        <v>1595</v>
      </c>
      <c r="C22" s="63"/>
      <c r="D22" s="60"/>
      <c r="G22" s="53"/>
      <c r="H22" s="53"/>
      <c r="I22" s="53"/>
      <c r="J22" s="53"/>
      <c r="L22" s="102" t="s">
        <v>13</v>
      </c>
      <c r="M22" s="57">
        <v>21</v>
      </c>
      <c r="N22" s="57">
        <v>1372397</v>
      </c>
      <c r="O22" s="57">
        <v>20.9</v>
      </c>
      <c r="P22" s="57">
        <v>20.9</v>
      </c>
      <c r="Q22" s="57">
        <v>20.9</v>
      </c>
      <c r="S22" s="64"/>
    </row>
    <row r="23" spans="1:19" x14ac:dyDescent="0.15">
      <c r="A23" s="57">
        <v>18</v>
      </c>
      <c r="B23" s="5">
        <v>1942</v>
      </c>
      <c r="C23" s="63"/>
      <c r="D23" s="60"/>
      <c r="G23" s="53"/>
      <c r="H23" s="53"/>
      <c r="I23" s="53"/>
      <c r="J23" s="53"/>
      <c r="L23" s="102"/>
      <c r="M23" s="57">
        <v>22</v>
      </c>
      <c r="N23" s="57">
        <v>1151800</v>
      </c>
      <c r="O23" s="57">
        <v>17.5</v>
      </c>
      <c r="P23" s="57">
        <v>17.5</v>
      </c>
      <c r="Q23" s="57">
        <v>38.4</v>
      </c>
      <c r="S23" s="64"/>
    </row>
    <row r="24" spans="1:19" x14ac:dyDescent="0.15">
      <c r="A24" s="57">
        <v>19</v>
      </c>
      <c r="B24" s="5">
        <v>2608</v>
      </c>
      <c r="C24" s="63"/>
      <c r="D24" s="60"/>
      <c r="F24" s="65"/>
      <c r="G24" s="53"/>
      <c r="H24" s="53"/>
      <c r="I24" s="53"/>
      <c r="J24" s="53"/>
      <c r="L24" s="102"/>
      <c r="M24" s="57">
        <v>23</v>
      </c>
      <c r="N24" s="57">
        <v>1552105</v>
      </c>
      <c r="O24" s="57">
        <v>23.6</v>
      </c>
      <c r="P24" s="57">
        <v>23.6</v>
      </c>
      <c r="Q24" s="57">
        <v>61.9</v>
      </c>
      <c r="S24" s="64"/>
    </row>
    <row r="25" spans="1:19" x14ac:dyDescent="0.15">
      <c r="A25" s="57">
        <v>20</v>
      </c>
      <c r="B25" s="5">
        <v>2849</v>
      </c>
      <c r="C25" s="63"/>
      <c r="D25" s="60"/>
      <c r="G25" s="53"/>
      <c r="H25" s="53"/>
      <c r="I25" s="53"/>
      <c r="J25" s="53"/>
      <c r="L25" s="102"/>
      <c r="M25" s="57">
        <v>24</v>
      </c>
      <c r="N25" s="57">
        <v>1076468</v>
      </c>
      <c r="O25" s="57">
        <v>16.399999999999999</v>
      </c>
      <c r="P25" s="57">
        <v>16.399999999999999</v>
      </c>
      <c r="Q25" s="57">
        <v>78.3</v>
      </c>
      <c r="S25" s="64"/>
    </row>
    <row r="26" spans="1:19" x14ac:dyDescent="0.15">
      <c r="A26" s="57">
        <v>21</v>
      </c>
      <c r="B26" s="5">
        <v>2246</v>
      </c>
      <c r="D26" s="60"/>
      <c r="G26" s="53"/>
      <c r="H26" s="53"/>
      <c r="I26" s="53"/>
      <c r="J26" s="53"/>
      <c r="L26" s="102"/>
      <c r="M26" s="57">
        <v>25</v>
      </c>
      <c r="N26" s="57">
        <v>816034</v>
      </c>
      <c r="O26" s="57">
        <v>12.4</v>
      </c>
      <c r="P26" s="57">
        <v>12.4</v>
      </c>
      <c r="Q26" s="57">
        <v>90.7</v>
      </c>
      <c r="S26" s="64"/>
    </row>
    <row r="27" spans="1:19" x14ac:dyDescent="0.15">
      <c r="A27" s="57">
        <v>22</v>
      </c>
      <c r="B27" s="5">
        <v>2044</v>
      </c>
      <c r="D27" s="60"/>
      <c r="G27" s="53"/>
      <c r="H27" s="53"/>
      <c r="I27" s="53"/>
      <c r="J27" s="53"/>
      <c r="L27" s="102"/>
      <c r="M27" s="57">
        <v>26</v>
      </c>
      <c r="N27" s="57">
        <v>612070</v>
      </c>
      <c r="O27" s="57">
        <v>9.3000000000000007</v>
      </c>
      <c r="P27" s="57">
        <v>9.3000000000000007</v>
      </c>
      <c r="Q27" s="57">
        <v>100</v>
      </c>
      <c r="S27" s="64"/>
    </row>
    <row r="28" spans="1:19" x14ac:dyDescent="0.15">
      <c r="A28" s="57">
        <v>23</v>
      </c>
      <c r="B28" s="5">
        <v>1366</v>
      </c>
      <c r="D28" s="60"/>
      <c r="G28" s="53"/>
      <c r="H28" s="53"/>
      <c r="I28" s="53"/>
      <c r="J28" s="53"/>
      <c r="L28" s="103"/>
      <c r="M28" s="57" t="s">
        <v>20</v>
      </c>
      <c r="N28" s="57">
        <v>6580875</v>
      </c>
      <c r="O28" s="57">
        <v>100</v>
      </c>
      <c r="P28" s="57">
        <v>100</v>
      </c>
    </row>
    <row r="29" spans="1:19" x14ac:dyDescent="0.15">
      <c r="A29" s="57">
        <v>24</v>
      </c>
      <c r="B29" s="5">
        <v>1430</v>
      </c>
      <c r="D29" s="60"/>
      <c r="G29" s="53"/>
      <c r="H29" s="53"/>
      <c r="I29" s="53"/>
      <c r="J29" s="53"/>
    </row>
    <row r="30" spans="1:19" x14ac:dyDescent="0.15">
      <c r="A30" s="57">
        <v>25</v>
      </c>
      <c r="B30" s="5">
        <v>1919</v>
      </c>
      <c r="D30" s="60"/>
      <c r="G30" s="53"/>
      <c r="H30" s="53"/>
      <c r="I30" s="53"/>
      <c r="J30" s="53"/>
    </row>
    <row r="31" spans="1:19" x14ac:dyDescent="0.15">
      <c r="A31" s="57">
        <v>26</v>
      </c>
      <c r="B31" s="5">
        <v>1116</v>
      </c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62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D7BC-F757-0A40-AD94-C5CB07D99C57}">
  <dimension ref="A3:S48"/>
  <sheetViews>
    <sheetView workbookViewId="0">
      <selection activeCell="F16" sqref="F16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11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57">
        <v>28</v>
      </c>
      <c r="B5" s="58">
        <f>P22/100</f>
        <v>0.152</v>
      </c>
      <c r="C5" s="57">
        <f>SUM(E5:K5)</f>
        <v>11991</v>
      </c>
      <c r="D5" s="57">
        <f>B5*C5</f>
        <v>1822.6320000000001</v>
      </c>
      <c r="E5" s="59">
        <f t="shared" ref="E5:E10" si="0">B20</f>
        <v>2046</v>
      </c>
      <c r="F5" s="59">
        <f t="shared" ref="F5:F10" si="1">B21</f>
        <v>1366</v>
      </c>
      <c r="G5" s="59">
        <f t="shared" ref="G5:G10" si="2">B22</f>
        <v>1431</v>
      </c>
      <c r="H5" s="59">
        <f t="shared" ref="H5:H10" si="3">B23</f>
        <v>1928</v>
      </c>
      <c r="I5" s="59">
        <f t="shared" ref="I5:I10" si="4">B24</f>
        <v>1858</v>
      </c>
      <c r="J5" s="60">
        <f t="shared" ref="J5:J10" si="5">B25</f>
        <v>1759</v>
      </c>
      <c r="K5" s="60">
        <f t="shared" ref="K5:K10" si="6">B26</f>
        <v>1603</v>
      </c>
    </row>
    <row r="6" spans="1:11" x14ac:dyDescent="0.2">
      <c r="A6" s="57">
        <v>29</v>
      </c>
      <c r="B6" s="58">
        <f t="shared" ref="B6:B10" si="7">P23/100</f>
        <v>0.20499999999999999</v>
      </c>
      <c r="C6" s="57">
        <f t="shared" ref="C6:C10" si="8">SUM(E6:K6)</f>
        <v>11412</v>
      </c>
      <c r="D6" s="57">
        <f t="shared" ref="D6:D10" si="9">B6*C6</f>
        <v>2339.46</v>
      </c>
      <c r="E6" s="59">
        <f t="shared" si="0"/>
        <v>1366</v>
      </c>
      <c r="F6" s="59">
        <f t="shared" si="1"/>
        <v>1431</v>
      </c>
      <c r="G6" s="59">
        <f t="shared" si="2"/>
        <v>1928</v>
      </c>
      <c r="H6" s="59">
        <f t="shared" si="3"/>
        <v>1858</v>
      </c>
      <c r="I6" s="60">
        <f t="shared" si="4"/>
        <v>1759</v>
      </c>
      <c r="J6" s="60">
        <f t="shared" si="5"/>
        <v>1603</v>
      </c>
      <c r="K6" s="60">
        <f t="shared" si="6"/>
        <v>1467</v>
      </c>
    </row>
    <row r="7" spans="1:11" x14ac:dyDescent="0.2">
      <c r="A7" s="57">
        <v>30</v>
      </c>
      <c r="B7" s="58">
        <f t="shared" si="7"/>
        <v>0.115</v>
      </c>
      <c r="C7" s="57">
        <f t="shared" si="8"/>
        <v>10991</v>
      </c>
      <c r="D7" s="57">
        <f t="shared" si="9"/>
        <v>1263.9650000000001</v>
      </c>
      <c r="E7" s="59">
        <f t="shared" si="0"/>
        <v>1431</v>
      </c>
      <c r="F7" s="59">
        <f t="shared" si="1"/>
        <v>1928</v>
      </c>
      <c r="G7" s="59">
        <f t="shared" si="2"/>
        <v>1858</v>
      </c>
      <c r="H7" s="60">
        <f t="shared" si="3"/>
        <v>1759</v>
      </c>
      <c r="I7" s="60">
        <f t="shared" si="4"/>
        <v>1603</v>
      </c>
      <c r="J7" s="60">
        <f t="shared" si="5"/>
        <v>1467</v>
      </c>
      <c r="K7" s="60">
        <f t="shared" si="6"/>
        <v>945</v>
      </c>
    </row>
    <row r="8" spans="1:11" x14ac:dyDescent="0.2">
      <c r="A8" s="57">
        <v>1</v>
      </c>
      <c r="B8" s="58">
        <f t="shared" si="7"/>
        <v>0.193</v>
      </c>
      <c r="C8" s="57">
        <f t="shared" si="8"/>
        <v>10446</v>
      </c>
      <c r="D8" s="57">
        <f t="shared" si="9"/>
        <v>2016.078</v>
      </c>
      <c r="E8" s="59">
        <f t="shared" si="0"/>
        <v>1928</v>
      </c>
      <c r="F8" s="59">
        <f t="shared" si="1"/>
        <v>1858</v>
      </c>
      <c r="G8" s="60">
        <f t="shared" si="2"/>
        <v>1759</v>
      </c>
      <c r="H8" s="60">
        <f t="shared" si="3"/>
        <v>1603</v>
      </c>
      <c r="I8" s="60">
        <f t="shared" si="4"/>
        <v>1467</v>
      </c>
      <c r="J8" s="60">
        <f t="shared" si="5"/>
        <v>945</v>
      </c>
      <c r="K8" s="60">
        <f t="shared" si="6"/>
        <v>886</v>
      </c>
    </row>
    <row r="9" spans="1:11" x14ac:dyDescent="0.2">
      <c r="A9" s="57">
        <v>2</v>
      </c>
      <c r="B9" s="58">
        <f t="shared" si="7"/>
        <v>0.28000000000000003</v>
      </c>
      <c r="C9" s="57">
        <f t="shared" si="8"/>
        <v>9858</v>
      </c>
      <c r="D9" s="57">
        <f t="shared" si="9"/>
        <v>2760.2400000000002</v>
      </c>
      <c r="E9" s="59">
        <f t="shared" si="0"/>
        <v>1858</v>
      </c>
      <c r="F9" s="60">
        <f t="shared" si="1"/>
        <v>1759</v>
      </c>
      <c r="G9" s="60">
        <f t="shared" si="2"/>
        <v>1603</v>
      </c>
      <c r="H9" s="60">
        <f t="shared" si="3"/>
        <v>1467</v>
      </c>
      <c r="I9" s="60">
        <f t="shared" si="4"/>
        <v>945</v>
      </c>
      <c r="J9" s="60">
        <f t="shared" si="5"/>
        <v>886</v>
      </c>
      <c r="K9" s="60">
        <f t="shared" si="6"/>
        <v>1340</v>
      </c>
    </row>
    <row r="10" spans="1:11" x14ac:dyDescent="0.2">
      <c r="A10" s="57">
        <v>3</v>
      </c>
      <c r="B10" s="58">
        <f t="shared" si="7"/>
        <v>5.5E-2</v>
      </c>
      <c r="C10" s="57">
        <f t="shared" si="8"/>
        <v>8939</v>
      </c>
      <c r="D10" s="57">
        <f t="shared" si="9"/>
        <v>491.64499999999998</v>
      </c>
      <c r="E10" s="60">
        <f t="shared" si="0"/>
        <v>1759</v>
      </c>
      <c r="F10" s="60">
        <f t="shared" si="1"/>
        <v>1603</v>
      </c>
      <c r="G10" s="60">
        <f t="shared" si="2"/>
        <v>1467</v>
      </c>
      <c r="H10" s="60">
        <f t="shared" si="3"/>
        <v>945</v>
      </c>
      <c r="I10" s="60">
        <f t="shared" si="4"/>
        <v>886</v>
      </c>
      <c r="J10" s="60">
        <f t="shared" si="5"/>
        <v>1340</v>
      </c>
      <c r="K10" s="60">
        <f t="shared" si="6"/>
        <v>939</v>
      </c>
    </row>
    <row r="11" spans="1:11" x14ac:dyDescent="0.2">
      <c r="D11" s="61">
        <f>SUM(D5:D10)</f>
        <v>10694.02</v>
      </c>
    </row>
    <row r="13" spans="1:11" x14ac:dyDescent="0.2">
      <c r="A13" s="57" t="s">
        <v>7</v>
      </c>
      <c r="D13" s="62">
        <f>D11/7</f>
        <v>1527.717142857143</v>
      </c>
      <c r="E13" s="57" t="s">
        <v>52</v>
      </c>
    </row>
    <row r="14" spans="1:11" x14ac:dyDescent="0.15">
      <c r="A14" s="57">
        <v>16</v>
      </c>
      <c r="B14" s="5">
        <v>1683</v>
      </c>
      <c r="C14" s="63"/>
      <c r="D14" s="60"/>
    </row>
    <row r="15" spans="1:11" x14ac:dyDescent="0.15">
      <c r="A15" s="57">
        <v>17</v>
      </c>
      <c r="B15" s="5">
        <v>1596</v>
      </c>
      <c r="C15" s="63"/>
      <c r="D15" s="60"/>
    </row>
    <row r="16" spans="1:11" x14ac:dyDescent="0.15">
      <c r="A16" s="57">
        <v>18</v>
      </c>
      <c r="B16" s="5">
        <v>1946</v>
      </c>
      <c r="C16" s="63"/>
      <c r="D16" s="60"/>
    </row>
    <row r="17" spans="1:19" x14ac:dyDescent="0.15">
      <c r="A17" s="57">
        <v>19</v>
      </c>
      <c r="B17" s="5">
        <v>2609</v>
      </c>
      <c r="C17" s="63"/>
      <c r="D17" s="60"/>
    </row>
    <row r="18" spans="1:19" x14ac:dyDescent="0.15">
      <c r="A18" s="57">
        <v>20</v>
      </c>
      <c r="B18" s="5">
        <v>2856</v>
      </c>
      <c r="C18" s="63"/>
      <c r="D18" s="60"/>
    </row>
    <row r="19" spans="1:19" x14ac:dyDescent="0.15">
      <c r="A19" s="57">
        <v>21</v>
      </c>
      <c r="B19" s="5">
        <v>2248</v>
      </c>
      <c r="C19" s="63"/>
      <c r="D19" s="60"/>
    </row>
    <row r="20" spans="1:19" x14ac:dyDescent="0.15">
      <c r="A20" s="57">
        <v>22</v>
      </c>
      <c r="B20" s="5">
        <v>2046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v>23</v>
      </c>
      <c r="B21" s="5">
        <v>1366</v>
      </c>
      <c r="C21" s="63"/>
      <c r="D21" s="60"/>
      <c r="G21" s="53"/>
      <c r="H21" s="53"/>
      <c r="I21" s="53"/>
      <c r="J21" s="53"/>
      <c r="L21" s="101" t="s">
        <v>60</v>
      </c>
      <c r="M21" s="101"/>
      <c r="N21" s="75" t="s">
        <v>9</v>
      </c>
      <c r="O21" s="75" t="s">
        <v>10</v>
      </c>
      <c r="P21" s="75" t="s">
        <v>11</v>
      </c>
      <c r="Q21" s="82" t="s">
        <v>12</v>
      </c>
    </row>
    <row r="22" spans="1:19" ht="16" customHeight="1" x14ac:dyDescent="0.15">
      <c r="A22" s="57">
        <v>24</v>
      </c>
      <c r="B22" s="5">
        <v>1431</v>
      </c>
      <c r="C22" s="63"/>
      <c r="D22" s="60"/>
      <c r="G22" s="53"/>
      <c r="H22" s="53"/>
      <c r="I22" s="53"/>
      <c r="J22" s="53"/>
      <c r="L22" s="102" t="s">
        <v>13</v>
      </c>
      <c r="M22" s="57">
        <v>28</v>
      </c>
      <c r="N22" s="57">
        <v>1001466</v>
      </c>
      <c r="O22" s="57">
        <v>15.2</v>
      </c>
      <c r="P22" s="57">
        <v>15.2</v>
      </c>
      <c r="Q22" s="57">
        <v>68</v>
      </c>
      <c r="S22" s="64"/>
    </row>
    <row r="23" spans="1:19" x14ac:dyDescent="0.15">
      <c r="A23" s="57">
        <v>25</v>
      </c>
      <c r="B23" s="5">
        <v>1928</v>
      </c>
      <c r="C23" s="63"/>
      <c r="D23" s="60"/>
      <c r="G23" s="53"/>
      <c r="H23" s="53"/>
      <c r="I23" s="53"/>
      <c r="J23" s="53"/>
      <c r="L23" s="102"/>
      <c r="M23" s="57">
        <v>29</v>
      </c>
      <c r="N23" s="57">
        <v>1349482</v>
      </c>
      <c r="O23" s="57">
        <v>20.5</v>
      </c>
      <c r="P23" s="57">
        <v>20.5</v>
      </c>
      <c r="Q23" s="57">
        <v>88.5</v>
      </c>
      <c r="S23" s="64"/>
    </row>
    <row r="24" spans="1:19" x14ac:dyDescent="0.15">
      <c r="A24" s="57">
        <v>26</v>
      </c>
      <c r="B24" s="5">
        <v>1858</v>
      </c>
      <c r="C24" s="63"/>
      <c r="D24" s="60"/>
      <c r="F24" s="65"/>
      <c r="G24" s="53"/>
      <c r="H24" s="53"/>
      <c r="I24" s="53"/>
      <c r="J24" s="53"/>
      <c r="L24" s="102"/>
      <c r="M24" s="57">
        <v>30</v>
      </c>
      <c r="N24" s="57">
        <v>754390</v>
      </c>
      <c r="O24" s="57">
        <v>11.5</v>
      </c>
      <c r="P24" s="57">
        <v>11.5</v>
      </c>
      <c r="Q24" s="57">
        <v>100</v>
      </c>
      <c r="S24" s="64"/>
    </row>
    <row r="25" spans="1:19" x14ac:dyDescent="0.15">
      <c r="A25" s="57">
        <v>27</v>
      </c>
      <c r="B25" s="5">
        <v>1759</v>
      </c>
      <c r="C25" s="63"/>
      <c r="D25" s="60"/>
      <c r="G25" s="53"/>
      <c r="H25" s="53"/>
      <c r="I25" s="53"/>
      <c r="J25" s="53"/>
      <c r="L25" s="102"/>
      <c r="M25" s="57">
        <v>1</v>
      </c>
      <c r="N25" s="57">
        <v>1270110</v>
      </c>
      <c r="O25" s="57">
        <v>19.3</v>
      </c>
      <c r="P25" s="57">
        <v>19.3</v>
      </c>
      <c r="Q25" s="57">
        <v>19.3</v>
      </c>
      <c r="S25" s="64"/>
    </row>
    <row r="26" spans="1:19" x14ac:dyDescent="0.15">
      <c r="A26" s="57">
        <v>28</v>
      </c>
      <c r="B26" s="5">
        <v>1603</v>
      </c>
      <c r="D26" s="60"/>
      <c r="G26" s="53"/>
      <c r="H26" s="53"/>
      <c r="I26" s="53"/>
      <c r="J26" s="53"/>
      <c r="L26" s="102"/>
      <c r="M26" s="57">
        <v>2</v>
      </c>
      <c r="N26" s="57">
        <v>1844052</v>
      </c>
      <c r="O26" s="57">
        <v>28</v>
      </c>
      <c r="P26" s="57">
        <v>28</v>
      </c>
      <c r="Q26" s="57">
        <v>47.3</v>
      </c>
      <c r="S26" s="64"/>
    </row>
    <row r="27" spans="1:19" x14ac:dyDescent="0.15">
      <c r="A27" s="57">
        <v>29</v>
      </c>
      <c r="B27" s="5">
        <v>1467</v>
      </c>
      <c r="D27" s="60"/>
      <c r="G27" s="53"/>
      <c r="H27" s="53"/>
      <c r="I27" s="53"/>
      <c r="J27" s="53"/>
      <c r="L27" s="102"/>
      <c r="M27" s="57">
        <v>3</v>
      </c>
      <c r="N27" s="57">
        <v>361375</v>
      </c>
      <c r="O27" s="57">
        <v>5.5</v>
      </c>
      <c r="P27" s="57">
        <v>5.5</v>
      </c>
      <c r="Q27" s="57">
        <v>52.8</v>
      </c>
      <c r="S27" s="64"/>
    </row>
    <row r="28" spans="1:19" x14ac:dyDescent="0.15">
      <c r="A28" s="57">
        <v>30</v>
      </c>
      <c r="B28" s="5">
        <v>945</v>
      </c>
      <c r="D28" s="60"/>
      <c r="G28" s="53"/>
      <c r="H28" s="53"/>
      <c r="I28" s="53"/>
      <c r="J28" s="53"/>
      <c r="L28" s="103"/>
      <c r="M28" s="57" t="s">
        <v>20</v>
      </c>
      <c r="N28" s="57">
        <f>SUM(N22:N27)</f>
        <v>6580875</v>
      </c>
      <c r="O28" s="57">
        <f t="shared" ref="O28:P28" si="10">SUM(O22:O27)</f>
        <v>100</v>
      </c>
      <c r="P28" s="57">
        <f t="shared" si="10"/>
        <v>100</v>
      </c>
    </row>
    <row r="29" spans="1:19" x14ac:dyDescent="0.15">
      <c r="A29" s="57">
        <v>1</v>
      </c>
      <c r="B29" s="5">
        <v>886</v>
      </c>
      <c r="D29" s="60"/>
      <c r="G29" s="53"/>
      <c r="H29" s="53"/>
      <c r="I29" s="53"/>
      <c r="J29" s="53"/>
    </row>
    <row r="30" spans="1:19" x14ac:dyDescent="0.15">
      <c r="A30" s="57">
        <v>2</v>
      </c>
      <c r="B30" s="5">
        <v>1340</v>
      </c>
      <c r="D30" s="60"/>
      <c r="G30" s="53"/>
      <c r="H30" s="53"/>
      <c r="I30" s="53"/>
      <c r="J30" s="53"/>
    </row>
    <row r="31" spans="1:19" x14ac:dyDescent="0.15">
      <c r="A31" s="57">
        <v>3</v>
      </c>
      <c r="B31" s="5">
        <v>939</v>
      </c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63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00F3-3641-CF46-A7B0-7F0B21DB4088}">
  <dimension ref="A3:S48"/>
  <sheetViews>
    <sheetView tabSelected="1" workbookViewId="0">
      <selection activeCell="D19" sqref="D19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11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57">
        <v>5</v>
      </c>
      <c r="B5" s="58">
        <f>P22/100</f>
        <v>0.13500000000000001</v>
      </c>
      <c r="C5" s="57">
        <f>SUM(E5:K5)</f>
        <v>8638</v>
      </c>
      <c r="D5" s="57">
        <f>B5*C5</f>
        <v>1166.1300000000001</v>
      </c>
      <c r="E5" s="59">
        <f t="shared" ref="E5:E10" si="0">B20</f>
        <v>1469</v>
      </c>
      <c r="F5" s="59">
        <f t="shared" ref="F5:F10" si="1">B21</f>
        <v>947</v>
      </c>
      <c r="G5" s="59">
        <f t="shared" ref="G5:G10" si="2">B22</f>
        <v>886</v>
      </c>
      <c r="H5" s="59">
        <f t="shared" ref="H5:H10" si="3">B23</f>
        <v>1345</v>
      </c>
      <c r="I5" s="59">
        <f t="shared" ref="I5:I10" si="4">B24</f>
        <v>1552</v>
      </c>
      <c r="J5" s="60">
        <f t="shared" ref="J5:J10" si="5">B25</f>
        <v>1269</v>
      </c>
      <c r="K5" s="60">
        <f t="shared" ref="K5:K10" si="6">B26</f>
        <v>1170</v>
      </c>
    </row>
    <row r="6" spans="1:11" x14ac:dyDescent="0.2">
      <c r="A6" s="57">
        <v>6</v>
      </c>
      <c r="B6" s="58">
        <f t="shared" ref="B6:B10" si="7">P23/100</f>
        <v>0.17499999999999999</v>
      </c>
      <c r="C6" s="57">
        <f t="shared" ref="C6:C10" si="8">SUM(E6:K6)</f>
        <v>8217</v>
      </c>
      <c r="D6" s="57">
        <f t="shared" ref="D6:D10" si="9">B6*C6</f>
        <v>1437.9749999999999</v>
      </c>
      <c r="E6" s="59">
        <f t="shared" si="0"/>
        <v>947</v>
      </c>
      <c r="F6" s="59">
        <f t="shared" si="1"/>
        <v>886</v>
      </c>
      <c r="G6" s="59">
        <f t="shared" si="2"/>
        <v>1345</v>
      </c>
      <c r="H6" s="59">
        <f t="shared" si="3"/>
        <v>1552</v>
      </c>
      <c r="I6" s="60">
        <f t="shared" si="4"/>
        <v>1269</v>
      </c>
      <c r="J6" s="60">
        <f t="shared" si="5"/>
        <v>1170</v>
      </c>
      <c r="K6" s="60">
        <f t="shared" si="6"/>
        <v>1048</v>
      </c>
    </row>
    <row r="7" spans="1:11" x14ac:dyDescent="0.2">
      <c r="A7" s="57">
        <v>7</v>
      </c>
      <c r="B7" s="58">
        <f t="shared" si="7"/>
        <v>0.22</v>
      </c>
      <c r="C7" s="57">
        <f t="shared" si="8"/>
        <v>7934</v>
      </c>
      <c r="D7" s="57">
        <f t="shared" si="9"/>
        <v>1745.48</v>
      </c>
      <c r="E7" s="59">
        <f t="shared" si="0"/>
        <v>886</v>
      </c>
      <c r="F7" s="59">
        <f t="shared" si="1"/>
        <v>1345</v>
      </c>
      <c r="G7" s="59">
        <f t="shared" si="2"/>
        <v>1552</v>
      </c>
      <c r="H7" s="60">
        <f t="shared" si="3"/>
        <v>1269</v>
      </c>
      <c r="I7" s="60">
        <f t="shared" si="4"/>
        <v>1170</v>
      </c>
      <c r="J7" s="60">
        <f t="shared" si="5"/>
        <v>1048</v>
      </c>
      <c r="K7" s="60">
        <f t="shared" si="6"/>
        <v>664</v>
      </c>
    </row>
    <row r="8" spans="1:11" x14ac:dyDescent="0.2">
      <c r="A8" s="57">
        <v>8</v>
      </c>
      <c r="B8" s="58">
        <f t="shared" si="7"/>
        <v>0.16600000000000001</v>
      </c>
      <c r="C8" s="57">
        <f t="shared" si="8"/>
        <v>7718</v>
      </c>
      <c r="D8" s="57">
        <f t="shared" si="9"/>
        <v>1281.1880000000001</v>
      </c>
      <c r="E8" s="59">
        <f t="shared" si="0"/>
        <v>1345</v>
      </c>
      <c r="F8" s="59">
        <f t="shared" si="1"/>
        <v>1552</v>
      </c>
      <c r="G8" s="60">
        <f t="shared" si="2"/>
        <v>1269</v>
      </c>
      <c r="H8" s="60">
        <f t="shared" si="3"/>
        <v>1170</v>
      </c>
      <c r="I8" s="60">
        <f t="shared" si="4"/>
        <v>1048</v>
      </c>
      <c r="J8" s="60">
        <f t="shared" si="5"/>
        <v>664</v>
      </c>
      <c r="K8" s="60">
        <f t="shared" si="6"/>
        <v>670</v>
      </c>
    </row>
    <row r="9" spans="1:11" x14ac:dyDescent="0.2">
      <c r="A9" s="57">
        <v>9</v>
      </c>
      <c r="B9" s="58">
        <f t="shared" si="7"/>
        <v>0.20300000000000001</v>
      </c>
      <c r="C9" s="57">
        <f t="shared" si="8"/>
        <v>7251</v>
      </c>
      <c r="D9" s="57">
        <f t="shared" si="9"/>
        <v>1471.9530000000002</v>
      </c>
      <c r="E9" s="59">
        <f t="shared" si="0"/>
        <v>1552</v>
      </c>
      <c r="F9" s="60">
        <f t="shared" si="1"/>
        <v>1269</v>
      </c>
      <c r="G9" s="60">
        <f t="shared" si="2"/>
        <v>1170</v>
      </c>
      <c r="H9" s="60">
        <f t="shared" si="3"/>
        <v>1048</v>
      </c>
      <c r="I9" s="60">
        <f t="shared" si="4"/>
        <v>664</v>
      </c>
      <c r="J9" s="60">
        <f t="shared" si="5"/>
        <v>670</v>
      </c>
      <c r="K9" s="60">
        <f t="shared" si="6"/>
        <v>878</v>
      </c>
    </row>
    <row r="10" spans="1:11" x14ac:dyDescent="0.2">
      <c r="A10" s="57">
        <v>10</v>
      </c>
      <c r="B10" s="58">
        <f t="shared" si="7"/>
        <v>0.10099999999999999</v>
      </c>
      <c r="C10" s="57">
        <f t="shared" si="8"/>
        <v>6312</v>
      </c>
      <c r="D10" s="57">
        <f t="shared" si="9"/>
        <v>637.51199999999994</v>
      </c>
      <c r="E10" s="60">
        <f t="shared" si="0"/>
        <v>1269</v>
      </c>
      <c r="F10" s="60">
        <f t="shared" si="1"/>
        <v>1170</v>
      </c>
      <c r="G10" s="60">
        <f t="shared" si="2"/>
        <v>1048</v>
      </c>
      <c r="H10" s="60">
        <f t="shared" si="3"/>
        <v>664</v>
      </c>
      <c r="I10" s="60">
        <f t="shared" si="4"/>
        <v>670</v>
      </c>
      <c r="J10" s="60">
        <f t="shared" si="5"/>
        <v>878</v>
      </c>
      <c r="K10" s="60">
        <f t="shared" si="6"/>
        <v>613</v>
      </c>
    </row>
    <row r="11" spans="1:11" x14ac:dyDescent="0.2">
      <c r="D11" s="61">
        <f>SUM(D5:D10)</f>
        <v>7740.2380000000003</v>
      </c>
    </row>
    <row r="13" spans="1:11" x14ac:dyDescent="0.2">
      <c r="A13" s="57" t="s">
        <v>7</v>
      </c>
      <c r="D13" s="62">
        <f>D11/7</f>
        <v>1105.7482857142857</v>
      </c>
      <c r="E13" s="57" t="s">
        <v>52</v>
      </c>
    </row>
    <row r="14" spans="1:11" x14ac:dyDescent="0.15">
      <c r="A14" s="57">
        <v>23</v>
      </c>
      <c r="B14" s="5">
        <v>1367</v>
      </c>
      <c r="C14" s="63"/>
    </row>
    <row r="15" spans="1:11" x14ac:dyDescent="0.15">
      <c r="A15" s="57">
        <v>24</v>
      </c>
      <c r="B15" s="5">
        <v>1431</v>
      </c>
      <c r="C15" s="63"/>
    </row>
    <row r="16" spans="1:11" x14ac:dyDescent="0.15">
      <c r="A16" s="57">
        <v>25</v>
      </c>
      <c r="B16" s="5">
        <v>1927</v>
      </c>
      <c r="C16" s="63"/>
    </row>
    <row r="17" spans="1:19" x14ac:dyDescent="0.15">
      <c r="A17" s="57">
        <v>26</v>
      </c>
      <c r="B17" s="5">
        <v>1858</v>
      </c>
      <c r="C17" s="63"/>
    </row>
    <row r="18" spans="1:19" x14ac:dyDescent="0.15">
      <c r="A18" s="57">
        <v>27</v>
      </c>
      <c r="B18" s="5">
        <v>1761</v>
      </c>
      <c r="C18" s="63"/>
    </row>
    <row r="19" spans="1:19" x14ac:dyDescent="0.15">
      <c r="A19" s="57">
        <v>28</v>
      </c>
      <c r="B19" s="5">
        <v>1605</v>
      </c>
      <c r="C19" s="63"/>
    </row>
    <row r="20" spans="1:19" x14ac:dyDescent="0.15">
      <c r="A20" s="57">
        <v>29</v>
      </c>
      <c r="B20" s="5">
        <v>1469</v>
      </c>
      <c r="C20" s="63"/>
      <c r="G20" s="53"/>
      <c r="H20" s="53"/>
      <c r="I20" s="53"/>
      <c r="J20" s="53"/>
    </row>
    <row r="21" spans="1:19" ht="29.25" customHeight="1" x14ac:dyDescent="0.2">
      <c r="A21" s="57">
        <v>30</v>
      </c>
      <c r="B21" s="5">
        <v>947</v>
      </c>
      <c r="C21" s="63"/>
      <c r="G21" s="53"/>
      <c r="H21" s="53"/>
      <c r="I21" s="53"/>
      <c r="J21" s="53"/>
      <c r="L21" s="101" t="s">
        <v>60</v>
      </c>
      <c r="M21" s="101"/>
      <c r="N21" s="75" t="s">
        <v>9</v>
      </c>
      <c r="O21" s="75" t="s">
        <v>10</v>
      </c>
      <c r="P21" s="75" t="s">
        <v>11</v>
      </c>
      <c r="Q21" s="83" t="s">
        <v>12</v>
      </c>
    </row>
    <row r="22" spans="1:19" ht="16" customHeight="1" x14ac:dyDescent="0.15">
      <c r="A22" s="57">
        <v>1</v>
      </c>
      <c r="B22" s="5">
        <v>886</v>
      </c>
      <c r="C22" s="63"/>
      <c r="G22" s="53"/>
      <c r="H22" s="53"/>
      <c r="I22" s="53"/>
      <c r="J22" s="53"/>
      <c r="L22" s="104" t="s">
        <v>13</v>
      </c>
      <c r="M22" s="57">
        <v>5</v>
      </c>
      <c r="N22" s="57">
        <v>889679</v>
      </c>
      <c r="O22" s="57">
        <v>13.5</v>
      </c>
      <c r="P22" s="57">
        <v>13.5</v>
      </c>
      <c r="Q22" s="57">
        <v>13.5</v>
      </c>
      <c r="S22" s="64"/>
    </row>
    <row r="23" spans="1:19" x14ac:dyDescent="0.15">
      <c r="A23" s="57">
        <v>2</v>
      </c>
      <c r="B23" s="5">
        <v>1345</v>
      </c>
      <c r="C23" s="63"/>
      <c r="G23" s="53"/>
      <c r="H23" s="53"/>
      <c r="I23" s="53"/>
      <c r="J23" s="53"/>
      <c r="L23" s="102"/>
      <c r="M23" s="57">
        <v>6</v>
      </c>
      <c r="N23" s="57">
        <v>1153259</v>
      </c>
      <c r="O23" s="57">
        <v>17.5</v>
      </c>
      <c r="P23" s="57">
        <v>17.5</v>
      </c>
      <c r="Q23" s="57">
        <v>31</v>
      </c>
      <c r="S23" s="64"/>
    </row>
    <row r="24" spans="1:19" x14ac:dyDescent="0.15">
      <c r="A24" s="57">
        <v>3</v>
      </c>
      <c r="B24" s="5">
        <v>1552</v>
      </c>
      <c r="C24" s="63"/>
      <c r="F24" s="65"/>
      <c r="G24" s="53"/>
      <c r="H24" s="53"/>
      <c r="I24" s="53"/>
      <c r="J24" s="53"/>
      <c r="L24" s="102"/>
      <c r="M24" s="57">
        <v>7</v>
      </c>
      <c r="N24" s="57">
        <v>1445929</v>
      </c>
      <c r="O24" s="57">
        <v>22</v>
      </c>
      <c r="P24" s="57">
        <v>22</v>
      </c>
      <c r="Q24" s="57">
        <v>53</v>
      </c>
      <c r="S24" s="64"/>
    </row>
    <row r="25" spans="1:19" x14ac:dyDescent="0.15">
      <c r="A25" s="57">
        <v>4</v>
      </c>
      <c r="B25" s="5">
        <v>1269</v>
      </c>
      <c r="C25" s="63"/>
      <c r="G25" s="53"/>
      <c r="H25" s="53"/>
      <c r="I25" s="53"/>
      <c r="J25" s="53"/>
      <c r="L25" s="102"/>
      <c r="M25" s="57">
        <v>8</v>
      </c>
      <c r="N25" s="57">
        <v>1089521</v>
      </c>
      <c r="O25" s="57">
        <v>16.600000000000001</v>
      </c>
      <c r="P25" s="57">
        <v>16.600000000000001</v>
      </c>
      <c r="Q25" s="57">
        <v>69.599999999999994</v>
      </c>
      <c r="S25" s="64"/>
    </row>
    <row r="26" spans="1:19" x14ac:dyDescent="0.15">
      <c r="A26" s="57">
        <v>5</v>
      </c>
      <c r="B26" s="5">
        <v>1170</v>
      </c>
      <c r="G26" s="53"/>
      <c r="H26" s="53"/>
      <c r="I26" s="53"/>
      <c r="J26" s="53"/>
      <c r="L26" s="102"/>
      <c r="M26" s="57">
        <v>9</v>
      </c>
      <c r="N26" s="57">
        <v>1338534</v>
      </c>
      <c r="O26" s="57">
        <v>20.3</v>
      </c>
      <c r="P26" s="57">
        <v>20.3</v>
      </c>
      <c r="Q26" s="57">
        <v>89.9</v>
      </c>
      <c r="S26" s="64"/>
    </row>
    <row r="27" spans="1:19" x14ac:dyDescent="0.15">
      <c r="A27" s="57">
        <v>6</v>
      </c>
      <c r="B27" s="5">
        <v>1048</v>
      </c>
      <c r="G27" s="53"/>
      <c r="H27" s="53"/>
      <c r="I27" s="53"/>
      <c r="J27" s="53"/>
      <c r="L27" s="102"/>
      <c r="M27" s="57">
        <v>10</v>
      </c>
      <c r="N27" s="57">
        <v>663954</v>
      </c>
      <c r="O27" s="57">
        <v>10.1</v>
      </c>
      <c r="P27" s="57">
        <v>10.1</v>
      </c>
      <c r="Q27" s="57">
        <v>100</v>
      </c>
      <c r="S27" s="64"/>
    </row>
    <row r="28" spans="1:19" x14ac:dyDescent="0.15">
      <c r="A28" s="57">
        <v>7</v>
      </c>
      <c r="B28" s="5">
        <v>664</v>
      </c>
      <c r="G28" s="53"/>
      <c r="H28" s="53"/>
      <c r="I28" s="53"/>
      <c r="J28" s="53"/>
      <c r="L28" s="103"/>
      <c r="M28" s="57" t="s">
        <v>20</v>
      </c>
      <c r="N28" s="57">
        <f>SUM(N22:N27)</f>
        <v>6580876</v>
      </c>
      <c r="O28" s="57">
        <f t="shared" ref="O28:P28" si="10">SUM(O22:O27)</f>
        <v>99.999999999999986</v>
      </c>
      <c r="P28" s="57">
        <f t="shared" si="10"/>
        <v>99.999999999999986</v>
      </c>
    </row>
    <row r="29" spans="1:19" x14ac:dyDescent="0.15">
      <c r="A29" s="57">
        <v>8</v>
      </c>
      <c r="B29" s="5">
        <v>670</v>
      </c>
      <c r="G29" s="53"/>
      <c r="H29" s="53"/>
      <c r="I29" s="53"/>
      <c r="J29" s="53"/>
    </row>
    <row r="30" spans="1:19" x14ac:dyDescent="0.15">
      <c r="A30" s="57">
        <v>9</v>
      </c>
      <c r="B30" s="5">
        <v>878</v>
      </c>
      <c r="G30" s="53"/>
      <c r="H30" s="53"/>
      <c r="I30" s="53"/>
      <c r="J30" s="53"/>
    </row>
    <row r="31" spans="1:19" x14ac:dyDescent="0.15">
      <c r="A31" s="57">
        <v>10</v>
      </c>
      <c r="B31" s="5">
        <v>613</v>
      </c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63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1:S31"/>
  <sheetViews>
    <sheetView workbookViewId="0">
      <selection activeCell="D14" sqref="D14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 s="2">
        <v>20</v>
      </c>
      <c r="B5" s="37">
        <f t="shared" ref="B5:B10" si="0">P22/100</f>
        <v>0.22015555289477493</v>
      </c>
      <c r="C5">
        <f>SUM(E5:K5)</f>
        <v>33897</v>
      </c>
      <c r="D5">
        <f>B5*C5</f>
        <v>7462.6127764741859</v>
      </c>
      <c r="E5" s="1">
        <f t="shared" ref="E5:E10" si="1">B20</f>
        <v>5694</v>
      </c>
      <c r="F5" s="1">
        <f t="shared" ref="F5:F10" si="2">B21</f>
        <v>4761</v>
      </c>
      <c r="G5" s="1">
        <f t="shared" ref="G5:G10" si="3">B22</f>
        <v>4009</v>
      </c>
      <c r="H5" s="1">
        <f t="shared" ref="H5:H10" si="4">B23</f>
        <v>4594</v>
      </c>
      <c r="I5" s="1">
        <f t="shared" ref="I5:I10" si="5">B24</f>
        <v>5366</v>
      </c>
      <c r="J5" s="5">
        <f t="shared" ref="J5:J10" si="6">B25</f>
        <v>4872</v>
      </c>
      <c r="K5" s="5">
        <f t="shared" ref="K5:K10" si="7">B26</f>
        <v>4601</v>
      </c>
    </row>
    <row r="6" spans="1:11" x14ac:dyDescent="0.2">
      <c r="A6" s="2">
        <v>21</v>
      </c>
      <c r="B6" s="37">
        <f t="shared" si="0"/>
        <v>0.11337811005817298</v>
      </c>
      <c r="C6">
        <f t="shared" ref="C6:C10" si="8">SUM(E6:K6)</f>
        <v>32299</v>
      </c>
      <c r="D6">
        <f t="shared" ref="D6:D10" si="9">B6*C6</f>
        <v>3661.9995767689293</v>
      </c>
      <c r="E6" s="1">
        <f t="shared" si="1"/>
        <v>4761</v>
      </c>
      <c r="F6" s="1">
        <f t="shared" si="2"/>
        <v>4009</v>
      </c>
      <c r="G6" s="1">
        <f t="shared" si="3"/>
        <v>4594</v>
      </c>
      <c r="H6" s="1">
        <f t="shared" si="4"/>
        <v>5366</v>
      </c>
      <c r="I6" s="5">
        <f t="shared" si="5"/>
        <v>4872</v>
      </c>
      <c r="J6" s="5">
        <f t="shared" si="6"/>
        <v>4601</v>
      </c>
      <c r="K6" s="5">
        <f t="shared" si="7"/>
        <v>4096</v>
      </c>
    </row>
    <row r="7" spans="1:11" x14ac:dyDescent="0.2">
      <c r="A7" s="2">
        <v>22</v>
      </c>
      <c r="B7" s="37">
        <f t="shared" si="0"/>
        <v>0.21031008763053741</v>
      </c>
      <c r="C7">
        <f t="shared" si="8"/>
        <v>30506</v>
      </c>
      <c r="D7">
        <f t="shared" si="9"/>
        <v>6415.7195332571737</v>
      </c>
      <c r="E7" s="1">
        <f t="shared" si="1"/>
        <v>4009</v>
      </c>
      <c r="F7" s="1">
        <f t="shared" si="2"/>
        <v>4594</v>
      </c>
      <c r="G7" s="1">
        <f t="shared" si="3"/>
        <v>5366</v>
      </c>
      <c r="H7" s="5">
        <f t="shared" si="4"/>
        <v>4872</v>
      </c>
      <c r="I7" s="5">
        <f t="shared" si="5"/>
        <v>4601</v>
      </c>
      <c r="J7" s="5">
        <f t="shared" si="6"/>
        <v>4096</v>
      </c>
      <c r="K7" s="5">
        <f t="shared" si="7"/>
        <v>2968</v>
      </c>
    </row>
    <row r="8" spans="1:11" x14ac:dyDescent="0.2">
      <c r="A8" s="2">
        <v>23</v>
      </c>
      <c r="B8" s="37">
        <f t="shared" si="0"/>
        <v>0.18661788527223636</v>
      </c>
      <c r="C8">
        <f t="shared" si="8"/>
        <v>29120</v>
      </c>
      <c r="D8">
        <f t="shared" si="9"/>
        <v>5434.3128191275227</v>
      </c>
      <c r="E8" s="1">
        <f t="shared" si="1"/>
        <v>4594</v>
      </c>
      <c r="F8" s="1">
        <f t="shared" si="2"/>
        <v>5366</v>
      </c>
      <c r="G8" s="5">
        <f t="shared" si="3"/>
        <v>4872</v>
      </c>
      <c r="H8" s="5">
        <f t="shared" si="4"/>
        <v>4601</v>
      </c>
      <c r="I8" s="5">
        <f t="shared" si="5"/>
        <v>4096</v>
      </c>
      <c r="J8" s="5">
        <f t="shared" si="6"/>
        <v>2968</v>
      </c>
      <c r="K8" s="5">
        <f t="shared" si="7"/>
        <v>2623</v>
      </c>
    </row>
    <row r="9" spans="1:11" x14ac:dyDescent="0.2">
      <c r="A9" s="2">
        <v>24</v>
      </c>
      <c r="B9" s="37">
        <f t="shared" si="0"/>
        <v>0.22861196828815403</v>
      </c>
      <c r="C9">
        <f t="shared" si="8"/>
        <v>27983</v>
      </c>
      <c r="D9">
        <f t="shared" si="9"/>
        <v>6397.2487086074143</v>
      </c>
      <c r="E9" s="1">
        <f t="shared" si="1"/>
        <v>5366</v>
      </c>
      <c r="F9" s="5">
        <f t="shared" si="2"/>
        <v>4872</v>
      </c>
      <c r="G9" s="5">
        <f t="shared" si="3"/>
        <v>4601</v>
      </c>
      <c r="H9" s="5">
        <f t="shared" si="4"/>
        <v>4096</v>
      </c>
      <c r="I9" s="5">
        <f t="shared" si="5"/>
        <v>2968</v>
      </c>
      <c r="J9" s="5">
        <f t="shared" si="6"/>
        <v>2623</v>
      </c>
      <c r="K9" s="5">
        <f t="shared" si="7"/>
        <v>3457</v>
      </c>
    </row>
    <row r="10" spans="1:11" x14ac:dyDescent="0.2">
      <c r="A10" s="2">
        <v>25</v>
      </c>
      <c r="B10" s="37">
        <f t="shared" si="0"/>
        <v>4.0926395856124412E-2</v>
      </c>
      <c r="C10">
        <f t="shared" si="8"/>
        <v>24959</v>
      </c>
      <c r="D10">
        <f t="shared" si="9"/>
        <v>1021.4819141730092</v>
      </c>
      <c r="E10" s="5">
        <f t="shared" si="1"/>
        <v>4872</v>
      </c>
      <c r="F10" s="5">
        <f t="shared" si="2"/>
        <v>4601</v>
      </c>
      <c r="G10" s="5">
        <f t="shared" si="3"/>
        <v>4096</v>
      </c>
      <c r="H10" s="5">
        <f t="shared" si="4"/>
        <v>2968</v>
      </c>
      <c r="I10" s="5">
        <f t="shared" si="5"/>
        <v>2623</v>
      </c>
      <c r="J10" s="5">
        <f t="shared" si="6"/>
        <v>3457</v>
      </c>
      <c r="K10" s="5">
        <f t="shared" si="7"/>
        <v>2342</v>
      </c>
    </row>
    <row r="11" spans="1:11" x14ac:dyDescent="0.2">
      <c r="D11" s="38">
        <f>SUM(D5:D10)</f>
        <v>30393.375328408234</v>
      </c>
    </row>
    <row r="13" spans="1:11" x14ac:dyDescent="0.2">
      <c r="A13" t="s">
        <v>7</v>
      </c>
      <c r="D13" s="45">
        <f>D11/7</f>
        <v>4341.9107612011767</v>
      </c>
    </row>
    <row r="14" spans="1:11" x14ac:dyDescent="0.2">
      <c r="A14" s="2">
        <v>8</v>
      </c>
      <c r="B14" s="5">
        <v>9781</v>
      </c>
      <c r="C14" s="1"/>
      <c r="D14" s="1"/>
    </row>
    <row r="15" spans="1:11" x14ac:dyDescent="0.2">
      <c r="A15" s="2">
        <v>9</v>
      </c>
      <c r="B15" s="5">
        <v>7983</v>
      </c>
      <c r="C15" s="1"/>
      <c r="D15" s="1"/>
    </row>
    <row r="16" spans="1:11" x14ac:dyDescent="0.2">
      <c r="A16" s="2">
        <v>10</v>
      </c>
      <c r="B16" s="5">
        <v>8249</v>
      </c>
      <c r="C16" s="1"/>
      <c r="D16" s="1"/>
    </row>
    <row r="17" spans="1:19" x14ac:dyDescent="0.2">
      <c r="A17" s="2">
        <v>11</v>
      </c>
      <c r="B17" s="5">
        <v>7000</v>
      </c>
      <c r="C17" s="1"/>
      <c r="D17" s="1"/>
    </row>
    <row r="18" spans="1:19" x14ac:dyDescent="0.2">
      <c r="A18" s="2">
        <v>12</v>
      </c>
      <c r="B18" s="5">
        <v>6916</v>
      </c>
      <c r="C18" s="1"/>
      <c r="D18" s="1"/>
    </row>
    <row r="19" spans="1:19" x14ac:dyDescent="0.2">
      <c r="A19" s="2">
        <v>13</v>
      </c>
      <c r="B19" s="5">
        <v>6084</v>
      </c>
      <c r="C19" s="1"/>
      <c r="D19" s="1"/>
    </row>
    <row r="20" spans="1:19" x14ac:dyDescent="0.2">
      <c r="A20" s="2">
        <v>14</v>
      </c>
      <c r="B20" s="5">
        <v>5694</v>
      </c>
      <c r="C20" s="1"/>
      <c r="D20" s="1"/>
      <c r="G20" s="44"/>
      <c r="H20" s="44"/>
      <c r="I20" s="44"/>
      <c r="J20" s="44"/>
    </row>
    <row r="21" spans="1:19" ht="34" x14ac:dyDescent="0.2">
      <c r="A21" s="2">
        <v>15</v>
      </c>
      <c r="B21" s="5">
        <v>4761</v>
      </c>
      <c r="C21" s="1"/>
      <c r="D21" s="1"/>
      <c r="G21" s="44"/>
      <c r="H21" s="44"/>
      <c r="I21" s="44"/>
      <c r="J21" s="44"/>
      <c r="L21" s="84" t="s">
        <v>8</v>
      </c>
      <c r="M21" s="85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x14ac:dyDescent="0.2">
      <c r="A22" s="2">
        <v>16</v>
      </c>
      <c r="B22" s="5">
        <v>4009</v>
      </c>
      <c r="C22" s="1"/>
      <c r="D22" s="1"/>
      <c r="G22" s="44"/>
      <c r="H22" s="44"/>
      <c r="I22" s="44"/>
      <c r="J22" s="44"/>
      <c r="L22" s="86" t="s">
        <v>13</v>
      </c>
      <c r="M22" s="20" t="s">
        <v>46</v>
      </c>
      <c r="N22" s="21">
        <v>1448816.1741563953</v>
      </c>
      <c r="O22" s="22">
        <v>22.015555289477433</v>
      </c>
      <c r="P22" s="31">
        <v>22.015555289477494</v>
      </c>
      <c r="Q22" s="32">
        <v>22.015555289477494</v>
      </c>
      <c r="S22" s="39"/>
    </row>
    <row r="23" spans="1:19" x14ac:dyDescent="0.2">
      <c r="A23" s="2">
        <v>17</v>
      </c>
      <c r="B23" s="5">
        <v>4594</v>
      </c>
      <c r="C23" s="1"/>
      <c r="D23" s="1"/>
      <c r="G23" s="44"/>
      <c r="H23" s="44"/>
      <c r="I23" s="44"/>
      <c r="J23" s="44"/>
      <c r="L23" s="87"/>
      <c r="M23" s="24" t="s">
        <v>47</v>
      </c>
      <c r="N23" s="25">
        <v>746127.1700290757</v>
      </c>
      <c r="O23" s="26">
        <v>11.337811005817267</v>
      </c>
      <c r="P23" s="33">
        <v>11.337811005817299</v>
      </c>
      <c r="Q23" s="34">
        <v>33.353366295294798</v>
      </c>
      <c r="S23" s="39"/>
    </row>
    <row r="24" spans="1:19" x14ac:dyDescent="0.2">
      <c r="A24" s="2">
        <v>18</v>
      </c>
      <c r="B24" s="5">
        <v>5366</v>
      </c>
      <c r="C24" s="1"/>
      <c r="D24" s="1"/>
      <c r="G24" s="44"/>
      <c r="H24" s="44"/>
      <c r="I24" s="44"/>
      <c r="J24" s="44"/>
      <c r="L24" s="87"/>
      <c r="M24" s="24" t="s">
        <v>48</v>
      </c>
      <c r="N24" s="25">
        <v>1384024.3979356063</v>
      </c>
      <c r="O24" s="26">
        <v>21.031008763053681</v>
      </c>
      <c r="P24" s="33">
        <v>21.031008763053741</v>
      </c>
      <c r="Q24" s="34">
        <v>54.384375058348532</v>
      </c>
      <c r="S24" s="39"/>
    </row>
    <row r="25" spans="1:19" x14ac:dyDescent="0.2">
      <c r="A25" s="2">
        <v>19</v>
      </c>
      <c r="B25" s="5">
        <v>4872</v>
      </c>
      <c r="C25" s="1"/>
      <c r="D25" s="1"/>
      <c r="G25" s="44"/>
      <c r="H25" s="44"/>
      <c r="I25" s="44"/>
      <c r="J25" s="44"/>
      <c r="L25" s="87"/>
      <c r="M25" s="24" t="s">
        <v>49</v>
      </c>
      <c r="N25" s="25">
        <v>1228108.9757409226</v>
      </c>
      <c r="O25" s="26">
        <v>18.661788527223582</v>
      </c>
      <c r="P25" s="33">
        <v>18.661788527223635</v>
      </c>
      <c r="Q25" s="34">
        <v>73.04616358557216</v>
      </c>
      <c r="S25" s="39"/>
    </row>
    <row r="26" spans="1:19" x14ac:dyDescent="0.2">
      <c r="A26" s="2">
        <v>20</v>
      </c>
      <c r="B26" s="5">
        <v>4601</v>
      </c>
      <c r="C26" s="1"/>
      <c r="D26" s="1"/>
      <c r="G26" s="44"/>
      <c r="H26" s="44"/>
      <c r="I26" s="44"/>
      <c r="J26" s="44"/>
      <c r="L26" s="87"/>
      <c r="M26" s="24" t="s">
        <v>50</v>
      </c>
      <c r="N26" s="25">
        <v>1504466.7868082984</v>
      </c>
      <c r="O26" s="26">
        <v>22.861196828815338</v>
      </c>
      <c r="P26" s="33">
        <v>22.861196828815402</v>
      </c>
      <c r="Q26" s="34">
        <v>95.907360414387554</v>
      </c>
      <c r="S26" s="39"/>
    </row>
    <row r="27" spans="1:19" x14ac:dyDescent="0.2">
      <c r="A27" s="2">
        <v>21</v>
      </c>
      <c r="B27" s="5">
        <v>4096</v>
      </c>
      <c r="C27" s="1"/>
      <c r="D27" s="1"/>
      <c r="G27" s="44"/>
      <c r="H27" s="44"/>
      <c r="I27" s="44"/>
      <c r="J27" s="44"/>
      <c r="L27" s="87"/>
      <c r="M27" s="24" t="s">
        <v>51</v>
      </c>
      <c r="N27" s="25">
        <v>269331.49532967148</v>
      </c>
      <c r="O27" s="26">
        <v>4.0926395856124298</v>
      </c>
      <c r="P27" s="33">
        <v>4.0926395856124413</v>
      </c>
      <c r="Q27" s="34">
        <v>100</v>
      </c>
      <c r="S27" s="39"/>
    </row>
    <row r="28" spans="1:19" ht="17" x14ac:dyDescent="0.2">
      <c r="A28" s="2">
        <v>22</v>
      </c>
      <c r="B28" s="5">
        <v>2968</v>
      </c>
      <c r="C28" s="1"/>
      <c r="D28" s="1"/>
      <c r="G28" s="44"/>
      <c r="H28" s="44"/>
      <c r="I28" s="44"/>
      <c r="J28" s="44"/>
      <c r="L28" s="88"/>
      <c r="M28" s="72" t="s">
        <v>20</v>
      </c>
      <c r="N28" s="28">
        <v>6580874.9999999693</v>
      </c>
      <c r="O28" s="29">
        <v>99.999999999999716</v>
      </c>
      <c r="P28" s="35">
        <v>100</v>
      </c>
      <c r="Q28" s="36"/>
    </row>
    <row r="29" spans="1:19" x14ac:dyDescent="0.2">
      <c r="A29" s="2">
        <v>23</v>
      </c>
      <c r="B29" s="5">
        <v>2623</v>
      </c>
      <c r="C29" s="1"/>
      <c r="D29" s="1"/>
      <c r="G29" s="44"/>
      <c r="H29" s="44"/>
      <c r="I29" s="44"/>
      <c r="J29" s="44"/>
    </row>
    <row r="30" spans="1:19" x14ac:dyDescent="0.2">
      <c r="A30" s="2">
        <v>24</v>
      </c>
      <c r="B30" s="5">
        <v>3457</v>
      </c>
      <c r="C30" s="1"/>
      <c r="D30" s="1"/>
      <c r="G30" s="44"/>
      <c r="H30" s="44"/>
      <c r="I30" s="44"/>
      <c r="J30" s="44"/>
    </row>
    <row r="31" spans="1:19" x14ac:dyDescent="0.2">
      <c r="A31" s="2">
        <v>25</v>
      </c>
      <c r="B31" s="5">
        <v>2342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1:S64"/>
  <sheetViews>
    <sheetView workbookViewId="0">
      <selection sqref="A1:XFD1048576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 s="2">
        <v>27</v>
      </c>
      <c r="B5" s="37">
        <f t="shared" ref="B5:B10" si="0">P22/100</f>
        <v>0.17300000000000001</v>
      </c>
      <c r="C5">
        <f>SUM(E5:K5)</f>
        <v>24653</v>
      </c>
      <c r="D5">
        <f>B5*C5</f>
        <v>4264.9690000000001</v>
      </c>
      <c r="E5" s="1">
        <f t="shared" ref="E5:E10" si="1">B20</f>
        <v>4103</v>
      </c>
      <c r="F5" s="1">
        <f t="shared" ref="F5:F10" si="2">B21</f>
        <v>2981</v>
      </c>
      <c r="G5" s="1">
        <f t="shared" ref="G5:G10" si="3">B22</f>
        <v>2629</v>
      </c>
      <c r="H5" s="1">
        <f t="shared" ref="H5:H10" si="4">B23</f>
        <v>3535</v>
      </c>
      <c r="I5" s="1">
        <f t="shared" ref="I5:I10" si="5">B24</f>
        <v>4174</v>
      </c>
      <c r="J5" s="5">
        <f t="shared" ref="J5:J10" si="6">B25</f>
        <v>3674</v>
      </c>
      <c r="K5" s="5">
        <f t="shared" ref="K5:K10" si="7">B26</f>
        <v>3557</v>
      </c>
    </row>
    <row r="6" spans="1:11" x14ac:dyDescent="0.2">
      <c r="A6" s="2">
        <v>28</v>
      </c>
      <c r="B6" s="37">
        <f t="shared" si="0"/>
        <v>0.14400000000000002</v>
      </c>
      <c r="C6">
        <f t="shared" ref="C6:C10" si="8">SUM(E6:K6)</f>
        <v>23860</v>
      </c>
      <c r="D6">
        <f t="shared" ref="D6:D10" si="9">B6*C6</f>
        <v>3435.8400000000006</v>
      </c>
      <c r="E6" s="1">
        <f t="shared" si="1"/>
        <v>2981</v>
      </c>
      <c r="F6" s="1">
        <f t="shared" si="2"/>
        <v>2629</v>
      </c>
      <c r="G6" s="1">
        <f t="shared" si="3"/>
        <v>3535</v>
      </c>
      <c r="H6" s="1">
        <f t="shared" si="4"/>
        <v>4174</v>
      </c>
      <c r="I6" s="5">
        <f t="shared" si="5"/>
        <v>3674</v>
      </c>
      <c r="J6" s="5">
        <f t="shared" si="6"/>
        <v>3557</v>
      </c>
      <c r="K6" s="5">
        <f t="shared" si="7"/>
        <v>3310</v>
      </c>
    </row>
    <row r="7" spans="1:11" x14ac:dyDescent="0.2">
      <c r="A7" s="2">
        <v>29</v>
      </c>
      <c r="B7" s="37">
        <f t="shared" si="0"/>
        <v>0.16600000000000001</v>
      </c>
      <c r="C7">
        <f t="shared" si="8"/>
        <v>23454</v>
      </c>
      <c r="D7">
        <f t="shared" si="9"/>
        <v>3893.364</v>
      </c>
      <c r="E7" s="1">
        <f t="shared" si="1"/>
        <v>2629</v>
      </c>
      <c r="F7" s="1">
        <f t="shared" si="2"/>
        <v>3535</v>
      </c>
      <c r="G7" s="1">
        <f t="shared" si="3"/>
        <v>4174</v>
      </c>
      <c r="H7" s="5">
        <f t="shared" si="4"/>
        <v>3674</v>
      </c>
      <c r="I7" s="5">
        <f t="shared" si="5"/>
        <v>3557</v>
      </c>
      <c r="J7" s="5">
        <f t="shared" si="6"/>
        <v>3310</v>
      </c>
      <c r="K7" s="5">
        <f t="shared" si="7"/>
        <v>2575</v>
      </c>
    </row>
    <row r="8" spans="1:11" x14ac:dyDescent="0.2">
      <c r="A8" s="2">
        <v>30</v>
      </c>
      <c r="B8" s="37">
        <f t="shared" si="0"/>
        <v>0.17699999999999999</v>
      </c>
      <c r="C8">
        <f t="shared" si="8"/>
        <v>23177</v>
      </c>
      <c r="D8">
        <f t="shared" si="9"/>
        <v>4102.3289999999997</v>
      </c>
      <c r="E8" s="1">
        <f t="shared" si="1"/>
        <v>3535</v>
      </c>
      <c r="F8" s="1">
        <f t="shared" si="2"/>
        <v>4174</v>
      </c>
      <c r="G8" s="5">
        <f t="shared" si="3"/>
        <v>3674</v>
      </c>
      <c r="H8" s="5">
        <f t="shared" si="4"/>
        <v>3557</v>
      </c>
      <c r="I8" s="5">
        <f t="shared" si="5"/>
        <v>3310</v>
      </c>
      <c r="J8" s="5">
        <f t="shared" si="6"/>
        <v>2575</v>
      </c>
      <c r="K8" s="5">
        <f t="shared" si="7"/>
        <v>2352</v>
      </c>
    </row>
    <row r="9" spans="1:11" x14ac:dyDescent="0.2">
      <c r="A9" s="2">
        <v>31</v>
      </c>
      <c r="B9" s="37">
        <f t="shared" si="0"/>
        <v>0.25600000000000001</v>
      </c>
      <c r="C9">
        <f t="shared" si="8"/>
        <v>22751</v>
      </c>
      <c r="D9">
        <f t="shared" si="9"/>
        <v>5824.2560000000003</v>
      </c>
      <c r="E9" s="1">
        <f t="shared" si="1"/>
        <v>4174</v>
      </c>
      <c r="F9" s="5">
        <f t="shared" si="2"/>
        <v>3674</v>
      </c>
      <c r="G9" s="5">
        <f t="shared" si="3"/>
        <v>3557</v>
      </c>
      <c r="H9" s="5">
        <f t="shared" si="4"/>
        <v>3310</v>
      </c>
      <c r="I9" s="5">
        <f t="shared" si="5"/>
        <v>2575</v>
      </c>
      <c r="J9" s="5">
        <f t="shared" si="6"/>
        <v>2352</v>
      </c>
      <c r="K9" s="5">
        <f t="shared" si="7"/>
        <v>3109</v>
      </c>
    </row>
    <row r="10" spans="1:11" x14ac:dyDescent="0.2">
      <c r="A10" s="2">
        <v>1</v>
      </c>
      <c r="B10" s="37">
        <f t="shared" si="0"/>
        <v>8.4000000000000005E-2</v>
      </c>
      <c r="C10">
        <f t="shared" si="8"/>
        <v>20830</v>
      </c>
      <c r="D10">
        <f t="shared" si="9"/>
        <v>1749.72</v>
      </c>
      <c r="E10" s="5">
        <f t="shared" si="1"/>
        <v>3674</v>
      </c>
      <c r="F10" s="5">
        <f t="shared" si="2"/>
        <v>3557</v>
      </c>
      <c r="G10" s="5">
        <f t="shared" si="3"/>
        <v>3310</v>
      </c>
      <c r="H10" s="5">
        <f t="shared" si="4"/>
        <v>2575</v>
      </c>
      <c r="I10" s="5">
        <f t="shared" si="5"/>
        <v>2352</v>
      </c>
      <c r="J10" s="5">
        <f t="shared" si="6"/>
        <v>3109</v>
      </c>
      <c r="K10" s="5">
        <f t="shared" si="7"/>
        <v>2253</v>
      </c>
    </row>
    <row r="11" spans="1:11" x14ac:dyDescent="0.2">
      <c r="D11" s="38">
        <f>SUM(D5:D10)</f>
        <v>23270.478000000003</v>
      </c>
    </row>
    <row r="13" spans="1:11" x14ac:dyDescent="0.2">
      <c r="A13" t="s">
        <v>7</v>
      </c>
      <c r="D13" s="45">
        <f>D11/7</f>
        <v>3324.3540000000003</v>
      </c>
    </row>
    <row r="14" spans="1:11" x14ac:dyDescent="0.2">
      <c r="A14" s="1">
        <v>15</v>
      </c>
      <c r="B14" s="5">
        <v>4767</v>
      </c>
      <c r="C14" s="1"/>
      <c r="D14" s="5"/>
    </row>
    <row r="15" spans="1:11" x14ac:dyDescent="0.2">
      <c r="A15" s="1">
        <v>16</v>
      </c>
      <c r="B15" s="5">
        <v>4015</v>
      </c>
      <c r="C15" s="1"/>
      <c r="D15" s="5"/>
    </row>
    <row r="16" spans="1:11" x14ac:dyDescent="0.2">
      <c r="A16" s="1">
        <v>17</v>
      </c>
      <c r="B16" s="5">
        <v>4605</v>
      </c>
      <c r="C16" s="1"/>
      <c r="D16" s="5"/>
    </row>
    <row r="17" spans="1:19" x14ac:dyDescent="0.2">
      <c r="A17" s="1">
        <v>18</v>
      </c>
      <c r="B17" s="5">
        <v>5376</v>
      </c>
      <c r="C17" s="1"/>
      <c r="D17" s="5"/>
    </row>
    <row r="18" spans="1:19" x14ac:dyDescent="0.2">
      <c r="A18" s="1">
        <v>19</v>
      </c>
      <c r="B18" s="5">
        <v>4873</v>
      </c>
      <c r="C18" s="1"/>
      <c r="D18" s="5"/>
    </row>
    <row r="19" spans="1:19" x14ac:dyDescent="0.2">
      <c r="A19" s="1">
        <v>20</v>
      </c>
      <c r="B19" s="5">
        <v>4602</v>
      </c>
      <c r="C19" s="1"/>
      <c r="D19" s="5"/>
    </row>
    <row r="20" spans="1:19" x14ac:dyDescent="0.2">
      <c r="A20" s="1">
        <v>21</v>
      </c>
      <c r="B20" s="5">
        <v>4103</v>
      </c>
      <c r="C20" s="1"/>
      <c r="D20" s="5"/>
      <c r="G20" s="44"/>
      <c r="H20" s="44"/>
      <c r="I20" s="44"/>
      <c r="J20" s="44"/>
    </row>
    <row r="21" spans="1:19" ht="34" x14ac:dyDescent="0.2">
      <c r="A21" s="1">
        <v>22</v>
      </c>
      <c r="B21" s="5">
        <v>2981</v>
      </c>
      <c r="C21" s="1"/>
      <c r="D21" s="5"/>
      <c r="G21" s="44"/>
      <c r="H21" s="44"/>
      <c r="I21" s="44"/>
      <c r="J21" s="44"/>
      <c r="L21" s="84" t="s">
        <v>8</v>
      </c>
      <c r="M21" s="85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x14ac:dyDescent="0.2">
      <c r="A22" s="1">
        <v>23</v>
      </c>
      <c r="B22" s="5">
        <v>2629</v>
      </c>
      <c r="C22" s="1"/>
      <c r="D22" s="5"/>
      <c r="G22" s="44"/>
      <c r="H22" s="44"/>
      <c r="I22" s="44"/>
      <c r="J22" s="44"/>
      <c r="L22" s="86" t="s">
        <v>13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39"/>
    </row>
    <row r="23" spans="1:19" x14ac:dyDescent="0.2">
      <c r="A23" s="1">
        <v>24</v>
      </c>
      <c r="B23" s="5">
        <v>3535</v>
      </c>
      <c r="C23" s="1"/>
      <c r="D23" s="5"/>
      <c r="G23" s="44"/>
      <c r="H23" s="44"/>
      <c r="I23" s="44"/>
      <c r="J23" s="44"/>
      <c r="L23" s="87"/>
      <c r="M23">
        <v>28</v>
      </c>
      <c r="N23">
        <v>944839</v>
      </c>
      <c r="O23">
        <v>14.4</v>
      </c>
      <c r="P23">
        <v>14.4</v>
      </c>
      <c r="Q23">
        <v>40.1</v>
      </c>
      <c r="S23" s="39"/>
    </row>
    <row r="24" spans="1:19" x14ac:dyDescent="0.2">
      <c r="A24" s="1">
        <v>25</v>
      </c>
      <c r="B24" s="5">
        <v>4174</v>
      </c>
      <c r="C24" s="1"/>
      <c r="D24" s="5"/>
      <c r="G24" s="44"/>
      <c r="H24" s="44"/>
      <c r="I24" s="44"/>
      <c r="J24" s="44"/>
      <c r="L24" s="87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39"/>
    </row>
    <row r="25" spans="1:19" x14ac:dyDescent="0.2">
      <c r="A25" s="1">
        <v>26</v>
      </c>
      <c r="B25" s="5">
        <v>3674</v>
      </c>
      <c r="C25" s="1"/>
      <c r="D25" s="5"/>
      <c r="G25" s="44"/>
      <c r="H25" s="44"/>
      <c r="I25" s="44"/>
      <c r="J25" s="44"/>
      <c r="L25" s="87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39"/>
    </row>
    <row r="26" spans="1:19" x14ac:dyDescent="0.2">
      <c r="A26" s="1">
        <v>27</v>
      </c>
      <c r="B26" s="5">
        <v>3557</v>
      </c>
      <c r="C26" s="1"/>
      <c r="D26" s="5"/>
      <c r="G26" s="44"/>
      <c r="H26" s="44"/>
      <c r="I26" s="44"/>
      <c r="J26" s="44"/>
      <c r="L26" s="87"/>
      <c r="M26">
        <v>31</v>
      </c>
      <c r="N26">
        <v>1685610</v>
      </c>
      <c r="O26">
        <v>25.6</v>
      </c>
      <c r="P26">
        <v>25.6</v>
      </c>
      <c r="Q26">
        <v>100</v>
      </c>
      <c r="S26" s="39"/>
    </row>
    <row r="27" spans="1:19" x14ac:dyDescent="0.2">
      <c r="A27" s="1">
        <v>28</v>
      </c>
      <c r="B27" s="5">
        <v>3310</v>
      </c>
      <c r="C27" s="1"/>
      <c r="D27" s="5"/>
      <c r="G27" s="44"/>
      <c r="H27" s="44"/>
      <c r="I27" s="44"/>
      <c r="J27" s="44"/>
      <c r="L27" s="87"/>
      <c r="M27">
        <v>1</v>
      </c>
      <c r="N27">
        <v>550131</v>
      </c>
      <c r="O27">
        <v>8.4</v>
      </c>
      <c r="P27">
        <v>8.4</v>
      </c>
      <c r="Q27">
        <v>8.4</v>
      </c>
      <c r="S27" s="39"/>
    </row>
    <row r="28" spans="1:19" x14ac:dyDescent="0.2">
      <c r="A28" s="1">
        <v>29</v>
      </c>
      <c r="B28" s="5">
        <v>2575</v>
      </c>
      <c r="C28" s="1"/>
      <c r="D28" s="5"/>
      <c r="G28" s="44"/>
      <c r="H28" s="44"/>
      <c r="I28" s="44"/>
      <c r="J28" s="44"/>
      <c r="L28" s="88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 s="1">
        <v>30</v>
      </c>
      <c r="B29" s="5">
        <v>2352</v>
      </c>
      <c r="C29" s="1"/>
      <c r="D29" s="5"/>
      <c r="G29" s="44"/>
      <c r="H29" s="44"/>
      <c r="I29" s="44"/>
      <c r="J29" s="44"/>
    </row>
    <row r="30" spans="1:19" x14ac:dyDescent="0.2">
      <c r="A30" s="1">
        <v>31</v>
      </c>
      <c r="B30" s="5">
        <v>3109</v>
      </c>
      <c r="C30" s="1"/>
      <c r="D30" s="5"/>
      <c r="G30" s="44"/>
      <c r="H30" s="44"/>
      <c r="I30" s="44"/>
      <c r="J30" s="44"/>
    </row>
    <row r="31" spans="1:19" x14ac:dyDescent="0.2">
      <c r="A31" s="1">
        <v>1</v>
      </c>
      <c r="B31" s="5">
        <v>2253</v>
      </c>
      <c r="C31" s="1"/>
      <c r="D31" s="5"/>
    </row>
    <row r="33" spans="2:3" x14ac:dyDescent="0.2">
      <c r="B33" s="5"/>
      <c r="C33" s="5"/>
    </row>
    <row r="34" spans="2:3" x14ac:dyDescent="0.2">
      <c r="B34" s="5"/>
      <c r="C34" s="5"/>
    </row>
    <row r="35" spans="2:3" x14ac:dyDescent="0.2">
      <c r="B35" s="5"/>
      <c r="C35" s="5"/>
    </row>
    <row r="36" spans="2:3" x14ac:dyDescent="0.2">
      <c r="B36" s="5"/>
      <c r="C36" s="5"/>
    </row>
    <row r="37" spans="2:3" x14ac:dyDescent="0.2">
      <c r="B37" s="5"/>
      <c r="C37" s="5"/>
    </row>
    <row r="38" spans="2:3" x14ac:dyDescent="0.2">
      <c r="B38" s="5"/>
      <c r="C38" s="5"/>
    </row>
    <row r="39" spans="2:3" x14ac:dyDescent="0.2">
      <c r="B39" s="5"/>
      <c r="C39" s="5"/>
    </row>
    <row r="40" spans="2:3" x14ac:dyDescent="0.2">
      <c r="B40" s="5"/>
      <c r="C40" s="5"/>
    </row>
    <row r="41" spans="2:3" x14ac:dyDescent="0.2">
      <c r="C41" s="5"/>
    </row>
    <row r="42" spans="2:3" x14ac:dyDescent="0.2">
      <c r="C42" s="5"/>
    </row>
    <row r="43" spans="2:3" x14ac:dyDescent="0.2">
      <c r="C43" s="5"/>
    </row>
    <row r="44" spans="2:3" x14ac:dyDescent="0.2">
      <c r="C44" s="5"/>
    </row>
    <row r="45" spans="2:3" x14ac:dyDescent="0.2">
      <c r="C45" s="5"/>
    </row>
    <row r="46" spans="2:3" x14ac:dyDescent="0.2">
      <c r="C46" s="5"/>
    </row>
    <row r="47" spans="2:3" x14ac:dyDescent="0.2">
      <c r="C47" s="5"/>
    </row>
    <row r="48" spans="2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8233-BB2D-E846-836C-0DDBFC690291}">
  <dimension ref="A1:S64"/>
  <sheetViews>
    <sheetView workbookViewId="0">
      <selection activeCell="D16" sqref="D16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3</v>
      </c>
      <c r="B5" s="37">
        <f>P22/100</f>
        <v>0.17199999999999999</v>
      </c>
      <c r="C5">
        <f>SUM(E5:K5)</f>
        <v>22083</v>
      </c>
      <c r="D5">
        <f>B5*C5</f>
        <v>3798.2759999999998</v>
      </c>
      <c r="E5" s="1">
        <f t="shared" ref="E5:E10" si="0">B20</f>
        <v>3356</v>
      </c>
      <c r="F5" s="1">
        <f t="shared" ref="F5:F10" si="1">B21</f>
        <v>2616</v>
      </c>
      <c r="G5" s="1">
        <f t="shared" ref="G5:G10" si="2">B22</f>
        <v>2373</v>
      </c>
      <c r="H5" s="1">
        <f t="shared" ref="H5:H10" si="3">B23</f>
        <v>3234</v>
      </c>
      <c r="I5" s="1">
        <f t="shared" ref="I5:I10" si="4">B24</f>
        <v>3789</v>
      </c>
      <c r="J5" s="5">
        <f t="shared" ref="J5:J10" si="5">B25</f>
        <v>3727</v>
      </c>
      <c r="K5" s="5">
        <f t="shared" ref="K5:K10" si="6">B26</f>
        <v>2988</v>
      </c>
    </row>
    <row r="6" spans="1:11" x14ac:dyDescent="0.2">
      <c r="A6">
        <v>4</v>
      </c>
      <c r="B6" s="37">
        <f t="shared" ref="B6:B10" si="7">P23/100</f>
        <v>0.155</v>
      </c>
      <c r="C6">
        <f t="shared" ref="C6:C10" si="8">SUM(E6:K6)</f>
        <v>21645</v>
      </c>
      <c r="D6">
        <f t="shared" ref="D6:D10" si="9">B6*C6</f>
        <v>3354.9749999999999</v>
      </c>
      <c r="E6" s="1">
        <f t="shared" si="0"/>
        <v>2616</v>
      </c>
      <c r="F6" s="1">
        <f t="shared" si="1"/>
        <v>2373</v>
      </c>
      <c r="G6" s="1">
        <f t="shared" si="2"/>
        <v>3234</v>
      </c>
      <c r="H6" s="1">
        <f t="shared" si="3"/>
        <v>3789</v>
      </c>
      <c r="I6" s="5">
        <f t="shared" si="4"/>
        <v>3727</v>
      </c>
      <c r="J6" s="5">
        <f t="shared" si="5"/>
        <v>2988</v>
      </c>
      <c r="K6" s="5">
        <f t="shared" si="6"/>
        <v>2918</v>
      </c>
    </row>
    <row r="7" spans="1:11" x14ac:dyDescent="0.2">
      <c r="A7">
        <v>5</v>
      </c>
      <c r="B7" s="37">
        <f t="shared" si="7"/>
        <v>0.18100000000000002</v>
      </c>
      <c r="C7">
        <f t="shared" si="8"/>
        <v>21223</v>
      </c>
      <c r="D7">
        <f t="shared" si="9"/>
        <v>3841.3630000000003</v>
      </c>
      <c r="E7" s="1">
        <f t="shared" si="0"/>
        <v>2373</v>
      </c>
      <c r="F7" s="1">
        <f t="shared" si="1"/>
        <v>3234</v>
      </c>
      <c r="G7" s="1">
        <f t="shared" si="2"/>
        <v>3789</v>
      </c>
      <c r="H7" s="5">
        <f t="shared" si="3"/>
        <v>3727</v>
      </c>
      <c r="I7" s="5">
        <f t="shared" si="4"/>
        <v>2988</v>
      </c>
      <c r="J7" s="5">
        <f t="shared" si="5"/>
        <v>2918</v>
      </c>
      <c r="K7" s="5">
        <f t="shared" si="6"/>
        <v>2194</v>
      </c>
    </row>
    <row r="8" spans="1:11" x14ac:dyDescent="0.2">
      <c r="A8">
        <v>6</v>
      </c>
      <c r="B8" s="37">
        <f t="shared" si="7"/>
        <v>0.20399999999999999</v>
      </c>
      <c r="C8">
        <f t="shared" si="8"/>
        <v>20862</v>
      </c>
      <c r="D8">
        <f t="shared" si="9"/>
        <v>4255.848</v>
      </c>
      <c r="E8" s="1">
        <f t="shared" si="0"/>
        <v>3234</v>
      </c>
      <c r="F8" s="1">
        <f t="shared" si="1"/>
        <v>3789</v>
      </c>
      <c r="G8" s="5">
        <f t="shared" si="2"/>
        <v>3727</v>
      </c>
      <c r="H8" s="5">
        <f t="shared" si="3"/>
        <v>2988</v>
      </c>
      <c r="I8" s="5">
        <f t="shared" si="4"/>
        <v>2918</v>
      </c>
      <c r="J8" s="5">
        <f t="shared" si="5"/>
        <v>2194</v>
      </c>
      <c r="K8" s="5">
        <f t="shared" si="6"/>
        <v>2012</v>
      </c>
    </row>
    <row r="9" spans="1:11" x14ac:dyDescent="0.2">
      <c r="A9">
        <v>7</v>
      </c>
      <c r="B9" s="37">
        <f t="shared" si="7"/>
        <v>0.20399999999999999</v>
      </c>
      <c r="C9">
        <f t="shared" si="8"/>
        <v>20640</v>
      </c>
      <c r="D9">
        <f t="shared" si="9"/>
        <v>4210.5599999999995</v>
      </c>
      <c r="E9" s="1">
        <f t="shared" si="0"/>
        <v>3789</v>
      </c>
      <c r="F9" s="5">
        <f t="shared" si="1"/>
        <v>3727</v>
      </c>
      <c r="G9" s="5">
        <f t="shared" si="2"/>
        <v>2988</v>
      </c>
      <c r="H9" s="5">
        <f t="shared" si="3"/>
        <v>2918</v>
      </c>
      <c r="I9" s="5">
        <f t="shared" si="4"/>
        <v>2194</v>
      </c>
      <c r="J9" s="5">
        <f t="shared" si="5"/>
        <v>2012</v>
      </c>
      <c r="K9" s="5">
        <f t="shared" si="6"/>
        <v>3012</v>
      </c>
    </row>
    <row r="10" spans="1:11" x14ac:dyDescent="0.2">
      <c r="A10">
        <v>8</v>
      </c>
      <c r="B10" s="37">
        <f t="shared" si="7"/>
        <v>8.4000000000000005E-2</v>
      </c>
      <c r="C10">
        <f t="shared" si="8"/>
        <v>18706</v>
      </c>
      <c r="D10">
        <f t="shared" si="9"/>
        <v>1571.3040000000001</v>
      </c>
      <c r="E10" s="5">
        <f t="shared" si="0"/>
        <v>3727</v>
      </c>
      <c r="F10" s="5">
        <f t="shared" si="1"/>
        <v>2988</v>
      </c>
      <c r="G10" s="5">
        <f t="shared" si="2"/>
        <v>2918</v>
      </c>
      <c r="H10" s="5">
        <f t="shared" si="3"/>
        <v>2194</v>
      </c>
      <c r="I10" s="5">
        <f t="shared" si="4"/>
        <v>2012</v>
      </c>
      <c r="J10" s="5">
        <f t="shared" si="5"/>
        <v>3012</v>
      </c>
      <c r="K10" s="5">
        <f t="shared" si="6"/>
        <v>1855</v>
      </c>
    </row>
    <row r="11" spans="1:11" x14ac:dyDescent="0.2">
      <c r="D11" s="38">
        <f>SUM(D5:D10)</f>
        <v>21032.326000000001</v>
      </c>
    </row>
    <row r="13" spans="1:11" x14ac:dyDescent="0.2">
      <c r="A13" t="s">
        <v>7</v>
      </c>
      <c r="D13" s="45">
        <f>D11/7</f>
        <v>3004.6179999999999</v>
      </c>
      <c r="E13" t="s">
        <v>52</v>
      </c>
    </row>
    <row r="14" spans="1:11" x14ac:dyDescent="0.2">
      <c r="A14" s="1">
        <v>22</v>
      </c>
      <c r="B14" s="5">
        <v>2984</v>
      </c>
      <c r="C14" s="1"/>
      <c r="D14" s="5"/>
    </row>
    <row r="15" spans="1:11" x14ac:dyDescent="0.2">
      <c r="A15" s="1">
        <v>23</v>
      </c>
      <c r="B15" s="5">
        <v>2626</v>
      </c>
      <c r="C15" s="1"/>
      <c r="D15" s="5"/>
    </row>
    <row r="16" spans="1:11" x14ac:dyDescent="0.2">
      <c r="A16" s="1">
        <v>24</v>
      </c>
      <c r="B16" s="5">
        <v>3536</v>
      </c>
      <c r="C16" s="1"/>
      <c r="D16" s="48"/>
    </row>
    <row r="17" spans="1:19" x14ac:dyDescent="0.2">
      <c r="A17" s="1">
        <v>25</v>
      </c>
      <c r="B17" s="5">
        <v>4185</v>
      </c>
      <c r="C17" s="1"/>
      <c r="D17" s="5"/>
    </row>
    <row r="18" spans="1:19" x14ac:dyDescent="0.2">
      <c r="A18" s="1">
        <v>26</v>
      </c>
      <c r="B18" s="5">
        <v>3682</v>
      </c>
      <c r="C18" s="1"/>
      <c r="D18" s="5"/>
    </row>
    <row r="19" spans="1:19" x14ac:dyDescent="0.2">
      <c r="A19" s="1">
        <v>27</v>
      </c>
      <c r="B19" s="5">
        <v>3566</v>
      </c>
      <c r="C19" s="1"/>
      <c r="D19" s="5"/>
    </row>
    <row r="20" spans="1:19" x14ac:dyDescent="0.2">
      <c r="A20" s="1">
        <v>28</v>
      </c>
      <c r="B20" s="5">
        <v>3356</v>
      </c>
      <c r="C20" s="1"/>
      <c r="D20" s="5"/>
      <c r="G20" s="44"/>
      <c r="H20" s="44"/>
      <c r="I20" s="44"/>
      <c r="J20" s="44"/>
    </row>
    <row r="21" spans="1:19" ht="34" x14ac:dyDescent="0.2">
      <c r="A21" s="1">
        <v>29</v>
      </c>
      <c r="B21" s="5">
        <v>2616</v>
      </c>
      <c r="C21" s="1"/>
      <c r="D21" s="5"/>
      <c r="G21" s="44"/>
      <c r="H21" s="44"/>
      <c r="I21" s="44"/>
      <c r="J21" s="44"/>
      <c r="L21" s="84" t="s">
        <v>8</v>
      </c>
      <c r="M21" s="85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x14ac:dyDescent="0.2">
      <c r="A22" s="1">
        <v>30</v>
      </c>
      <c r="B22" s="5">
        <v>2373</v>
      </c>
      <c r="C22" s="1"/>
      <c r="D22" s="5"/>
      <c r="G22" s="44"/>
      <c r="H22" s="44"/>
      <c r="I22" s="44"/>
      <c r="J22" s="44"/>
      <c r="L22" s="86" t="s">
        <v>13</v>
      </c>
      <c r="M22">
        <v>3</v>
      </c>
      <c r="N22">
        <v>1129664</v>
      </c>
      <c r="O22">
        <v>17.2</v>
      </c>
      <c r="P22">
        <v>17.2</v>
      </c>
      <c r="Q22">
        <v>17.2</v>
      </c>
      <c r="S22" s="39"/>
    </row>
    <row r="23" spans="1:19" x14ac:dyDescent="0.2">
      <c r="A23" s="1">
        <v>31</v>
      </c>
      <c r="B23" s="5">
        <v>3234</v>
      </c>
      <c r="C23" s="1"/>
      <c r="D23" s="5"/>
      <c r="G23" s="44"/>
      <c r="H23" s="44"/>
      <c r="I23" s="44"/>
      <c r="J23" s="44"/>
      <c r="L23" s="87"/>
      <c r="M23">
        <v>4</v>
      </c>
      <c r="N23">
        <v>1018967</v>
      </c>
      <c r="O23">
        <v>15.5</v>
      </c>
      <c r="P23">
        <v>15.5</v>
      </c>
      <c r="Q23">
        <v>32.6</v>
      </c>
      <c r="S23" s="39"/>
    </row>
    <row r="24" spans="1:19" x14ac:dyDescent="0.2">
      <c r="A24" s="1">
        <v>1</v>
      </c>
      <c r="B24" s="5">
        <v>3789</v>
      </c>
      <c r="C24" s="1"/>
      <c r="D24" s="5"/>
      <c r="F24" s="46"/>
      <c r="G24" s="44"/>
      <c r="H24" s="44"/>
      <c r="I24" s="44"/>
      <c r="J24" s="44"/>
      <c r="L24" s="87"/>
      <c r="M24">
        <v>5</v>
      </c>
      <c r="N24">
        <v>1190539</v>
      </c>
      <c r="O24">
        <v>18.100000000000001</v>
      </c>
      <c r="P24">
        <v>18.100000000000001</v>
      </c>
      <c r="Q24">
        <v>50.7</v>
      </c>
      <c r="S24" s="39"/>
    </row>
    <row r="25" spans="1:19" x14ac:dyDescent="0.2">
      <c r="A25" s="1">
        <v>2</v>
      </c>
      <c r="B25" s="5">
        <v>3727</v>
      </c>
      <c r="C25" s="1"/>
      <c r="D25" s="5"/>
      <c r="G25" s="44"/>
      <c r="H25" s="44"/>
      <c r="I25" s="44"/>
      <c r="J25" s="44"/>
      <c r="L25" s="87"/>
      <c r="M25">
        <v>6</v>
      </c>
      <c r="N25">
        <v>1344519</v>
      </c>
      <c r="O25">
        <v>20.399999999999999</v>
      </c>
      <c r="P25">
        <v>20.399999999999999</v>
      </c>
      <c r="Q25">
        <v>71.2</v>
      </c>
      <c r="S25" s="39"/>
    </row>
    <row r="26" spans="1:19" x14ac:dyDescent="0.2">
      <c r="A26" s="1">
        <v>3</v>
      </c>
      <c r="B26" s="5">
        <v>2988</v>
      </c>
      <c r="C26" s="1"/>
      <c r="D26" s="5"/>
      <c r="G26" s="44"/>
      <c r="H26" s="44"/>
      <c r="I26" s="44"/>
      <c r="J26" s="44"/>
      <c r="L26" s="87"/>
      <c r="M26">
        <v>7</v>
      </c>
      <c r="N26">
        <v>1345788</v>
      </c>
      <c r="O26">
        <v>20.399999999999999</v>
      </c>
      <c r="P26">
        <v>20.399999999999999</v>
      </c>
      <c r="Q26">
        <v>91.6</v>
      </c>
      <c r="S26" s="39"/>
    </row>
    <row r="27" spans="1:19" x14ac:dyDescent="0.2">
      <c r="A27" s="1">
        <v>4</v>
      </c>
      <c r="B27" s="5">
        <v>2918</v>
      </c>
      <c r="C27" s="1"/>
      <c r="D27" s="5"/>
      <c r="G27" s="44"/>
      <c r="H27" s="44"/>
      <c r="I27" s="44"/>
      <c r="J27" s="44"/>
      <c r="L27" s="87"/>
      <c r="M27">
        <v>8</v>
      </c>
      <c r="N27">
        <v>551398</v>
      </c>
      <c r="O27">
        <v>8.4</v>
      </c>
      <c r="P27">
        <v>8.4</v>
      </c>
      <c r="Q27">
        <v>100</v>
      </c>
      <c r="S27" s="39"/>
    </row>
    <row r="28" spans="1:19" x14ac:dyDescent="0.2">
      <c r="A28" s="1">
        <v>5</v>
      </c>
      <c r="B28" s="5">
        <v>2194</v>
      </c>
      <c r="C28" s="1"/>
      <c r="D28" s="5"/>
      <c r="G28" s="44"/>
      <c r="H28" s="44"/>
      <c r="I28" s="44"/>
      <c r="J28" s="44"/>
      <c r="L28" s="88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 s="1">
        <v>6</v>
      </c>
      <c r="B29" s="5">
        <v>2012</v>
      </c>
      <c r="C29" s="1"/>
      <c r="D29" s="5"/>
      <c r="G29" s="44"/>
      <c r="H29" s="44"/>
      <c r="I29" s="44"/>
      <c r="J29" s="44"/>
    </row>
    <row r="30" spans="1:19" x14ac:dyDescent="0.2">
      <c r="A30" s="1">
        <v>7</v>
      </c>
      <c r="B30" s="5">
        <v>3012</v>
      </c>
      <c r="C30" s="1"/>
      <c r="D30" s="5"/>
      <c r="G30" s="44"/>
      <c r="H30" s="44"/>
      <c r="I30" s="44"/>
      <c r="J30" s="44"/>
    </row>
    <row r="31" spans="1:19" x14ac:dyDescent="0.2">
      <c r="A31" s="1">
        <v>8</v>
      </c>
      <c r="B31" s="5">
        <v>1855</v>
      </c>
      <c r="C31" s="1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53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BC0-45D5-9145-81A2-0A3D2EC42621}">
  <dimension ref="A1:S64"/>
  <sheetViews>
    <sheetView workbookViewId="0">
      <selection activeCell="D33" sqref="D32:D33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10</v>
      </c>
      <c r="B5" s="37">
        <f>P22/100</f>
        <v>0.193</v>
      </c>
      <c r="C5">
        <f>SUM(E5:K5)</f>
        <v>18691</v>
      </c>
      <c r="D5">
        <f>B5*C5</f>
        <v>3607.3630000000003</v>
      </c>
      <c r="E5" s="1">
        <f t="shared" ref="E5:E10" si="0">B20</f>
        <v>2948</v>
      </c>
      <c r="F5" s="1">
        <f t="shared" ref="F5:F10" si="1">B21</f>
        <v>2200</v>
      </c>
      <c r="G5" s="1">
        <f t="shared" ref="G5:G10" si="2">B22</f>
        <v>2025</v>
      </c>
      <c r="H5" s="1">
        <f t="shared" ref="H5:H10" si="3">B23</f>
        <v>3050</v>
      </c>
      <c r="I5" s="1">
        <f t="shared" ref="I5:I10" si="4">B24</f>
        <v>3152</v>
      </c>
      <c r="J5" s="5">
        <f t="shared" ref="J5:J10" si="5">B25</f>
        <v>2771</v>
      </c>
      <c r="K5" s="5">
        <f t="shared" ref="K5:K10" si="6">B26</f>
        <v>2545</v>
      </c>
    </row>
    <row r="6" spans="1:11" x14ac:dyDescent="0.2">
      <c r="A6">
        <v>11</v>
      </c>
      <c r="B6" s="37">
        <f t="shared" ref="B6:B10" si="7">P23/100</f>
        <v>0.124</v>
      </c>
      <c r="C6">
        <f t="shared" ref="C6:C10" si="8">SUM(E6:K6)</f>
        <v>18153</v>
      </c>
      <c r="D6">
        <f t="shared" ref="D6:D10" si="9">B6*C6</f>
        <v>2250.9720000000002</v>
      </c>
      <c r="E6" s="1">
        <f t="shared" si="0"/>
        <v>2200</v>
      </c>
      <c r="F6" s="1">
        <f t="shared" si="1"/>
        <v>2025</v>
      </c>
      <c r="G6" s="1">
        <f t="shared" si="2"/>
        <v>3050</v>
      </c>
      <c r="H6" s="1">
        <f t="shared" si="3"/>
        <v>3152</v>
      </c>
      <c r="I6" s="5">
        <f t="shared" si="4"/>
        <v>2771</v>
      </c>
      <c r="J6" s="5">
        <f t="shared" si="5"/>
        <v>2545</v>
      </c>
      <c r="K6" s="5">
        <f t="shared" si="6"/>
        <v>2410</v>
      </c>
    </row>
    <row r="7" spans="1:11" x14ac:dyDescent="0.2">
      <c r="A7">
        <v>12</v>
      </c>
      <c r="B7" s="37">
        <f t="shared" si="7"/>
        <v>0.22899999999999998</v>
      </c>
      <c r="C7">
        <f t="shared" si="8"/>
        <v>17445</v>
      </c>
      <c r="D7">
        <f t="shared" si="9"/>
        <v>3994.9049999999997</v>
      </c>
      <c r="E7" s="1">
        <f t="shared" si="0"/>
        <v>2025</v>
      </c>
      <c r="F7" s="1">
        <f t="shared" si="1"/>
        <v>3050</v>
      </c>
      <c r="G7" s="1">
        <f t="shared" si="2"/>
        <v>3152</v>
      </c>
      <c r="H7" s="5">
        <f t="shared" si="3"/>
        <v>2771</v>
      </c>
      <c r="I7" s="5">
        <f t="shared" si="4"/>
        <v>2545</v>
      </c>
      <c r="J7" s="5">
        <f t="shared" si="5"/>
        <v>2410</v>
      </c>
      <c r="K7" s="5">
        <f t="shared" si="6"/>
        <v>1492</v>
      </c>
    </row>
    <row r="8" spans="1:11" x14ac:dyDescent="0.2">
      <c r="A8">
        <v>13</v>
      </c>
      <c r="B8" s="37">
        <f t="shared" si="7"/>
        <v>0.182</v>
      </c>
      <c r="C8">
        <f t="shared" si="8"/>
        <v>16915</v>
      </c>
      <c r="D8">
        <f t="shared" si="9"/>
        <v>3078.5299999999997</v>
      </c>
      <c r="E8" s="1">
        <f t="shared" si="0"/>
        <v>3050</v>
      </c>
      <c r="F8" s="1">
        <f t="shared" si="1"/>
        <v>3152</v>
      </c>
      <c r="G8" s="5">
        <f t="shared" si="2"/>
        <v>2771</v>
      </c>
      <c r="H8" s="5">
        <f t="shared" si="3"/>
        <v>2545</v>
      </c>
      <c r="I8" s="5">
        <f t="shared" si="4"/>
        <v>2410</v>
      </c>
      <c r="J8" s="5">
        <f t="shared" si="5"/>
        <v>1492</v>
      </c>
      <c r="K8" s="5">
        <f t="shared" si="6"/>
        <v>1495</v>
      </c>
    </row>
    <row r="9" spans="1:11" x14ac:dyDescent="0.2">
      <c r="A9">
        <v>14</v>
      </c>
      <c r="B9" s="37">
        <f t="shared" si="7"/>
        <v>0.17800000000000002</v>
      </c>
      <c r="C9">
        <f t="shared" si="8"/>
        <v>15901</v>
      </c>
      <c r="D9">
        <f t="shared" si="9"/>
        <v>2830.3780000000002</v>
      </c>
      <c r="E9" s="1">
        <f t="shared" si="0"/>
        <v>3152</v>
      </c>
      <c r="F9" s="5">
        <f t="shared" si="1"/>
        <v>2771</v>
      </c>
      <c r="G9" s="5">
        <f t="shared" si="2"/>
        <v>2545</v>
      </c>
      <c r="H9" s="5">
        <f t="shared" si="3"/>
        <v>2410</v>
      </c>
      <c r="I9" s="5">
        <f t="shared" si="4"/>
        <v>1492</v>
      </c>
      <c r="J9" s="5">
        <f t="shared" si="5"/>
        <v>1495</v>
      </c>
      <c r="K9" s="5">
        <f t="shared" si="6"/>
        <v>2036</v>
      </c>
    </row>
    <row r="10" spans="1:11" x14ac:dyDescent="0.2">
      <c r="A10">
        <v>15</v>
      </c>
      <c r="B10" s="37">
        <f t="shared" si="7"/>
        <v>9.5000000000000001E-2</v>
      </c>
      <c r="C10">
        <f t="shared" si="8"/>
        <v>13980</v>
      </c>
      <c r="D10">
        <f t="shared" si="9"/>
        <v>1328.1</v>
      </c>
      <c r="E10" s="5">
        <f t="shared" si="0"/>
        <v>2771</v>
      </c>
      <c r="F10" s="5">
        <f t="shared" si="1"/>
        <v>2545</v>
      </c>
      <c r="G10" s="5">
        <f t="shared" si="2"/>
        <v>2410</v>
      </c>
      <c r="H10" s="5">
        <f t="shared" si="3"/>
        <v>1492</v>
      </c>
      <c r="I10" s="5">
        <f t="shared" si="4"/>
        <v>1495</v>
      </c>
      <c r="J10" s="5">
        <f t="shared" si="5"/>
        <v>2036</v>
      </c>
      <c r="K10" s="5">
        <f t="shared" si="6"/>
        <v>1231</v>
      </c>
    </row>
    <row r="11" spans="1:11" x14ac:dyDescent="0.2">
      <c r="D11" s="38">
        <f>SUM(D5:D10)</f>
        <v>17090.248</v>
      </c>
    </row>
    <row r="13" spans="1:11" x14ac:dyDescent="0.2">
      <c r="A13" t="s">
        <v>7</v>
      </c>
      <c r="D13" s="45">
        <f>D11/7</f>
        <v>2441.4639999999999</v>
      </c>
      <c r="E13" t="s">
        <v>52</v>
      </c>
    </row>
    <row r="14" spans="1:11" x14ac:dyDescent="0.2">
      <c r="A14" s="1">
        <v>29</v>
      </c>
      <c r="B14" s="47">
        <v>2618</v>
      </c>
      <c r="C14" s="47"/>
      <c r="D14" s="5"/>
    </row>
    <row r="15" spans="1:11" x14ac:dyDescent="0.2">
      <c r="A15" s="1">
        <v>30</v>
      </c>
      <c r="B15" s="47">
        <v>2379</v>
      </c>
      <c r="C15" s="47"/>
      <c r="D15" s="5"/>
    </row>
    <row r="16" spans="1:11" x14ac:dyDescent="0.2">
      <c r="A16" s="1">
        <v>31</v>
      </c>
      <c r="B16" s="47">
        <v>3238</v>
      </c>
      <c r="C16" s="47"/>
      <c r="D16" s="5"/>
    </row>
    <row r="17" spans="1:19" x14ac:dyDescent="0.2">
      <c r="A17" s="1">
        <v>1</v>
      </c>
      <c r="B17" s="47">
        <v>3789</v>
      </c>
      <c r="C17" s="47"/>
      <c r="D17" s="5"/>
    </row>
    <row r="18" spans="1:19" x14ac:dyDescent="0.2">
      <c r="A18" s="1">
        <v>2</v>
      </c>
      <c r="B18" s="47">
        <v>3741</v>
      </c>
      <c r="C18" s="47"/>
      <c r="D18" s="5"/>
    </row>
    <row r="19" spans="1:19" x14ac:dyDescent="0.2">
      <c r="A19" s="1">
        <v>3</v>
      </c>
      <c r="B19" s="47">
        <v>3011</v>
      </c>
      <c r="C19" s="47"/>
      <c r="D19" s="5"/>
    </row>
    <row r="20" spans="1:19" x14ac:dyDescent="0.2">
      <c r="A20" s="1">
        <v>4</v>
      </c>
      <c r="B20" s="47">
        <v>2948</v>
      </c>
      <c r="C20" s="47"/>
      <c r="D20" s="5"/>
      <c r="G20" s="44"/>
      <c r="H20" s="44"/>
      <c r="I20" s="44"/>
      <c r="J20" s="44"/>
    </row>
    <row r="21" spans="1:19" ht="34" x14ac:dyDescent="0.2">
      <c r="A21" s="1">
        <v>5</v>
      </c>
      <c r="B21" s="47">
        <v>2200</v>
      </c>
      <c r="C21" s="47"/>
      <c r="D21" s="5"/>
      <c r="G21" s="44"/>
      <c r="H21" s="44"/>
      <c r="I21" s="44"/>
      <c r="J21" s="44"/>
      <c r="L21" s="84" t="s">
        <v>8</v>
      </c>
      <c r="M21" s="8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 s="1">
        <v>6</v>
      </c>
      <c r="B22" s="47">
        <v>2025</v>
      </c>
      <c r="C22" s="47"/>
      <c r="D22" s="5"/>
      <c r="G22" s="44"/>
      <c r="H22" s="44"/>
      <c r="I22" s="44"/>
      <c r="J22" s="44"/>
      <c r="L22" s="90" t="s">
        <v>13</v>
      </c>
      <c r="M22">
        <v>10</v>
      </c>
      <c r="N22">
        <v>1268371</v>
      </c>
      <c r="O22">
        <v>19.3</v>
      </c>
      <c r="P22">
        <v>19.3</v>
      </c>
      <c r="Q22">
        <v>19.3</v>
      </c>
      <c r="S22" s="39"/>
    </row>
    <row r="23" spans="1:19" x14ac:dyDescent="0.2">
      <c r="A23" s="1">
        <v>7</v>
      </c>
      <c r="B23" s="47">
        <v>3050</v>
      </c>
      <c r="C23" s="47"/>
      <c r="D23" s="5"/>
      <c r="G23" s="44"/>
      <c r="H23" s="44"/>
      <c r="I23" s="44"/>
      <c r="J23" s="44"/>
      <c r="L23" s="91"/>
      <c r="M23">
        <v>11</v>
      </c>
      <c r="N23">
        <v>814027</v>
      </c>
      <c r="O23">
        <v>12.4</v>
      </c>
      <c r="P23">
        <v>12.4</v>
      </c>
      <c r="Q23">
        <v>31.6</v>
      </c>
      <c r="S23" s="39"/>
    </row>
    <row r="24" spans="1:19" x14ac:dyDescent="0.2">
      <c r="A24" s="1">
        <v>8</v>
      </c>
      <c r="B24" s="47">
        <v>3152</v>
      </c>
      <c r="C24" s="47"/>
      <c r="D24" s="5"/>
      <c r="F24" s="46"/>
      <c r="G24" s="44"/>
      <c r="H24" s="44"/>
      <c r="I24" s="44"/>
      <c r="J24" s="44"/>
      <c r="L24" s="91"/>
      <c r="M24">
        <v>12</v>
      </c>
      <c r="N24">
        <v>1508328</v>
      </c>
      <c r="O24">
        <v>22.9</v>
      </c>
      <c r="P24">
        <v>22.9</v>
      </c>
      <c r="Q24">
        <v>54.6</v>
      </c>
      <c r="S24" s="39"/>
    </row>
    <row r="25" spans="1:19" x14ac:dyDescent="0.2">
      <c r="A25" s="1">
        <v>9</v>
      </c>
      <c r="B25" s="47">
        <v>2771</v>
      </c>
      <c r="C25" s="47"/>
      <c r="D25" s="5"/>
      <c r="G25" s="44"/>
      <c r="H25" s="44"/>
      <c r="I25" s="44"/>
      <c r="J25" s="44"/>
      <c r="L25" s="91"/>
      <c r="M25">
        <v>13</v>
      </c>
      <c r="N25">
        <v>1194963</v>
      </c>
      <c r="O25">
        <v>18.2</v>
      </c>
      <c r="P25">
        <v>18.2</v>
      </c>
      <c r="Q25">
        <v>72.7</v>
      </c>
      <c r="S25" s="39"/>
    </row>
    <row r="26" spans="1:19" x14ac:dyDescent="0.2">
      <c r="A26">
        <v>10</v>
      </c>
      <c r="B26" s="47">
        <v>2545</v>
      </c>
      <c r="C26" s="47"/>
      <c r="D26" s="5"/>
      <c r="G26" s="44"/>
      <c r="H26" s="44"/>
      <c r="I26" s="44"/>
      <c r="J26" s="44"/>
      <c r="L26" s="91"/>
      <c r="M26">
        <v>14</v>
      </c>
      <c r="N26">
        <v>1169970</v>
      </c>
      <c r="O26">
        <v>17.8</v>
      </c>
      <c r="P26">
        <v>17.8</v>
      </c>
      <c r="Q26">
        <v>90.5</v>
      </c>
      <c r="S26" s="39"/>
    </row>
    <row r="27" spans="1:19" x14ac:dyDescent="0.2">
      <c r="A27">
        <v>11</v>
      </c>
      <c r="B27" s="47">
        <v>2410</v>
      </c>
      <c r="C27" s="47"/>
      <c r="D27" s="5"/>
      <c r="G27" s="44"/>
      <c r="H27" s="44"/>
      <c r="I27" s="44"/>
      <c r="J27" s="44"/>
      <c r="L27" s="91"/>
      <c r="M27">
        <v>15</v>
      </c>
      <c r="N27">
        <v>625216</v>
      </c>
      <c r="O27">
        <v>9.5</v>
      </c>
      <c r="P27">
        <v>9.5</v>
      </c>
      <c r="Q27">
        <v>100</v>
      </c>
      <c r="S27" s="39"/>
    </row>
    <row r="28" spans="1:19" x14ac:dyDescent="0.2">
      <c r="A28">
        <v>12</v>
      </c>
      <c r="B28" s="47">
        <v>1492</v>
      </c>
      <c r="C28" s="47"/>
      <c r="D28" s="5"/>
      <c r="G28" s="44"/>
      <c r="H28" s="44"/>
      <c r="I28" s="44"/>
      <c r="J28" s="44"/>
      <c r="L28" s="92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>
        <v>13</v>
      </c>
      <c r="B29" s="47">
        <v>1495</v>
      </c>
      <c r="C29" s="47"/>
      <c r="D29" s="5"/>
      <c r="G29" s="44"/>
      <c r="H29" s="44"/>
      <c r="I29" s="44"/>
      <c r="J29" s="44"/>
    </row>
    <row r="30" spans="1:19" x14ac:dyDescent="0.2">
      <c r="A30">
        <v>14</v>
      </c>
      <c r="B30" s="47">
        <v>2036</v>
      </c>
      <c r="C30" s="47"/>
      <c r="D30" s="5"/>
      <c r="G30" s="44"/>
      <c r="H30" s="44"/>
      <c r="I30" s="44"/>
      <c r="J30" s="44"/>
    </row>
    <row r="31" spans="1:19" x14ac:dyDescent="0.2">
      <c r="A31">
        <v>15</v>
      </c>
      <c r="B31" s="47">
        <v>1231</v>
      </c>
      <c r="C31" s="47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53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3B-6412-6140-BBE5-D02FC58D49EA}">
  <dimension ref="A1:S64"/>
  <sheetViews>
    <sheetView workbookViewId="0">
      <selection activeCell="N22" sqref="N22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17</v>
      </c>
      <c r="B5" s="37">
        <f>P22/100</f>
        <v>0.20300000000000001</v>
      </c>
      <c r="C5">
        <f>SUM(E5:K5)</f>
        <v>13186</v>
      </c>
      <c r="D5">
        <f>B5*C5</f>
        <v>2676.7580000000003</v>
      </c>
      <c r="E5" s="1">
        <f t="shared" ref="E5:E10" si="0">B20</f>
        <v>2412</v>
      </c>
      <c r="F5" s="1">
        <f t="shared" ref="F5:F10" si="1">B21</f>
        <v>1514</v>
      </c>
      <c r="G5" s="1">
        <f t="shared" ref="G5:G10" si="2">B22</f>
        <v>1501</v>
      </c>
      <c r="H5" s="1">
        <f t="shared" ref="H5:H10" si="3">B23</f>
        <v>2041</v>
      </c>
      <c r="I5" s="1">
        <f t="shared" ref="I5:I10" si="4">B24</f>
        <v>2052</v>
      </c>
      <c r="J5" s="5">
        <f t="shared" ref="J5:J10" si="5">B25</f>
        <v>1909</v>
      </c>
      <c r="K5" s="5">
        <f t="shared" ref="K5:K10" si="6">B26</f>
        <v>1757</v>
      </c>
    </row>
    <row r="6" spans="1:11" x14ac:dyDescent="0.2">
      <c r="A6">
        <v>18</v>
      </c>
      <c r="B6" s="37">
        <f t="shared" ref="B6:B10" si="7">P23/100</f>
        <v>0.128</v>
      </c>
      <c r="C6">
        <f t="shared" ref="C6:C10" si="8">SUM(E6:K6)</f>
        <v>12282</v>
      </c>
      <c r="D6">
        <f t="shared" ref="D6:D10" si="9">B6*C6</f>
        <v>1572.096</v>
      </c>
      <c r="E6" s="1">
        <f t="shared" si="0"/>
        <v>1514</v>
      </c>
      <c r="F6" s="1">
        <f t="shared" si="1"/>
        <v>1501</v>
      </c>
      <c r="G6" s="1">
        <f t="shared" si="2"/>
        <v>2041</v>
      </c>
      <c r="H6" s="1">
        <f t="shared" si="3"/>
        <v>2052</v>
      </c>
      <c r="I6" s="5">
        <f t="shared" si="4"/>
        <v>1909</v>
      </c>
      <c r="J6" s="5">
        <f t="shared" si="5"/>
        <v>1757</v>
      </c>
      <c r="K6" s="5">
        <f t="shared" si="6"/>
        <v>1508</v>
      </c>
    </row>
    <row r="7" spans="1:11" x14ac:dyDescent="0.2">
      <c r="A7">
        <v>19</v>
      </c>
      <c r="B7" s="37">
        <f t="shared" si="7"/>
        <v>0.182</v>
      </c>
      <c r="C7">
        <f t="shared" si="8"/>
        <v>11817</v>
      </c>
      <c r="D7">
        <f t="shared" si="9"/>
        <v>2150.694</v>
      </c>
      <c r="E7" s="1">
        <f t="shared" si="0"/>
        <v>1501</v>
      </c>
      <c r="F7" s="1">
        <f t="shared" si="1"/>
        <v>2041</v>
      </c>
      <c r="G7" s="1">
        <f t="shared" si="2"/>
        <v>2052</v>
      </c>
      <c r="H7" s="5">
        <f t="shared" si="3"/>
        <v>1909</v>
      </c>
      <c r="I7" s="5">
        <f t="shared" si="4"/>
        <v>1757</v>
      </c>
      <c r="J7" s="5">
        <f t="shared" si="5"/>
        <v>1508</v>
      </c>
      <c r="K7" s="5">
        <f t="shared" si="6"/>
        <v>1049</v>
      </c>
    </row>
    <row r="8" spans="1:11" x14ac:dyDescent="0.2">
      <c r="A8">
        <v>20</v>
      </c>
      <c r="B8" s="37">
        <f t="shared" si="7"/>
        <v>0.22399999999999998</v>
      </c>
      <c r="C8">
        <f t="shared" si="8"/>
        <v>11383</v>
      </c>
      <c r="D8">
        <f t="shared" si="9"/>
        <v>2549.7919999999999</v>
      </c>
      <c r="E8" s="1">
        <f t="shared" si="0"/>
        <v>2041</v>
      </c>
      <c r="F8" s="1">
        <f t="shared" si="1"/>
        <v>2052</v>
      </c>
      <c r="G8" s="5">
        <f t="shared" si="2"/>
        <v>1909</v>
      </c>
      <c r="H8" s="5">
        <f t="shared" si="3"/>
        <v>1757</v>
      </c>
      <c r="I8" s="5">
        <f t="shared" si="4"/>
        <v>1508</v>
      </c>
      <c r="J8" s="5">
        <f t="shared" si="5"/>
        <v>1049</v>
      </c>
      <c r="K8" s="5">
        <f t="shared" si="6"/>
        <v>1067</v>
      </c>
    </row>
    <row r="9" spans="1:11" x14ac:dyDescent="0.2">
      <c r="A9">
        <v>21</v>
      </c>
      <c r="B9" s="37">
        <f t="shared" si="7"/>
        <v>0.20699999999999999</v>
      </c>
      <c r="C9">
        <f t="shared" si="8"/>
        <v>11001</v>
      </c>
      <c r="D9">
        <f t="shared" si="9"/>
        <v>2277.2069999999999</v>
      </c>
      <c r="E9" s="1">
        <f t="shared" si="0"/>
        <v>2052</v>
      </c>
      <c r="F9" s="5">
        <f t="shared" si="1"/>
        <v>1909</v>
      </c>
      <c r="G9" s="5">
        <f t="shared" si="2"/>
        <v>1757</v>
      </c>
      <c r="H9" s="5">
        <f t="shared" si="3"/>
        <v>1508</v>
      </c>
      <c r="I9" s="5">
        <f t="shared" si="4"/>
        <v>1049</v>
      </c>
      <c r="J9" s="5">
        <f t="shared" si="5"/>
        <v>1067</v>
      </c>
      <c r="K9" s="5">
        <f t="shared" si="6"/>
        <v>1659</v>
      </c>
    </row>
    <row r="10" spans="1:11" x14ac:dyDescent="0.2">
      <c r="A10">
        <v>22</v>
      </c>
      <c r="B10" s="37">
        <f t="shared" si="7"/>
        <v>5.5999999999999994E-2</v>
      </c>
      <c r="C10">
        <f t="shared" si="8"/>
        <v>9942</v>
      </c>
      <c r="D10">
        <f t="shared" si="9"/>
        <v>556.75199999999995</v>
      </c>
      <c r="E10" s="5">
        <f t="shared" si="0"/>
        <v>1909</v>
      </c>
      <c r="F10" s="5">
        <f t="shared" si="1"/>
        <v>1757</v>
      </c>
      <c r="G10" s="5">
        <f t="shared" si="2"/>
        <v>1508</v>
      </c>
      <c r="H10" s="5">
        <f t="shared" si="3"/>
        <v>1049</v>
      </c>
      <c r="I10" s="5">
        <f t="shared" si="4"/>
        <v>1067</v>
      </c>
      <c r="J10" s="5">
        <f t="shared" si="5"/>
        <v>1659</v>
      </c>
      <c r="K10" s="5">
        <f t="shared" si="6"/>
        <v>993</v>
      </c>
    </row>
    <row r="11" spans="1:11" x14ac:dyDescent="0.2">
      <c r="D11" s="38">
        <f>SUM(D5:D10)</f>
        <v>11783.299000000001</v>
      </c>
    </row>
    <row r="13" spans="1:11" x14ac:dyDescent="0.2">
      <c r="A13" t="s">
        <v>7</v>
      </c>
      <c r="D13" s="45">
        <f>D11/7</f>
        <v>1683.3284285714287</v>
      </c>
      <c r="E13" t="s">
        <v>52</v>
      </c>
    </row>
    <row r="14" spans="1:11" x14ac:dyDescent="0.2">
      <c r="A14" s="1">
        <v>5</v>
      </c>
      <c r="B14" s="5">
        <v>2202</v>
      </c>
      <c r="C14" s="47"/>
      <c r="D14" s="5"/>
    </row>
    <row r="15" spans="1:11" x14ac:dyDescent="0.2">
      <c r="A15" s="1">
        <v>6</v>
      </c>
      <c r="B15" s="5">
        <v>2026</v>
      </c>
      <c r="C15" s="47"/>
      <c r="D15" s="5"/>
    </row>
    <row r="16" spans="1:11" x14ac:dyDescent="0.2">
      <c r="A16" s="1">
        <v>7</v>
      </c>
      <c r="B16" s="5">
        <v>3057</v>
      </c>
      <c r="C16" s="47"/>
      <c r="D16" s="5"/>
    </row>
    <row r="17" spans="1:19" x14ac:dyDescent="0.2">
      <c r="A17" s="1">
        <v>8</v>
      </c>
      <c r="B17" s="5">
        <v>3155</v>
      </c>
      <c r="C17" s="47"/>
      <c r="D17" s="5"/>
    </row>
    <row r="18" spans="1:19" x14ac:dyDescent="0.2">
      <c r="A18" s="1">
        <v>9</v>
      </c>
      <c r="B18" s="5">
        <v>2777</v>
      </c>
      <c r="C18" s="47"/>
      <c r="D18" s="5"/>
    </row>
    <row r="19" spans="1:19" x14ac:dyDescent="0.2">
      <c r="A19">
        <v>10</v>
      </c>
      <c r="B19" s="5">
        <v>2554</v>
      </c>
      <c r="C19" s="47"/>
      <c r="D19" s="5"/>
    </row>
    <row r="20" spans="1:19" x14ac:dyDescent="0.2">
      <c r="A20">
        <v>11</v>
      </c>
      <c r="B20" s="5">
        <v>2412</v>
      </c>
      <c r="C20" s="47"/>
      <c r="D20" s="5"/>
      <c r="G20" s="44"/>
      <c r="H20" s="44"/>
      <c r="I20" s="44"/>
      <c r="J20" s="44"/>
    </row>
    <row r="21" spans="1:19" ht="34" x14ac:dyDescent="0.2">
      <c r="A21">
        <v>12</v>
      </c>
      <c r="B21" s="5">
        <v>1514</v>
      </c>
      <c r="C21" s="47"/>
      <c r="D21" s="5"/>
      <c r="G21" s="44"/>
      <c r="H21" s="44"/>
      <c r="I21" s="44"/>
      <c r="J21" s="44"/>
      <c r="L21" s="84" t="s">
        <v>8</v>
      </c>
      <c r="M21" s="8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>
        <v>13</v>
      </c>
      <c r="B22" s="5">
        <v>1501</v>
      </c>
      <c r="C22" s="47"/>
      <c r="D22" s="5"/>
      <c r="G22" s="44"/>
      <c r="H22" s="44"/>
      <c r="I22" s="44"/>
      <c r="J22" s="44"/>
      <c r="L22" s="90" t="s">
        <v>13</v>
      </c>
      <c r="M22">
        <v>17</v>
      </c>
      <c r="N22">
        <v>1336141</v>
      </c>
      <c r="O22">
        <v>20.3</v>
      </c>
      <c r="P22">
        <v>20.3</v>
      </c>
      <c r="Q22">
        <v>20.3</v>
      </c>
      <c r="S22" s="39"/>
    </row>
    <row r="23" spans="1:19" x14ac:dyDescent="0.2">
      <c r="A23">
        <v>14</v>
      </c>
      <c r="B23" s="5">
        <v>2041</v>
      </c>
      <c r="C23" s="47"/>
      <c r="D23" s="5"/>
      <c r="G23" s="44"/>
      <c r="H23" s="44"/>
      <c r="I23" s="44"/>
      <c r="J23" s="44"/>
      <c r="L23" s="91"/>
      <c r="M23">
        <v>18</v>
      </c>
      <c r="N23">
        <v>840143</v>
      </c>
      <c r="O23">
        <v>12.8</v>
      </c>
      <c r="P23">
        <v>12.8</v>
      </c>
      <c r="Q23">
        <v>33.1</v>
      </c>
      <c r="S23" s="39"/>
    </row>
    <row r="24" spans="1:19" x14ac:dyDescent="0.2">
      <c r="A24">
        <v>15</v>
      </c>
      <c r="B24" s="5">
        <v>2052</v>
      </c>
      <c r="C24" s="47"/>
      <c r="D24" s="5"/>
      <c r="F24" s="46"/>
      <c r="G24" s="44"/>
      <c r="H24" s="44"/>
      <c r="I24" s="44"/>
      <c r="J24" s="44"/>
      <c r="L24" s="91"/>
      <c r="M24">
        <v>19</v>
      </c>
      <c r="N24">
        <v>1198856</v>
      </c>
      <c r="O24">
        <v>18.2</v>
      </c>
      <c r="P24">
        <v>18.2</v>
      </c>
      <c r="Q24">
        <v>51.3</v>
      </c>
      <c r="S24" s="39"/>
    </row>
    <row r="25" spans="1:19" x14ac:dyDescent="0.2">
      <c r="A25" s="1">
        <v>16</v>
      </c>
      <c r="B25" s="5">
        <v>1909</v>
      </c>
      <c r="C25" s="47"/>
      <c r="D25" s="5"/>
      <c r="G25" s="44"/>
      <c r="H25" s="44"/>
      <c r="I25" s="44"/>
      <c r="J25" s="44"/>
      <c r="L25" s="91"/>
      <c r="M25">
        <v>20</v>
      </c>
      <c r="N25">
        <v>1474168</v>
      </c>
      <c r="O25">
        <v>22.4</v>
      </c>
      <c r="P25">
        <v>22.4</v>
      </c>
      <c r="Q25">
        <v>73.7</v>
      </c>
      <c r="S25" s="39"/>
    </row>
    <row r="26" spans="1:19" x14ac:dyDescent="0.2">
      <c r="A26">
        <v>17</v>
      </c>
      <c r="B26" s="5">
        <v>1757</v>
      </c>
      <c r="C26" s="47"/>
      <c r="D26" s="5"/>
      <c r="G26" s="44"/>
      <c r="H26" s="44"/>
      <c r="I26" s="44"/>
      <c r="J26" s="44"/>
      <c r="L26" s="91"/>
      <c r="M26">
        <v>21</v>
      </c>
      <c r="N26">
        <v>1364970</v>
      </c>
      <c r="O26">
        <v>20.7</v>
      </c>
      <c r="P26">
        <v>20.7</v>
      </c>
      <c r="Q26">
        <v>94.4</v>
      </c>
      <c r="S26" s="39"/>
    </row>
    <row r="27" spans="1:19" x14ac:dyDescent="0.2">
      <c r="A27">
        <v>18</v>
      </c>
      <c r="B27" s="5">
        <v>1508</v>
      </c>
      <c r="C27" s="47"/>
      <c r="D27" s="5"/>
      <c r="G27" s="44"/>
      <c r="H27" s="44"/>
      <c r="I27" s="44"/>
      <c r="J27" s="44"/>
      <c r="L27" s="91"/>
      <c r="M27">
        <v>22</v>
      </c>
      <c r="N27">
        <v>366596</v>
      </c>
      <c r="O27">
        <v>5.6</v>
      </c>
      <c r="P27">
        <v>5.6</v>
      </c>
      <c r="Q27">
        <v>100</v>
      </c>
      <c r="S27" s="39"/>
    </row>
    <row r="28" spans="1:19" x14ac:dyDescent="0.2">
      <c r="A28">
        <v>19</v>
      </c>
      <c r="B28" s="5">
        <v>1049</v>
      </c>
      <c r="C28" s="47"/>
      <c r="D28" s="5"/>
      <c r="G28" s="44"/>
      <c r="H28" s="44"/>
      <c r="I28" s="44"/>
      <c r="J28" s="44"/>
      <c r="L28" s="92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>
        <v>20</v>
      </c>
      <c r="B29" s="5">
        <v>1067</v>
      </c>
      <c r="C29" s="47"/>
      <c r="D29" s="5"/>
      <c r="G29" s="44"/>
      <c r="H29" s="44"/>
      <c r="I29" s="44"/>
      <c r="J29" s="44"/>
    </row>
    <row r="30" spans="1:19" x14ac:dyDescent="0.2">
      <c r="A30">
        <v>21</v>
      </c>
      <c r="B30" s="5">
        <v>1659</v>
      </c>
      <c r="C30" s="47"/>
      <c r="D30" s="5"/>
      <c r="G30" s="44"/>
      <c r="H30" s="44"/>
      <c r="I30" s="44"/>
      <c r="J30" s="44"/>
    </row>
    <row r="31" spans="1:19" x14ac:dyDescent="0.2">
      <c r="A31">
        <v>22</v>
      </c>
      <c r="B31" s="5">
        <v>993</v>
      </c>
      <c r="C31" s="47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54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F3A2-1DE4-4B64-BF8D-140A5F2C9883}">
  <dimension ref="A3:S48"/>
  <sheetViews>
    <sheetView workbookViewId="0">
      <selection activeCell="D13" sqref="D13"/>
    </sheetView>
  </sheetViews>
  <sheetFormatPr baseColWidth="10" defaultColWidth="11" defaultRowHeight="16" x14ac:dyDescent="0.2"/>
  <cols>
    <col min="4" max="4" width="13.33203125" bestFit="1" customWidth="1"/>
  </cols>
  <sheetData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24</v>
      </c>
      <c r="B5" s="37">
        <f>P22/100</f>
        <v>0.21299999999999999</v>
      </c>
      <c r="C5">
        <f>SUM(E5:K5)</f>
        <v>9734</v>
      </c>
      <c r="D5">
        <f>B5*C5</f>
        <v>2073.3420000000001</v>
      </c>
      <c r="E5" s="1">
        <f t="shared" ref="E5:E10" si="0">B20</f>
        <v>1516</v>
      </c>
      <c r="F5" s="1">
        <f t="shared" ref="F5:F10" si="1">B21</f>
        <v>1052</v>
      </c>
      <c r="G5" s="1">
        <f t="shared" ref="G5:G10" si="2">B22</f>
        <v>1069</v>
      </c>
      <c r="H5" s="1">
        <f t="shared" ref="H5:H10" si="3">B23</f>
        <v>1679</v>
      </c>
      <c r="I5" s="1">
        <f t="shared" ref="I5:I10" si="4">B24</f>
        <v>1628</v>
      </c>
      <c r="J5" s="5">
        <f t="shared" ref="J5:J10" si="5">B25</f>
        <v>1473</v>
      </c>
      <c r="K5" s="5">
        <f t="shared" ref="K5:K10" si="6">B26</f>
        <v>1317</v>
      </c>
    </row>
    <row r="6" spans="1:11" x14ac:dyDescent="0.2">
      <c r="A6">
        <v>25</v>
      </c>
      <c r="B6" s="37">
        <f t="shared" ref="B6:B10" si="7">P23/100</f>
        <v>0.13200000000000001</v>
      </c>
      <c r="C6">
        <f t="shared" ref="C6:C10" si="8">SUM(E6:K6)</f>
        <v>9302</v>
      </c>
      <c r="D6">
        <f t="shared" ref="D6:D10" si="9">B6*C6</f>
        <v>1227.864</v>
      </c>
      <c r="E6" s="1">
        <f t="shared" si="0"/>
        <v>1052</v>
      </c>
      <c r="F6" s="1">
        <f t="shared" si="1"/>
        <v>1069</v>
      </c>
      <c r="G6" s="1">
        <f t="shared" si="2"/>
        <v>1679</v>
      </c>
      <c r="H6" s="1">
        <f t="shared" si="3"/>
        <v>1628</v>
      </c>
      <c r="I6" s="5">
        <f t="shared" si="4"/>
        <v>1473</v>
      </c>
      <c r="J6" s="5">
        <f t="shared" si="5"/>
        <v>1317</v>
      </c>
      <c r="K6" s="5">
        <f t="shared" si="6"/>
        <v>1084</v>
      </c>
    </row>
    <row r="7" spans="1:11" x14ac:dyDescent="0.2">
      <c r="A7">
        <v>26</v>
      </c>
      <c r="B7" s="37">
        <f t="shared" si="7"/>
        <v>0.19399999999999998</v>
      </c>
      <c r="C7">
        <f t="shared" si="8"/>
        <v>9155</v>
      </c>
      <c r="D7">
        <f t="shared" si="9"/>
        <v>1776.0699999999997</v>
      </c>
      <c r="E7" s="1">
        <f t="shared" si="0"/>
        <v>1069</v>
      </c>
      <c r="F7" s="1">
        <f t="shared" si="1"/>
        <v>1679</v>
      </c>
      <c r="G7" s="1">
        <f t="shared" si="2"/>
        <v>1628</v>
      </c>
      <c r="H7" s="5">
        <f t="shared" si="3"/>
        <v>1473</v>
      </c>
      <c r="I7" s="5">
        <f t="shared" si="4"/>
        <v>1317</v>
      </c>
      <c r="J7" s="5">
        <f t="shared" si="5"/>
        <v>1084</v>
      </c>
      <c r="K7" s="5">
        <f t="shared" si="6"/>
        <v>905</v>
      </c>
    </row>
    <row r="8" spans="1:11" x14ac:dyDescent="0.2">
      <c r="A8">
        <v>27</v>
      </c>
      <c r="B8" s="37">
        <f t="shared" si="7"/>
        <v>0.223</v>
      </c>
      <c r="C8">
        <f t="shared" si="8"/>
        <v>8901</v>
      </c>
      <c r="D8">
        <f t="shared" si="9"/>
        <v>1984.923</v>
      </c>
      <c r="E8" s="1">
        <f t="shared" si="0"/>
        <v>1679</v>
      </c>
      <c r="F8" s="1">
        <f t="shared" si="1"/>
        <v>1628</v>
      </c>
      <c r="G8" s="5">
        <f t="shared" si="2"/>
        <v>1473</v>
      </c>
      <c r="H8" s="5">
        <f t="shared" si="3"/>
        <v>1317</v>
      </c>
      <c r="I8" s="5">
        <f t="shared" si="4"/>
        <v>1084</v>
      </c>
      <c r="J8" s="5">
        <f t="shared" si="5"/>
        <v>905</v>
      </c>
      <c r="K8" s="5">
        <f t="shared" si="6"/>
        <v>815</v>
      </c>
    </row>
    <row r="9" spans="1:11" x14ac:dyDescent="0.2">
      <c r="A9">
        <v>28</v>
      </c>
      <c r="B9" s="37">
        <f t="shared" si="7"/>
        <v>0.217</v>
      </c>
      <c r="C9">
        <f t="shared" si="8"/>
        <v>8533</v>
      </c>
      <c r="D9">
        <f t="shared" si="9"/>
        <v>1851.6610000000001</v>
      </c>
      <c r="E9" s="1">
        <f t="shared" si="0"/>
        <v>1628</v>
      </c>
      <c r="F9" s="5">
        <f t="shared" si="1"/>
        <v>1473</v>
      </c>
      <c r="G9" s="5">
        <f t="shared" si="2"/>
        <v>1317</v>
      </c>
      <c r="H9" s="5">
        <f t="shared" si="3"/>
        <v>1084</v>
      </c>
      <c r="I9" s="5">
        <f t="shared" si="4"/>
        <v>905</v>
      </c>
      <c r="J9" s="5">
        <f t="shared" si="5"/>
        <v>815</v>
      </c>
      <c r="K9" s="5">
        <f t="shared" si="6"/>
        <v>1311</v>
      </c>
    </row>
    <row r="10" spans="1:11" x14ac:dyDescent="0.2">
      <c r="A10">
        <v>1</v>
      </c>
      <c r="B10" s="37">
        <f t="shared" si="7"/>
        <v>2.1000000000000001E-2</v>
      </c>
      <c r="C10">
        <f t="shared" si="8"/>
        <v>7617</v>
      </c>
      <c r="D10">
        <f t="shared" si="9"/>
        <v>159.95700000000002</v>
      </c>
      <c r="E10" s="5">
        <f t="shared" si="0"/>
        <v>1473</v>
      </c>
      <c r="F10" s="5">
        <f t="shared" si="1"/>
        <v>1317</v>
      </c>
      <c r="G10" s="5">
        <f t="shared" si="2"/>
        <v>1084</v>
      </c>
      <c r="H10" s="5">
        <f t="shared" si="3"/>
        <v>905</v>
      </c>
      <c r="I10" s="5">
        <f t="shared" si="4"/>
        <v>815</v>
      </c>
      <c r="J10" s="5">
        <f t="shared" si="5"/>
        <v>1311</v>
      </c>
      <c r="K10" s="5">
        <f t="shared" si="6"/>
        <v>712</v>
      </c>
    </row>
    <row r="11" spans="1:11" x14ac:dyDescent="0.2">
      <c r="D11" s="38">
        <f>SUM(D5:D10)</f>
        <v>9073.8170000000009</v>
      </c>
    </row>
    <row r="13" spans="1:11" x14ac:dyDescent="0.2">
      <c r="A13" t="s">
        <v>7</v>
      </c>
      <c r="D13" s="45">
        <f>D11/7</f>
        <v>1296.2595714285715</v>
      </c>
      <c r="E13" t="s">
        <v>52</v>
      </c>
    </row>
    <row r="14" spans="1:11" x14ac:dyDescent="0.2">
      <c r="A14" s="1">
        <v>12</v>
      </c>
      <c r="B14" s="49">
        <v>1517</v>
      </c>
      <c r="C14" s="47"/>
      <c r="D14" s="5"/>
    </row>
    <row r="15" spans="1:11" x14ac:dyDescent="0.2">
      <c r="A15" s="1">
        <v>13</v>
      </c>
      <c r="B15" s="49">
        <v>1499</v>
      </c>
      <c r="C15" s="47"/>
      <c r="D15" s="5"/>
    </row>
    <row r="16" spans="1:11" x14ac:dyDescent="0.2">
      <c r="A16" s="1">
        <v>14</v>
      </c>
      <c r="B16" s="49">
        <v>2041</v>
      </c>
      <c r="C16" s="47"/>
      <c r="D16" s="5"/>
    </row>
    <row r="17" spans="1:19" x14ac:dyDescent="0.2">
      <c r="A17" s="1">
        <v>15</v>
      </c>
      <c r="B17" s="49">
        <v>2054</v>
      </c>
      <c r="C17" s="47"/>
      <c r="D17" s="5"/>
    </row>
    <row r="18" spans="1:19" x14ac:dyDescent="0.2">
      <c r="A18" s="1">
        <v>16</v>
      </c>
      <c r="B18" s="49">
        <v>1913</v>
      </c>
      <c r="C18" s="47"/>
      <c r="D18" s="5"/>
    </row>
    <row r="19" spans="1:19" x14ac:dyDescent="0.2">
      <c r="A19">
        <v>17</v>
      </c>
      <c r="B19" s="49">
        <v>1762</v>
      </c>
      <c r="C19" s="47"/>
      <c r="D19" s="5"/>
    </row>
    <row r="20" spans="1:19" x14ac:dyDescent="0.2">
      <c r="A20">
        <v>18</v>
      </c>
      <c r="B20" s="49">
        <v>1516</v>
      </c>
      <c r="C20" s="47"/>
      <c r="D20" s="5"/>
      <c r="G20" s="44"/>
      <c r="H20" s="44"/>
      <c r="I20" s="44"/>
      <c r="J20" s="44"/>
    </row>
    <row r="21" spans="1:19" ht="34" x14ac:dyDescent="0.2">
      <c r="A21">
        <v>19</v>
      </c>
      <c r="B21" s="49">
        <v>1052</v>
      </c>
      <c r="C21" s="47"/>
      <c r="D21" s="5"/>
      <c r="G21" s="44"/>
      <c r="H21" s="44"/>
      <c r="I21" s="44"/>
      <c r="J21" s="44"/>
      <c r="L21" s="84" t="s">
        <v>8</v>
      </c>
      <c r="M21" s="8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>
        <v>20</v>
      </c>
      <c r="B22" s="49">
        <v>1069</v>
      </c>
      <c r="C22" s="47"/>
      <c r="D22" s="5"/>
      <c r="G22" s="44"/>
      <c r="H22" s="44"/>
      <c r="I22" s="44"/>
      <c r="J22" s="44"/>
      <c r="L22" s="90" t="s">
        <v>13</v>
      </c>
      <c r="M22">
        <v>24</v>
      </c>
      <c r="N22">
        <v>1400732</v>
      </c>
      <c r="O22">
        <v>21.3</v>
      </c>
      <c r="P22">
        <v>21.3</v>
      </c>
      <c r="Q22">
        <v>21.3</v>
      </c>
      <c r="S22" s="39"/>
    </row>
    <row r="23" spans="1:19" x14ac:dyDescent="0.2">
      <c r="A23">
        <v>21</v>
      </c>
      <c r="B23" s="49">
        <v>1679</v>
      </c>
      <c r="C23" s="47"/>
      <c r="D23" s="5"/>
      <c r="G23" s="44"/>
      <c r="H23" s="44"/>
      <c r="I23" s="44"/>
      <c r="J23" s="44"/>
      <c r="L23" s="91"/>
      <c r="M23">
        <v>25</v>
      </c>
      <c r="N23">
        <v>867847</v>
      </c>
      <c r="O23">
        <v>13.2</v>
      </c>
      <c r="P23">
        <v>13.2</v>
      </c>
      <c r="Q23">
        <v>34.5</v>
      </c>
      <c r="S23" s="39"/>
    </row>
    <row r="24" spans="1:19" x14ac:dyDescent="0.2">
      <c r="A24">
        <v>22</v>
      </c>
      <c r="B24" s="49">
        <v>1628</v>
      </c>
      <c r="C24" s="47"/>
      <c r="D24" s="5"/>
      <c r="F24" s="46"/>
      <c r="G24" s="44"/>
      <c r="H24" s="44"/>
      <c r="I24" s="44"/>
      <c r="J24" s="44"/>
      <c r="L24" s="91"/>
      <c r="M24">
        <v>26</v>
      </c>
      <c r="N24">
        <v>1273416</v>
      </c>
      <c r="O24">
        <v>19.399999999999999</v>
      </c>
      <c r="P24">
        <v>19.399999999999999</v>
      </c>
      <c r="Q24">
        <v>53.9</v>
      </c>
      <c r="S24" s="39"/>
    </row>
    <row r="25" spans="1:19" x14ac:dyDescent="0.2">
      <c r="A25" s="1">
        <v>23</v>
      </c>
      <c r="B25" s="49">
        <v>1473</v>
      </c>
      <c r="C25" s="47"/>
      <c r="D25" s="5"/>
      <c r="G25" s="44"/>
      <c r="H25" s="44"/>
      <c r="I25" s="44"/>
      <c r="J25" s="44"/>
      <c r="L25" s="91"/>
      <c r="M25">
        <v>27</v>
      </c>
      <c r="N25">
        <v>1470090</v>
      </c>
      <c r="O25">
        <v>22.3</v>
      </c>
      <c r="P25">
        <v>22.3</v>
      </c>
      <c r="Q25">
        <v>76.2</v>
      </c>
      <c r="S25" s="39"/>
    </row>
    <row r="26" spans="1:19" x14ac:dyDescent="0.2">
      <c r="A26">
        <v>24</v>
      </c>
      <c r="B26" s="49">
        <v>1317</v>
      </c>
      <c r="C26" s="47"/>
      <c r="D26" s="5"/>
      <c r="G26" s="44"/>
      <c r="H26" s="44"/>
      <c r="I26" s="44"/>
      <c r="J26" s="44"/>
      <c r="L26" s="91"/>
      <c r="M26">
        <v>28</v>
      </c>
      <c r="N26">
        <v>1428310</v>
      </c>
      <c r="O26">
        <v>21.7</v>
      </c>
      <c r="P26">
        <v>21.7</v>
      </c>
      <c r="Q26">
        <v>97.9</v>
      </c>
      <c r="S26" s="39"/>
    </row>
    <row r="27" spans="1:19" x14ac:dyDescent="0.2">
      <c r="A27">
        <v>25</v>
      </c>
      <c r="B27" s="49">
        <v>1084</v>
      </c>
      <c r="C27" s="47"/>
      <c r="D27" s="5"/>
      <c r="G27" s="44"/>
      <c r="H27" s="44"/>
      <c r="I27" s="44"/>
      <c r="J27" s="44"/>
      <c r="L27" s="91"/>
      <c r="M27">
        <v>1</v>
      </c>
      <c r="N27">
        <v>140480</v>
      </c>
      <c r="O27">
        <v>2.1</v>
      </c>
      <c r="P27">
        <v>2.1</v>
      </c>
      <c r="Q27">
        <v>100</v>
      </c>
      <c r="S27" s="39"/>
    </row>
    <row r="28" spans="1:19" x14ac:dyDescent="0.2">
      <c r="A28">
        <v>26</v>
      </c>
      <c r="B28" s="49">
        <v>905</v>
      </c>
      <c r="C28" s="47"/>
      <c r="D28" s="5"/>
      <c r="G28" s="44"/>
      <c r="H28" s="44"/>
      <c r="I28" s="44"/>
      <c r="J28" s="44"/>
      <c r="L28" s="92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>
        <v>27</v>
      </c>
      <c r="B29" s="49">
        <v>815</v>
      </c>
      <c r="C29" s="47"/>
      <c r="D29" s="5"/>
      <c r="G29" s="44"/>
      <c r="H29" s="44"/>
      <c r="I29" s="44"/>
      <c r="J29" s="44"/>
    </row>
    <row r="30" spans="1:19" x14ac:dyDescent="0.2">
      <c r="A30">
        <v>28</v>
      </c>
      <c r="B30" s="49">
        <v>1311</v>
      </c>
      <c r="C30" s="47"/>
      <c r="D30" s="5"/>
      <c r="G30" s="44"/>
      <c r="H30" s="44"/>
      <c r="I30" s="44"/>
      <c r="J30" s="44"/>
    </row>
    <row r="31" spans="1:19" x14ac:dyDescent="0.2">
      <c r="A31">
        <v>1</v>
      </c>
      <c r="B31" s="49">
        <v>712</v>
      </c>
      <c r="C31" s="47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55</v>
      </c>
      <c r="B35" s="5"/>
      <c r="C35" s="5"/>
    </row>
    <row r="36" spans="1:3" x14ac:dyDescent="0.2">
      <c r="C36" s="5"/>
    </row>
    <row r="37" spans="1:3" x14ac:dyDescent="0.2">
      <c r="C37" s="5"/>
    </row>
    <row r="38" spans="1:3" x14ac:dyDescent="0.2">
      <c r="C38" s="5"/>
    </row>
    <row r="39" spans="1:3" x14ac:dyDescent="0.2">
      <c r="C39" s="5"/>
    </row>
    <row r="40" spans="1:3" x14ac:dyDescent="0.2"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450-196D-B343-9AF1-6A9F90A17D35}">
  <dimension ref="A3:S48"/>
  <sheetViews>
    <sheetView workbookViewId="0">
      <selection activeCell="J18" sqref="J18"/>
    </sheetView>
  </sheetViews>
  <sheetFormatPr baseColWidth="10" defaultColWidth="11" defaultRowHeight="16" x14ac:dyDescent="0.2"/>
  <cols>
    <col min="4" max="4" width="13.33203125" bestFit="1" customWidth="1"/>
  </cols>
  <sheetData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3</v>
      </c>
      <c r="B5" s="37">
        <f>P22/100</f>
        <v>0.23399999999999999</v>
      </c>
      <c r="C5">
        <f>SUM(E5:K5)</f>
        <v>7992</v>
      </c>
      <c r="D5">
        <f>B5*C5</f>
        <v>1870.1279999999999</v>
      </c>
      <c r="E5" s="1">
        <f t="shared" ref="E5:E10" si="0">B20</f>
        <v>1084</v>
      </c>
      <c r="F5" s="1">
        <f t="shared" ref="F5:F10" si="1">B21</f>
        <v>906</v>
      </c>
      <c r="G5" s="1">
        <f t="shared" ref="G5:G10" si="2">B22</f>
        <v>818</v>
      </c>
      <c r="H5" s="1">
        <f t="shared" ref="H5:H10" si="3">B23</f>
        <v>1330</v>
      </c>
      <c r="I5" s="1">
        <f t="shared" ref="I5:I10" si="4">B24</f>
        <v>1269</v>
      </c>
      <c r="J5" s="5">
        <f t="shared" ref="J5:J10" si="5">B25</f>
        <v>1168</v>
      </c>
      <c r="K5" s="5">
        <f t="shared" ref="K5:K10" si="6">B26</f>
        <v>1417</v>
      </c>
    </row>
    <row r="6" spans="1:11" x14ac:dyDescent="0.2">
      <c r="A6">
        <v>4</v>
      </c>
      <c r="B6" s="37">
        <f t="shared" ref="B6:B10" si="7">P23/100</f>
        <v>8.6999999999999994E-2</v>
      </c>
      <c r="C6">
        <f t="shared" ref="C6:C10" si="8">SUM(E6:K6)</f>
        <v>7984</v>
      </c>
      <c r="D6">
        <f t="shared" ref="D6:D10" si="9">B6*C6</f>
        <v>694.60799999999995</v>
      </c>
      <c r="E6" s="1">
        <f t="shared" si="0"/>
        <v>906</v>
      </c>
      <c r="F6" s="1">
        <f t="shared" si="1"/>
        <v>818</v>
      </c>
      <c r="G6" s="1">
        <f t="shared" si="2"/>
        <v>1330</v>
      </c>
      <c r="H6" s="1">
        <f t="shared" si="3"/>
        <v>1269</v>
      </c>
      <c r="I6" s="5">
        <f t="shared" si="4"/>
        <v>1168</v>
      </c>
      <c r="J6" s="5">
        <f t="shared" si="5"/>
        <v>1417</v>
      </c>
      <c r="K6" s="5">
        <f t="shared" si="6"/>
        <v>1076</v>
      </c>
    </row>
    <row r="7" spans="1:11" x14ac:dyDescent="0.2">
      <c r="A7">
        <v>5</v>
      </c>
      <c r="B7" s="37">
        <f t="shared" si="7"/>
        <v>0.161</v>
      </c>
      <c r="C7">
        <f t="shared" si="8"/>
        <v>7858</v>
      </c>
      <c r="D7">
        <f t="shared" si="9"/>
        <v>1265.1379999999999</v>
      </c>
      <c r="E7" s="1">
        <f t="shared" si="0"/>
        <v>818</v>
      </c>
      <c r="F7" s="1">
        <f t="shared" si="1"/>
        <v>1330</v>
      </c>
      <c r="G7" s="1">
        <f t="shared" si="2"/>
        <v>1269</v>
      </c>
      <c r="H7" s="5">
        <f t="shared" si="3"/>
        <v>1168</v>
      </c>
      <c r="I7" s="5">
        <f t="shared" si="4"/>
        <v>1417</v>
      </c>
      <c r="J7" s="5">
        <f t="shared" si="5"/>
        <v>1076</v>
      </c>
      <c r="K7" s="5">
        <f t="shared" si="6"/>
        <v>780</v>
      </c>
    </row>
    <row r="8" spans="1:11" x14ac:dyDescent="0.2">
      <c r="A8">
        <v>6</v>
      </c>
      <c r="B8" s="37">
        <f t="shared" si="7"/>
        <v>0.36899999999999999</v>
      </c>
      <c r="C8">
        <f t="shared" si="8"/>
        <v>7815</v>
      </c>
      <c r="D8">
        <f t="shared" si="9"/>
        <v>2883.7350000000001</v>
      </c>
      <c r="E8" s="1">
        <f t="shared" si="0"/>
        <v>1330</v>
      </c>
      <c r="F8" s="1">
        <f t="shared" si="1"/>
        <v>1269</v>
      </c>
      <c r="G8" s="5">
        <f t="shared" si="2"/>
        <v>1168</v>
      </c>
      <c r="H8" s="5">
        <f t="shared" si="3"/>
        <v>1417</v>
      </c>
      <c r="I8" s="5">
        <f t="shared" si="4"/>
        <v>1076</v>
      </c>
      <c r="J8" s="5">
        <f t="shared" si="5"/>
        <v>780</v>
      </c>
      <c r="K8" s="5">
        <f t="shared" si="6"/>
        <v>775</v>
      </c>
    </row>
    <row r="9" spans="1:11" x14ac:dyDescent="0.2">
      <c r="A9">
        <v>7</v>
      </c>
      <c r="B9" s="37">
        <f t="shared" si="7"/>
        <v>9.8000000000000004E-2</v>
      </c>
      <c r="C9">
        <f t="shared" si="8"/>
        <v>7723</v>
      </c>
      <c r="D9">
        <f t="shared" si="9"/>
        <v>756.85400000000004</v>
      </c>
      <c r="E9" s="1">
        <f t="shared" si="0"/>
        <v>1269</v>
      </c>
      <c r="F9" s="5">
        <f t="shared" si="1"/>
        <v>1168</v>
      </c>
      <c r="G9" s="5">
        <f t="shared" si="2"/>
        <v>1417</v>
      </c>
      <c r="H9" s="5">
        <f t="shared" si="3"/>
        <v>1076</v>
      </c>
      <c r="I9" s="5">
        <f t="shared" si="4"/>
        <v>780</v>
      </c>
      <c r="J9" s="5">
        <f t="shared" si="5"/>
        <v>775</v>
      </c>
      <c r="K9" s="5">
        <f t="shared" si="6"/>
        <v>1238</v>
      </c>
    </row>
    <row r="10" spans="1:11" x14ac:dyDescent="0.2">
      <c r="A10">
        <v>8</v>
      </c>
      <c r="B10" s="37">
        <f t="shared" si="7"/>
        <v>5.0999999999999997E-2</v>
      </c>
      <c r="C10">
        <f t="shared" si="8"/>
        <v>7225</v>
      </c>
      <c r="D10">
        <f t="shared" si="9"/>
        <v>368.47499999999997</v>
      </c>
      <c r="E10" s="5">
        <f t="shared" si="0"/>
        <v>1168</v>
      </c>
      <c r="F10" s="5">
        <f t="shared" si="1"/>
        <v>1417</v>
      </c>
      <c r="G10" s="5">
        <f t="shared" si="2"/>
        <v>1076</v>
      </c>
      <c r="H10" s="5">
        <f t="shared" si="3"/>
        <v>780</v>
      </c>
      <c r="I10" s="5">
        <f t="shared" si="4"/>
        <v>775</v>
      </c>
      <c r="J10" s="5">
        <f t="shared" si="5"/>
        <v>1238</v>
      </c>
      <c r="K10" s="5">
        <f t="shared" si="6"/>
        <v>771</v>
      </c>
    </row>
    <row r="11" spans="1:11" x14ac:dyDescent="0.2">
      <c r="D11" s="38">
        <f>SUM(D5:D10)</f>
        <v>7838.938000000001</v>
      </c>
    </row>
    <row r="13" spans="1:11" x14ac:dyDescent="0.2">
      <c r="A13" t="s">
        <v>7</v>
      </c>
      <c r="D13" s="45">
        <f>D11/7</f>
        <v>1119.8482857142858</v>
      </c>
      <c r="E13" t="s">
        <v>52</v>
      </c>
    </row>
    <row r="14" spans="1:11" x14ac:dyDescent="0.2">
      <c r="A14">
        <v>19</v>
      </c>
      <c r="B14" s="50">
        <v>1052</v>
      </c>
      <c r="C14" s="47"/>
      <c r="D14" s="5"/>
    </row>
    <row r="15" spans="1:11" x14ac:dyDescent="0.2">
      <c r="A15">
        <v>20</v>
      </c>
      <c r="B15" s="50">
        <v>1069</v>
      </c>
      <c r="C15" s="47"/>
      <c r="D15" s="5"/>
    </row>
    <row r="16" spans="1:11" x14ac:dyDescent="0.2">
      <c r="A16">
        <v>21</v>
      </c>
      <c r="B16" s="50">
        <v>1679</v>
      </c>
      <c r="C16" s="47"/>
      <c r="D16" s="5"/>
    </row>
    <row r="17" spans="1:19" x14ac:dyDescent="0.2">
      <c r="A17">
        <v>22</v>
      </c>
      <c r="B17" s="50">
        <v>1627</v>
      </c>
      <c r="C17" s="47"/>
      <c r="D17" s="5"/>
    </row>
    <row r="18" spans="1:19" x14ac:dyDescent="0.2">
      <c r="A18" s="1">
        <v>23</v>
      </c>
      <c r="B18" s="50">
        <v>1473</v>
      </c>
      <c r="C18" s="47"/>
      <c r="D18" s="5"/>
    </row>
    <row r="19" spans="1:19" x14ac:dyDescent="0.2">
      <c r="A19">
        <v>24</v>
      </c>
      <c r="B19" s="50">
        <v>1317</v>
      </c>
      <c r="C19" s="47"/>
      <c r="D19" s="5"/>
    </row>
    <row r="20" spans="1:19" x14ac:dyDescent="0.2">
      <c r="A20">
        <v>25</v>
      </c>
      <c r="B20" s="50">
        <v>1084</v>
      </c>
      <c r="C20" s="47"/>
      <c r="D20" s="5"/>
      <c r="G20" s="44"/>
      <c r="H20" s="44"/>
      <c r="I20" s="44"/>
      <c r="J20" s="44"/>
    </row>
    <row r="21" spans="1:19" ht="34" x14ac:dyDescent="0.2">
      <c r="A21">
        <v>26</v>
      </c>
      <c r="B21" s="50">
        <v>906</v>
      </c>
      <c r="C21" s="47"/>
      <c r="D21" s="5"/>
      <c r="G21" s="44"/>
      <c r="H21" s="44"/>
      <c r="I21" s="44"/>
      <c r="J21" s="44"/>
      <c r="L21" s="84" t="s">
        <v>8</v>
      </c>
      <c r="M21" s="8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>
        <v>27</v>
      </c>
      <c r="B22" s="50">
        <v>818</v>
      </c>
      <c r="C22" s="47"/>
      <c r="D22" s="5"/>
      <c r="G22" s="44"/>
      <c r="H22" s="44"/>
      <c r="I22" s="44"/>
      <c r="J22" s="44"/>
      <c r="L22" s="90" t="s">
        <v>13</v>
      </c>
      <c r="M22">
        <v>3</v>
      </c>
      <c r="N22">
        <v>1539210</v>
      </c>
      <c r="O22">
        <v>23.4</v>
      </c>
      <c r="P22">
        <v>23.4</v>
      </c>
      <c r="Q22">
        <v>23.4</v>
      </c>
      <c r="S22" s="39"/>
    </row>
    <row r="23" spans="1:19" x14ac:dyDescent="0.2">
      <c r="A23">
        <v>28</v>
      </c>
      <c r="B23" s="50">
        <v>1330</v>
      </c>
      <c r="C23" s="47"/>
      <c r="D23" s="5"/>
      <c r="G23" s="44"/>
      <c r="H23" s="44"/>
      <c r="I23" s="44"/>
      <c r="J23" s="44"/>
      <c r="L23" s="91"/>
      <c r="M23">
        <v>4</v>
      </c>
      <c r="N23">
        <v>572382</v>
      </c>
      <c r="O23">
        <v>8.6999999999999993</v>
      </c>
      <c r="P23">
        <v>8.6999999999999993</v>
      </c>
      <c r="Q23">
        <v>32.1</v>
      </c>
      <c r="S23" s="39"/>
    </row>
    <row r="24" spans="1:19" x14ac:dyDescent="0.2">
      <c r="A24">
        <v>1</v>
      </c>
      <c r="B24" s="50">
        <v>1269</v>
      </c>
      <c r="C24" s="47"/>
      <c r="D24" s="5"/>
      <c r="F24" s="46"/>
      <c r="G24" s="44"/>
      <c r="H24" s="44"/>
      <c r="I24" s="44"/>
      <c r="J24" s="44"/>
      <c r="L24" s="91"/>
      <c r="M24">
        <v>5</v>
      </c>
      <c r="N24">
        <v>1057636</v>
      </c>
      <c r="O24">
        <v>16.100000000000001</v>
      </c>
      <c r="P24">
        <v>16.100000000000001</v>
      </c>
      <c r="Q24">
        <v>48.2</v>
      </c>
      <c r="S24" s="39"/>
    </row>
    <row r="25" spans="1:19" x14ac:dyDescent="0.2">
      <c r="A25">
        <v>2</v>
      </c>
      <c r="B25" s="50">
        <v>1168</v>
      </c>
      <c r="C25" s="47"/>
      <c r="D25" s="5"/>
      <c r="G25" s="44"/>
      <c r="H25" s="44"/>
      <c r="I25" s="44"/>
      <c r="J25" s="44"/>
      <c r="L25" s="91"/>
      <c r="M25">
        <v>6</v>
      </c>
      <c r="N25">
        <v>2428839</v>
      </c>
      <c r="O25">
        <v>36.9</v>
      </c>
      <c r="P25">
        <v>36.9</v>
      </c>
      <c r="Q25">
        <v>85.1</v>
      </c>
      <c r="S25" s="39"/>
    </row>
    <row r="26" spans="1:19" x14ac:dyDescent="0.2">
      <c r="A26" s="1">
        <v>3</v>
      </c>
      <c r="B26" s="50">
        <v>1417</v>
      </c>
      <c r="C26" s="47"/>
      <c r="D26" s="5"/>
      <c r="G26" s="44"/>
      <c r="H26" s="44"/>
      <c r="I26" s="44"/>
      <c r="J26" s="44"/>
      <c r="L26" s="91"/>
      <c r="M26">
        <v>7</v>
      </c>
      <c r="N26">
        <v>647603</v>
      </c>
      <c r="O26">
        <v>9.8000000000000007</v>
      </c>
      <c r="P26">
        <v>9.8000000000000007</v>
      </c>
      <c r="Q26">
        <v>94.9</v>
      </c>
      <c r="S26" s="39"/>
    </row>
    <row r="27" spans="1:19" x14ac:dyDescent="0.2">
      <c r="A27" s="1">
        <v>4</v>
      </c>
      <c r="B27" s="50">
        <v>1076</v>
      </c>
      <c r="C27" s="47"/>
      <c r="D27" s="5"/>
      <c r="G27" s="44"/>
      <c r="H27" s="44"/>
      <c r="I27" s="44"/>
      <c r="J27" s="44"/>
      <c r="L27" s="91"/>
      <c r="M27">
        <v>8</v>
      </c>
      <c r="N27">
        <v>335206</v>
      </c>
      <c r="O27">
        <v>5.0999999999999996</v>
      </c>
      <c r="P27">
        <v>5.0999999999999996</v>
      </c>
      <c r="Q27">
        <v>100</v>
      </c>
      <c r="S27" s="39"/>
    </row>
    <row r="28" spans="1:19" x14ac:dyDescent="0.2">
      <c r="A28" s="1">
        <v>5</v>
      </c>
      <c r="B28" s="50">
        <v>780</v>
      </c>
      <c r="C28" s="47"/>
      <c r="D28" s="5"/>
      <c r="G28" s="44"/>
      <c r="H28" s="44"/>
      <c r="I28" s="44"/>
      <c r="J28" s="44"/>
      <c r="L28" s="92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 s="1">
        <v>6</v>
      </c>
      <c r="B29" s="50">
        <v>775</v>
      </c>
      <c r="C29" s="47"/>
      <c r="D29" s="5"/>
      <c r="G29" s="44"/>
      <c r="H29" s="44"/>
      <c r="I29" s="44"/>
      <c r="J29" s="44"/>
    </row>
    <row r="30" spans="1:19" x14ac:dyDescent="0.2">
      <c r="A30" s="1">
        <v>7</v>
      </c>
      <c r="B30" s="50">
        <v>1238</v>
      </c>
      <c r="C30" s="47"/>
      <c r="D30" s="5"/>
      <c r="G30" s="44"/>
      <c r="H30" s="44"/>
      <c r="I30" s="44"/>
      <c r="J30" s="44"/>
    </row>
    <row r="31" spans="1:19" x14ac:dyDescent="0.2">
      <c r="A31" s="1">
        <v>8</v>
      </c>
      <c r="B31" s="50">
        <v>771</v>
      </c>
      <c r="C31" s="47"/>
      <c r="D31" s="5"/>
      <c r="L31" t="s">
        <v>2</v>
      </c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56</v>
      </c>
      <c r="B35" s="5"/>
      <c r="C35" s="5"/>
    </row>
    <row r="36" spans="1:3" x14ac:dyDescent="0.2">
      <c r="C36" s="5"/>
    </row>
    <row r="37" spans="1:3" x14ac:dyDescent="0.2">
      <c r="C37" s="5"/>
    </row>
    <row r="38" spans="1:3" x14ac:dyDescent="0.2">
      <c r="C38" s="5"/>
    </row>
    <row r="39" spans="1:3" x14ac:dyDescent="0.2">
      <c r="C39" s="5"/>
    </row>
    <row r="40" spans="1:3" x14ac:dyDescent="0.2"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7A87-A1BB-496D-AB24-EC7352A39716}">
  <dimension ref="A3:S48"/>
  <sheetViews>
    <sheetView workbookViewId="0">
      <selection activeCell="F19" sqref="F19"/>
    </sheetView>
  </sheetViews>
  <sheetFormatPr baseColWidth="10" defaultColWidth="11" defaultRowHeight="16" x14ac:dyDescent="0.2"/>
  <cols>
    <col min="4" max="4" width="13.33203125" bestFit="1" customWidth="1"/>
  </cols>
  <sheetData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10</v>
      </c>
      <c r="B5" s="37">
        <f t="shared" ref="B5:B10" si="0">P22/100</f>
        <v>0.20600000000000002</v>
      </c>
      <c r="C5">
        <f t="shared" ref="C5:C10" si="1">SUM(E5:K5)</f>
        <v>7607</v>
      </c>
      <c r="D5">
        <f t="shared" ref="D5:D10" si="2">B5*C5</f>
        <v>1567.0420000000001</v>
      </c>
      <c r="E5" s="1">
        <f t="shared" ref="E5:E10" si="3">B20</f>
        <v>1078</v>
      </c>
      <c r="F5" s="1">
        <f t="shared" ref="F5:F10" si="4">B21</f>
        <v>785</v>
      </c>
      <c r="G5" s="1">
        <f t="shared" ref="G5:G10" si="5">B22</f>
        <v>776</v>
      </c>
      <c r="H5" s="1">
        <f t="shared" ref="H5:H10" si="6">B23</f>
        <v>1247</v>
      </c>
      <c r="I5" s="1">
        <f t="shared" ref="I5:I10" si="7">B24</f>
        <v>1366</v>
      </c>
      <c r="J5" s="5">
        <f t="shared" ref="J5:J10" si="8">B25</f>
        <v>1255</v>
      </c>
      <c r="K5" s="5">
        <f t="shared" ref="K5:K10" si="9">B26</f>
        <v>1100</v>
      </c>
    </row>
    <row r="6" spans="1:11" x14ac:dyDescent="0.2">
      <c r="A6">
        <v>11</v>
      </c>
      <c r="B6" s="37">
        <f t="shared" si="0"/>
        <v>0.14000000000000001</v>
      </c>
      <c r="C6">
        <f t="shared" si="1"/>
        <v>7593</v>
      </c>
      <c r="D6">
        <f t="shared" si="2"/>
        <v>1063.0200000000002</v>
      </c>
      <c r="E6" s="1">
        <f t="shared" si="3"/>
        <v>785</v>
      </c>
      <c r="F6" s="1">
        <f t="shared" si="4"/>
        <v>776</v>
      </c>
      <c r="G6" s="1">
        <f t="shared" si="5"/>
        <v>1247</v>
      </c>
      <c r="H6" s="1">
        <f t="shared" si="6"/>
        <v>1366</v>
      </c>
      <c r="I6" s="5">
        <f t="shared" si="7"/>
        <v>1255</v>
      </c>
      <c r="J6" s="5">
        <f t="shared" si="8"/>
        <v>1100</v>
      </c>
      <c r="K6" s="5">
        <f t="shared" si="9"/>
        <v>1064</v>
      </c>
    </row>
    <row r="7" spans="1:11" x14ac:dyDescent="0.2">
      <c r="A7">
        <v>12</v>
      </c>
      <c r="B7" s="37">
        <f t="shared" si="0"/>
        <v>0.20800000000000002</v>
      </c>
      <c r="C7">
        <f t="shared" si="1"/>
        <v>7536</v>
      </c>
      <c r="D7">
        <f t="shared" si="2"/>
        <v>1567.4880000000001</v>
      </c>
      <c r="E7" s="1">
        <f t="shared" si="3"/>
        <v>776</v>
      </c>
      <c r="F7" s="1">
        <f t="shared" si="4"/>
        <v>1247</v>
      </c>
      <c r="G7" s="1">
        <f t="shared" si="5"/>
        <v>1366</v>
      </c>
      <c r="H7" s="5">
        <f t="shared" si="6"/>
        <v>1255</v>
      </c>
      <c r="I7" s="5">
        <f t="shared" si="7"/>
        <v>1100</v>
      </c>
      <c r="J7" s="5">
        <f t="shared" si="8"/>
        <v>1064</v>
      </c>
      <c r="K7" s="5">
        <f t="shared" si="9"/>
        <v>728</v>
      </c>
    </row>
    <row r="8" spans="1:11" x14ac:dyDescent="0.2">
      <c r="A8">
        <v>13</v>
      </c>
      <c r="B8" s="37">
        <f t="shared" si="0"/>
        <v>0.253</v>
      </c>
      <c r="C8">
        <f t="shared" si="1"/>
        <v>7453</v>
      </c>
      <c r="D8">
        <f t="shared" si="2"/>
        <v>1885.6089999999999</v>
      </c>
      <c r="E8" s="1">
        <f t="shared" si="3"/>
        <v>1247</v>
      </c>
      <c r="F8" s="1">
        <f t="shared" si="4"/>
        <v>1366</v>
      </c>
      <c r="G8" s="5">
        <f t="shared" si="5"/>
        <v>1255</v>
      </c>
      <c r="H8" s="5">
        <f t="shared" si="6"/>
        <v>1100</v>
      </c>
      <c r="I8" s="5">
        <f t="shared" si="7"/>
        <v>1064</v>
      </c>
      <c r="J8" s="5">
        <f t="shared" si="8"/>
        <v>728</v>
      </c>
      <c r="K8" s="5">
        <f t="shared" si="9"/>
        <v>693</v>
      </c>
    </row>
    <row r="9" spans="1:11" x14ac:dyDescent="0.2">
      <c r="A9">
        <v>14</v>
      </c>
      <c r="B9" s="37">
        <f t="shared" si="0"/>
        <v>0.17</v>
      </c>
      <c r="C9">
        <f t="shared" si="1"/>
        <v>7519</v>
      </c>
      <c r="D9">
        <f t="shared" si="2"/>
        <v>1278.23</v>
      </c>
      <c r="E9" s="1">
        <f t="shared" si="3"/>
        <v>1366</v>
      </c>
      <c r="F9" s="5">
        <f t="shared" si="4"/>
        <v>1255</v>
      </c>
      <c r="G9" s="5">
        <f t="shared" si="5"/>
        <v>1100</v>
      </c>
      <c r="H9" s="5">
        <f t="shared" si="6"/>
        <v>1064</v>
      </c>
      <c r="I9" s="5">
        <f t="shared" si="7"/>
        <v>728</v>
      </c>
      <c r="J9" s="5">
        <f t="shared" si="8"/>
        <v>693</v>
      </c>
      <c r="K9" s="5">
        <f t="shared" si="9"/>
        <v>1313</v>
      </c>
    </row>
    <row r="10" spans="1:11" x14ac:dyDescent="0.2">
      <c r="A10">
        <v>15</v>
      </c>
      <c r="B10" s="37">
        <f t="shared" si="0"/>
        <v>2.3E-2</v>
      </c>
      <c r="C10">
        <f t="shared" si="1"/>
        <v>6926</v>
      </c>
      <c r="D10">
        <f t="shared" si="2"/>
        <v>159.298</v>
      </c>
      <c r="E10" s="5">
        <f t="shared" si="3"/>
        <v>1255</v>
      </c>
      <c r="F10" s="5">
        <f t="shared" si="4"/>
        <v>1100</v>
      </c>
      <c r="G10" s="5">
        <f t="shared" si="5"/>
        <v>1064</v>
      </c>
      <c r="H10" s="5">
        <f t="shared" si="6"/>
        <v>728</v>
      </c>
      <c r="I10" s="5">
        <f t="shared" si="7"/>
        <v>693</v>
      </c>
      <c r="J10" s="5">
        <f t="shared" si="8"/>
        <v>1313</v>
      </c>
      <c r="K10" s="5">
        <f t="shared" si="9"/>
        <v>773</v>
      </c>
    </row>
    <row r="11" spans="1:11" x14ac:dyDescent="0.2">
      <c r="D11" s="38">
        <f>SUM(D5:D10)</f>
        <v>7520.686999999999</v>
      </c>
    </row>
    <row r="13" spans="1:11" x14ac:dyDescent="0.2">
      <c r="A13" t="s">
        <v>7</v>
      </c>
      <c r="D13" s="45">
        <f>D11/7</f>
        <v>1074.3838571428571</v>
      </c>
      <c r="E13" t="s">
        <v>52</v>
      </c>
    </row>
    <row r="14" spans="1:11" x14ac:dyDescent="0.2">
      <c r="A14">
        <v>26</v>
      </c>
      <c r="B14" s="50">
        <v>905</v>
      </c>
      <c r="C14" s="47"/>
      <c r="D14" s="5"/>
    </row>
    <row r="15" spans="1:11" x14ac:dyDescent="0.2">
      <c r="A15">
        <v>27</v>
      </c>
      <c r="B15" s="50">
        <v>817</v>
      </c>
      <c r="C15" s="47"/>
      <c r="D15" s="5"/>
    </row>
    <row r="16" spans="1:11" x14ac:dyDescent="0.2">
      <c r="A16">
        <v>28</v>
      </c>
      <c r="B16" s="50">
        <v>1333</v>
      </c>
      <c r="C16" s="47"/>
      <c r="D16" s="5"/>
    </row>
    <row r="17" spans="1:19" x14ac:dyDescent="0.2">
      <c r="A17">
        <v>1</v>
      </c>
      <c r="B17" s="50">
        <v>1267</v>
      </c>
      <c r="C17" s="47"/>
      <c r="D17" s="5"/>
    </row>
    <row r="18" spans="1:19" x14ac:dyDescent="0.2">
      <c r="A18" s="1">
        <v>2</v>
      </c>
      <c r="B18" s="50">
        <v>1169</v>
      </c>
      <c r="C18" s="47"/>
      <c r="D18" s="5"/>
    </row>
    <row r="19" spans="1:19" x14ac:dyDescent="0.2">
      <c r="A19">
        <v>3</v>
      </c>
      <c r="B19" s="50">
        <v>1422</v>
      </c>
      <c r="C19" s="47"/>
      <c r="D19" s="5"/>
    </row>
    <row r="20" spans="1:19" x14ac:dyDescent="0.2">
      <c r="A20">
        <v>4</v>
      </c>
      <c r="B20" s="50">
        <v>1078</v>
      </c>
      <c r="C20" s="47"/>
      <c r="D20" s="5"/>
    </row>
    <row r="21" spans="1:19" ht="34" x14ac:dyDescent="0.2">
      <c r="A21">
        <v>5</v>
      </c>
      <c r="B21" s="50">
        <v>785</v>
      </c>
      <c r="C21" s="47"/>
      <c r="D21" s="5"/>
      <c r="L21" s="93" t="s">
        <v>8</v>
      </c>
      <c r="M21" s="93"/>
      <c r="N21" s="70" t="s">
        <v>9</v>
      </c>
      <c r="O21" s="69" t="s">
        <v>10</v>
      </c>
      <c r="P21" s="69" t="s">
        <v>11</v>
      </c>
      <c r="Q21" s="68" t="s">
        <v>12</v>
      </c>
    </row>
    <row r="22" spans="1:19" ht="16" customHeight="1" x14ac:dyDescent="0.2">
      <c r="A22">
        <v>6</v>
      </c>
      <c r="B22" s="50">
        <v>776</v>
      </c>
      <c r="C22" s="47"/>
      <c r="D22" s="5"/>
      <c r="L22" s="94" t="s">
        <v>13</v>
      </c>
      <c r="M22">
        <v>10</v>
      </c>
      <c r="N22">
        <v>1354281</v>
      </c>
      <c r="O22">
        <v>20.6</v>
      </c>
      <c r="P22">
        <v>20.6</v>
      </c>
      <c r="Q22">
        <v>20.6</v>
      </c>
      <c r="S22" s="39"/>
    </row>
    <row r="23" spans="1:19" x14ac:dyDescent="0.2">
      <c r="A23">
        <v>7</v>
      </c>
      <c r="B23" s="50">
        <v>1247</v>
      </c>
      <c r="C23" s="47"/>
      <c r="D23" s="5"/>
      <c r="L23" s="95"/>
      <c r="M23">
        <v>11</v>
      </c>
      <c r="N23">
        <v>919151</v>
      </c>
      <c r="O23">
        <v>14</v>
      </c>
      <c r="P23">
        <v>14</v>
      </c>
      <c r="Q23">
        <v>34.5</v>
      </c>
      <c r="S23" s="39"/>
    </row>
    <row r="24" spans="1:19" x14ac:dyDescent="0.2">
      <c r="A24">
        <v>8</v>
      </c>
      <c r="B24" s="50">
        <v>1366</v>
      </c>
      <c r="C24" s="47"/>
      <c r="D24" s="5"/>
      <c r="F24" s="46"/>
      <c r="L24" s="95"/>
      <c r="M24">
        <v>12</v>
      </c>
      <c r="N24">
        <v>1369772</v>
      </c>
      <c r="O24">
        <v>20.8</v>
      </c>
      <c r="P24">
        <v>20.8</v>
      </c>
      <c r="Q24">
        <v>55.4</v>
      </c>
      <c r="S24" s="39"/>
    </row>
    <row r="25" spans="1:19" x14ac:dyDescent="0.2">
      <c r="A25">
        <v>9</v>
      </c>
      <c r="B25" s="50">
        <v>1255</v>
      </c>
      <c r="C25" s="47"/>
      <c r="D25" s="5"/>
      <c r="L25" s="95"/>
      <c r="M25">
        <v>13</v>
      </c>
      <c r="N25">
        <v>1665724</v>
      </c>
      <c r="O25">
        <v>25.3</v>
      </c>
      <c r="P25">
        <v>25.3</v>
      </c>
      <c r="Q25">
        <v>80.7</v>
      </c>
      <c r="S25" s="39"/>
    </row>
    <row r="26" spans="1:19" x14ac:dyDescent="0.2">
      <c r="A26" s="1">
        <v>10</v>
      </c>
      <c r="B26" s="50">
        <v>1100</v>
      </c>
      <c r="C26" s="47"/>
      <c r="D26" s="5"/>
      <c r="L26" s="95"/>
      <c r="M26">
        <v>14</v>
      </c>
      <c r="N26">
        <v>1119070</v>
      </c>
      <c r="O26">
        <v>17</v>
      </c>
      <c r="P26">
        <v>17</v>
      </c>
      <c r="Q26">
        <v>97.7</v>
      </c>
      <c r="S26" s="39"/>
    </row>
    <row r="27" spans="1:19" x14ac:dyDescent="0.2">
      <c r="A27" s="1">
        <v>11</v>
      </c>
      <c r="B27" s="50">
        <v>1064</v>
      </c>
      <c r="C27" s="47"/>
      <c r="D27" s="5"/>
      <c r="L27" s="95"/>
      <c r="M27">
        <v>15</v>
      </c>
      <c r="N27">
        <v>152878</v>
      </c>
      <c r="O27">
        <v>2.2999999999999998</v>
      </c>
      <c r="P27">
        <v>2.2999999999999998</v>
      </c>
      <c r="Q27">
        <v>100</v>
      </c>
      <c r="S27" s="39"/>
    </row>
    <row r="28" spans="1:19" x14ac:dyDescent="0.2">
      <c r="A28" s="1">
        <v>12</v>
      </c>
      <c r="B28" s="50">
        <v>728</v>
      </c>
      <c r="C28" s="47"/>
      <c r="D28" s="5"/>
      <c r="L28" s="96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 s="1">
        <v>13</v>
      </c>
      <c r="B29" s="50">
        <v>693</v>
      </c>
      <c r="C29" s="47"/>
      <c r="D29" s="5"/>
    </row>
    <row r="30" spans="1:19" x14ac:dyDescent="0.2">
      <c r="A30" s="1">
        <f>A31-1</f>
        <v>14</v>
      </c>
      <c r="B30" s="50">
        <v>1313</v>
      </c>
      <c r="C30" s="47"/>
      <c r="D30" s="5"/>
    </row>
    <row r="31" spans="1:19" x14ac:dyDescent="0.2">
      <c r="A31" s="1">
        <v>15</v>
      </c>
      <c r="B31" s="50">
        <v>773</v>
      </c>
      <c r="C31" s="47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57</v>
      </c>
      <c r="B35" s="5"/>
      <c r="C35" s="5"/>
    </row>
    <row r="36" spans="1:3" x14ac:dyDescent="0.2">
      <c r="C36" s="5"/>
    </row>
    <row r="37" spans="1:3" x14ac:dyDescent="0.2">
      <c r="C37" s="5"/>
    </row>
    <row r="38" spans="1:3" x14ac:dyDescent="0.2">
      <c r="C38" s="5"/>
    </row>
    <row r="39" spans="1:3" x14ac:dyDescent="0.2">
      <c r="C39" s="5"/>
    </row>
    <row r="40" spans="1:3" x14ac:dyDescent="0.2"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Sem1</vt:lpstr>
      <vt:lpstr>Sem2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Ingrid Peignier</cp:lastModifiedBy>
  <cp:revision/>
  <dcterms:created xsi:type="dcterms:W3CDTF">2022-01-19T19:34:27Z</dcterms:created>
  <dcterms:modified xsi:type="dcterms:W3CDTF">2022-05-11T15:27:04Z</dcterms:modified>
  <cp:category/>
  <cp:contentStatus/>
</cp:coreProperties>
</file>