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PCR\"/>
    </mc:Choice>
  </mc:AlternateContent>
  <xr:revisionPtr revIDLastSave="0" documentId="13_ncr:1_{08501820-4E77-4158-9F65-F60311A5D5FE}" xr6:coauthVersionLast="47" xr6:coauthVersionMax="47" xr10:uidLastSave="{00000000-0000-0000-0000-000000000000}"/>
  <bookViews>
    <workbookView xWindow="-120" yWindow="-120" windowWidth="29040" windowHeight="15720" firstSheet="2" activeTab="15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10" r:id="rId8"/>
    <sheet name="sem 9" sheetId="16" r:id="rId9"/>
    <sheet name="sem 10" sheetId="12" r:id="rId10"/>
    <sheet name="sem 11" sheetId="14" r:id="rId11"/>
    <sheet name="Sem 12" sheetId="15" r:id="rId12"/>
    <sheet name="Sem 13" sheetId="17" r:id="rId13"/>
    <sheet name="Sem 14" sheetId="18" r:id="rId14"/>
    <sheet name="sem 15" sheetId="19" r:id="rId15"/>
    <sheet name="sem 16" sheetId="20" r:id="rId16"/>
    <sheet name="sem 17" sheetId="21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21" l="1"/>
  <c r="O28" i="21"/>
  <c r="N28" i="21"/>
  <c r="K10" i="21"/>
  <c r="J10" i="21"/>
  <c r="I10" i="21"/>
  <c r="H10" i="21"/>
  <c r="G10" i="21"/>
  <c r="F10" i="21"/>
  <c r="E10" i="21"/>
  <c r="C10" i="21" s="1"/>
  <c r="B10" i="21"/>
  <c r="D10" i="21" s="1"/>
  <c r="K9" i="21"/>
  <c r="J9" i="21"/>
  <c r="I9" i="21"/>
  <c r="H9" i="21"/>
  <c r="G9" i="21"/>
  <c r="F9" i="21"/>
  <c r="E9" i="21"/>
  <c r="D9" i="21"/>
  <c r="C9" i="21"/>
  <c r="B9" i="21"/>
  <c r="K8" i="21"/>
  <c r="J8" i="21"/>
  <c r="I8" i="21"/>
  <c r="C8" i="21" s="1"/>
  <c r="H8" i="21"/>
  <c r="G8" i="21"/>
  <c r="F8" i="21"/>
  <c r="E8" i="21"/>
  <c r="B8" i="21"/>
  <c r="K7" i="21"/>
  <c r="J7" i="21"/>
  <c r="I7" i="21"/>
  <c r="H7" i="21"/>
  <c r="G7" i="21"/>
  <c r="C7" i="21" s="1"/>
  <c r="F7" i="21"/>
  <c r="E7" i="21"/>
  <c r="B7" i="21"/>
  <c r="K6" i="21"/>
  <c r="J6" i="21"/>
  <c r="I6" i="21"/>
  <c r="H6" i="21"/>
  <c r="G6" i="21"/>
  <c r="F6" i="21"/>
  <c r="E6" i="21"/>
  <c r="C6" i="21" s="1"/>
  <c r="B6" i="21"/>
  <c r="D6" i="21" s="1"/>
  <c r="K5" i="21"/>
  <c r="J5" i="21"/>
  <c r="I5" i="21"/>
  <c r="H5" i="21"/>
  <c r="G5" i="21"/>
  <c r="C5" i="21" s="1"/>
  <c r="F5" i="21"/>
  <c r="E5" i="21"/>
  <c r="B5" i="21"/>
  <c r="D5" i="21" s="1"/>
  <c r="P28" i="20"/>
  <c r="O28" i="20"/>
  <c r="N28" i="20"/>
  <c r="K10" i="20"/>
  <c r="J10" i="20"/>
  <c r="I10" i="20"/>
  <c r="H10" i="20"/>
  <c r="G10" i="20"/>
  <c r="F10" i="20"/>
  <c r="E10" i="20"/>
  <c r="B10" i="20"/>
  <c r="K9" i="20"/>
  <c r="J9" i="20"/>
  <c r="I9" i="20"/>
  <c r="H9" i="20"/>
  <c r="G9" i="20"/>
  <c r="F9" i="20"/>
  <c r="E9" i="20"/>
  <c r="C9" i="20" s="1"/>
  <c r="D9" i="20" s="1"/>
  <c r="B9" i="20"/>
  <c r="K8" i="20"/>
  <c r="J8" i="20"/>
  <c r="I8" i="20"/>
  <c r="H8" i="20"/>
  <c r="G8" i="20"/>
  <c r="F8" i="20"/>
  <c r="E8" i="20"/>
  <c r="C8" i="20"/>
  <c r="B8" i="20"/>
  <c r="K7" i="20"/>
  <c r="J7" i="20"/>
  <c r="I7" i="20"/>
  <c r="H7" i="20"/>
  <c r="G7" i="20"/>
  <c r="F7" i="20"/>
  <c r="E7" i="20"/>
  <c r="B7" i="20"/>
  <c r="K6" i="20"/>
  <c r="J6" i="20"/>
  <c r="I6" i="20"/>
  <c r="H6" i="20"/>
  <c r="G6" i="20"/>
  <c r="F6" i="20"/>
  <c r="E6" i="20"/>
  <c r="B6" i="20"/>
  <c r="K5" i="20"/>
  <c r="J5" i="20"/>
  <c r="I5" i="20"/>
  <c r="H5" i="20"/>
  <c r="G5" i="20"/>
  <c r="F5" i="20"/>
  <c r="E5" i="20"/>
  <c r="C5" i="20" s="1"/>
  <c r="B5" i="20"/>
  <c r="C7" i="20" l="1"/>
  <c r="C10" i="20"/>
  <c r="D10" i="20" s="1"/>
  <c r="D5" i="20"/>
  <c r="D8" i="20"/>
  <c r="D7" i="20"/>
  <c r="C6" i="20"/>
  <c r="D6" i="20" s="1"/>
  <c r="D8" i="21"/>
  <c r="D7" i="21"/>
  <c r="D11" i="21" s="1"/>
  <c r="D13" i="21" s="1"/>
  <c r="D11" i="20" l="1"/>
  <c r="D13" i="20" s="1"/>
  <c r="D13" i="19"/>
  <c r="E5" i="1"/>
  <c r="K9" i="2"/>
  <c r="E9" i="2"/>
  <c r="D10" i="2"/>
  <c r="D5" i="2"/>
  <c r="C5" i="2"/>
  <c r="K5" i="1"/>
  <c r="F5" i="1"/>
  <c r="K10" i="19"/>
  <c r="J10" i="19"/>
  <c r="I10" i="19"/>
  <c r="H10" i="19"/>
  <c r="G10" i="19"/>
  <c r="F10" i="19"/>
  <c r="E10" i="19"/>
  <c r="B10" i="19"/>
  <c r="K9" i="19"/>
  <c r="J9" i="19"/>
  <c r="I9" i="19"/>
  <c r="H9" i="19"/>
  <c r="G9" i="19"/>
  <c r="F9" i="19"/>
  <c r="E9" i="19"/>
  <c r="B9" i="19"/>
  <c r="K8" i="19"/>
  <c r="J8" i="19"/>
  <c r="I8" i="19"/>
  <c r="H8" i="19"/>
  <c r="G8" i="19"/>
  <c r="F8" i="19"/>
  <c r="E8" i="19"/>
  <c r="B8" i="19"/>
  <c r="K7" i="19"/>
  <c r="J7" i="19"/>
  <c r="I7" i="19"/>
  <c r="H7" i="19"/>
  <c r="C7" i="19" s="1"/>
  <c r="G7" i="19"/>
  <c r="F7" i="19"/>
  <c r="E7" i="19"/>
  <c r="B7" i="19"/>
  <c r="K6" i="19"/>
  <c r="J6" i="19"/>
  <c r="I6" i="19"/>
  <c r="H6" i="19"/>
  <c r="G6" i="19"/>
  <c r="C6" i="19" s="1"/>
  <c r="F6" i="19"/>
  <c r="E6" i="19"/>
  <c r="B6" i="19"/>
  <c r="K5" i="19"/>
  <c r="J5" i="19"/>
  <c r="I5" i="19"/>
  <c r="H5" i="19"/>
  <c r="G5" i="19"/>
  <c r="F5" i="19"/>
  <c r="E5" i="19"/>
  <c r="B5" i="19"/>
  <c r="K10" i="18"/>
  <c r="J10" i="18"/>
  <c r="I10" i="18"/>
  <c r="H10" i="18"/>
  <c r="G10" i="18"/>
  <c r="F10" i="18"/>
  <c r="E10" i="18"/>
  <c r="B10" i="18"/>
  <c r="K9" i="18"/>
  <c r="J9" i="18"/>
  <c r="I9" i="18"/>
  <c r="H9" i="18"/>
  <c r="G9" i="18"/>
  <c r="F9" i="18"/>
  <c r="E9" i="18"/>
  <c r="B9" i="18"/>
  <c r="K8" i="18"/>
  <c r="J8" i="18"/>
  <c r="I8" i="18"/>
  <c r="H8" i="18"/>
  <c r="G8" i="18"/>
  <c r="F8" i="18"/>
  <c r="E8" i="18"/>
  <c r="B8" i="18"/>
  <c r="K7" i="18"/>
  <c r="J7" i="18"/>
  <c r="I7" i="18"/>
  <c r="H7" i="18"/>
  <c r="G7" i="18"/>
  <c r="F7" i="18"/>
  <c r="C7" i="18" s="1"/>
  <c r="E7" i="18"/>
  <c r="B7" i="18"/>
  <c r="K6" i="18"/>
  <c r="J6" i="18"/>
  <c r="C6" i="18" s="1"/>
  <c r="I6" i="18"/>
  <c r="H6" i="18"/>
  <c r="G6" i="18"/>
  <c r="F6" i="18"/>
  <c r="E6" i="18"/>
  <c r="B6" i="18"/>
  <c r="K5" i="18"/>
  <c r="J5" i="18"/>
  <c r="I5" i="18"/>
  <c r="H5" i="18"/>
  <c r="G5" i="18"/>
  <c r="C5" i="18" s="1"/>
  <c r="F5" i="18"/>
  <c r="E5" i="18"/>
  <c r="B5" i="18"/>
  <c r="K10" i="17"/>
  <c r="J10" i="17"/>
  <c r="I10" i="17"/>
  <c r="H10" i="17"/>
  <c r="G10" i="17"/>
  <c r="F10" i="17"/>
  <c r="E10" i="17"/>
  <c r="C10" i="17" s="1"/>
  <c r="B10" i="17"/>
  <c r="K9" i="17"/>
  <c r="J9" i="17"/>
  <c r="I9" i="17"/>
  <c r="H9" i="17"/>
  <c r="C9" i="17" s="1"/>
  <c r="G9" i="17"/>
  <c r="F9" i="17"/>
  <c r="E9" i="17"/>
  <c r="B9" i="17"/>
  <c r="K8" i="17"/>
  <c r="J8" i="17"/>
  <c r="I8" i="17"/>
  <c r="H8" i="17"/>
  <c r="G8" i="17"/>
  <c r="F8" i="17"/>
  <c r="E8" i="17"/>
  <c r="C8" i="17" s="1"/>
  <c r="B8" i="17"/>
  <c r="K7" i="17"/>
  <c r="J7" i="17"/>
  <c r="I7" i="17"/>
  <c r="H7" i="17"/>
  <c r="G7" i="17"/>
  <c r="F7" i="17"/>
  <c r="C7" i="17" s="1"/>
  <c r="E7" i="17"/>
  <c r="B7" i="17"/>
  <c r="K6" i="17"/>
  <c r="J6" i="17"/>
  <c r="I6" i="17"/>
  <c r="H6" i="17"/>
  <c r="G6" i="17"/>
  <c r="F6" i="17"/>
  <c r="E6" i="17"/>
  <c r="C6" i="17" s="1"/>
  <c r="B6" i="17"/>
  <c r="K5" i="17"/>
  <c r="J5" i="17"/>
  <c r="I5" i="17"/>
  <c r="H5" i="17"/>
  <c r="C5" i="17" s="1"/>
  <c r="G5" i="17"/>
  <c r="F5" i="17"/>
  <c r="E5" i="17"/>
  <c r="B5" i="17"/>
  <c r="B5" i="16"/>
  <c r="E5" i="16"/>
  <c r="C5" i="16" s="1"/>
  <c r="D5" i="16" s="1"/>
  <c r="F5" i="16"/>
  <c r="G5" i="16"/>
  <c r="H5" i="16"/>
  <c r="I5" i="16"/>
  <c r="J5" i="16"/>
  <c r="K5" i="16"/>
  <c r="B6" i="16"/>
  <c r="E6" i="16"/>
  <c r="F6" i="16"/>
  <c r="G6" i="16"/>
  <c r="H6" i="16"/>
  <c r="I6" i="16"/>
  <c r="J6" i="16"/>
  <c r="K6" i="16"/>
  <c r="B7" i="16"/>
  <c r="E7" i="16"/>
  <c r="F7" i="16"/>
  <c r="G7" i="16"/>
  <c r="H7" i="16"/>
  <c r="I7" i="16"/>
  <c r="J7" i="16"/>
  <c r="K7" i="16"/>
  <c r="B8" i="16"/>
  <c r="E8" i="16"/>
  <c r="F8" i="16"/>
  <c r="G8" i="16"/>
  <c r="H8" i="16"/>
  <c r="I8" i="16"/>
  <c r="J8" i="16"/>
  <c r="K8" i="16"/>
  <c r="B9" i="16"/>
  <c r="E9" i="16"/>
  <c r="F9" i="16"/>
  <c r="G9" i="16"/>
  <c r="H9" i="16"/>
  <c r="I9" i="16"/>
  <c r="J9" i="16"/>
  <c r="K9" i="16"/>
  <c r="B10" i="16"/>
  <c r="E10" i="16"/>
  <c r="C10" i="16" s="1"/>
  <c r="F10" i="16"/>
  <c r="G10" i="16"/>
  <c r="H10" i="16"/>
  <c r="I10" i="16"/>
  <c r="J10" i="16"/>
  <c r="K10" i="16"/>
  <c r="A30" i="16"/>
  <c r="C10" i="19" l="1"/>
  <c r="C8" i="18"/>
  <c r="D8" i="18" s="1"/>
  <c r="C5" i="19"/>
  <c r="C9" i="19"/>
  <c r="C8" i="19"/>
  <c r="D8" i="19" s="1"/>
  <c r="C10" i="18"/>
  <c r="D10" i="18" s="1"/>
  <c r="C9" i="18"/>
  <c r="D6" i="17"/>
  <c r="D10" i="17"/>
  <c r="D5" i="17"/>
  <c r="D8" i="17"/>
  <c r="D9" i="17"/>
  <c r="D7" i="17"/>
  <c r="C6" i="16"/>
  <c r="D6" i="16" s="1"/>
  <c r="D11" i="16" s="1"/>
  <c r="D13" i="16" s="1"/>
  <c r="D8" i="16"/>
  <c r="D9" i="16"/>
  <c r="C7" i="16"/>
  <c r="D7" i="16" s="1"/>
  <c r="D10" i="16"/>
  <c r="C9" i="16"/>
  <c r="C8" i="16"/>
  <c r="D9" i="19"/>
  <c r="D5" i="19"/>
  <c r="D7" i="19"/>
  <c r="D6" i="19"/>
  <c r="D10" i="19"/>
  <c r="D9" i="18"/>
  <c r="D5" i="18"/>
  <c r="D6" i="18"/>
  <c r="D7" i="18"/>
  <c r="D11" i="19" l="1"/>
  <c r="D11" i="17"/>
  <c r="D13" i="17" s="1"/>
  <c r="D11" i="18"/>
  <c r="D13" i="18" s="1"/>
  <c r="O28" i="15"/>
  <c r="P28" i="15"/>
  <c r="N28" i="15"/>
  <c r="K10" i="15"/>
  <c r="J10" i="15"/>
  <c r="I10" i="15"/>
  <c r="H10" i="15"/>
  <c r="G10" i="15"/>
  <c r="F10" i="15"/>
  <c r="E10" i="15"/>
  <c r="C10" i="15" s="1"/>
  <c r="B10" i="15"/>
  <c r="K9" i="15"/>
  <c r="J9" i="15"/>
  <c r="I9" i="15"/>
  <c r="H9" i="15"/>
  <c r="G9" i="15"/>
  <c r="F9" i="15"/>
  <c r="E9" i="15"/>
  <c r="C9" i="15" s="1"/>
  <c r="B9" i="15"/>
  <c r="K8" i="15"/>
  <c r="J8" i="15"/>
  <c r="I8" i="15"/>
  <c r="H8" i="15"/>
  <c r="G8" i="15"/>
  <c r="F8" i="15"/>
  <c r="E8" i="15"/>
  <c r="C8" i="15" s="1"/>
  <c r="B8" i="15"/>
  <c r="K7" i="15"/>
  <c r="J7" i="15"/>
  <c r="I7" i="15"/>
  <c r="H7" i="15"/>
  <c r="G7" i="15"/>
  <c r="F7" i="15"/>
  <c r="E7" i="15"/>
  <c r="C7" i="15" s="1"/>
  <c r="B7" i="15"/>
  <c r="K6" i="15"/>
  <c r="J6" i="15"/>
  <c r="I6" i="15"/>
  <c r="H6" i="15"/>
  <c r="G6" i="15"/>
  <c r="F6" i="15"/>
  <c r="E6" i="15"/>
  <c r="C6" i="15" s="1"/>
  <c r="B6" i="15"/>
  <c r="K5" i="15"/>
  <c r="J5" i="15"/>
  <c r="I5" i="15"/>
  <c r="H5" i="15"/>
  <c r="G5" i="15"/>
  <c r="F5" i="15"/>
  <c r="E5" i="15"/>
  <c r="C5" i="15" s="1"/>
  <c r="B5" i="15"/>
  <c r="A16" i="14"/>
  <c r="A17" i="14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15" i="14"/>
  <c r="K10" i="14"/>
  <c r="J10" i="14"/>
  <c r="I10" i="14"/>
  <c r="H10" i="14"/>
  <c r="G10" i="14"/>
  <c r="F10" i="14"/>
  <c r="E10" i="14"/>
  <c r="B10" i="14"/>
  <c r="K9" i="14"/>
  <c r="J9" i="14"/>
  <c r="I9" i="14"/>
  <c r="H9" i="14"/>
  <c r="G9" i="14"/>
  <c r="F9" i="14"/>
  <c r="E9" i="14"/>
  <c r="B9" i="14"/>
  <c r="K8" i="14"/>
  <c r="J8" i="14"/>
  <c r="I8" i="14"/>
  <c r="H8" i="14"/>
  <c r="G8" i="14"/>
  <c r="F8" i="14"/>
  <c r="E8" i="14"/>
  <c r="B8" i="14"/>
  <c r="K7" i="14"/>
  <c r="J7" i="14"/>
  <c r="I7" i="14"/>
  <c r="H7" i="14"/>
  <c r="G7" i="14"/>
  <c r="F7" i="14"/>
  <c r="E7" i="14"/>
  <c r="B7" i="14"/>
  <c r="K6" i="14"/>
  <c r="J6" i="14"/>
  <c r="I6" i="14"/>
  <c r="H6" i="14"/>
  <c r="G6" i="14"/>
  <c r="F6" i="14"/>
  <c r="E6" i="14"/>
  <c r="B6" i="14"/>
  <c r="K5" i="14"/>
  <c r="J5" i="14"/>
  <c r="I5" i="14"/>
  <c r="H5" i="14"/>
  <c r="G5" i="14"/>
  <c r="F5" i="14"/>
  <c r="E5" i="14"/>
  <c r="B5" i="14"/>
  <c r="K10" i="12"/>
  <c r="J10" i="12"/>
  <c r="I10" i="12"/>
  <c r="H10" i="12"/>
  <c r="G10" i="12"/>
  <c r="F10" i="12"/>
  <c r="E10" i="12"/>
  <c r="B10" i="12"/>
  <c r="K9" i="12"/>
  <c r="J9" i="12"/>
  <c r="I9" i="12"/>
  <c r="H9" i="12"/>
  <c r="G9" i="12"/>
  <c r="F9" i="12"/>
  <c r="E9" i="12"/>
  <c r="B9" i="12"/>
  <c r="K8" i="12"/>
  <c r="J8" i="12"/>
  <c r="I8" i="12"/>
  <c r="H8" i="12"/>
  <c r="G8" i="12"/>
  <c r="F8" i="12"/>
  <c r="E8" i="12"/>
  <c r="B8" i="12"/>
  <c r="K7" i="12"/>
  <c r="J7" i="12"/>
  <c r="I7" i="12"/>
  <c r="H7" i="12"/>
  <c r="G7" i="12"/>
  <c r="F7" i="12"/>
  <c r="E7" i="12"/>
  <c r="B7" i="12"/>
  <c r="K6" i="12"/>
  <c r="J6" i="12"/>
  <c r="I6" i="12"/>
  <c r="H6" i="12"/>
  <c r="G6" i="12"/>
  <c r="F6" i="12"/>
  <c r="E6" i="12"/>
  <c r="B6" i="12"/>
  <c r="K5" i="12"/>
  <c r="J5" i="12"/>
  <c r="I5" i="12"/>
  <c r="H5" i="12"/>
  <c r="G5" i="12"/>
  <c r="F5" i="12"/>
  <c r="E5" i="12"/>
  <c r="B5" i="12"/>
  <c r="K10" i="10"/>
  <c r="J10" i="10"/>
  <c r="I10" i="10"/>
  <c r="H10" i="10"/>
  <c r="G10" i="10"/>
  <c r="F10" i="10"/>
  <c r="E10" i="10"/>
  <c r="B10" i="10"/>
  <c r="K9" i="10"/>
  <c r="J9" i="10"/>
  <c r="I9" i="10"/>
  <c r="H9" i="10"/>
  <c r="G9" i="10"/>
  <c r="F9" i="10"/>
  <c r="E9" i="10"/>
  <c r="B9" i="10"/>
  <c r="K8" i="10"/>
  <c r="J8" i="10"/>
  <c r="I8" i="10"/>
  <c r="H8" i="10"/>
  <c r="G8" i="10"/>
  <c r="F8" i="10"/>
  <c r="E8" i="10"/>
  <c r="B8" i="10"/>
  <c r="K7" i="10"/>
  <c r="J7" i="10"/>
  <c r="I7" i="10"/>
  <c r="H7" i="10"/>
  <c r="G7" i="10"/>
  <c r="F7" i="10"/>
  <c r="E7" i="10"/>
  <c r="B7" i="10"/>
  <c r="K6" i="10"/>
  <c r="J6" i="10"/>
  <c r="I6" i="10"/>
  <c r="H6" i="10"/>
  <c r="G6" i="10"/>
  <c r="F6" i="10"/>
  <c r="E6" i="10"/>
  <c r="B6" i="10"/>
  <c r="K5" i="10"/>
  <c r="J5" i="10"/>
  <c r="I5" i="10"/>
  <c r="H5" i="10"/>
  <c r="G5" i="10"/>
  <c r="F5" i="10"/>
  <c r="E5" i="10"/>
  <c r="B5" i="10"/>
  <c r="K10" i="8"/>
  <c r="J10" i="8"/>
  <c r="I10" i="8"/>
  <c r="H10" i="8"/>
  <c r="G10" i="8"/>
  <c r="F10" i="8"/>
  <c r="E10" i="8"/>
  <c r="B10" i="8"/>
  <c r="K9" i="8"/>
  <c r="J9" i="8"/>
  <c r="I9" i="8"/>
  <c r="H9" i="8"/>
  <c r="G9" i="8"/>
  <c r="F9" i="8"/>
  <c r="E9" i="8"/>
  <c r="B9" i="8"/>
  <c r="K8" i="8"/>
  <c r="J8" i="8"/>
  <c r="I8" i="8"/>
  <c r="H8" i="8"/>
  <c r="G8" i="8"/>
  <c r="F8" i="8"/>
  <c r="E8" i="8"/>
  <c r="B8" i="8"/>
  <c r="K7" i="8"/>
  <c r="J7" i="8"/>
  <c r="I7" i="8"/>
  <c r="H7" i="8"/>
  <c r="G7" i="8"/>
  <c r="F7" i="8"/>
  <c r="E7" i="8"/>
  <c r="B7" i="8"/>
  <c r="K6" i="8"/>
  <c r="J6" i="8"/>
  <c r="I6" i="8"/>
  <c r="H6" i="8"/>
  <c r="G6" i="8"/>
  <c r="F6" i="8"/>
  <c r="E6" i="8"/>
  <c r="B6" i="8"/>
  <c r="K5" i="8"/>
  <c r="J5" i="8"/>
  <c r="I5" i="8"/>
  <c r="H5" i="8"/>
  <c r="G5" i="8"/>
  <c r="F5" i="8"/>
  <c r="E5" i="8"/>
  <c r="B5" i="8"/>
  <c r="K10" i="7"/>
  <c r="J10" i="7"/>
  <c r="I10" i="7"/>
  <c r="H10" i="7"/>
  <c r="G10" i="7"/>
  <c r="F10" i="7"/>
  <c r="E10" i="7"/>
  <c r="B10" i="7"/>
  <c r="K9" i="7"/>
  <c r="J9" i="7"/>
  <c r="I9" i="7"/>
  <c r="H9" i="7"/>
  <c r="G9" i="7"/>
  <c r="F9" i="7"/>
  <c r="E9" i="7"/>
  <c r="B9" i="7"/>
  <c r="K8" i="7"/>
  <c r="J8" i="7"/>
  <c r="I8" i="7"/>
  <c r="H8" i="7"/>
  <c r="G8" i="7"/>
  <c r="F8" i="7"/>
  <c r="E8" i="7"/>
  <c r="C8" i="7"/>
  <c r="D8" i="7" s="1"/>
  <c r="B8" i="7"/>
  <c r="K7" i="7"/>
  <c r="J7" i="7"/>
  <c r="I7" i="7"/>
  <c r="H7" i="7"/>
  <c r="G7" i="7"/>
  <c r="F7" i="7"/>
  <c r="E7" i="7"/>
  <c r="B7" i="7"/>
  <c r="K6" i="7"/>
  <c r="J6" i="7"/>
  <c r="I6" i="7"/>
  <c r="H6" i="7"/>
  <c r="G6" i="7"/>
  <c r="F6" i="7"/>
  <c r="E6" i="7"/>
  <c r="B6" i="7"/>
  <c r="K5" i="7"/>
  <c r="J5" i="7"/>
  <c r="I5" i="7"/>
  <c r="H5" i="7"/>
  <c r="G5" i="7"/>
  <c r="F5" i="7"/>
  <c r="E5" i="7"/>
  <c r="B5" i="7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C8" i="6" s="1"/>
  <c r="B8" i="6"/>
  <c r="K7" i="6"/>
  <c r="J7" i="6"/>
  <c r="I7" i="6"/>
  <c r="H7" i="6"/>
  <c r="G7" i="6"/>
  <c r="F7" i="6"/>
  <c r="E7" i="6"/>
  <c r="B7" i="6"/>
  <c r="K6" i="6"/>
  <c r="J6" i="6"/>
  <c r="I6" i="6"/>
  <c r="H6" i="6"/>
  <c r="G6" i="6"/>
  <c r="F6" i="6"/>
  <c r="E6" i="6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B8" i="5"/>
  <c r="K7" i="5"/>
  <c r="J7" i="5"/>
  <c r="I7" i="5"/>
  <c r="H7" i="5"/>
  <c r="G7" i="5"/>
  <c r="F7" i="5"/>
  <c r="E7" i="5"/>
  <c r="C7" i="5" s="1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B10" i="4"/>
  <c r="K9" i="4"/>
  <c r="J9" i="4"/>
  <c r="I9" i="4"/>
  <c r="H9" i="4"/>
  <c r="G9" i="4"/>
  <c r="F9" i="4"/>
  <c r="E9" i="4"/>
  <c r="B9" i="4"/>
  <c r="K8" i="4"/>
  <c r="J8" i="4"/>
  <c r="I8" i="4"/>
  <c r="H8" i="4"/>
  <c r="G8" i="4"/>
  <c r="F8" i="4"/>
  <c r="E8" i="4"/>
  <c r="B8" i="4"/>
  <c r="K7" i="4"/>
  <c r="J7" i="4"/>
  <c r="I7" i="4"/>
  <c r="H7" i="4"/>
  <c r="G7" i="4"/>
  <c r="F7" i="4"/>
  <c r="E7" i="4"/>
  <c r="B7" i="4"/>
  <c r="K6" i="4"/>
  <c r="J6" i="4"/>
  <c r="I6" i="4"/>
  <c r="H6" i="4"/>
  <c r="G6" i="4"/>
  <c r="F6" i="4"/>
  <c r="E6" i="4"/>
  <c r="B6" i="4"/>
  <c r="K5" i="4"/>
  <c r="J5" i="4"/>
  <c r="I5" i="4"/>
  <c r="H5" i="4"/>
  <c r="G5" i="4"/>
  <c r="F5" i="4"/>
  <c r="E5" i="4"/>
  <c r="B5" i="4"/>
  <c r="B10" i="1"/>
  <c r="B9" i="1"/>
  <c r="B8" i="1"/>
  <c r="B7" i="1"/>
  <c r="B6" i="1"/>
  <c r="B5" i="1"/>
  <c r="B10" i="2"/>
  <c r="B9" i="2"/>
  <c r="B8" i="2"/>
  <c r="B7" i="2"/>
  <c r="B6" i="2"/>
  <c r="B5" i="2"/>
  <c r="K10" i="2"/>
  <c r="J10" i="2"/>
  <c r="I10" i="2"/>
  <c r="H10" i="2"/>
  <c r="G10" i="2"/>
  <c r="F10" i="2"/>
  <c r="E10" i="2"/>
  <c r="J9" i="2"/>
  <c r="I9" i="2"/>
  <c r="H9" i="2"/>
  <c r="G9" i="2"/>
  <c r="F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K8" i="1"/>
  <c r="J8" i="1"/>
  <c r="I8" i="1"/>
  <c r="H8" i="1"/>
  <c r="G8" i="1"/>
  <c r="F8" i="1"/>
  <c r="E8" i="1"/>
  <c r="K7" i="1"/>
  <c r="J7" i="1"/>
  <c r="I7" i="1"/>
  <c r="H7" i="1"/>
  <c r="G7" i="1"/>
  <c r="F7" i="1"/>
  <c r="E7" i="1"/>
  <c r="K6" i="1"/>
  <c r="J6" i="1"/>
  <c r="I6" i="1"/>
  <c r="H6" i="1"/>
  <c r="G6" i="1"/>
  <c r="F6" i="1"/>
  <c r="E6" i="1"/>
  <c r="J5" i="1"/>
  <c r="I5" i="1"/>
  <c r="H5" i="1"/>
  <c r="G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C7" i="1" l="1"/>
  <c r="D5" i="15"/>
  <c r="D9" i="15"/>
  <c r="D8" i="15"/>
  <c r="D7" i="15"/>
  <c r="D6" i="15"/>
  <c r="D10" i="15"/>
  <c r="C9" i="14"/>
  <c r="D9" i="14" s="1"/>
  <c r="C6" i="12"/>
  <c r="C10" i="12"/>
  <c r="C5" i="12"/>
  <c r="C7" i="12"/>
  <c r="D7" i="12" s="1"/>
  <c r="D11" i="12" s="1"/>
  <c r="D13" i="12" s="1"/>
  <c r="C9" i="12"/>
  <c r="C8" i="12"/>
  <c r="C7" i="7"/>
  <c r="D7" i="7" s="1"/>
  <c r="C10" i="7"/>
  <c r="D10" i="7" s="1"/>
  <c r="C6" i="6"/>
  <c r="D6" i="6" s="1"/>
  <c r="C7" i="6"/>
  <c r="D7" i="6" s="1"/>
  <c r="C8" i="5"/>
  <c r="C7" i="4"/>
  <c r="D7" i="4" s="1"/>
  <c r="C8" i="4"/>
  <c r="D8" i="4" s="1"/>
  <c r="C6" i="4"/>
  <c r="D6" i="4" s="1"/>
  <c r="C5" i="4"/>
  <c r="D5" i="4" s="1"/>
  <c r="D11" i="4" s="1"/>
  <c r="D13" i="4" s="1"/>
  <c r="C10" i="4"/>
  <c r="C9" i="4"/>
  <c r="C9" i="1"/>
  <c r="D9" i="1" s="1"/>
  <c r="C6" i="1"/>
  <c r="C5" i="1"/>
  <c r="C8" i="1"/>
  <c r="C10" i="14"/>
  <c r="D10" i="14"/>
  <c r="C7" i="14"/>
  <c r="D7" i="14" s="1"/>
  <c r="C8" i="14"/>
  <c r="D8" i="14" s="1"/>
  <c r="C6" i="14"/>
  <c r="D6" i="14" s="1"/>
  <c r="C5" i="14"/>
  <c r="D5" i="14" s="1"/>
  <c r="D6" i="12"/>
  <c r="D8" i="12"/>
  <c r="D10" i="12"/>
  <c r="D5" i="12"/>
  <c r="D9" i="12"/>
  <c r="C8" i="10"/>
  <c r="D8" i="10" s="1"/>
  <c r="C10" i="10"/>
  <c r="C9" i="10"/>
  <c r="D9" i="10" s="1"/>
  <c r="C6" i="10"/>
  <c r="D6" i="10" s="1"/>
  <c r="C7" i="10"/>
  <c r="D7" i="10" s="1"/>
  <c r="C5" i="10"/>
  <c r="D5" i="10" s="1"/>
  <c r="D10" i="10"/>
  <c r="C10" i="8"/>
  <c r="D10" i="8" s="1"/>
  <c r="C5" i="8"/>
  <c r="D5" i="8" s="1"/>
  <c r="C7" i="8"/>
  <c r="D7" i="8" s="1"/>
  <c r="C9" i="8"/>
  <c r="D9" i="8" s="1"/>
  <c r="C8" i="8"/>
  <c r="D8" i="8" s="1"/>
  <c r="C6" i="8"/>
  <c r="D6" i="8" s="1"/>
  <c r="C6" i="7"/>
  <c r="C5" i="7"/>
  <c r="D5" i="7" s="1"/>
  <c r="C9" i="7"/>
  <c r="D9" i="7" s="1"/>
  <c r="D6" i="7"/>
  <c r="C10" i="6"/>
  <c r="D10" i="6" s="1"/>
  <c r="D8" i="6"/>
  <c r="C9" i="6"/>
  <c r="D9" i="6" s="1"/>
  <c r="C5" i="6"/>
  <c r="D5" i="6" s="1"/>
  <c r="C9" i="5"/>
  <c r="D9" i="5" s="1"/>
  <c r="C6" i="5"/>
  <c r="D6" i="5" s="1"/>
  <c r="C10" i="5"/>
  <c r="C5" i="5"/>
  <c r="D5" i="5" s="1"/>
  <c r="D7" i="5"/>
  <c r="D10" i="5"/>
  <c r="D8" i="5"/>
  <c r="D10" i="4"/>
  <c r="D9" i="4"/>
  <c r="D8" i="1"/>
  <c r="D10" i="1"/>
  <c r="C8" i="2"/>
  <c r="D8" i="2" s="1"/>
  <c r="C7" i="2"/>
  <c r="D7" i="2" s="1"/>
  <c r="C10" i="2"/>
  <c r="C9" i="2"/>
  <c r="C6" i="2"/>
  <c r="D6" i="2" s="1"/>
  <c r="D9" i="2"/>
  <c r="D11" i="2" s="1"/>
  <c r="D13" i="2" s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15" l="1"/>
  <c r="D13" i="15" s="1"/>
  <c r="D11" i="7"/>
  <c r="D13" i="7" s="1"/>
  <c r="D11" i="14"/>
  <c r="D13" i="14" s="1"/>
  <c r="D11" i="10"/>
  <c r="D13" i="10" s="1"/>
  <c r="D11" i="8"/>
  <c r="D13" i="8" s="1"/>
  <c r="D11" i="6"/>
  <c r="D13" i="6" s="1"/>
  <c r="D11" i="5"/>
  <c r="D13" i="5" s="1"/>
  <c r="D11" i="1"/>
  <c r="D12" i="1" s="1"/>
</calcChain>
</file>

<file path=xl/sharedStrings.xml><?xml version="1.0" encoding="utf-8"?>
<sst xmlns="http://schemas.openxmlformats.org/spreadsheetml/2006/main" count="329" uniqueCount="63">
  <si>
    <t>Calcul PCR moyen</t>
  </si>
  <si>
    <t>jour</t>
  </si>
  <si>
    <t>fraction</t>
  </si>
  <si>
    <t>total</t>
  </si>
  <si>
    <t>prod</t>
  </si>
  <si>
    <t>7 derniers jours</t>
  </si>
  <si>
    <t>cas par date</t>
  </si>
  <si>
    <t/>
  </si>
  <si>
    <t>Fréquence</t>
  </si>
  <si>
    <t>Pourcentage</t>
  </si>
  <si>
    <t>Pourcentage valide</t>
  </si>
  <si>
    <t>Pourcentage cumulé</t>
  </si>
  <si>
    <t>Valide</t>
  </si>
  <si>
    <t>13,00</t>
  </si>
  <si>
    <t>14,00</t>
  </si>
  <si>
    <t>15,00</t>
  </si>
  <si>
    <t>16,00</t>
  </si>
  <si>
    <t>17,00</t>
  </si>
  <si>
    <t>18,00</t>
  </si>
  <si>
    <t>Total</t>
  </si>
  <si>
    <t>Manquant</t>
  </si>
  <si>
    <t>Système</t>
  </si>
  <si>
    <t>Calcul hospi Moyen</t>
  </si>
  <si>
    <t>Hospi</t>
  </si>
  <si>
    <t>SI</t>
  </si>
  <si>
    <t>nbre nouvelle hospit moyen par jour (sur 7 jours)</t>
  </si>
  <si>
    <t>nbre de nouveaux cas par jour (méthode directe)</t>
  </si>
  <si>
    <t>Source : https://www.inspq.qc.ca/covid-19/donnees, extrait le 21 janvier 2022</t>
  </si>
  <si>
    <t>Cas SI moyen</t>
  </si>
  <si>
    <t>nbre nouvelle hospit aux SI moyen par jour (sur 7 jours)</t>
  </si>
  <si>
    <t xml:space="preserve">France : 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</si>
  <si>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</si>
  <si>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>Nombre quotidien de nouveaux patients hospitalisés atteints de la COVID-19 (moyenne sur 7 jours).</t>
  </si>
  <si>
    <t>Nombre quotidien de nouveaux patients admis en soins critiques atteints de la COVID-19 (moyenne sur 7 jours).</t>
  </si>
  <si>
    <t xml:space="preserve">donc </t>
  </si>
  <si>
    <t xml:space="preserve">cas hospitalisés pour 1000 cas de COVID </t>
  </si>
  <si>
    <t>cas aux soins intensifs pour 1000 cas de COVID</t>
  </si>
  <si>
    <t>Population du Quebec</t>
  </si>
  <si>
    <t>Facteur de proportion</t>
  </si>
  <si>
    <t>Population de la France</t>
  </si>
  <si>
    <t>Estimation avec le facteur de proportion de la pop totale FRvs QC</t>
  </si>
  <si>
    <t>Chiffres INSPQ et nos estimations</t>
  </si>
  <si>
    <t>nbre de cas</t>
  </si>
  <si>
    <t>nbre d'hospit</t>
  </si>
  <si>
    <t>nbre de SI</t>
  </si>
  <si>
    <t>1,00</t>
  </si>
  <si>
    <t>2,00</t>
  </si>
  <si>
    <t>3,00</t>
  </si>
  <si>
    <t>4,00</t>
  </si>
  <si>
    <t>5,00</t>
  </si>
  <si>
    <t>6,00</t>
  </si>
  <si>
    <t>cas/jour</t>
  </si>
  <si>
    <t>Source : https://www.inspq.qc.ca/covid-19/donnees extrait le 9 février 2022</t>
  </si>
  <si>
    <t>Source : https://www.inspq.qc.ca/covid-19/donnees extrait le 23 février 2022</t>
  </si>
  <si>
    <t>Source : https://www.inspq.qc.ca/covid-19/donnees extrait le 2 mars 2022</t>
  </si>
  <si>
    <t>Source : https://www.inspq.qc.ca/covid-19/donnees extrait le 9 mars 2022</t>
  </si>
  <si>
    <t>Source : https://www.inspq.qc.ca/covid-19/donnees extrait le 16 mars 2022</t>
  </si>
  <si>
    <t>Source : https://www.inspq.qc.ca/covid-19/donnees extrait le 30 mars 2022</t>
  </si>
  <si>
    <t>Source : https://www.inspq.qc.ca/covid-19/donnees extrait le 6 avril 2022</t>
  </si>
  <si>
    <t> </t>
  </si>
  <si>
    <t>Source : https://www.inspq.qc.ca/covid-19/donnees extrait le 13 avril 2022</t>
  </si>
  <si>
    <t>Source : https://www.inspq.qc.ca/covid-19/donnees extrait le 20 avril 2022</t>
  </si>
  <si>
    <t>Source : https://www.inspq.qc.ca/covid-19/donnees extrait le 4 mai2022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</si>
</sst>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0"/>
      <color theme="1" tint="4.9989318521683403E-2"/>
      <name val="Calibri"/>
      <family val="2"/>
    </font>
    <font>
      <sz val="12"/>
      <color rgb="FF000000"/>
      <name val="Calibri"/>
    </font>
    <font>
      <sz val="10"/>
      <color rgb="FF00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E0E0E0"/>
        <bgColor rgb="FF000000"/>
      </patternFill>
    </fill>
    <fill>
      <patternFill patternType="solid">
        <fgColor rgb="FFF9F9FB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3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0" fillId="2" borderId="0" xfId="0" applyFill="1"/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8" fillId="0" borderId="0" xfId="0" applyFont="1" applyAlignment="1">
      <alignment horizontal="left" vertical="center" indent="1"/>
    </xf>
    <xf numFmtId="0" fontId="8" fillId="0" borderId="0" xfId="0" applyFont="1"/>
    <xf numFmtId="0" fontId="10" fillId="0" borderId="3" xfId="5" applyFont="1" applyBorder="1" applyAlignment="1">
      <alignment horizontal="center" wrapText="1"/>
    </xf>
    <xf numFmtId="0" fontId="10" fillId="0" borderId="4" xfId="6" applyFont="1" applyBorder="1" applyAlignment="1">
      <alignment horizontal="center" wrapText="1"/>
    </xf>
    <xf numFmtId="0" fontId="10" fillId="0" borderId="5" xfId="7" applyFont="1" applyBorder="1" applyAlignment="1">
      <alignment horizontal="center" wrapText="1"/>
    </xf>
    <xf numFmtId="0" fontId="10" fillId="4" borderId="6" xfId="9" applyFont="1" applyFill="1" applyBorder="1" applyAlignment="1">
      <alignment horizontal="left" vertical="top"/>
    </xf>
    <xf numFmtId="166" fontId="11" fillId="5" borderId="7" xfId="10" applyNumberFormat="1" applyFont="1" applyFill="1" applyBorder="1" applyAlignment="1">
      <alignment horizontal="right" vertical="top"/>
    </xf>
    <xf numFmtId="167" fontId="11" fillId="5" borderId="8" xfId="11" applyNumberFormat="1" applyFont="1" applyFill="1" applyBorder="1" applyAlignment="1">
      <alignment horizontal="right" vertical="top"/>
    </xf>
    <xf numFmtId="167" fontId="11" fillId="5" borderId="9" xfId="12" applyNumberFormat="1" applyFont="1" applyFill="1" applyBorder="1" applyAlignment="1">
      <alignment horizontal="right" vertical="top"/>
    </xf>
    <xf numFmtId="0" fontId="10" fillId="4" borderId="10" xfId="14" applyFont="1" applyFill="1" applyBorder="1" applyAlignment="1">
      <alignment horizontal="left" vertical="top"/>
    </xf>
    <xf numFmtId="166" fontId="11" fillId="5" borderId="11" xfId="15" applyNumberFormat="1" applyFont="1" applyFill="1" applyBorder="1" applyAlignment="1">
      <alignment horizontal="right" vertical="top"/>
    </xf>
    <xf numFmtId="167" fontId="11" fillId="5" borderId="12" xfId="16" applyNumberFormat="1" applyFont="1" applyFill="1" applyBorder="1" applyAlignment="1">
      <alignment horizontal="right" vertical="top"/>
    </xf>
    <xf numFmtId="167" fontId="11" fillId="5" borderId="13" xfId="17" applyNumberFormat="1" applyFont="1" applyFill="1" applyBorder="1" applyAlignment="1">
      <alignment horizontal="right" vertical="top"/>
    </xf>
    <xf numFmtId="166" fontId="11" fillId="5" borderId="15" xfId="20" applyNumberFormat="1" applyFont="1" applyFill="1" applyBorder="1" applyAlignment="1">
      <alignment horizontal="right" vertical="top"/>
    </xf>
    <xf numFmtId="167" fontId="11" fillId="5" borderId="16" xfId="21" applyNumberFormat="1" applyFont="1" applyFill="1" applyBorder="1" applyAlignment="1">
      <alignment horizontal="right" vertical="top"/>
    </xf>
    <xf numFmtId="0" fontId="11" fillId="5" borderId="17" xfId="22" applyFont="1" applyFill="1" applyBorder="1" applyAlignment="1">
      <alignment horizontal="left" vertical="top" wrapText="1"/>
    </xf>
    <xf numFmtId="168" fontId="11" fillId="5" borderId="8" xfId="11" applyNumberFormat="1" applyFont="1" applyFill="1" applyBorder="1" applyAlignment="1">
      <alignment horizontal="right" vertical="top"/>
    </xf>
    <xf numFmtId="168" fontId="11" fillId="5" borderId="9" xfId="12" applyNumberFormat="1" applyFont="1" applyFill="1" applyBorder="1" applyAlignment="1">
      <alignment horizontal="right" vertical="top"/>
    </xf>
    <xf numFmtId="168" fontId="11" fillId="5" borderId="12" xfId="16" applyNumberFormat="1" applyFont="1" applyFill="1" applyBorder="1" applyAlignment="1">
      <alignment horizontal="right" vertical="top"/>
    </xf>
    <xf numFmtId="168" fontId="11" fillId="5" borderId="13" xfId="17" applyNumberFormat="1" applyFont="1" applyFill="1" applyBorder="1" applyAlignment="1">
      <alignment horizontal="right" vertical="top"/>
    </xf>
    <xf numFmtId="168" fontId="11" fillId="5" borderId="16" xfId="21" applyNumberFormat="1" applyFont="1" applyFill="1" applyBorder="1" applyAlignment="1">
      <alignment horizontal="right" vertical="top"/>
    </xf>
    <xf numFmtId="168" fontId="11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10" fillId="4" borderId="10" xfId="23" applyFont="1" applyFill="1" applyBorder="1" applyAlignment="1">
      <alignment horizontal="left" vertical="top" wrapText="1"/>
    </xf>
    <xf numFmtId="0" fontId="11" fillId="5" borderId="13" xfId="24" applyFont="1" applyFill="1" applyBorder="1" applyAlignment="1">
      <alignment horizontal="left" vertical="top" wrapText="1"/>
    </xf>
    <xf numFmtId="0" fontId="11" fillId="5" borderId="12" xfId="25" applyFont="1" applyFill="1" applyBorder="1" applyAlignment="1">
      <alignment horizontal="left" vertical="top" wrapText="1"/>
    </xf>
    <xf numFmtId="0" fontId="11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1" fontId="4" fillId="0" borderId="0" xfId="0" applyNumberFormat="1" applyFont="1"/>
    <xf numFmtId="169" fontId="4" fillId="0" borderId="0" xfId="0" applyNumberFormat="1" applyFont="1"/>
    <xf numFmtId="0" fontId="0" fillId="0" borderId="0" xfId="0" applyBorder="1" applyAlignment="1">
      <alignment horizontal="center" vertical="center"/>
    </xf>
    <xf numFmtId="0" fontId="10" fillId="0" borderId="3" xfId="5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 wrapText="1"/>
    </xf>
    <xf numFmtId="0" fontId="10" fillId="0" borderId="5" xfId="7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5" xfId="28" applyFont="1" applyBorder="1" applyAlignment="1">
      <alignment horizontal="center" wrapText="1"/>
    </xf>
    <xf numFmtId="0" fontId="10" fillId="0" borderId="4" xfId="29" applyFont="1" applyBorder="1" applyAlignment="1">
      <alignment horizontal="center" wrapText="1"/>
    </xf>
    <xf numFmtId="0" fontId="10" fillId="0" borderId="3" xfId="30" applyFont="1" applyBorder="1" applyAlignment="1">
      <alignment horizontal="center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6" borderId="19" xfId="0" applyFont="1" applyFill="1" applyBorder="1" applyAlignment="1"/>
    <xf numFmtId="0" fontId="10" fillId="6" borderId="2" xfId="0" applyFont="1" applyFill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1" fillId="7" borderId="20" xfId="0" applyFont="1" applyFill="1" applyBorder="1" applyAlignment="1"/>
    <xf numFmtId="0" fontId="11" fillId="7" borderId="19" xfId="0" applyFont="1" applyFill="1" applyBorder="1" applyAlignment="1"/>
    <xf numFmtId="0" fontId="11" fillId="7" borderId="3" xfId="0" applyFont="1" applyFill="1" applyBorder="1" applyAlignment="1"/>
    <xf numFmtId="0" fontId="11" fillId="7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2" fillId="0" borderId="21" xfId="0" applyFont="1" applyBorder="1" applyAlignment="1">
      <alignment horizontal="center" vertical="center"/>
    </xf>
    <xf numFmtId="0" fontId="10" fillId="0" borderId="2" xfId="3" applyFont="1" applyBorder="1" applyAlignment="1">
      <alignment horizontal="left" wrapText="1"/>
    </xf>
    <xf numFmtId="0" fontId="10" fillId="0" borderId="2" xfId="4" applyFont="1" applyBorder="1" applyAlignment="1">
      <alignment horizontal="left" wrapText="1"/>
    </xf>
    <xf numFmtId="0" fontId="10" fillId="4" borderId="6" xfId="8" applyFont="1" applyFill="1" applyBorder="1" applyAlignment="1">
      <alignment horizontal="left" vertical="top" wrapText="1"/>
    </xf>
    <xf numFmtId="0" fontId="10" fillId="4" borderId="10" xfId="13" applyFont="1" applyFill="1" applyBorder="1" applyAlignment="1">
      <alignment horizontal="left" vertical="top" wrapText="1"/>
    </xf>
    <xf numFmtId="0" fontId="10" fillId="4" borderId="14" xfId="18" applyFont="1" applyFill="1" applyBorder="1" applyAlignment="1">
      <alignment horizontal="left" vertical="top" wrapText="1"/>
    </xf>
    <xf numFmtId="0" fontId="10" fillId="4" borderId="14" xfId="19" applyFont="1" applyFill="1" applyBorder="1" applyAlignment="1">
      <alignment horizontal="left" vertical="top" wrapText="1"/>
    </xf>
    <xf numFmtId="0" fontId="10" fillId="4" borderId="18" xfId="8" applyFont="1" applyFill="1" applyBorder="1" applyAlignment="1">
      <alignment horizontal="left" vertical="top" wrapText="1"/>
    </xf>
    <xf numFmtId="0" fontId="10" fillId="4" borderId="0" xfId="8" applyFont="1" applyFill="1" applyBorder="1" applyAlignment="1">
      <alignment horizontal="left" vertical="top" wrapText="1"/>
    </xf>
    <xf numFmtId="0" fontId="10" fillId="4" borderId="2" xfId="8" applyFont="1" applyFill="1" applyBorder="1" applyAlignment="1">
      <alignment horizontal="left" vertical="top" wrapText="1"/>
    </xf>
    <xf numFmtId="0" fontId="10" fillId="0" borderId="2" xfId="31" applyFont="1" applyBorder="1" applyAlignment="1">
      <alignment horizontal="left" wrapText="1"/>
    </xf>
    <xf numFmtId="0" fontId="10" fillId="4" borderId="18" xfId="27" applyFont="1" applyFill="1" applyBorder="1" applyAlignment="1">
      <alignment horizontal="left" vertical="top" wrapText="1"/>
    </xf>
    <xf numFmtId="0" fontId="10" fillId="4" borderId="0" xfId="27" applyFont="1" applyFill="1" applyAlignment="1">
      <alignment horizontal="left" vertical="top" wrapText="1"/>
    </xf>
    <xf numFmtId="0" fontId="10" fillId="4" borderId="2" xfId="27" applyFont="1" applyFill="1" applyBorder="1" applyAlignment="1">
      <alignment horizontal="left" vertical="top" wrapText="1"/>
    </xf>
    <xf numFmtId="0" fontId="10" fillId="0" borderId="2" xfId="3" applyFont="1" applyBorder="1" applyAlignment="1">
      <alignment horizontal="center" vertical="center" wrapText="1"/>
    </xf>
    <xf numFmtId="0" fontId="10" fillId="4" borderId="18" xfId="8" applyFont="1" applyFill="1" applyBorder="1" applyAlignment="1">
      <alignment horizontal="center" vertical="center" wrapText="1"/>
    </xf>
    <xf numFmtId="0" fontId="10" fillId="4" borderId="0" xfId="8" applyFont="1" applyFill="1" applyBorder="1" applyAlignment="1">
      <alignment horizontal="center" vertical="center" wrapText="1"/>
    </xf>
    <xf numFmtId="0" fontId="10" fillId="4" borderId="2" xfId="8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wrapText="1"/>
    </xf>
    <xf numFmtId="0" fontId="10" fillId="6" borderId="0" xfId="0" applyFont="1" applyFill="1" applyBorder="1" applyAlignment="1">
      <alignment wrapText="1"/>
    </xf>
    <xf numFmtId="0" fontId="10" fillId="6" borderId="2" xfId="0" applyFont="1" applyFill="1" applyBorder="1" applyAlignment="1">
      <alignment wrapText="1"/>
    </xf>
    <xf numFmtId="0" fontId="14" fillId="0" borderId="0" xfId="0" applyFont="1" applyAlignment="1">
      <alignment horizontal="center" vertical="center"/>
    </xf>
    <xf numFmtId="0" fontId="13" fillId="0" borderId="21" xfId="0" applyFont="1" applyFill="1" applyBorder="1" applyAlignment="1">
      <alignment horizontal="right"/>
    </xf>
    <xf numFmtId="0" fontId="3" fillId="0" borderId="0" xfId="0" applyFont="1" applyFill="1"/>
    <xf numFmtId="0" fontId="15" fillId="0" borderId="21" xfId="0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6" borderId="0" xfId="0" applyFont="1" applyFill="1" applyAlignment="1">
      <alignment wrapText="1"/>
    </xf>
    <xf numFmtId="0" fontId="10" fillId="6" borderId="18" xfId="0" applyFont="1" applyFill="1" applyBorder="1" applyAlignment="1">
      <alignment wrapText="1"/>
    </xf>
  </cellXfs>
  <cellStyles count="32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796 2" xfId="31" xr:uid="{6A9A6049-7DF2-44A9-90AB-E6FEE1397334}"/>
    <cellStyle name="style1643227426838" xfId="4" xr:uid="{B99C2BC9-05E7-1546-8676-F12BCCE011E7}"/>
    <cellStyle name="style1643227426894" xfId="5" xr:uid="{50839D20-759D-B541-A1AE-DB9BA3DA535D}"/>
    <cellStyle name="style1643227426894 2" xfId="30" xr:uid="{A96540F9-576D-4092-8746-8CF459E21030}"/>
    <cellStyle name="style1643227426936" xfId="6" xr:uid="{29AFBFE1-8157-8348-AE40-07D5D1636115}"/>
    <cellStyle name="style1643227426936 2" xfId="29" xr:uid="{59D20788-3904-4C2F-8C00-3523FECBBE6E}"/>
    <cellStyle name="style1643227426976" xfId="7" xr:uid="{681B6B50-36DA-3C43-A35C-18CEF319FEE2}"/>
    <cellStyle name="style1643227426976 2" xfId="28" xr:uid="{C3EE7A0C-70ED-4D4B-BDCA-9F57287A13E1}"/>
    <cellStyle name="style1643227427044" xfId="8" xr:uid="{F42E72AC-5111-994B-BDD4-4E2F5FF1168B}"/>
    <cellStyle name="style1643227427044 2" xfId="27" xr:uid="{1B504CD4-C202-4A2C-A8C1-0480F00DEDBD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3:P120"/>
  <sheetViews>
    <sheetView workbookViewId="0">
      <selection activeCell="D20" sqref="D20"/>
    </sheetView>
  </sheetViews>
  <sheetFormatPr baseColWidth="10" defaultColWidth="11" defaultRowHeight="15.75"/>
  <cols>
    <col min="1" max="1" width="15.25" customWidth="1"/>
    <col min="2" max="2" width="12" bestFit="1" customWidth="1"/>
    <col min="4" max="4" width="16.375" customWidth="1"/>
    <col min="5" max="5" width="14.875" customWidth="1"/>
    <col min="7" max="7" width="15.625" customWidth="1"/>
    <col min="8" max="8" width="19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13</v>
      </c>
      <c r="B5">
        <f t="shared" ref="B5:B10" si="0">L19/100</f>
        <v>0.26417678665432676</v>
      </c>
      <c r="C5">
        <f>SUM(E5:K5)</f>
        <v>5608</v>
      </c>
      <c r="D5">
        <f>B5*C5</f>
        <v>1481.5034195574644</v>
      </c>
      <c r="E5" s="1">
        <f>B20</f>
        <v>1762</v>
      </c>
      <c r="F5" s="1">
        <f>B21</f>
        <v>629</v>
      </c>
      <c r="G5" s="1">
        <f t="shared" ref="G5:G10" si="1">B22</f>
        <v>536</v>
      </c>
      <c r="H5" s="1">
        <f t="shared" ref="H5:H10" si="2">B23</f>
        <v>877</v>
      </c>
      <c r="I5" s="1">
        <f t="shared" ref="I5:I10" si="3">B24</f>
        <v>662</v>
      </c>
      <c r="J5" s="5">
        <f t="shared" ref="J5:J10" si="4">B25</f>
        <v>628</v>
      </c>
      <c r="K5" s="5">
        <f>B26</f>
        <v>514</v>
      </c>
    </row>
    <row r="6" spans="1:11">
      <c r="A6">
        <v>14</v>
      </c>
      <c r="B6">
        <f t="shared" si="0"/>
        <v>0.15198213384669479</v>
      </c>
      <c r="C6">
        <f t="shared" ref="C6:C10" si="5">SUM(E6:K6)</f>
        <v>4442</v>
      </c>
      <c r="D6">
        <f t="shared" ref="D6:D10" si="6">B6*C6</f>
        <v>675.10463854701823</v>
      </c>
      <c r="E6" s="1">
        <f t="shared" ref="E6:E10" si="7">B21</f>
        <v>629</v>
      </c>
      <c r="F6" s="1">
        <f t="shared" ref="F6:F10" si="8">B22</f>
        <v>536</v>
      </c>
      <c r="G6" s="1">
        <f t="shared" si="1"/>
        <v>877</v>
      </c>
      <c r="H6" s="1">
        <f t="shared" si="2"/>
        <v>662</v>
      </c>
      <c r="I6" s="5">
        <f t="shared" si="3"/>
        <v>628</v>
      </c>
      <c r="J6" s="5">
        <f t="shared" si="4"/>
        <v>514</v>
      </c>
      <c r="K6" s="5">
        <f t="shared" ref="K6:K10" si="9">B27</f>
        <v>596</v>
      </c>
    </row>
    <row r="7" spans="1:11">
      <c r="A7">
        <v>15</v>
      </c>
      <c r="B7">
        <f t="shared" si="0"/>
        <v>0.33011535447693874</v>
      </c>
      <c r="C7">
        <f t="shared" si="5"/>
        <v>4193</v>
      </c>
      <c r="D7">
        <f t="shared" si="6"/>
        <v>1384.1736813218042</v>
      </c>
      <c r="E7" s="1">
        <f t="shared" si="7"/>
        <v>536</v>
      </c>
      <c r="F7" s="1">
        <f t="shared" si="8"/>
        <v>877</v>
      </c>
      <c r="G7" s="1">
        <f t="shared" si="1"/>
        <v>662</v>
      </c>
      <c r="H7" s="5">
        <f t="shared" si="2"/>
        <v>628</v>
      </c>
      <c r="I7" s="5">
        <f t="shared" si="3"/>
        <v>514</v>
      </c>
      <c r="J7" s="5">
        <f t="shared" si="4"/>
        <v>596</v>
      </c>
      <c r="K7" s="5">
        <f t="shared" si="9"/>
        <v>380</v>
      </c>
    </row>
    <row r="8" spans="1:11">
      <c r="A8">
        <v>16</v>
      </c>
      <c r="B8">
        <f t="shared" si="0"/>
        <v>0.18904258490117334</v>
      </c>
      <c r="C8">
        <f t="shared" si="5"/>
        <v>4086</v>
      </c>
      <c r="D8">
        <f t="shared" si="6"/>
        <v>772.42800190619425</v>
      </c>
      <c r="E8" s="1">
        <f t="shared" si="7"/>
        <v>877</v>
      </c>
      <c r="F8" s="1">
        <f t="shared" si="8"/>
        <v>662</v>
      </c>
      <c r="G8" s="5">
        <f t="shared" si="1"/>
        <v>628</v>
      </c>
      <c r="H8" s="5">
        <f t="shared" si="2"/>
        <v>514</v>
      </c>
      <c r="I8" s="5">
        <f t="shared" si="3"/>
        <v>596</v>
      </c>
      <c r="J8" s="5">
        <f t="shared" si="4"/>
        <v>380</v>
      </c>
      <c r="K8" s="5">
        <f t="shared" si="9"/>
        <v>429</v>
      </c>
    </row>
    <row r="9" spans="1:11">
      <c r="A9">
        <v>17</v>
      </c>
      <c r="B9">
        <f t="shared" si="0"/>
        <v>3.2431100972863711E-2</v>
      </c>
      <c r="C9">
        <f t="shared" si="5"/>
        <v>3738</v>
      </c>
      <c r="D9">
        <f t="shared" si="6"/>
        <v>121.22745543656455</v>
      </c>
      <c r="E9" s="1">
        <f t="shared" si="7"/>
        <v>662</v>
      </c>
      <c r="F9" s="5">
        <f t="shared" si="8"/>
        <v>628</v>
      </c>
      <c r="G9" s="5">
        <f t="shared" si="1"/>
        <v>514</v>
      </c>
      <c r="H9" s="5">
        <f t="shared" si="2"/>
        <v>596</v>
      </c>
      <c r="I9" s="5">
        <f t="shared" si="3"/>
        <v>380</v>
      </c>
      <c r="J9" s="5">
        <f t="shared" si="4"/>
        <v>429</v>
      </c>
      <c r="K9" s="5">
        <f t="shared" si="9"/>
        <v>529</v>
      </c>
    </row>
    <row r="10" spans="1:11">
      <c r="A10">
        <v>18</v>
      </c>
      <c r="B10">
        <f t="shared" si="0"/>
        <v>3.2252039148002551E-2</v>
      </c>
      <c r="C10">
        <f t="shared" si="5"/>
        <v>3636</v>
      </c>
      <c r="D10">
        <f t="shared" si="6"/>
        <v>117.26841434213728</v>
      </c>
      <c r="E10" s="5">
        <f t="shared" si="7"/>
        <v>628</v>
      </c>
      <c r="F10" s="5">
        <f t="shared" si="8"/>
        <v>514</v>
      </c>
      <c r="G10" s="5">
        <f t="shared" si="1"/>
        <v>596</v>
      </c>
      <c r="H10" s="5">
        <f t="shared" si="2"/>
        <v>380</v>
      </c>
      <c r="I10" s="5">
        <f t="shared" si="3"/>
        <v>429</v>
      </c>
      <c r="J10" s="5">
        <f t="shared" si="4"/>
        <v>529</v>
      </c>
      <c r="K10" s="5">
        <f t="shared" si="9"/>
        <v>560</v>
      </c>
    </row>
    <row r="11" spans="1:11">
      <c r="D11" s="3">
        <f>SUM(D5:D10)</f>
        <v>4551.7056111111833</v>
      </c>
    </row>
    <row r="12" spans="1:11">
      <c r="D12">
        <f>D11/7</f>
        <v>650.24365873016905</v>
      </c>
    </row>
    <row r="13" spans="1:11">
      <c r="A13" t="s">
        <v>6</v>
      </c>
    </row>
    <row r="14" spans="1:11">
      <c r="A14" s="2">
        <v>1</v>
      </c>
      <c r="B14" s="98">
        <v>1299</v>
      </c>
      <c r="C14" s="1"/>
      <c r="D14" s="99"/>
    </row>
    <row r="15" spans="1:11">
      <c r="A15" s="2">
        <v>2</v>
      </c>
      <c r="B15" s="98">
        <v>1829</v>
      </c>
      <c r="C15" s="1"/>
      <c r="D15" s="99"/>
    </row>
    <row r="16" spans="1:11">
      <c r="A16" s="2">
        <v>3</v>
      </c>
      <c r="B16" s="98">
        <v>2826</v>
      </c>
      <c r="C16" s="1"/>
      <c r="D16" s="99"/>
    </row>
    <row r="17" spans="1:13">
      <c r="A17" s="2">
        <v>4</v>
      </c>
      <c r="B17" s="98">
        <v>2691</v>
      </c>
      <c r="C17" s="1"/>
      <c r="D17" s="99"/>
    </row>
    <row r="18" spans="1:13" ht="30.75">
      <c r="A18" s="2">
        <v>5</v>
      </c>
      <c r="B18" s="98">
        <v>2390</v>
      </c>
      <c r="C18" s="1"/>
      <c r="D18" s="99"/>
      <c r="H18" s="78" t="s">
        <v>7</v>
      </c>
      <c r="I18" s="79"/>
      <c r="J18" s="17" t="s">
        <v>8</v>
      </c>
      <c r="K18" s="18" t="s">
        <v>9</v>
      </c>
      <c r="L18" s="18" t="s">
        <v>10</v>
      </c>
      <c r="M18" s="19" t="s">
        <v>11</v>
      </c>
    </row>
    <row r="19" spans="1:13">
      <c r="A19" s="2">
        <v>6</v>
      </c>
      <c r="B19" s="98">
        <v>1939</v>
      </c>
      <c r="C19" s="1"/>
      <c r="D19" s="99"/>
      <c r="H19" s="80" t="s">
        <v>12</v>
      </c>
      <c r="I19" s="20" t="s">
        <v>13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>
      <c r="A20" s="2">
        <v>7</v>
      </c>
      <c r="B20" s="98">
        <v>1762</v>
      </c>
      <c r="C20" s="1"/>
      <c r="D20" s="99"/>
      <c r="H20" s="81"/>
      <c r="I20" s="24" t="s">
        <v>14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>
      <c r="A21" s="2">
        <v>8</v>
      </c>
      <c r="B21" s="98">
        <v>629</v>
      </c>
      <c r="C21" s="1"/>
      <c r="D21" s="99"/>
      <c r="H21" s="81"/>
      <c r="I21" s="24" t="s">
        <v>15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>
      <c r="A22" s="2">
        <v>9</v>
      </c>
      <c r="B22" s="98">
        <v>536</v>
      </c>
      <c r="C22" s="1"/>
      <c r="D22" s="99"/>
      <c r="H22" s="81"/>
      <c r="I22" s="24" t="s">
        <v>16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>
      <c r="A23" s="2">
        <v>10</v>
      </c>
      <c r="B23" s="98">
        <v>877</v>
      </c>
      <c r="C23" s="1"/>
      <c r="D23" s="99"/>
      <c r="H23" s="81"/>
      <c r="I23" s="24" t="s">
        <v>17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>
      <c r="A24" s="2">
        <v>11</v>
      </c>
      <c r="B24" s="98">
        <v>662</v>
      </c>
      <c r="C24" s="1"/>
      <c r="D24" s="99"/>
      <c r="H24" s="81"/>
      <c r="I24" s="24" t="s">
        <v>18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>
      <c r="A25" s="2">
        <v>12</v>
      </c>
      <c r="B25" s="98">
        <v>628</v>
      </c>
      <c r="C25" s="1"/>
      <c r="D25" s="99"/>
      <c r="H25" s="81"/>
      <c r="I25" s="40" t="s">
        <v>19</v>
      </c>
      <c r="J25" s="25">
        <v>6580874.9999999907</v>
      </c>
      <c r="K25" s="26">
        <v>49.999999999999716</v>
      </c>
      <c r="L25" s="26">
        <v>100</v>
      </c>
      <c r="M25" s="41"/>
    </row>
    <row r="26" spans="1:13">
      <c r="A26" s="2">
        <v>13</v>
      </c>
      <c r="B26" s="77">
        <v>514</v>
      </c>
      <c r="C26" s="1"/>
      <c r="D26" s="99"/>
      <c r="H26" s="66" t="s">
        <v>20</v>
      </c>
      <c r="I26" s="40" t="s">
        <v>21</v>
      </c>
      <c r="J26" s="25">
        <v>6580874.9999999879</v>
      </c>
      <c r="K26" s="26">
        <v>49.999999999999694</v>
      </c>
      <c r="L26" s="42"/>
      <c r="M26" s="41"/>
    </row>
    <row r="27" spans="1:13">
      <c r="A27" s="2">
        <v>14</v>
      </c>
      <c r="B27" s="77">
        <v>596</v>
      </c>
      <c r="C27" s="1"/>
      <c r="D27" s="100"/>
      <c r="H27" s="82" t="s">
        <v>19</v>
      </c>
      <c r="I27" s="83"/>
      <c r="J27" s="28">
        <v>13161750.000000056</v>
      </c>
      <c r="K27" s="29">
        <v>100</v>
      </c>
      <c r="L27" s="43"/>
      <c r="M27" s="30"/>
    </row>
    <row r="28" spans="1:13">
      <c r="A28" s="2">
        <v>15</v>
      </c>
      <c r="B28" s="77">
        <v>380</v>
      </c>
      <c r="C28" s="1"/>
      <c r="D28" s="100"/>
      <c r="H28" s="4"/>
      <c r="I28" s="4"/>
      <c r="J28" s="4"/>
    </row>
    <row r="29" spans="1:13">
      <c r="A29" s="2">
        <v>16</v>
      </c>
      <c r="B29" s="77">
        <v>429</v>
      </c>
      <c r="C29" s="1"/>
      <c r="D29" s="100"/>
    </row>
    <row r="30" spans="1:13">
      <c r="A30" s="2">
        <v>17</v>
      </c>
      <c r="B30" s="77">
        <v>529</v>
      </c>
      <c r="C30" s="1"/>
      <c r="D30" s="1"/>
    </row>
    <row r="31" spans="1:13">
      <c r="A31" s="2">
        <v>18</v>
      </c>
      <c r="B31" s="77">
        <v>560</v>
      </c>
      <c r="C31" s="1"/>
      <c r="D31" s="1"/>
    </row>
    <row r="37" spans="1:16">
      <c r="A37" t="s">
        <v>22</v>
      </c>
    </row>
    <row r="40" spans="1:16">
      <c r="A40" t="s">
        <v>1</v>
      </c>
      <c r="B40" t="s">
        <v>2</v>
      </c>
      <c r="C40" t="s">
        <v>3</v>
      </c>
      <c r="D40" t="s">
        <v>4</v>
      </c>
      <c r="E40" t="s">
        <v>5</v>
      </c>
    </row>
    <row r="41" spans="1:16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>
      <c r="D47" s="3">
        <f>SUM(D41:D46)</f>
        <v>1920.8326666666669</v>
      </c>
    </row>
    <row r="49" spans="1:8">
      <c r="A49" t="s">
        <v>6</v>
      </c>
      <c r="B49" t="s">
        <v>23</v>
      </c>
      <c r="C49" t="s">
        <v>24</v>
      </c>
    </row>
    <row r="50" spans="1:8" ht="47.25">
      <c r="A50" s="2">
        <v>1</v>
      </c>
      <c r="B50" s="5">
        <v>210</v>
      </c>
      <c r="C50" s="5">
        <v>35</v>
      </c>
      <c r="D50" s="1"/>
      <c r="G50" s="6" t="s">
        <v>25</v>
      </c>
      <c r="H50" s="6" t="s">
        <v>26</v>
      </c>
    </row>
    <row r="51" spans="1:8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>
      <c r="A53" s="2">
        <v>4</v>
      </c>
      <c r="B53" s="5">
        <v>276</v>
      </c>
      <c r="C53" s="5">
        <v>35</v>
      </c>
      <c r="D53" s="1"/>
    </row>
    <row r="54" spans="1:8">
      <c r="A54" s="2">
        <v>5</v>
      </c>
      <c r="B54" s="5">
        <v>286</v>
      </c>
      <c r="C54" s="5">
        <v>35</v>
      </c>
      <c r="D54" s="1"/>
    </row>
    <row r="55" spans="1:8">
      <c r="A55" s="2">
        <v>6</v>
      </c>
      <c r="B55" s="5">
        <v>311</v>
      </c>
      <c r="C55" s="5">
        <v>41</v>
      </c>
      <c r="D55" s="1"/>
    </row>
    <row r="56" spans="1:8">
      <c r="A56" s="2">
        <v>7</v>
      </c>
      <c r="B56" s="5">
        <v>296</v>
      </c>
      <c r="C56" s="5">
        <v>39</v>
      </c>
      <c r="D56" s="1"/>
    </row>
    <row r="57" spans="1:8">
      <c r="A57" s="2">
        <v>8</v>
      </c>
      <c r="B57" s="5">
        <v>240</v>
      </c>
      <c r="C57" s="5">
        <v>33</v>
      </c>
      <c r="D57" s="1"/>
    </row>
    <row r="58" spans="1:8">
      <c r="A58" s="2">
        <v>9</v>
      </c>
      <c r="B58" s="5">
        <v>262</v>
      </c>
      <c r="C58" s="5">
        <v>28</v>
      </c>
      <c r="D58" s="1"/>
    </row>
    <row r="59" spans="1:8">
      <c r="A59" s="2">
        <v>10</v>
      </c>
      <c r="B59" s="5">
        <v>283</v>
      </c>
      <c r="C59" s="5">
        <v>35</v>
      </c>
      <c r="D59" s="1"/>
    </row>
    <row r="60" spans="1:8">
      <c r="A60" s="2">
        <v>11</v>
      </c>
      <c r="B60" s="5">
        <v>306</v>
      </c>
      <c r="C60" s="5">
        <v>36</v>
      </c>
      <c r="D60" s="1"/>
    </row>
    <row r="61" spans="1:8">
      <c r="A61" s="2">
        <v>12</v>
      </c>
      <c r="B61" s="5">
        <v>276</v>
      </c>
      <c r="C61" s="5">
        <v>44</v>
      </c>
      <c r="D61" s="1"/>
    </row>
    <row r="62" spans="1:8">
      <c r="A62" s="2">
        <v>13</v>
      </c>
      <c r="B62" s="5">
        <v>283</v>
      </c>
      <c r="C62" s="5">
        <v>33</v>
      </c>
      <c r="D62" s="1"/>
    </row>
    <row r="63" spans="1:8">
      <c r="A63" s="2">
        <v>14</v>
      </c>
      <c r="B63" s="5">
        <v>318</v>
      </c>
      <c r="C63" s="5">
        <v>36</v>
      </c>
      <c r="D63" s="1"/>
    </row>
    <row r="64" spans="1:8">
      <c r="A64" s="2">
        <v>15</v>
      </c>
      <c r="B64" s="5">
        <v>223</v>
      </c>
      <c r="C64" s="5">
        <v>33</v>
      </c>
      <c r="D64" s="1"/>
    </row>
    <row r="65" spans="1:16">
      <c r="A65" s="2">
        <v>16</v>
      </c>
      <c r="B65" s="5">
        <v>159</v>
      </c>
      <c r="C65" s="5">
        <v>21</v>
      </c>
      <c r="D65" s="1"/>
    </row>
    <row r="66" spans="1:16">
      <c r="A66" s="2">
        <v>17</v>
      </c>
      <c r="B66" s="5">
        <v>228</v>
      </c>
      <c r="C66" s="5">
        <v>26</v>
      </c>
      <c r="D66" s="1"/>
    </row>
    <row r="67" spans="1:16">
      <c r="A67" s="2">
        <v>18</v>
      </c>
      <c r="B67" s="5">
        <v>222</v>
      </c>
      <c r="C67" s="5">
        <v>30</v>
      </c>
      <c r="D67" s="1"/>
    </row>
    <row r="68" spans="1:16">
      <c r="B68" t="s">
        <v>27</v>
      </c>
    </row>
    <row r="70" spans="1:16">
      <c r="A70" t="s">
        <v>28</v>
      </c>
    </row>
    <row r="72" spans="1:16">
      <c r="A72" t="s">
        <v>1</v>
      </c>
      <c r="B72" t="s">
        <v>2</v>
      </c>
      <c r="C72" t="s">
        <v>3</v>
      </c>
      <c r="D72" t="s">
        <v>4</v>
      </c>
      <c r="E72" t="s">
        <v>5</v>
      </c>
    </row>
    <row r="73" spans="1:16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>
      <c r="D79" s="3">
        <f>SUM(D73:D78)</f>
        <v>243.31066666666669</v>
      </c>
    </row>
    <row r="81" spans="1:8">
      <c r="A81" t="s">
        <v>6</v>
      </c>
      <c r="B81" t="s">
        <v>24</v>
      </c>
    </row>
    <row r="82" spans="1:8" ht="63">
      <c r="A82" s="2">
        <v>1</v>
      </c>
      <c r="B82" s="5">
        <v>35</v>
      </c>
      <c r="D82" s="1"/>
      <c r="G82" s="6" t="s">
        <v>29</v>
      </c>
      <c r="H82" s="6" t="s">
        <v>26</v>
      </c>
    </row>
    <row r="83" spans="1:8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>
      <c r="A85" s="2">
        <v>4</v>
      </c>
      <c r="B85" s="5">
        <v>35</v>
      </c>
      <c r="D85" s="1"/>
    </row>
    <row r="86" spans="1:8">
      <c r="A86" s="2">
        <v>5</v>
      </c>
      <c r="B86" s="5">
        <v>35</v>
      </c>
      <c r="D86" s="1"/>
    </row>
    <row r="87" spans="1:8">
      <c r="A87" s="2">
        <v>6</v>
      </c>
      <c r="B87" s="5">
        <v>41</v>
      </c>
      <c r="D87" s="1"/>
    </row>
    <row r="88" spans="1:8">
      <c r="A88" s="2">
        <v>7</v>
      </c>
      <c r="B88" s="5">
        <v>39</v>
      </c>
      <c r="D88" s="1"/>
    </row>
    <row r="89" spans="1:8">
      <c r="A89" s="2">
        <v>8</v>
      </c>
      <c r="B89" s="5">
        <v>33</v>
      </c>
      <c r="D89" s="1"/>
    </row>
    <row r="90" spans="1:8">
      <c r="A90" s="2">
        <v>9</v>
      </c>
      <c r="B90" s="5">
        <v>28</v>
      </c>
      <c r="D90" s="1"/>
    </row>
    <row r="91" spans="1:8">
      <c r="A91" s="2">
        <v>10</v>
      </c>
      <c r="B91" s="5">
        <v>35</v>
      </c>
      <c r="D91" s="1"/>
    </row>
    <row r="92" spans="1:8">
      <c r="A92" s="2">
        <v>11</v>
      </c>
      <c r="B92" s="5">
        <v>36</v>
      </c>
      <c r="D92" s="1"/>
    </row>
    <row r="93" spans="1:8">
      <c r="A93" s="2">
        <v>12</v>
      </c>
      <c r="B93" s="5">
        <v>44</v>
      </c>
      <c r="D93" s="1"/>
    </row>
    <row r="94" spans="1:8">
      <c r="A94" s="2">
        <v>13</v>
      </c>
      <c r="B94" s="5">
        <v>33</v>
      </c>
      <c r="D94" s="1"/>
    </row>
    <row r="95" spans="1:8">
      <c r="A95" s="2">
        <v>14</v>
      </c>
      <c r="B95" s="5">
        <v>36</v>
      </c>
      <c r="D95" s="1"/>
    </row>
    <row r="96" spans="1:8">
      <c r="A96" s="2">
        <v>15</v>
      </c>
      <c r="B96" s="5">
        <v>33</v>
      </c>
      <c r="D96" s="1"/>
    </row>
    <row r="97" spans="1:5">
      <c r="A97" s="2">
        <v>16</v>
      </c>
      <c r="B97" s="5">
        <v>21</v>
      </c>
      <c r="D97" s="1"/>
    </row>
    <row r="98" spans="1:5">
      <c r="A98" s="2">
        <v>17</v>
      </c>
      <c r="B98" s="5">
        <v>26</v>
      </c>
      <c r="D98" s="1"/>
    </row>
    <row r="99" spans="1:5">
      <c r="A99" s="2">
        <v>18</v>
      </c>
      <c r="B99" s="5">
        <v>30</v>
      </c>
      <c r="D99" s="1"/>
    </row>
    <row r="103" spans="1:5">
      <c r="B103" s="3" t="s">
        <v>30</v>
      </c>
      <c r="C103">
        <v>299948</v>
      </c>
      <c r="D103" t="s">
        <v>31</v>
      </c>
    </row>
    <row r="104" spans="1:5">
      <c r="C104">
        <v>2461</v>
      </c>
      <c r="D104" t="s">
        <v>32</v>
      </c>
    </row>
    <row r="105" spans="1:5" ht="18">
      <c r="C105">
        <v>290</v>
      </c>
      <c r="D105" s="9" t="s">
        <v>33</v>
      </c>
    </row>
    <row r="107" spans="1:5">
      <c r="C107" t="s">
        <v>34</v>
      </c>
      <c r="D107" s="3">
        <f>C104*1000/C103</f>
        <v>8.204755490951765</v>
      </c>
      <c r="E107" s="15" t="s">
        <v>35</v>
      </c>
    </row>
    <row r="108" spans="1:5">
      <c r="D108" s="3">
        <f>C105*1000/C103</f>
        <v>0.96683425127022016</v>
      </c>
      <c r="E108" s="16" t="s">
        <v>36</v>
      </c>
    </row>
    <row r="115" spans="1:5" ht="20.25">
      <c r="A115" t="s">
        <v>37</v>
      </c>
      <c r="B115" s="10">
        <v>8604500</v>
      </c>
      <c r="D115" t="s">
        <v>38</v>
      </c>
      <c r="E115" s="12">
        <f>B116/B115</f>
        <v>7.6271083735254805</v>
      </c>
    </row>
    <row r="116" spans="1:5" ht="18.75">
      <c r="A116" t="s">
        <v>39</v>
      </c>
      <c r="B116" s="11">
        <v>65627454</v>
      </c>
    </row>
    <row r="117" spans="1:5" ht="78.75">
      <c r="C117" s="13"/>
      <c r="D117" s="13" t="s">
        <v>40</v>
      </c>
      <c r="E117" s="13" t="s">
        <v>41</v>
      </c>
    </row>
    <row r="118" spans="1:5">
      <c r="C118" s="13" t="s">
        <v>42</v>
      </c>
      <c r="D118" s="14">
        <f>300000/E115</f>
        <v>39333.386298971767</v>
      </c>
      <c r="E118" s="13">
        <v>37409</v>
      </c>
    </row>
    <row r="119" spans="1:5" ht="31.5">
      <c r="C119" s="13" t="s">
        <v>43</v>
      </c>
      <c r="D119" s="14">
        <f>2461/E115</f>
        <v>322.66487893923176</v>
      </c>
      <c r="E119" s="13">
        <v>274</v>
      </c>
    </row>
    <row r="120" spans="1:5">
      <c r="C120" s="13" t="s">
        <v>44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DB5F-9F80-C34D-BD93-B0CBD84FF3C9}">
  <dimension ref="A3:S48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17</v>
      </c>
      <c r="B5" s="37">
        <f>P22/100</f>
        <v>0.20699999999999999</v>
      </c>
      <c r="C5">
        <f>SUM(E5:K5)</f>
        <v>2822</v>
      </c>
      <c r="D5">
        <f>B5*C5</f>
        <v>584.154</v>
      </c>
      <c r="E5" s="1">
        <f t="shared" ref="E5:E10" si="0">B20</f>
        <v>305</v>
      </c>
      <c r="F5" s="1">
        <f t="shared" ref="F5:F10" si="1">B21</f>
        <v>177</v>
      </c>
      <c r="G5" s="1">
        <f t="shared" ref="G5:G10" si="2">B22</f>
        <v>259</v>
      </c>
      <c r="H5" s="1">
        <f t="shared" ref="H5:H10" si="3">B23</f>
        <v>558</v>
      </c>
      <c r="I5" s="1">
        <f t="shared" ref="I5:I10" si="4">B24</f>
        <v>503</v>
      </c>
      <c r="J5" s="5">
        <f t="shared" ref="J5:J10" si="5">B25</f>
        <v>565</v>
      </c>
      <c r="K5" s="5">
        <f t="shared" ref="K5:K10" si="6">B26</f>
        <v>455</v>
      </c>
    </row>
    <row r="6" spans="1:11">
      <c r="A6">
        <v>18</v>
      </c>
      <c r="B6" s="37">
        <f t="shared" ref="B6:B10" si="7">P23/100</f>
        <v>0.124</v>
      </c>
      <c r="C6">
        <f t="shared" ref="C6:C10" si="8">SUM(E6:K6)</f>
        <v>2946</v>
      </c>
      <c r="D6">
        <f t="shared" ref="D6:D10" si="9">B6*C6</f>
        <v>365.30399999999997</v>
      </c>
      <c r="E6" s="1">
        <f t="shared" si="0"/>
        <v>177</v>
      </c>
      <c r="F6" s="1">
        <f t="shared" si="1"/>
        <v>259</v>
      </c>
      <c r="G6" s="1">
        <f t="shared" si="2"/>
        <v>558</v>
      </c>
      <c r="H6" s="1">
        <f t="shared" si="3"/>
        <v>503</v>
      </c>
      <c r="I6" s="5">
        <f t="shared" si="4"/>
        <v>565</v>
      </c>
      <c r="J6" s="5">
        <f t="shared" si="5"/>
        <v>455</v>
      </c>
      <c r="K6" s="5">
        <f t="shared" si="6"/>
        <v>429</v>
      </c>
    </row>
    <row r="7" spans="1:11">
      <c r="A7">
        <v>19</v>
      </c>
      <c r="B7" s="37">
        <f t="shared" si="7"/>
        <v>0.187</v>
      </c>
      <c r="C7">
        <f t="shared" si="8"/>
        <v>3110</v>
      </c>
      <c r="D7">
        <f t="shared" si="9"/>
        <v>581.57000000000005</v>
      </c>
      <c r="E7" s="1">
        <f t="shared" si="0"/>
        <v>259</v>
      </c>
      <c r="F7" s="1">
        <f t="shared" si="1"/>
        <v>558</v>
      </c>
      <c r="G7" s="1">
        <f t="shared" si="2"/>
        <v>503</v>
      </c>
      <c r="H7" s="5">
        <f t="shared" si="3"/>
        <v>565</v>
      </c>
      <c r="I7" s="5">
        <f t="shared" si="4"/>
        <v>455</v>
      </c>
      <c r="J7" s="5">
        <f t="shared" si="5"/>
        <v>429</v>
      </c>
      <c r="K7" s="5">
        <f t="shared" si="6"/>
        <v>341</v>
      </c>
    </row>
    <row r="8" spans="1:11">
      <c r="A8">
        <v>20</v>
      </c>
      <c r="B8" s="37">
        <f t="shared" si="7"/>
        <v>0.20800000000000002</v>
      </c>
      <c r="C8">
        <f t="shared" si="8"/>
        <v>3308</v>
      </c>
      <c r="D8">
        <f t="shared" si="9"/>
        <v>688.06400000000008</v>
      </c>
      <c r="E8" s="1">
        <f t="shared" si="0"/>
        <v>558</v>
      </c>
      <c r="F8" s="1">
        <f t="shared" si="1"/>
        <v>503</v>
      </c>
      <c r="G8" s="5">
        <f t="shared" si="2"/>
        <v>565</v>
      </c>
      <c r="H8" s="5">
        <f t="shared" si="3"/>
        <v>455</v>
      </c>
      <c r="I8" s="5">
        <f t="shared" si="4"/>
        <v>429</v>
      </c>
      <c r="J8" s="5">
        <f t="shared" si="5"/>
        <v>341</v>
      </c>
      <c r="K8" s="5">
        <f t="shared" si="6"/>
        <v>457</v>
      </c>
    </row>
    <row r="9" spans="1:11">
      <c r="A9">
        <v>21</v>
      </c>
      <c r="B9" s="37">
        <f t="shared" si="7"/>
        <v>0.157</v>
      </c>
      <c r="C9">
        <f t="shared" si="8"/>
        <v>3666</v>
      </c>
      <c r="D9">
        <f t="shared" si="9"/>
        <v>575.56200000000001</v>
      </c>
      <c r="E9" s="1">
        <f t="shared" si="0"/>
        <v>503</v>
      </c>
      <c r="F9" s="5">
        <f t="shared" si="1"/>
        <v>565</v>
      </c>
      <c r="G9" s="5">
        <f t="shared" si="2"/>
        <v>455</v>
      </c>
      <c r="H9" s="5">
        <f t="shared" si="3"/>
        <v>429</v>
      </c>
      <c r="I9" s="5">
        <f t="shared" si="4"/>
        <v>341</v>
      </c>
      <c r="J9" s="5">
        <f t="shared" si="5"/>
        <v>457</v>
      </c>
      <c r="K9" s="5">
        <f t="shared" si="6"/>
        <v>916</v>
      </c>
    </row>
    <row r="10" spans="1:11">
      <c r="A10">
        <v>22</v>
      </c>
      <c r="B10" s="37">
        <f t="shared" si="7"/>
        <v>0.11599999999999999</v>
      </c>
      <c r="C10">
        <f t="shared" si="8"/>
        <v>4144</v>
      </c>
      <c r="D10">
        <f t="shared" si="9"/>
        <v>480.70399999999995</v>
      </c>
      <c r="E10" s="5">
        <f t="shared" si="0"/>
        <v>565</v>
      </c>
      <c r="F10" s="5">
        <f t="shared" si="1"/>
        <v>455</v>
      </c>
      <c r="G10" s="5">
        <f t="shared" si="2"/>
        <v>429</v>
      </c>
      <c r="H10" s="5">
        <f t="shared" si="3"/>
        <v>341</v>
      </c>
      <c r="I10" s="5">
        <f t="shared" si="4"/>
        <v>457</v>
      </c>
      <c r="J10" s="5">
        <f t="shared" si="5"/>
        <v>916</v>
      </c>
      <c r="K10" s="5">
        <f t="shared" si="6"/>
        <v>981</v>
      </c>
    </row>
    <row r="11" spans="1:11">
      <c r="D11" s="38">
        <f>SUM(D5:D10)</f>
        <v>3275.3580000000002</v>
      </c>
    </row>
    <row r="13" spans="1:11">
      <c r="A13" t="s">
        <v>6</v>
      </c>
      <c r="D13" s="45">
        <f>D11/7</f>
        <v>467.90828571428574</v>
      </c>
      <c r="E13" t="s">
        <v>51</v>
      </c>
    </row>
    <row r="14" spans="1:11">
      <c r="A14">
        <v>5</v>
      </c>
      <c r="B14" s="77">
        <v>246</v>
      </c>
      <c r="C14" s="47"/>
      <c r="D14" s="5"/>
    </row>
    <row r="15" spans="1:11">
      <c r="A15">
        <v>6</v>
      </c>
      <c r="B15" s="77">
        <v>281</v>
      </c>
      <c r="C15" s="47"/>
      <c r="D15" s="5"/>
    </row>
    <row r="16" spans="1:11">
      <c r="A16">
        <v>7</v>
      </c>
      <c r="B16" s="77">
        <v>507</v>
      </c>
      <c r="C16" s="47"/>
      <c r="D16" s="5"/>
    </row>
    <row r="17" spans="1:19">
      <c r="A17">
        <v>8</v>
      </c>
      <c r="B17" s="77">
        <v>442</v>
      </c>
      <c r="C17" s="47"/>
      <c r="D17" s="5"/>
    </row>
    <row r="18" spans="1:19">
      <c r="A18" s="1">
        <v>9</v>
      </c>
      <c r="B18" s="77">
        <v>434</v>
      </c>
      <c r="C18" s="47"/>
      <c r="D18" s="5"/>
    </row>
    <row r="19" spans="1:19">
      <c r="A19">
        <v>10</v>
      </c>
      <c r="B19" s="77">
        <v>361</v>
      </c>
      <c r="C19" s="47"/>
      <c r="D19" s="5"/>
    </row>
    <row r="20" spans="1:19">
      <c r="A20">
        <v>11</v>
      </c>
      <c r="B20" s="77">
        <v>305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77">
        <v>177</v>
      </c>
      <c r="C21" s="47"/>
      <c r="D21" s="5"/>
      <c r="G21" s="44"/>
      <c r="H21" s="44"/>
      <c r="I21" s="44"/>
      <c r="J21" s="44"/>
      <c r="L21" s="78" t="s">
        <v>7</v>
      </c>
      <c r="M21" s="78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>
        <v>13</v>
      </c>
      <c r="B22" s="77">
        <v>259</v>
      </c>
      <c r="C22" s="47"/>
      <c r="D22" s="5"/>
      <c r="G22" s="44"/>
      <c r="H22" s="44"/>
      <c r="I22" s="44"/>
      <c r="J22" s="44"/>
      <c r="L22" s="84" t="s">
        <v>12</v>
      </c>
      <c r="M22">
        <v>17</v>
      </c>
      <c r="N22">
        <v>1364160</v>
      </c>
      <c r="O22">
        <v>20.7</v>
      </c>
      <c r="P22">
        <v>20.7</v>
      </c>
      <c r="Q22">
        <v>20.7</v>
      </c>
      <c r="S22" s="39"/>
    </row>
    <row r="23" spans="1:19">
      <c r="A23">
        <v>14</v>
      </c>
      <c r="B23" s="77">
        <v>558</v>
      </c>
      <c r="C23" s="47"/>
      <c r="D23" s="5"/>
      <c r="G23" s="44"/>
      <c r="H23" s="44"/>
      <c r="I23" s="44"/>
      <c r="J23" s="44"/>
      <c r="L23" s="85"/>
      <c r="M23">
        <v>18</v>
      </c>
      <c r="N23">
        <v>818161</v>
      </c>
      <c r="O23">
        <v>12.4</v>
      </c>
      <c r="P23">
        <v>12.4</v>
      </c>
      <c r="Q23">
        <v>33.200000000000003</v>
      </c>
      <c r="S23" s="39"/>
    </row>
    <row r="24" spans="1:19">
      <c r="A24">
        <v>15</v>
      </c>
      <c r="B24" s="77">
        <v>503</v>
      </c>
      <c r="C24" s="47"/>
      <c r="D24" s="5"/>
      <c r="F24" s="46"/>
      <c r="G24" s="44"/>
      <c r="H24" s="44"/>
      <c r="I24" s="44"/>
      <c r="J24" s="44"/>
      <c r="L24" s="85"/>
      <c r="M24">
        <v>19</v>
      </c>
      <c r="N24">
        <v>1231041</v>
      </c>
      <c r="O24">
        <v>18.7</v>
      </c>
      <c r="P24">
        <v>18.7</v>
      </c>
      <c r="Q24">
        <v>51.9</v>
      </c>
      <c r="S24" s="39"/>
    </row>
    <row r="25" spans="1:19">
      <c r="A25">
        <v>16</v>
      </c>
      <c r="B25" s="77">
        <v>565</v>
      </c>
      <c r="C25" s="47"/>
      <c r="D25" s="5"/>
      <c r="G25" s="44"/>
      <c r="H25" s="44"/>
      <c r="I25" s="44"/>
      <c r="J25" s="44"/>
      <c r="L25" s="85"/>
      <c r="M25">
        <v>20</v>
      </c>
      <c r="N25">
        <v>1369573</v>
      </c>
      <c r="O25">
        <v>20.8</v>
      </c>
      <c r="P25">
        <v>20.8</v>
      </c>
      <c r="Q25">
        <v>72.7</v>
      </c>
      <c r="S25" s="39"/>
    </row>
    <row r="26" spans="1:19">
      <c r="A26">
        <v>17</v>
      </c>
      <c r="B26" s="77">
        <v>455</v>
      </c>
      <c r="C26" s="47"/>
      <c r="D26" s="5"/>
      <c r="G26" s="44"/>
      <c r="H26" s="44"/>
      <c r="I26" s="44"/>
      <c r="J26" s="44"/>
      <c r="L26" s="85"/>
      <c r="M26">
        <v>21</v>
      </c>
      <c r="N26">
        <v>1032415</v>
      </c>
      <c r="O26">
        <v>15.7</v>
      </c>
      <c r="P26">
        <v>15.7</v>
      </c>
      <c r="Q26">
        <v>88.4</v>
      </c>
      <c r="S26" s="39"/>
    </row>
    <row r="27" spans="1:19">
      <c r="A27">
        <v>18</v>
      </c>
      <c r="B27" s="77">
        <v>429</v>
      </c>
      <c r="C27" s="47"/>
      <c r="D27" s="5"/>
      <c r="G27" s="44"/>
      <c r="H27" s="44"/>
      <c r="I27" s="44"/>
      <c r="J27" s="44"/>
      <c r="L27" s="85"/>
      <c r="M27">
        <v>22</v>
      </c>
      <c r="N27">
        <v>765525</v>
      </c>
      <c r="O27">
        <v>11.6</v>
      </c>
      <c r="P27">
        <v>11.6</v>
      </c>
      <c r="Q27">
        <v>100</v>
      </c>
      <c r="S27" s="39"/>
    </row>
    <row r="28" spans="1:19">
      <c r="A28">
        <v>19</v>
      </c>
      <c r="B28" s="77">
        <v>341</v>
      </c>
      <c r="C28" s="47"/>
      <c r="D28" s="5"/>
      <c r="G28" s="44"/>
      <c r="H28" s="44"/>
      <c r="I28" s="44"/>
      <c r="J28" s="44"/>
      <c r="L28" s="86"/>
      <c r="M28" t="s">
        <v>19</v>
      </c>
      <c r="N28">
        <v>6580874</v>
      </c>
      <c r="O28">
        <v>100</v>
      </c>
      <c r="P28">
        <v>100</v>
      </c>
    </row>
    <row r="29" spans="1:19">
      <c r="A29">
        <v>20</v>
      </c>
      <c r="B29" s="77">
        <v>457</v>
      </c>
      <c r="C29" s="47"/>
      <c r="D29" s="5"/>
      <c r="G29" s="44"/>
      <c r="H29" s="44"/>
      <c r="I29" s="44"/>
      <c r="J29" s="44"/>
    </row>
    <row r="30" spans="1:19">
      <c r="A30">
        <v>21</v>
      </c>
      <c r="B30" s="77">
        <v>916</v>
      </c>
      <c r="C30" s="47"/>
      <c r="D30" s="5"/>
      <c r="G30" s="44"/>
      <c r="H30" s="44"/>
      <c r="I30" s="44"/>
      <c r="J30" s="44"/>
    </row>
    <row r="31" spans="1:19">
      <c r="A31">
        <v>22</v>
      </c>
      <c r="B31" s="77">
        <v>981</v>
      </c>
      <c r="C31" s="47"/>
      <c r="D31" s="5"/>
      <c r="L31" t="s">
        <v>1</v>
      </c>
    </row>
    <row r="33" spans="1:17">
      <c r="B33" s="5"/>
      <c r="C33" s="5"/>
    </row>
    <row r="34" spans="1:17">
      <c r="B34" s="5"/>
      <c r="C34" s="5"/>
      <c r="L34" t="s">
        <v>1</v>
      </c>
    </row>
    <row r="35" spans="1:17">
      <c r="A35" t="s">
        <v>55</v>
      </c>
      <c r="B35" s="5"/>
      <c r="C35" s="5"/>
      <c r="N35" t="s">
        <v>8</v>
      </c>
      <c r="O35" t="s">
        <v>9</v>
      </c>
      <c r="P35" t="s">
        <v>10</v>
      </c>
      <c r="Q35" t="s">
        <v>11</v>
      </c>
    </row>
    <row r="36" spans="1:17">
      <c r="C36" s="5"/>
      <c r="L36" t="s">
        <v>12</v>
      </c>
      <c r="M36">
        <v>17</v>
      </c>
      <c r="N36">
        <v>1364160</v>
      </c>
      <c r="O36">
        <v>20.7</v>
      </c>
      <c r="P36">
        <v>20.7</v>
      </c>
      <c r="Q36">
        <v>20.7</v>
      </c>
    </row>
    <row r="37" spans="1:17">
      <c r="C37" s="5"/>
      <c r="M37">
        <v>18</v>
      </c>
      <c r="N37">
        <v>818161</v>
      </c>
      <c r="O37">
        <v>12.4</v>
      </c>
      <c r="P37">
        <v>12.4</v>
      </c>
      <c r="Q37">
        <v>33.200000000000003</v>
      </c>
    </row>
    <row r="38" spans="1:17">
      <c r="C38" s="5"/>
      <c r="M38">
        <v>19</v>
      </c>
      <c r="N38">
        <v>1231041</v>
      </c>
      <c r="O38">
        <v>18.7</v>
      </c>
      <c r="P38">
        <v>18.7</v>
      </c>
      <c r="Q38">
        <v>51.9</v>
      </c>
    </row>
    <row r="39" spans="1:17">
      <c r="C39" s="5"/>
      <c r="M39">
        <v>20</v>
      </c>
      <c r="N39">
        <v>1369573</v>
      </c>
      <c r="O39">
        <v>20.8</v>
      </c>
      <c r="P39">
        <v>20.8</v>
      </c>
      <c r="Q39">
        <v>72.7</v>
      </c>
    </row>
    <row r="40" spans="1:17">
      <c r="C40" s="5"/>
      <c r="M40">
        <v>21</v>
      </c>
      <c r="N40">
        <v>1032415</v>
      </c>
      <c r="O40">
        <v>15.7</v>
      </c>
      <c r="P40">
        <v>15.7</v>
      </c>
      <c r="Q40">
        <v>88.4</v>
      </c>
    </row>
    <row r="41" spans="1:17">
      <c r="C41" s="5"/>
      <c r="M41">
        <v>22</v>
      </c>
      <c r="N41">
        <v>765525</v>
      </c>
      <c r="O41">
        <v>11.6</v>
      </c>
      <c r="P41">
        <v>11.6</v>
      </c>
      <c r="Q41">
        <v>100</v>
      </c>
    </row>
    <row r="42" spans="1:17">
      <c r="C42" s="5"/>
      <c r="M42" t="s">
        <v>19</v>
      </c>
      <c r="N42">
        <v>6580874</v>
      </c>
      <c r="O42">
        <v>100</v>
      </c>
      <c r="P42">
        <v>100</v>
      </c>
    </row>
    <row r="43" spans="1:17">
      <c r="C43" s="5"/>
    </row>
    <row r="44" spans="1:17">
      <c r="C44" s="5"/>
    </row>
    <row r="45" spans="1:17">
      <c r="C45" s="5"/>
    </row>
    <row r="46" spans="1:17">
      <c r="C46" s="5"/>
    </row>
    <row r="47" spans="1:17">
      <c r="C47" s="5"/>
    </row>
    <row r="48" spans="1:17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C67-15D1-4884-8246-34708511D9BF}">
  <dimension ref="A3:S48"/>
  <sheetViews>
    <sheetView topLeftCell="A4" workbookViewId="0">
      <selection activeCell="D13" sqref="D13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11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53" t="s">
        <v>0</v>
      </c>
    </row>
    <row r="4" spans="1:11">
      <c r="A4" s="53" t="s">
        <v>1</v>
      </c>
      <c r="B4" s="53" t="s">
        <v>2</v>
      </c>
      <c r="C4" s="53" t="s">
        <v>3</v>
      </c>
      <c r="D4" s="53" t="s">
        <v>4</v>
      </c>
      <c r="E4" s="53" t="s">
        <v>5</v>
      </c>
    </row>
    <row r="5" spans="1:11">
      <c r="A5" s="53">
        <v>24</v>
      </c>
      <c r="B5" s="54">
        <f>P22/100</f>
        <v>0.19899999999999998</v>
      </c>
      <c r="C5" s="53">
        <f>SUM(E5:K5)</f>
        <v>5105</v>
      </c>
      <c r="D5" s="53">
        <f>B5*C5</f>
        <v>1015.8949999999999</v>
      </c>
      <c r="E5" s="55">
        <f t="shared" ref="E5:E10" si="0">B20</f>
        <v>429</v>
      </c>
      <c r="F5" s="55">
        <f t="shared" ref="F5:F10" si="1">B21</f>
        <v>341</v>
      </c>
      <c r="G5" s="55">
        <f t="shared" ref="G5:G10" si="2">B22</f>
        <v>457</v>
      </c>
      <c r="H5" s="55">
        <f t="shared" ref="H5:H10" si="3">B23</f>
        <v>916</v>
      </c>
      <c r="I5" s="55">
        <f t="shared" ref="I5:I10" si="4">B24</f>
        <v>981</v>
      </c>
      <c r="J5" s="56">
        <f t="shared" ref="J5:J10" si="5">B25</f>
        <v>1033</v>
      </c>
      <c r="K5" s="56">
        <f t="shared" ref="K5:K10" si="6">B26</f>
        <v>948</v>
      </c>
    </row>
    <row r="6" spans="1:11">
      <c r="A6" s="53">
        <v>25</v>
      </c>
      <c r="B6" s="54">
        <f t="shared" ref="B6:B10" si="7">P23/100</f>
        <v>0.13800000000000001</v>
      </c>
      <c r="C6" s="53">
        <f t="shared" ref="C6:C10" si="8">SUM(E6:K6)</f>
        <v>5514</v>
      </c>
      <c r="D6" s="53">
        <f t="shared" ref="D6:D10" si="9">B6*C6</f>
        <v>760.93200000000002</v>
      </c>
      <c r="E6" s="55">
        <f t="shared" si="0"/>
        <v>341</v>
      </c>
      <c r="F6" s="55">
        <f t="shared" si="1"/>
        <v>457</v>
      </c>
      <c r="G6" s="55">
        <f t="shared" si="2"/>
        <v>916</v>
      </c>
      <c r="H6" s="55">
        <f t="shared" si="3"/>
        <v>981</v>
      </c>
      <c r="I6" s="56">
        <f t="shared" si="4"/>
        <v>1033</v>
      </c>
      <c r="J6" s="56">
        <f t="shared" si="5"/>
        <v>948</v>
      </c>
      <c r="K6" s="56">
        <f t="shared" si="6"/>
        <v>838</v>
      </c>
    </row>
    <row r="7" spans="1:11">
      <c r="A7" s="53">
        <v>26</v>
      </c>
      <c r="B7" s="54">
        <f t="shared" si="7"/>
        <v>0.193</v>
      </c>
      <c r="C7" s="53">
        <f t="shared" si="8"/>
        <v>5807</v>
      </c>
      <c r="D7" s="53">
        <f t="shared" si="9"/>
        <v>1120.751</v>
      </c>
      <c r="E7" s="55">
        <f t="shared" si="0"/>
        <v>457</v>
      </c>
      <c r="F7" s="55">
        <f t="shared" si="1"/>
        <v>916</v>
      </c>
      <c r="G7" s="55">
        <f t="shared" si="2"/>
        <v>981</v>
      </c>
      <c r="H7" s="56">
        <f t="shared" si="3"/>
        <v>1033</v>
      </c>
      <c r="I7" s="56">
        <f t="shared" si="4"/>
        <v>948</v>
      </c>
      <c r="J7" s="56">
        <f t="shared" si="5"/>
        <v>838</v>
      </c>
      <c r="K7" s="56">
        <f t="shared" si="6"/>
        <v>634</v>
      </c>
    </row>
    <row r="8" spans="1:11">
      <c r="A8" s="53">
        <v>27</v>
      </c>
      <c r="B8" s="54">
        <f t="shared" si="7"/>
        <v>0.23699999999999999</v>
      </c>
      <c r="C8" s="53">
        <f t="shared" si="8"/>
        <v>6075</v>
      </c>
      <c r="D8" s="53">
        <f t="shared" si="9"/>
        <v>1439.7749999999999</v>
      </c>
      <c r="E8" s="55">
        <f t="shared" si="0"/>
        <v>916</v>
      </c>
      <c r="F8" s="55">
        <f t="shared" si="1"/>
        <v>981</v>
      </c>
      <c r="G8" s="56">
        <f t="shared" si="2"/>
        <v>1033</v>
      </c>
      <c r="H8" s="56">
        <f t="shared" si="3"/>
        <v>948</v>
      </c>
      <c r="I8" s="56">
        <f t="shared" si="4"/>
        <v>838</v>
      </c>
      <c r="J8" s="56">
        <f t="shared" si="5"/>
        <v>634</v>
      </c>
      <c r="K8" s="56">
        <f t="shared" si="6"/>
        <v>725</v>
      </c>
    </row>
    <row r="9" spans="1:11">
      <c r="A9" s="53">
        <v>28</v>
      </c>
      <c r="B9" s="54">
        <f t="shared" si="7"/>
        <v>0.13600000000000001</v>
      </c>
      <c r="C9" s="53">
        <f t="shared" si="8"/>
        <v>6580</v>
      </c>
      <c r="D9" s="53">
        <f t="shared" si="9"/>
        <v>894.88000000000011</v>
      </c>
      <c r="E9" s="55">
        <f t="shared" si="0"/>
        <v>981</v>
      </c>
      <c r="F9" s="56">
        <f t="shared" si="1"/>
        <v>1033</v>
      </c>
      <c r="G9" s="56">
        <f t="shared" si="2"/>
        <v>948</v>
      </c>
      <c r="H9" s="56">
        <f t="shared" si="3"/>
        <v>838</v>
      </c>
      <c r="I9" s="56">
        <f t="shared" si="4"/>
        <v>634</v>
      </c>
      <c r="J9" s="56">
        <f t="shared" si="5"/>
        <v>725</v>
      </c>
      <c r="K9" s="56">
        <f t="shared" si="6"/>
        <v>1421</v>
      </c>
    </row>
    <row r="10" spans="1:11">
      <c r="A10" s="53">
        <v>29</v>
      </c>
      <c r="B10" s="54">
        <f t="shared" si="7"/>
        <v>9.6999999999999989E-2</v>
      </c>
      <c r="C10" s="53">
        <f t="shared" si="8"/>
        <v>6955</v>
      </c>
      <c r="D10" s="53">
        <f t="shared" si="9"/>
        <v>674.63499999999988</v>
      </c>
      <c r="E10" s="56">
        <f t="shared" si="0"/>
        <v>1033</v>
      </c>
      <c r="F10" s="56">
        <f t="shared" si="1"/>
        <v>948</v>
      </c>
      <c r="G10" s="56">
        <f t="shared" si="2"/>
        <v>838</v>
      </c>
      <c r="H10" s="56">
        <f t="shared" si="3"/>
        <v>634</v>
      </c>
      <c r="I10" s="56">
        <f t="shared" si="4"/>
        <v>725</v>
      </c>
      <c r="J10" s="56">
        <f t="shared" si="5"/>
        <v>1421</v>
      </c>
      <c r="K10" s="56">
        <f t="shared" si="6"/>
        <v>1356</v>
      </c>
    </row>
    <row r="11" spans="1:11">
      <c r="D11" s="57">
        <f>SUM(D5:D10)</f>
        <v>5906.8679999999995</v>
      </c>
    </row>
    <row r="13" spans="1:11">
      <c r="A13" s="53" t="s">
        <v>6</v>
      </c>
      <c r="D13" s="58">
        <f>D11/7</f>
        <v>843.83828571428569</v>
      </c>
      <c r="E13" s="53" t="s">
        <v>51</v>
      </c>
    </row>
    <row r="14" spans="1:11">
      <c r="A14" s="53">
        <v>12</v>
      </c>
      <c r="B14" s="77">
        <v>177</v>
      </c>
      <c r="C14" s="59"/>
      <c r="D14" s="56"/>
    </row>
    <row r="15" spans="1:11">
      <c r="A15" s="53">
        <f>A14+1</f>
        <v>13</v>
      </c>
      <c r="B15" s="77">
        <v>259</v>
      </c>
      <c r="C15" s="59"/>
      <c r="D15" s="56"/>
    </row>
    <row r="16" spans="1:11">
      <c r="A16" s="53">
        <f t="shared" ref="A16:A31" si="10">A15+1</f>
        <v>14</v>
      </c>
      <c r="B16" s="77">
        <v>558</v>
      </c>
      <c r="C16" s="59"/>
      <c r="D16" s="56"/>
    </row>
    <row r="17" spans="1:19">
      <c r="A17" s="53">
        <f t="shared" si="10"/>
        <v>15</v>
      </c>
      <c r="B17" s="77">
        <v>503</v>
      </c>
      <c r="C17" s="59"/>
      <c r="D17" s="56"/>
    </row>
    <row r="18" spans="1:19">
      <c r="A18" s="53">
        <f t="shared" si="10"/>
        <v>16</v>
      </c>
      <c r="B18" s="77">
        <v>565</v>
      </c>
      <c r="C18" s="59"/>
      <c r="D18" s="56"/>
    </row>
    <row r="19" spans="1:19">
      <c r="A19" s="53">
        <f t="shared" si="10"/>
        <v>17</v>
      </c>
      <c r="B19" s="77">
        <v>455</v>
      </c>
      <c r="C19" s="59"/>
      <c r="D19" s="56"/>
    </row>
    <row r="20" spans="1:19">
      <c r="A20" s="53">
        <f t="shared" si="10"/>
        <v>18</v>
      </c>
      <c r="B20" s="77">
        <v>429</v>
      </c>
      <c r="C20" s="59"/>
      <c r="D20" s="56"/>
      <c r="G20" s="49"/>
      <c r="H20" s="49"/>
      <c r="I20" s="49"/>
      <c r="J20" s="49"/>
    </row>
    <row r="21" spans="1:19" ht="29.25" customHeight="1">
      <c r="A21" s="53">
        <f t="shared" si="10"/>
        <v>19</v>
      </c>
      <c r="B21" s="77">
        <v>341</v>
      </c>
      <c r="C21" s="59"/>
      <c r="D21" s="56"/>
      <c r="G21" s="49"/>
      <c r="H21" s="49"/>
      <c r="I21" s="49"/>
      <c r="J21" s="49"/>
      <c r="L21" s="91" t="s">
        <v>7</v>
      </c>
      <c r="M21" s="91"/>
      <c r="N21" s="50" t="s">
        <v>8</v>
      </c>
      <c r="O21" s="51" t="s">
        <v>9</v>
      </c>
      <c r="P21" s="51" t="s">
        <v>10</v>
      </c>
      <c r="Q21" s="52" t="s">
        <v>11</v>
      </c>
    </row>
    <row r="22" spans="1:19" ht="15.95" customHeight="1">
      <c r="A22" s="53">
        <f t="shared" si="10"/>
        <v>20</v>
      </c>
      <c r="B22" s="77">
        <v>457</v>
      </c>
      <c r="C22" s="59"/>
      <c r="D22" s="56"/>
      <c r="G22" s="49"/>
      <c r="H22" s="49"/>
      <c r="I22" s="49"/>
      <c r="J22" s="49"/>
      <c r="L22" s="92" t="s">
        <v>12</v>
      </c>
      <c r="M22" s="53">
        <v>24</v>
      </c>
      <c r="N22" s="53">
        <v>1311635</v>
      </c>
      <c r="O22" s="53">
        <v>19.899999999999999</v>
      </c>
      <c r="P22" s="53">
        <v>19.899999999999999</v>
      </c>
      <c r="Q22" s="53">
        <v>19.899999999999999</v>
      </c>
      <c r="S22" s="60"/>
    </row>
    <row r="23" spans="1:19">
      <c r="A23" s="53">
        <f t="shared" si="10"/>
        <v>21</v>
      </c>
      <c r="B23" s="77">
        <v>916</v>
      </c>
      <c r="C23" s="59"/>
      <c r="D23" s="56"/>
      <c r="G23" s="49"/>
      <c r="H23" s="49"/>
      <c r="I23" s="49"/>
      <c r="J23" s="49"/>
      <c r="L23" s="93"/>
      <c r="M23" s="53">
        <v>25</v>
      </c>
      <c r="N23" s="53">
        <v>906634</v>
      </c>
      <c r="O23" s="53">
        <v>13.8</v>
      </c>
      <c r="P23" s="53">
        <v>13.8</v>
      </c>
      <c r="Q23" s="53">
        <v>33.700000000000003</v>
      </c>
      <c r="S23" s="60"/>
    </row>
    <row r="24" spans="1:19">
      <c r="A24" s="53">
        <f t="shared" si="10"/>
        <v>22</v>
      </c>
      <c r="B24" s="77">
        <v>981</v>
      </c>
      <c r="C24" s="59"/>
      <c r="D24" s="56"/>
      <c r="F24" s="61"/>
      <c r="G24" s="49"/>
      <c r="H24" s="49"/>
      <c r="I24" s="49"/>
      <c r="J24" s="49"/>
      <c r="L24" s="93"/>
      <c r="M24" s="53">
        <v>26</v>
      </c>
      <c r="N24" s="53">
        <v>1270876</v>
      </c>
      <c r="O24" s="53">
        <v>19.3</v>
      </c>
      <c r="P24" s="53">
        <v>19.3</v>
      </c>
      <c r="Q24" s="53">
        <v>53</v>
      </c>
      <c r="S24" s="60"/>
    </row>
    <row r="25" spans="1:19">
      <c r="A25" s="53">
        <f t="shared" si="10"/>
        <v>23</v>
      </c>
      <c r="B25" s="77">
        <v>1033</v>
      </c>
      <c r="C25" s="59"/>
      <c r="D25" s="56"/>
      <c r="G25" s="49"/>
      <c r="H25" s="49"/>
      <c r="I25" s="49"/>
      <c r="J25" s="49"/>
      <c r="L25" s="93"/>
      <c r="M25" s="53">
        <v>27</v>
      </c>
      <c r="N25" s="53">
        <v>1556800</v>
      </c>
      <c r="O25" s="53">
        <v>23.7</v>
      </c>
      <c r="P25" s="53">
        <v>23.7</v>
      </c>
      <c r="Q25" s="53">
        <v>76.7</v>
      </c>
      <c r="S25" s="60"/>
    </row>
    <row r="26" spans="1:19">
      <c r="A26" s="53">
        <f t="shared" si="10"/>
        <v>24</v>
      </c>
      <c r="B26" s="77">
        <v>948</v>
      </c>
      <c r="C26" s="59"/>
      <c r="D26" s="56"/>
      <c r="G26" s="49"/>
      <c r="H26" s="49"/>
      <c r="I26" s="49"/>
      <c r="J26" s="49"/>
      <c r="L26" s="93"/>
      <c r="M26" s="53">
        <v>28</v>
      </c>
      <c r="N26" s="53">
        <v>894864</v>
      </c>
      <c r="O26" s="53">
        <v>13.6</v>
      </c>
      <c r="P26" s="53">
        <v>13.6</v>
      </c>
      <c r="Q26" s="53">
        <v>90.3</v>
      </c>
      <c r="S26" s="60"/>
    </row>
    <row r="27" spans="1:19">
      <c r="A27" s="53">
        <f t="shared" si="10"/>
        <v>25</v>
      </c>
      <c r="B27" s="77">
        <v>838</v>
      </c>
      <c r="C27" s="59"/>
      <c r="D27" s="56"/>
      <c r="G27" s="49"/>
      <c r="H27" s="49"/>
      <c r="I27" s="49"/>
      <c r="J27" s="49"/>
      <c r="L27" s="93"/>
      <c r="M27" s="53">
        <v>29</v>
      </c>
      <c r="N27" s="53">
        <v>640066</v>
      </c>
      <c r="O27" s="53">
        <v>9.6999999999999993</v>
      </c>
      <c r="P27" s="53">
        <v>9.6999999999999993</v>
      </c>
      <c r="Q27" s="53">
        <v>100</v>
      </c>
      <c r="S27" s="60"/>
    </row>
    <row r="28" spans="1:19">
      <c r="A28" s="53">
        <f t="shared" si="10"/>
        <v>26</v>
      </c>
      <c r="B28" s="77">
        <v>634</v>
      </c>
      <c r="C28" s="59"/>
      <c r="D28" s="56"/>
      <c r="G28" s="49"/>
      <c r="H28" s="49"/>
      <c r="I28" s="49"/>
      <c r="J28" s="49"/>
      <c r="L28" s="94"/>
      <c r="M28" s="53" t="s">
        <v>19</v>
      </c>
      <c r="N28" s="53">
        <v>6580875</v>
      </c>
      <c r="O28" s="53">
        <v>100</v>
      </c>
      <c r="P28" s="53">
        <v>100</v>
      </c>
    </row>
    <row r="29" spans="1:19">
      <c r="A29" s="53">
        <f t="shared" si="10"/>
        <v>27</v>
      </c>
      <c r="B29" s="77">
        <v>725</v>
      </c>
      <c r="C29" s="59"/>
      <c r="D29" s="56"/>
      <c r="G29" s="49"/>
      <c r="H29" s="49"/>
      <c r="I29" s="49"/>
      <c r="J29" s="49"/>
    </row>
    <row r="30" spans="1:19">
      <c r="A30" s="53">
        <f t="shared" si="10"/>
        <v>28</v>
      </c>
      <c r="B30" s="77">
        <v>1421</v>
      </c>
      <c r="C30" s="59"/>
      <c r="D30" s="56"/>
      <c r="G30" s="49"/>
      <c r="H30" s="49"/>
      <c r="I30" s="49"/>
      <c r="J30" s="49"/>
    </row>
    <row r="31" spans="1:19">
      <c r="A31" s="53">
        <f t="shared" si="10"/>
        <v>29</v>
      </c>
      <c r="B31" s="77">
        <v>1356</v>
      </c>
      <c r="C31" s="59"/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53" t="s">
        <v>57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6789-4B7E-4913-BF55-86235B5C7E58}">
  <dimension ref="A3:S48"/>
  <sheetViews>
    <sheetView topLeftCell="A7" workbookViewId="0">
      <selection activeCell="D13" sqref="D13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9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0</v>
      </c>
    </row>
    <row r="4" spans="1:11">
      <c r="A4" s="53" t="s">
        <v>1</v>
      </c>
      <c r="B4" s="53" t="s">
        <v>2</v>
      </c>
      <c r="C4" s="53" t="s">
        <v>3</v>
      </c>
      <c r="D4" s="53" t="s">
        <v>4</v>
      </c>
      <c r="E4" s="53" t="s">
        <v>5</v>
      </c>
    </row>
    <row r="5" spans="1:11">
      <c r="A5" s="53">
        <v>31</v>
      </c>
      <c r="B5" s="54">
        <f>P22/100</f>
        <v>0.16300000000000001</v>
      </c>
      <c r="C5" s="53">
        <f>SUM(E5:K5)</f>
        <v>7630</v>
      </c>
      <c r="D5" s="53">
        <f>B5*C5</f>
        <v>1243.69</v>
      </c>
      <c r="E5" s="55">
        <f t="shared" ref="E5:E10" si="0">B20</f>
        <v>838</v>
      </c>
      <c r="F5" s="55">
        <f t="shared" ref="F5:F10" si="1">B21</f>
        <v>634</v>
      </c>
      <c r="G5" s="55">
        <f t="shared" ref="G5:G10" si="2">B22</f>
        <v>725</v>
      </c>
      <c r="H5" s="55">
        <f t="shared" ref="H5:H10" si="3">B23</f>
        <v>1421</v>
      </c>
      <c r="I5" s="55">
        <f t="shared" ref="I5:I10" si="4">B24</f>
        <v>1356</v>
      </c>
      <c r="J5" s="56">
        <f t="shared" ref="J5:J10" si="5">B25</f>
        <v>1369</v>
      </c>
      <c r="K5" s="56">
        <f t="shared" ref="K5:K10" si="6">B26</f>
        <v>1287</v>
      </c>
    </row>
    <row r="6" spans="1:11">
      <c r="A6" s="53">
        <v>1</v>
      </c>
      <c r="B6" s="54">
        <f t="shared" ref="B6:B10" si="7">P23/100</f>
        <v>0.23199999999999998</v>
      </c>
      <c r="C6" s="53">
        <f t="shared" ref="C6:C10" si="8">SUM(E6:K6)</f>
        <v>7975</v>
      </c>
      <c r="D6" s="53">
        <f t="shared" ref="D6:D10" si="9">B6*C6</f>
        <v>1850.1999999999998</v>
      </c>
      <c r="E6" s="55">
        <f t="shared" si="0"/>
        <v>634</v>
      </c>
      <c r="F6" s="55">
        <f t="shared" si="1"/>
        <v>725</v>
      </c>
      <c r="G6" s="55">
        <f t="shared" si="2"/>
        <v>1421</v>
      </c>
      <c r="H6" s="55">
        <f t="shared" si="3"/>
        <v>1356</v>
      </c>
      <c r="I6" s="56">
        <f t="shared" si="4"/>
        <v>1369</v>
      </c>
      <c r="J6" s="56">
        <f t="shared" si="5"/>
        <v>1287</v>
      </c>
      <c r="K6" s="56">
        <f t="shared" si="6"/>
        <v>1183</v>
      </c>
    </row>
    <row r="7" spans="1:11">
      <c r="A7" s="53">
        <v>2</v>
      </c>
      <c r="B7" s="54">
        <f t="shared" si="7"/>
        <v>0.22</v>
      </c>
      <c r="C7" s="53">
        <f t="shared" si="8"/>
        <v>8154</v>
      </c>
      <c r="D7" s="53">
        <f t="shared" si="9"/>
        <v>1793.88</v>
      </c>
      <c r="E7" s="55">
        <f t="shared" si="0"/>
        <v>725</v>
      </c>
      <c r="F7" s="55">
        <f t="shared" si="1"/>
        <v>1421</v>
      </c>
      <c r="G7" s="55">
        <f t="shared" si="2"/>
        <v>1356</v>
      </c>
      <c r="H7" s="56">
        <f t="shared" si="3"/>
        <v>1369</v>
      </c>
      <c r="I7" s="56">
        <f t="shared" si="4"/>
        <v>1287</v>
      </c>
      <c r="J7" s="56">
        <f t="shared" si="5"/>
        <v>1183</v>
      </c>
      <c r="K7" s="56">
        <f t="shared" si="6"/>
        <v>813</v>
      </c>
    </row>
    <row r="8" spans="1:11">
      <c r="A8" s="53">
        <v>3</v>
      </c>
      <c r="B8" s="54">
        <f t="shared" si="7"/>
        <v>0.17399999999999999</v>
      </c>
      <c r="C8" s="53">
        <f t="shared" si="8"/>
        <v>8404</v>
      </c>
      <c r="D8" s="53">
        <f t="shared" si="9"/>
        <v>1462.2959999999998</v>
      </c>
      <c r="E8" s="55">
        <f t="shared" si="0"/>
        <v>1421</v>
      </c>
      <c r="F8" s="55">
        <f t="shared" si="1"/>
        <v>1356</v>
      </c>
      <c r="G8" s="56">
        <f t="shared" si="2"/>
        <v>1369</v>
      </c>
      <c r="H8" s="56">
        <f t="shared" si="3"/>
        <v>1287</v>
      </c>
      <c r="I8" s="56">
        <f t="shared" si="4"/>
        <v>1183</v>
      </c>
      <c r="J8" s="56">
        <f t="shared" si="5"/>
        <v>813</v>
      </c>
      <c r="K8" s="56">
        <f t="shared" si="6"/>
        <v>975</v>
      </c>
    </row>
    <row r="9" spans="1:11">
      <c r="A9" s="53">
        <v>4</v>
      </c>
      <c r="B9" s="54">
        <f t="shared" si="7"/>
        <v>0.129</v>
      </c>
      <c r="C9" s="53">
        <f t="shared" si="8"/>
        <v>8631</v>
      </c>
      <c r="D9" s="53">
        <f t="shared" si="9"/>
        <v>1113.3990000000001</v>
      </c>
      <c r="E9" s="55">
        <f t="shared" si="0"/>
        <v>1356</v>
      </c>
      <c r="F9" s="56">
        <f t="shared" si="1"/>
        <v>1369</v>
      </c>
      <c r="G9" s="56">
        <f t="shared" si="2"/>
        <v>1287</v>
      </c>
      <c r="H9" s="56">
        <f t="shared" si="3"/>
        <v>1183</v>
      </c>
      <c r="I9" s="56">
        <f t="shared" si="4"/>
        <v>813</v>
      </c>
      <c r="J9" s="56">
        <f t="shared" si="5"/>
        <v>975</v>
      </c>
      <c r="K9" s="56">
        <f t="shared" si="6"/>
        <v>1648</v>
      </c>
    </row>
    <row r="10" spans="1:11">
      <c r="A10" s="53">
        <v>5</v>
      </c>
      <c r="B10" s="54">
        <f t="shared" si="7"/>
        <v>8.199999999999999E-2</v>
      </c>
      <c r="C10" s="53">
        <f t="shared" si="8"/>
        <v>8792</v>
      </c>
      <c r="D10" s="53">
        <f t="shared" si="9"/>
        <v>720.94399999999996</v>
      </c>
      <c r="E10" s="56">
        <f t="shared" si="0"/>
        <v>1369</v>
      </c>
      <c r="F10" s="56">
        <f t="shared" si="1"/>
        <v>1287</v>
      </c>
      <c r="G10" s="56">
        <f t="shared" si="2"/>
        <v>1183</v>
      </c>
      <c r="H10" s="56">
        <f t="shared" si="3"/>
        <v>813</v>
      </c>
      <c r="I10" s="56">
        <f t="shared" si="4"/>
        <v>975</v>
      </c>
      <c r="J10" s="56">
        <f t="shared" si="5"/>
        <v>1648</v>
      </c>
      <c r="K10" s="56">
        <f t="shared" si="6"/>
        <v>1517</v>
      </c>
    </row>
    <row r="11" spans="1:11">
      <c r="D11" s="57">
        <f>SUM(D5:D10)</f>
        <v>8184.4090000000015</v>
      </c>
    </row>
    <row r="13" spans="1:11">
      <c r="A13" s="53" t="s">
        <v>6</v>
      </c>
      <c r="D13" s="58">
        <f>D11/7</f>
        <v>1169.2012857142859</v>
      </c>
      <c r="E13" s="53" t="s">
        <v>51</v>
      </c>
    </row>
    <row r="14" spans="1:11">
      <c r="A14" s="53">
        <v>19</v>
      </c>
      <c r="B14" s="77">
        <v>341</v>
      </c>
      <c r="C14" s="59"/>
      <c r="D14" s="56"/>
    </row>
    <row r="15" spans="1:11">
      <c r="A15" s="53">
        <v>20</v>
      </c>
      <c r="B15" s="77">
        <v>457</v>
      </c>
      <c r="C15" s="59"/>
      <c r="D15" s="56"/>
    </row>
    <row r="16" spans="1:11">
      <c r="A16" s="53">
        <v>21</v>
      </c>
      <c r="B16" s="77">
        <v>916</v>
      </c>
      <c r="C16" s="59"/>
      <c r="D16" s="56"/>
    </row>
    <row r="17" spans="1:19">
      <c r="A17" s="53">
        <v>22</v>
      </c>
      <c r="B17" s="77">
        <v>981</v>
      </c>
      <c r="C17" s="59"/>
      <c r="D17" s="56"/>
    </row>
    <row r="18" spans="1:19">
      <c r="A18" s="53">
        <v>23</v>
      </c>
      <c r="B18" s="77">
        <v>1033</v>
      </c>
      <c r="C18" s="59"/>
      <c r="D18" s="56"/>
    </row>
    <row r="19" spans="1:19">
      <c r="A19" s="53">
        <v>24</v>
      </c>
      <c r="B19" s="77">
        <v>948</v>
      </c>
      <c r="C19" s="59"/>
      <c r="D19" s="56"/>
    </row>
    <row r="20" spans="1:19">
      <c r="A20" s="53">
        <v>25</v>
      </c>
      <c r="B20" s="77">
        <v>838</v>
      </c>
      <c r="C20" s="59"/>
      <c r="D20" s="56"/>
      <c r="G20" s="49"/>
      <c r="H20" s="49"/>
      <c r="I20" s="49"/>
      <c r="J20" s="49"/>
    </row>
    <row r="21" spans="1:19" ht="29.25" customHeight="1">
      <c r="A21" s="53">
        <v>26</v>
      </c>
      <c r="B21" s="77">
        <v>634</v>
      </c>
      <c r="C21" s="59"/>
      <c r="D21" s="56"/>
      <c r="G21" s="49"/>
      <c r="H21" s="49"/>
      <c r="I21" s="49"/>
      <c r="J21" s="49"/>
      <c r="L21" s="91" t="s">
        <v>7</v>
      </c>
      <c r="M21" s="91"/>
      <c r="N21" s="50" t="s">
        <v>8</v>
      </c>
      <c r="O21" s="51" t="s">
        <v>9</v>
      </c>
      <c r="P21" s="51" t="s">
        <v>10</v>
      </c>
      <c r="Q21" s="52" t="s">
        <v>11</v>
      </c>
    </row>
    <row r="22" spans="1:19" ht="15.95" customHeight="1">
      <c r="A22" s="53">
        <v>27</v>
      </c>
      <c r="B22" s="77">
        <v>725</v>
      </c>
      <c r="C22" s="59"/>
      <c r="D22" s="56"/>
      <c r="G22" s="49"/>
      <c r="H22" s="49"/>
      <c r="I22" s="49"/>
      <c r="J22" s="49"/>
      <c r="L22" s="92" t="s">
        <v>12</v>
      </c>
      <c r="M22" s="53">
        <v>31</v>
      </c>
      <c r="N22" s="53">
        <v>1070455</v>
      </c>
      <c r="O22" s="53">
        <v>16.3</v>
      </c>
      <c r="P22" s="53">
        <v>16.3</v>
      </c>
      <c r="Q22" s="53">
        <v>100</v>
      </c>
      <c r="S22" s="60"/>
    </row>
    <row r="23" spans="1:19">
      <c r="A23" s="53">
        <v>28</v>
      </c>
      <c r="B23" s="77">
        <v>1421</v>
      </c>
      <c r="C23" s="59"/>
      <c r="D23" s="56"/>
      <c r="G23" s="49"/>
      <c r="H23" s="49"/>
      <c r="I23" s="49"/>
      <c r="J23" s="49"/>
      <c r="L23" s="93"/>
      <c r="M23" s="53">
        <v>1</v>
      </c>
      <c r="N23" s="53">
        <v>1529805</v>
      </c>
      <c r="O23" s="53">
        <v>23.2</v>
      </c>
      <c r="P23" s="53">
        <v>23.2</v>
      </c>
      <c r="Q23" s="53">
        <v>23.2</v>
      </c>
      <c r="S23" s="60"/>
    </row>
    <row r="24" spans="1:19">
      <c r="A24" s="53">
        <v>29</v>
      </c>
      <c r="B24" s="77">
        <v>1356</v>
      </c>
      <c r="C24" s="59"/>
      <c r="D24" s="56"/>
      <c r="F24" s="61"/>
      <c r="G24" s="49"/>
      <c r="H24" s="49"/>
      <c r="I24" s="49"/>
      <c r="J24" s="49"/>
      <c r="L24" s="93"/>
      <c r="M24" s="53">
        <v>2</v>
      </c>
      <c r="N24" s="53">
        <v>1446203</v>
      </c>
      <c r="O24" s="53">
        <v>22</v>
      </c>
      <c r="P24" s="53">
        <v>22</v>
      </c>
      <c r="Q24" s="53">
        <v>45.2</v>
      </c>
      <c r="S24" s="60"/>
    </row>
    <row r="25" spans="1:19">
      <c r="A25" s="53">
        <v>30</v>
      </c>
      <c r="B25" s="77">
        <v>1369</v>
      </c>
      <c r="C25" s="59"/>
      <c r="D25" s="56"/>
      <c r="G25" s="49"/>
      <c r="H25" s="49"/>
      <c r="I25" s="49"/>
      <c r="J25" s="49"/>
      <c r="L25" s="93"/>
      <c r="M25" s="53">
        <v>3</v>
      </c>
      <c r="N25" s="53">
        <v>1148202</v>
      </c>
      <c r="O25" s="53">
        <v>17.399999999999999</v>
      </c>
      <c r="P25" s="53">
        <v>17.399999999999999</v>
      </c>
      <c r="Q25" s="53">
        <v>62.7</v>
      </c>
      <c r="S25" s="60"/>
    </row>
    <row r="26" spans="1:19">
      <c r="A26" s="53">
        <v>31</v>
      </c>
      <c r="B26" s="77">
        <v>1287</v>
      </c>
      <c r="C26" s="59"/>
      <c r="D26" s="56"/>
      <c r="G26" s="49"/>
      <c r="H26" s="49"/>
      <c r="I26" s="49"/>
      <c r="J26" s="49"/>
      <c r="L26" s="93"/>
      <c r="M26" s="53">
        <v>4</v>
      </c>
      <c r="N26" s="53">
        <v>849274</v>
      </c>
      <c r="O26" s="53">
        <v>12.9</v>
      </c>
      <c r="P26" s="53">
        <v>12.9</v>
      </c>
      <c r="Q26" s="53">
        <v>75.599999999999994</v>
      </c>
      <c r="S26" s="60"/>
    </row>
    <row r="27" spans="1:19">
      <c r="A27" s="53">
        <v>1</v>
      </c>
      <c r="B27" s="77">
        <v>1183</v>
      </c>
      <c r="C27" s="59"/>
      <c r="D27" s="56"/>
      <c r="G27" s="49"/>
      <c r="H27" s="49"/>
      <c r="I27" s="49"/>
      <c r="J27" s="49"/>
      <c r="L27" s="93"/>
      <c r="M27" s="53">
        <v>5</v>
      </c>
      <c r="N27" s="53">
        <v>536936</v>
      </c>
      <c r="O27" s="53">
        <v>8.1999999999999993</v>
      </c>
      <c r="P27" s="53">
        <v>8.1999999999999993</v>
      </c>
      <c r="Q27" s="53">
        <v>83.7</v>
      </c>
      <c r="S27" s="60"/>
    </row>
    <row r="28" spans="1:19">
      <c r="A28" s="53">
        <v>2</v>
      </c>
      <c r="B28" s="77">
        <v>813</v>
      </c>
      <c r="C28" s="59"/>
      <c r="D28" s="56"/>
      <c r="G28" s="49"/>
      <c r="H28" s="49"/>
      <c r="I28" s="49"/>
      <c r="J28" s="49"/>
      <c r="L28" s="94"/>
      <c r="M28" s="53" t="s">
        <v>19</v>
      </c>
      <c r="N28" s="53">
        <f>SUM(N22:N27)</f>
        <v>6580875</v>
      </c>
      <c r="O28" s="53">
        <f t="shared" ref="O28:P28" si="10">SUM(O22:O27)</f>
        <v>100.00000000000001</v>
      </c>
      <c r="P28" s="53">
        <f t="shared" si="10"/>
        <v>100.00000000000001</v>
      </c>
    </row>
    <row r="29" spans="1:19">
      <c r="A29" s="53">
        <v>3</v>
      </c>
      <c r="B29" s="77">
        <v>975</v>
      </c>
      <c r="C29" s="59"/>
      <c r="D29" s="56"/>
      <c r="G29" s="49"/>
      <c r="H29" s="49"/>
      <c r="I29" s="49"/>
      <c r="J29" s="49"/>
    </row>
    <row r="30" spans="1:19">
      <c r="A30" s="53">
        <v>4</v>
      </c>
      <c r="B30" s="77">
        <v>1648</v>
      </c>
      <c r="C30" s="59"/>
      <c r="D30" s="56"/>
      <c r="G30" s="49"/>
      <c r="H30" s="49"/>
      <c r="I30" s="49"/>
      <c r="J30" s="49"/>
    </row>
    <row r="31" spans="1:19">
      <c r="A31" s="53">
        <v>5</v>
      </c>
      <c r="B31" s="77">
        <v>1517</v>
      </c>
      <c r="C31" s="59"/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62" t="s">
        <v>58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AD43-7788-4D2F-82B3-C4ED9DB4064C}">
  <dimension ref="A3:S48"/>
  <sheetViews>
    <sheetView workbookViewId="0">
      <selection activeCell="D13" sqref="D13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9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0</v>
      </c>
    </row>
    <row r="4" spans="1:11">
      <c r="A4" s="53" t="s">
        <v>1</v>
      </c>
      <c r="B4" s="53" t="s">
        <v>2</v>
      </c>
      <c r="C4" s="53" t="s">
        <v>3</v>
      </c>
      <c r="D4" s="53" t="s">
        <v>4</v>
      </c>
      <c r="E4" s="53" t="s">
        <v>5</v>
      </c>
    </row>
    <row r="5" spans="1:11">
      <c r="A5" s="68">
        <v>7</v>
      </c>
      <c r="B5" s="54">
        <f>P22/100</f>
        <v>0.21299999999999999</v>
      </c>
      <c r="C5" s="53">
        <f>SUM(E5:K5)</f>
        <v>8909</v>
      </c>
      <c r="D5" s="53">
        <f>B5*C5</f>
        <v>1897.617</v>
      </c>
      <c r="E5" s="55">
        <f t="shared" ref="E5:E10" si="0">B20</f>
        <v>1183</v>
      </c>
      <c r="F5" s="55">
        <f t="shared" ref="F5:F10" si="1">B21</f>
        <v>813</v>
      </c>
      <c r="G5" s="55">
        <f t="shared" ref="G5:G10" si="2">B22</f>
        <v>975</v>
      </c>
      <c r="H5" s="55">
        <f t="shared" ref="H5:H10" si="3">B23</f>
        <v>1648</v>
      </c>
      <c r="I5" s="55">
        <f t="shared" ref="I5:I10" si="4">B24</f>
        <v>1517</v>
      </c>
      <c r="J5" s="56">
        <f t="shared" ref="J5:J10" si="5">B25</f>
        <v>1526</v>
      </c>
      <c r="K5" s="56">
        <f t="shared" ref="K5:K10" si="6">B26</f>
        <v>1247</v>
      </c>
    </row>
    <row r="6" spans="1:11">
      <c r="A6" s="68">
        <v>8</v>
      </c>
      <c r="B6" s="54">
        <f t="shared" ref="B6:B10" si="7">P23/100</f>
        <v>0.184</v>
      </c>
      <c r="C6" s="53">
        <f t="shared" ref="C6:C10" si="8">SUM(E6:K6)</f>
        <v>8878</v>
      </c>
      <c r="D6" s="53">
        <f t="shared" ref="D6:D10" si="9">B6*C6</f>
        <v>1633.5519999999999</v>
      </c>
      <c r="E6" s="55">
        <f t="shared" si="0"/>
        <v>813</v>
      </c>
      <c r="F6" s="55">
        <f t="shared" si="1"/>
        <v>975</v>
      </c>
      <c r="G6" s="55">
        <f t="shared" si="2"/>
        <v>1648</v>
      </c>
      <c r="H6" s="55">
        <f t="shared" si="3"/>
        <v>1517</v>
      </c>
      <c r="I6" s="56">
        <f t="shared" si="4"/>
        <v>1526</v>
      </c>
      <c r="J6" s="56">
        <f t="shared" si="5"/>
        <v>1247</v>
      </c>
      <c r="K6" s="56">
        <f t="shared" si="6"/>
        <v>1152</v>
      </c>
    </row>
    <row r="7" spans="1:11">
      <c r="A7" s="68">
        <v>9</v>
      </c>
      <c r="B7" s="54">
        <f t="shared" si="7"/>
        <v>0.22399999999999998</v>
      </c>
      <c r="C7" s="53">
        <f t="shared" si="8"/>
        <v>8863</v>
      </c>
      <c r="D7" s="53">
        <f t="shared" si="9"/>
        <v>1985.3119999999999</v>
      </c>
      <c r="E7" s="55">
        <f t="shared" si="0"/>
        <v>975</v>
      </c>
      <c r="F7" s="55">
        <f t="shared" si="1"/>
        <v>1648</v>
      </c>
      <c r="G7" s="55">
        <f t="shared" si="2"/>
        <v>1517</v>
      </c>
      <c r="H7" s="56">
        <f t="shared" si="3"/>
        <v>1526</v>
      </c>
      <c r="I7" s="56">
        <f t="shared" si="4"/>
        <v>1247</v>
      </c>
      <c r="J7" s="56">
        <f t="shared" si="5"/>
        <v>1152</v>
      </c>
      <c r="K7" s="56">
        <f t="shared" si="6"/>
        <v>798</v>
      </c>
    </row>
    <row r="8" spans="1:11">
      <c r="A8" s="68">
        <v>10</v>
      </c>
      <c r="B8" s="54">
        <f t="shared" si="7"/>
        <v>0.17</v>
      </c>
      <c r="C8" s="53">
        <f t="shared" si="8"/>
        <v>8819</v>
      </c>
      <c r="D8" s="53">
        <f t="shared" si="9"/>
        <v>1499.23</v>
      </c>
      <c r="E8" s="55">
        <f t="shared" si="0"/>
        <v>1648</v>
      </c>
      <c r="F8" s="55">
        <f t="shared" si="1"/>
        <v>1517</v>
      </c>
      <c r="G8" s="56">
        <f t="shared" si="2"/>
        <v>1526</v>
      </c>
      <c r="H8" s="56">
        <f t="shared" si="3"/>
        <v>1247</v>
      </c>
      <c r="I8" s="56">
        <f t="shared" si="4"/>
        <v>1152</v>
      </c>
      <c r="J8" s="56">
        <f t="shared" si="5"/>
        <v>798</v>
      </c>
      <c r="K8" s="56">
        <f t="shared" si="6"/>
        <v>931</v>
      </c>
    </row>
    <row r="9" spans="1:11">
      <c r="A9" s="68">
        <v>11</v>
      </c>
      <c r="B9" s="54">
        <f t="shared" si="7"/>
        <v>0.11900000000000001</v>
      </c>
      <c r="C9" s="53">
        <f t="shared" si="8"/>
        <v>8707</v>
      </c>
      <c r="D9" s="53">
        <f t="shared" si="9"/>
        <v>1036.133</v>
      </c>
      <c r="E9" s="55">
        <f t="shared" si="0"/>
        <v>1517</v>
      </c>
      <c r="F9" s="56">
        <f t="shared" si="1"/>
        <v>1526</v>
      </c>
      <c r="G9" s="56">
        <f t="shared" si="2"/>
        <v>1247</v>
      </c>
      <c r="H9" s="56">
        <f t="shared" si="3"/>
        <v>1152</v>
      </c>
      <c r="I9" s="56">
        <f t="shared" si="4"/>
        <v>798</v>
      </c>
      <c r="J9" s="56">
        <f t="shared" si="5"/>
        <v>931</v>
      </c>
      <c r="K9" s="56">
        <f t="shared" si="6"/>
        <v>1536</v>
      </c>
    </row>
    <row r="10" spans="1:11">
      <c r="A10" s="68">
        <v>12</v>
      </c>
      <c r="B10" s="54">
        <f t="shared" si="7"/>
        <v>0.09</v>
      </c>
      <c r="C10" s="53">
        <f t="shared" si="8"/>
        <v>8555</v>
      </c>
      <c r="D10" s="53">
        <f t="shared" si="9"/>
        <v>769.94999999999993</v>
      </c>
      <c r="E10" s="56">
        <f t="shared" si="0"/>
        <v>1526</v>
      </c>
      <c r="F10" s="56">
        <f t="shared" si="1"/>
        <v>1247</v>
      </c>
      <c r="G10" s="56">
        <f t="shared" si="2"/>
        <v>1152</v>
      </c>
      <c r="H10" s="56">
        <f t="shared" si="3"/>
        <v>798</v>
      </c>
      <c r="I10" s="56">
        <f t="shared" si="4"/>
        <v>931</v>
      </c>
      <c r="J10" s="56">
        <f t="shared" si="5"/>
        <v>1536</v>
      </c>
      <c r="K10" s="56">
        <f t="shared" si="6"/>
        <v>1365</v>
      </c>
    </row>
    <row r="11" spans="1:11">
      <c r="D11" s="57">
        <f>SUM(D5:D10)</f>
        <v>8821.7939999999999</v>
      </c>
    </row>
    <row r="13" spans="1:11">
      <c r="A13" s="53" t="s">
        <v>6</v>
      </c>
      <c r="D13" s="58">
        <f>D11/7</f>
        <v>1260.2562857142857</v>
      </c>
      <c r="E13" s="53" t="s">
        <v>51</v>
      </c>
    </row>
    <row r="14" spans="1:11">
      <c r="A14" s="53">
        <v>26</v>
      </c>
      <c r="B14" s="77">
        <v>634</v>
      </c>
      <c r="C14" s="59"/>
      <c r="D14" s="56"/>
    </row>
    <row r="15" spans="1:11">
      <c r="A15" s="53">
        <v>27</v>
      </c>
      <c r="B15" s="77">
        <v>725</v>
      </c>
      <c r="C15" s="59"/>
      <c r="D15" s="56"/>
    </row>
    <row r="16" spans="1:11">
      <c r="A16" s="53">
        <v>28</v>
      </c>
      <c r="B16" s="77">
        <v>1421</v>
      </c>
      <c r="C16" s="59"/>
      <c r="D16" s="56"/>
    </row>
    <row r="17" spans="1:19">
      <c r="A17" s="53">
        <v>29</v>
      </c>
      <c r="B17" s="77">
        <v>1356</v>
      </c>
      <c r="C17" s="59"/>
      <c r="D17" s="56"/>
    </row>
    <row r="18" spans="1:19">
      <c r="A18" s="53">
        <v>30</v>
      </c>
      <c r="B18" s="77">
        <v>1369</v>
      </c>
      <c r="C18" s="59"/>
      <c r="D18" s="56"/>
    </row>
    <row r="19" spans="1:19">
      <c r="A19" s="53">
        <v>31</v>
      </c>
      <c r="B19" s="77">
        <v>1287</v>
      </c>
      <c r="C19" s="59"/>
      <c r="D19" s="56"/>
    </row>
    <row r="20" spans="1:19">
      <c r="A20" s="53">
        <v>1</v>
      </c>
      <c r="B20" s="77">
        <v>1183</v>
      </c>
      <c r="C20" s="59"/>
      <c r="D20" s="56"/>
      <c r="G20" s="49"/>
      <c r="H20" s="49"/>
      <c r="I20" s="49"/>
      <c r="J20" s="49"/>
    </row>
    <row r="21" spans="1:19" ht="29.25" customHeight="1">
      <c r="A21" s="53">
        <v>2</v>
      </c>
      <c r="B21" s="77">
        <v>813</v>
      </c>
      <c r="C21" s="59"/>
      <c r="D21" s="56"/>
      <c r="G21" s="49"/>
      <c r="H21" s="49"/>
      <c r="I21" s="49"/>
      <c r="J21" s="49"/>
      <c r="L21" s="95" t="s">
        <v>59</v>
      </c>
      <c r="M21" s="95"/>
      <c r="N21" s="70" t="s">
        <v>8</v>
      </c>
      <c r="O21" s="70" t="s">
        <v>9</v>
      </c>
      <c r="P21" s="70" t="s">
        <v>10</v>
      </c>
      <c r="Q21" s="71" t="s">
        <v>11</v>
      </c>
    </row>
    <row r="22" spans="1:19" ht="15.95" customHeight="1">
      <c r="A22" s="53">
        <v>3</v>
      </c>
      <c r="B22" s="77">
        <v>975</v>
      </c>
      <c r="C22" s="59"/>
      <c r="D22" s="56"/>
      <c r="G22" s="49"/>
      <c r="H22" s="49"/>
      <c r="I22" s="49"/>
      <c r="J22" s="49"/>
      <c r="L22" s="96" t="s">
        <v>12</v>
      </c>
      <c r="M22" s="68">
        <v>7</v>
      </c>
      <c r="N22" s="72">
        <v>1403049</v>
      </c>
      <c r="O22" s="72">
        <v>21.3</v>
      </c>
      <c r="P22" s="72">
        <v>21.3</v>
      </c>
      <c r="Q22" s="73">
        <v>21.3</v>
      </c>
      <c r="S22" s="60"/>
    </row>
    <row r="23" spans="1:19">
      <c r="A23" s="53">
        <v>4</v>
      </c>
      <c r="B23" s="77">
        <v>1648</v>
      </c>
      <c r="C23" s="59"/>
      <c r="D23" s="56"/>
      <c r="G23" s="49"/>
      <c r="H23" s="49"/>
      <c r="I23" s="49"/>
      <c r="J23" s="49"/>
      <c r="L23" s="96"/>
      <c r="M23" s="68">
        <v>8</v>
      </c>
      <c r="N23" s="72">
        <v>1210291</v>
      </c>
      <c r="O23" s="72">
        <v>18.399999999999999</v>
      </c>
      <c r="P23" s="72">
        <v>18.399999999999999</v>
      </c>
      <c r="Q23" s="73">
        <v>39.700000000000003</v>
      </c>
      <c r="S23" s="60"/>
    </row>
    <row r="24" spans="1:19">
      <c r="A24" s="53">
        <v>5</v>
      </c>
      <c r="B24" s="77">
        <v>1517</v>
      </c>
      <c r="C24" s="59"/>
      <c r="D24" s="56"/>
      <c r="F24" s="61"/>
      <c r="G24" s="49"/>
      <c r="H24" s="49"/>
      <c r="I24" s="49"/>
      <c r="J24" s="49"/>
      <c r="L24" s="96"/>
      <c r="M24" s="68">
        <v>9</v>
      </c>
      <c r="N24" s="72">
        <v>1473570</v>
      </c>
      <c r="O24" s="72">
        <v>22.4</v>
      </c>
      <c r="P24" s="72">
        <v>22.4</v>
      </c>
      <c r="Q24" s="73">
        <v>62.1</v>
      </c>
      <c r="S24" s="60"/>
    </row>
    <row r="25" spans="1:19">
      <c r="A25" s="53">
        <v>6</v>
      </c>
      <c r="B25" s="77">
        <v>1526</v>
      </c>
      <c r="C25" s="59"/>
      <c r="D25" s="56"/>
      <c r="G25" s="49"/>
      <c r="H25" s="49"/>
      <c r="I25" s="49"/>
      <c r="J25" s="49"/>
      <c r="L25" s="96"/>
      <c r="M25" s="68">
        <v>10</v>
      </c>
      <c r="N25" s="72">
        <v>1117816</v>
      </c>
      <c r="O25" s="72">
        <v>17</v>
      </c>
      <c r="P25" s="72">
        <v>17</v>
      </c>
      <c r="Q25" s="73">
        <v>79.099999999999994</v>
      </c>
      <c r="S25" s="60"/>
    </row>
    <row r="26" spans="1:19">
      <c r="A26" s="53">
        <v>7</v>
      </c>
      <c r="B26" s="77">
        <v>1247</v>
      </c>
      <c r="D26" s="56"/>
      <c r="G26" s="49"/>
      <c r="H26" s="49"/>
      <c r="I26" s="49"/>
      <c r="J26" s="49"/>
      <c r="L26" s="96"/>
      <c r="M26" s="68">
        <v>11</v>
      </c>
      <c r="N26" s="72">
        <v>783253</v>
      </c>
      <c r="O26" s="72">
        <v>11.9</v>
      </c>
      <c r="P26" s="72">
        <v>11.9</v>
      </c>
      <c r="Q26" s="73">
        <v>91</v>
      </c>
      <c r="S26" s="60"/>
    </row>
    <row r="27" spans="1:19">
      <c r="A27" s="53">
        <v>8</v>
      </c>
      <c r="B27" s="77">
        <v>1152</v>
      </c>
      <c r="D27" s="56"/>
      <c r="G27" s="49"/>
      <c r="H27" s="49"/>
      <c r="I27" s="49"/>
      <c r="J27" s="49"/>
      <c r="L27" s="96"/>
      <c r="M27" s="68">
        <v>12</v>
      </c>
      <c r="N27" s="72">
        <v>592896</v>
      </c>
      <c r="O27" s="72">
        <v>9</v>
      </c>
      <c r="P27" s="72">
        <v>9</v>
      </c>
      <c r="Q27" s="73">
        <v>100</v>
      </c>
      <c r="S27" s="60"/>
    </row>
    <row r="28" spans="1:19">
      <c r="A28" s="53">
        <v>9</v>
      </c>
      <c r="B28" s="77">
        <v>798</v>
      </c>
      <c r="D28" s="56"/>
      <c r="G28" s="49"/>
      <c r="H28" s="49"/>
      <c r="I28" s="49"/>
      <c r="J28" s="49"/>
      <c r="L28" s="97"/>
      <c r="M28" s="69" t="s">
        <v>19</v>
      </c>
      <c r="N28" s="74">
        <v>6580875</v>
      </c>
      <c r="O28" s="74">
        <v>100</v>
      </c>
      <c r="P28" s="74">
        <v>100</v>
      </c>
      <c r="Q28" s="75" t="s">
        <v>59</v>
      </c>
    </row>
    <row r="29" spans="1:19">
      <c r="A29" s="53">
        <v>10</v>
      </c>
      <c r="B29" s="77">
        <v>931</v>
      </c>
      <c r="D29" s="56"/>
      <c r="G29" s="49"/>
      <c r="H29" s="49"/>
      <c r="I29" s="49"/>
      <c r="J29" s="49"/>
    </row>
    <row r="30" spans="1:19">
      <c r="A30" s="53">
        <v>11</v>
      </c>
      <c r="B30" s="77">
        <v>1536</v>
      </c>
      <c r="D30" s="56"/>
      <c r="G30" s="49"/>
      <c r="H30" s="49"/>
      <c r="I30" s="49"/>
      <c r="J30" s="49"/>
    </row>
    <row r="31" spans="1:19">
      <c r="A31" s="53">
        <v>12</v>
      </c>
      <c r="B31" s="77">
        <v>1365</v>
      </c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62" t="s">
        <v>60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2BF5-96CE-4C32-829E-8EB9843DBB99}">
  <dimension ref="A3:S48"/>
  <sheetViews>
    <sheetView workbookViewId="0">
      <selection activeCell="B21" sqref="B21:B31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9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0</v>
      </c>
    </row>
    <row r="4" spans="1:11">
      <c r="A4" s="53" t="s">
        <v>1</v>
      </c>
      <c r="B4" s="53" t="s">
        <v>2</v>
      </c>
      <c r="C4" s="53" t="s">
        <v>3</v>
      </c>
      <c r="D4" s="53" t="s">
        <v>4</v>
      </c>
      <c r="E4" s="53" t="s">
        <v>5</v>
      </c>
    </row>
    <row r="5" spans="1:11">
      <c r="A5" s="68">
        <v>14</v>
      </c>
      <c r="B5" s="54">
        <f>P22/100</f>
        <v>0.20699999999999999</v>
      </c>
      <c r="C5" s="53">
        <f>SUM(E5:K5)</f>
        <v>8082</v>
      </c>
      <c r="D5" s="53">
        <f>B5*C5</f>
        <v>1672.9739999999999</v>
      </c>
      <c r="E5" s="55">
        <f t="shared" ref="E5:E10" si="0">B20</f>
        <v>1152</v>
      </c>
      <c r="F5" s="55">
        <f t="shared" ref="F5:F10" si="1">B21</f>
        <v>798</v>
      </c>
      <c r="G5" s="55">
        <f t="shared" ref="G5:G10" si="2">B22</f>
        <v>931</v>
      </c>
      <c r="H5" s="55">
        <f t="shared" ref="H5:H10" si="3">B23</f>
        <v>1536</v>
      </c>
      <c r="I5" s="55">
        <f t="shared" ref="I5:I10" si="4">B24</f>
        <v>1365</v>
      </c>
      <c r="J5" s="56">
        <f t="shared" ref="J5:J10" si="5">B25</f>
        <v>1273</v>
      </c>
      <c r="K5" s="56">
        <f t="shared" ref="K5:K10" si="6">B26</f>
        <v>1027</v>
      </c>
    </row>
    <row r="6" spans="1:11">
      <c r="A6" s="68">
        <v>15</v>
      </c>
      <c r="B6" s="54">
        <f t="shared" ref="B6:B10" si="7">P23/100</f>
        <v>0.16600000000000001</v>
      </c>
      <c r="C6" s="53">
        <f t="shared" ref="C6:C10" si="8">SUM(E6:K6)</f>
        <v>7685</v>
      </c>
      <c r="D6" s="53">
        <f t="shared" ref="D6:D10" si="9">B6*C6</f>
        <v>1275.71</v>
      </c>
      <c r="E6" s="55">
        <f t="shared" si="0"/>
        <v>798</v>
      </c>
      <c r="F6" s="55">
        <f t="shared" si="1"/>
        <v>931</v>
      </c>
      <c r="G6" s="55">
        <f t="shared" si="2"/>
        <v>1536</v>
      </c>
      <c r="H6" s="55">
        <f t="shared" si="3"/>
        <v>1365</v>
      </c>
      <c r="I6" s="56">
        <f t="shared" si="4"/>
        <v>1273</v>
      </c>
      <c r="J6" s="56">
        <f t="shared" si="5"/>
        <v>1027</v>
      </c>
      <c r="K6" s="56">
        <f t="shared" si="6"/>
        <v>755</v>
      </c>
    </row>
    <row r="7" spans="1:11">
      <c r="A7" s="68">
        <v>16</v>
      </c>
      <c r="B7" s="54">
        <f t="shared" si="7"/>
        <v>0.221</v>
      </c>
      <c r="C7" s="53">
        <f t="shared" si="8"/>
        <v>7502</v>
      </c>
      <c r="D7" s="53">
        <f t="shared" si="9"/>
        <v>1657.942</v>
      </c>
      <c r="E7" s="55">
        <f t="shared" si="0"/>
        <v>931</v>
      </c>
      <c r="F7" s="55">
        <f t="shared" si="1"/>
        <v>1536</v>
      </c>
      <c r="G7" s="55">
        <f t="shared" si="2"/>
        <v>1365</v>
      </c>
      <c r="H7" s="56">
        <f t="shared" si="3"/>
        <v>1273</v>
      </c>
      <c r="I7" s="56">
        <f t="shared" si="4"/>
        <v>1027</v>
      </c>
      <c r="J7" s="56">
        <f t="shared" si="5"/>
        <v>755</v>
      </c>
      <c r="K7" s="56">
        <f t="shared" si="6"/>
        <v>615</v>
      </c>
    </row>
    <row r="8" spans="1:11">
      <c r="A8" s="68">
        <v>17</v>
      </c>
      <c r="B8" s="54">
        <f t="shared" si="7"/>
        <v>0.155</v>
      </c>
      <c r="C8" s="53">
        <f t="shared" si="8"/>
        <v>7184</v>
      </c>
      <c r="D8" s="53">
        <f t="shared" si="9"/>
        <v>1113.52</v>
      </c>
      <c r="E8" s="55">
        <f t="shared" si="0"/>
        <v>1536</v>
      </c>
      <c r="F8" s="55">
        <f t="shared" si="1"/>
        <v>1365</v>
      </c>
      <c r="G8" s="56">
        <f t="shared" si="2"/>
        <v>1273</v>
      </c>
      <c r="H8" s="56">
        <f t="shared" si="3"/>
        <v>1027</v>
      </c>
      <c r="I8" s="56">
        <f t="shared" si="4"/>
        <v>755</v>
      </c>
      <c r="J8" s="56">
        <f t="shared" si="5"/>
        <v>615</v>
      </c>
      <c r="K8" s="56">
        <f t="shared" si="6"/>
        <v>613</v>
      </c>
    </row>
    <row r="9" spans="1:11">
      <c r="A9" s="68">
        <v>18</v>
      </c>
      <c r="B9" s="54">
        <f t="shared" si="7"/>
        <v>0.14400000000000002</v>
      </c>
      <c r="C9" s="53">
        <f t="shared" si="8"/>
        <v>6647</v>
      </c>
      <c r="D9" s="53">
        <f t="shared" si="9"/>
        <v>957.16800000000012</v>
      </c>
      <c r="E9" s="55">
        <f t="shared" si="0"/>
        <v>1365</v>
      </c>
      <c r="F9" s="56">
        <f t="shared" si="1"/>
        <v>1273</v>
      </c>
      <c r="G9" s="56">
        <f t="shared" si="2"/>
        <v>1027</v>
      </c>
      <c r="H9" s="56">
        <f t="shared" si="3"/>
        <v>755</v>
      </c>
      <c r="I9" s="56">
        <f t="shared" si="4"/>
        <v>615</v>
      </c>
      <c r="J9" s="56">
        <f t="shared" si="5"/>
        <v>613</v>
      </c>
      <c r="K9" s="56">
        <f t="shared" si="6"/>
        <v>999</v>
      </c>
    </row>
    <row r="10" spans="1:11">
      <c r="A10" s="68">
        <v>19</v>
      </c>
      <c r="B10" s="54">
        <f t="shared" si="7"/>
        <v>0.107</v>
      </c>
      <c r="C10" s="53">
        <f t="shared" si="8"/>
        <v>6635</v>
      </c>
      <c r="D10" s="53">
        <f t="shared" si="9"/>
        <v>709.94499999999994</v>
      </c>
      <c r="E10" s="56">
        <f t="shared" si="0"/>
        <v>1273</v>
      </c>
      <c r="F10" s="56">
        <f t="shared" si="1"/>
        <v>1027</v>
      </c>
      <c r="G10" s="56">
        <f t="shared" si="2"/>
        <v>755</v>
      </c>
      <c r="H10" s="56">
        <f t="shared" si="3"/>
        <v>615</v>
      </c>
      <c r="I10" s="56">
        <f t="shared" si="4"/>
        <v>613</v>
      </c>
      <c r="J10" s="56">
        <f t="shared" si="5"/>
        <v>999</v>
      </c>
      <c r="K10" s="56">
        <f t="shared" si="6"/>
        <v>1353</v>
      </c>
    </row>
    <row r="11" spans="1:11">
      <c r="D11" s="57">
        <f>SUM(D5:D10)</f>
        <v>7387.259</v>
      </c>
    </row>
    <row r="13" spans="1:11">
      <c r="A13" s="53" t="s">
        <v>6</v>
      </c>
      <c r="D13" s="58">
        <f>D11/7</f>
        <v>1055.3227142857143</v>
      </c>
      <c r="E13" s="53" t="s">
        <v>51</v>
      </c>
    </row>
    <row r="14" spans="1:11">
      <c r="A14" s="53">
        <v>2</v>
      </c>
      <c r="B14" s="77">
        <v>813</v>
      </c>
      <c r="C14" s="59"/>
      <c r="D14" s="56"/>
    </row>
    <row r="15" spans="1:11">
      <c r="A15" s="53">
        <v>3</v>
      </c>
      <c r="B15" s="77">
        <v>975</v>
      </c>
      <c r="C15" s="59"/>
      <c r="D15" s="56"/>
    </row>
    <row r="16" spans="1:11">
      <c r="A16" s="53">
        <v>4</v>
      </c>
      <c r="B16" s="77">
        <v>1648</v>
      </c>
      <c r="C16" s="59"/>
      <c r="D16" s="56"/>
    </row>
    <row r="17" spans="1:19">
      <c r="A17" s="53">
        <v>5</v>
      </c>
      <c r="B17" s="77">
        <v>1517</v>
      </c>
      <c r="C17" s="59"/>
      <c r="D17" s="56"/>
    </row>
    <row r="18" spans="1:19">
      <c r="A18" s="53">
        <v>6</v>
      </c>
      <c r="B18" s="77">
        <v>1526</v>
      </c>
      <c r="C18" s="59"/>
      <c r="D18" s="56"/>
    </row>
    <row r="19" spans="1:19">
      <c r="A19" s="53">
        <v>7</v>
      </c>
      <c r="B19" s="77">
        <v>1247</v>
      </c>
      <c r="C19" s="59"/>
      <c r="D19" s="56"/>
    </row>
    <row r="20" spans="1:19">
      <c r="A20" s="53">
        <v>8</v>
      </c>
      <c r="B20" s="77">
        <v>1152</v>
      </c>
      <c r="C20" s="59"/>
      <c r="D20" s="56"/>
      <c r="G20" s="49"/>
      <c r="H20" s="49"/>
      <c r="I20" s="49"/>
      <c r="J20" s="49"/>
    </row>
    <row r="21" spans="1:19" ht="29.25" customHeight="1">
      <c r="A21" s="53">
        <v>9</v>
      </c>
      <c r="B21" s="77">
        <v>798</v>
      </c>
      <c r="C21" s="59"/>
      <c r="D21" s="56"/>
      <c r="G21" s="49"/>
      <c r="H21" s="49"/>
      <c r="I21" s="49"/>
      <c r="J21" s="49"/>
      <c r="L21" s="95" t="s">
        <v>59</v>
      </c>
      <c r="M21" s="95"/>
      <c r="N21" s="70" t="s">
        <v>8</v>
      </c>
      <c r="O21" s="70" t="s">
        <v>9</v>
      </c>
      <c r="P21" s="70" t="s">
        <v>10</v>
      </c>
      <c r="Q21" s="71" t="s">
        <v>11</v>
      </c>
    </row>
    <row r="22" spans="1:19" ht="15.95" customHeight="1">
      <c r="A22" s="53">
        <v>10</v>
      </c>
      <c r="B22" s="77">
        <v>931</v>
      </c>
      <c r="C22" s="59"/>
      <c r="D22" s="56"/>
      <c r="G22" s="49"/>
      <c r="H22" s="49"/>
      <c r="I22" s="49"/>
      <c r="J22" s="49"/>
      <c r="L22" s="96" t="s">
        <v>12</v>
      </c>
      <c r="M22" s="53">
        <v>14</v>
      </c>
      <c r="N22" s="53">
        <v>1361600</v>
      </c>
      <c r="O22" s="53">
        <v>20.7</v>
      </c>
      <c r="P22" s="53">
        <v>20.7</v>
      </c>
      <c r="Q22" s="53">
        <v>20.7</v>
      </c>
      <c r="S22" s="60"/>
    </row>
    <row r="23" spans="1:19">
      <c r="A23" s="53">
        <v>11</v>
      </c>
      <c r="B23" s="101">
        <v>1536</v>
      </c>
      <c r="C23" s="59"/>
      <c r="D23" s="56"/>
      <c r="G23" s="49"/>
      <c r="H23" s="49"/>
      <c r="I23" s="49"/>
      <c r="J23" s="49"/>
      <c r="L23" s="96"/>
      <c r="M23" s="53">
        <v>15</v>
      </c>
      <c r="N23" s="53">
        <v>1092207</v>
      </c>
      <c r="O23" s="53">
        <v>16.600000000000001</v>
      </c>
      <c r="P23" s="53">
        <v>16.600000000000001</v>
      </c>
      <c r="Q23" s="53">
        <v>37.299999999999997</v>
      </c>
      <c r="S23" s="60"/>
    </row>
    <row r="24" spans="1:19">
      <c r="A24" s="53">
        <v>12</v>
      </c>
      <c r="B24" s="101">
        <v>1365</v>
      </c>
      <c r="C24" s="59"/>
      <c r="D24" s="56"/>
      <c r="F24" s="61"/>
      <c r="G24" s="49"/>
      <c r="H24" s="49"/>
      <c r="I24" s="49"/>
      <c r="J24" s="49"/>
      <c r="L24" s="96"/>
      <c r="M24" s="53">
        <v>16</v>
      </c>
      <c r="N24" s="53">
        <v>1456013</v>
      </c>
      <c r="O24" s="53">
        <v>22.1</v>
      </c>
      <c r="P24" s="53">
        <v>22.1</v>
      </c>
      <c r="Q24" s="53">
        <v>59.4</v>
      </c>
      <c r="S24" s="60"/>
    </row>
    <row r="25" spans="1:19">
      <c r="A25" s="53">
        <v>13</v>
      </c>
      <c r="B25" s="101">
        <v>1273</v>
      </c>
      <c r="C25" s="59"/>
      <c r="D25" s="56"/>
      <c r="G25" s="49"/>
      <c r="H25" s="49"/>
      <c r="I25" s="49"/>
      <c r="J25" s="49"/>
      <c r="L25" s="96"/>
      <c r="M25" s="53">
        <v>17</v>
      </c>
      <c r="N25" s="53">
        <v>1016933</v>
      </c>
      <c r="O25" s="53">
        <v>15.5</v>
      </c>
      <c r="P25" s="53">
        <v>15.5</v>
      </c>
      <c r="Q25" s="53">
        <v>74.900000000000006</v>
      </c>
      <c r="S25" s="60"/>
    </row>
    <row r="26" spans="1:19">
      <c r="A26" s="53">
        <v>14</v>
      </c>
      <c r="B26" s="101">
        <v>1027</v>
      </c>
      <c r="D26" s="56"/>
      <c r="G26" s="49"/>
      <c r="H26" s="49"/>
      <c r="I26" s="49"/>
      <c r="J26" s="49"/>
      <c r="L26" s="96"/>
      <c r="M26" s="53">
        <v>18</v>
      </c>
      <c r="N26" s="53">
        <v>947758</v>
      </c>
      <c r="O26" s="53">
        <v>14.4</v>
      </c>
      <c r="P26" s="53">
        <v>14.4</v>
      </c>
      <c r="Q26" s="53">
        <v>89.3</v>
      </c>
      <c r="S26" s="60"/>
    </row>
    <row r="27" spans="1:19">
      <c r="A27" s="53">
        <v>15</v>
      </c>
      <c r="B27" s="101">
        <v>755</v>
      </c>
      <c r="D27" s="56"/>
      <c r="G27" s="49"/>
      <c r="H27" s="49"/>
      <c r="I27" s="49"/>
      <c r="J27" s="49"/>
      <c r="L27" s="96"/>
      <c r="M27" s="53">
        <v>19</v>
      </c>
      <c r="N27" s="53">
        <v>706365</v>
      </c>
      <c r="O27" s="53">
        <v>10.7</v>
      </c>
      <c r="P27" s="53">
        <v>10.7</v>
      </c>
      <c r="Q27" s="53">
        <v>100</v>
      </c>
      <c r="S27" s="60"/>
    </row>
    <row r="28" spans="1:19">
      <c r="A28" s="53">
        <v>16</v>
      </c>
      <c r="B28" s="101">
        <v>615</v>
      </c>
      <c r="D28" s="56"/>
      <c r="G28" s="49"/>
      <c r="H28" s="49"/>
      <c r="I28" s="49"/>
      <c r="J28" s="49"/>
      <c r="L28" s="97"/>
      <c r="M28" s="69" t="s">
        <v>19</v>
      </c>
      <c r="N28" s="74">
        <v>6580875</v>
      </c>
      <c r="O28" s="74">
        <v>100</v>
      </c>
      <c r="P28" s="74">
        <v>100</v>
      </c>
      <c r="Q28" s="75" t="s">
        <v>59</v>
      </c>
    </row>
    <row r="29" spans="1:19">
      <c r="A29" s="53">
        <v>17</v>
      </c>
      <c r="B29" s="101">
        <v>613</v>
      </c>
      <c r="D29" s="56"/>
      <c r="G29" s="49"/>
      <c r="H29" s="49"/>
      <c r="I29" s="49"/>
      <c r="J29" s="49"/>
    </row>
    <row r="30" spans="1:19">
      <c r="A30" s="53">
        <v>18</v>
      </c>
      <c r="B30" s="98">
        <v>999</v>
      </c>
      <c r="D30" s="56"/>
      <c r="G30" s="49"/>
      <c r="H30" s="49"/>
      <c r="I30" s="49"/>
      <c r="J30" s="49"/>
    </row>
    <row r="31" spans="1:19">
      <c r="A31" s="53">
        <v>19</v>
      </c>
      <c r="B31" s="98">
        <v>1353</v>
      </c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62" t="s">
        <v>61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E594-5283-2441-9338-D1B993EF9450}">
  <dimension ref="A3:S48"/>
  <sheetViews>
    <sheetView workbookViewId="0">
      <selection activeCell="B21" sqref="B21:B31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11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0</v>
      </c>
    </row>
    <row r="4" spans="1:11">
      <c r="A4" s="53" t="s">
        <v>1</v>
      </c>
      <c r="B4" s="53" t="s">
        <v>2</v>
      </c>
      <c r="C4" s="53" t="s">
        <v>3</v>
      </c>
      <c r="D4" s="53" t="s">
        <v>4</v>
      </c>
      <c r="E4" s="53" t="s">
        <v>5</v>
      </c>
    </row>
    <row r="5" spans="1:11">
      <c r="A5" s="68">
        <v>21</v>
      </c>
      <c r="B5" s="54">
        <f>P22/100</f>
        <v>0.20899999999999999</v>
      </c>
      <c r="C5" s="53">
        <f>SUM(E5:K5)</f>
        <v>6341</v>
      </c>
      <c r="D5" s="53">
        <f>B5*C5</f>
        <v>1325.269</v>
      </c>
      <c r="E5" s="55">
        <f t="shared" ref="E5:E10" si="0">B20</f>
        <v>755</v>
      </c>
      <c r="F5" s="55">
        <f t="shared" ref="F5:F10" si="1">B21</f>
        <v>615</v>
      </c>
      <c r="G5" s="55">
        <f t="shared" ref="G5:G10" si="2">B22</f>
        <v>613</v>
      </c>
      <c r="H5" s="55">
        <f t="shared" ref="H5:H10" si="3">B23</f>
        <v>999</v>
      </c>
      <c r="I5" s="55">
        <f t="shared" ref="I5:I10" si="4">B24</f>
        <v>1353</v>
      </c>
      <c r="J5" s="56">
        <f t="shared" ref="J5:J10" si="5">B25</f>
        <v>1118</v>
      </c>
      <c r="K5" s="56">
        <f t="shared" ref="K5:K10" si="6">B26</f>
        <v>888</v>
      </c>
    </row>
    <row r="6" spans="1:11">
      <c r="A6" s="68">
        <v>22</v>
      </c>
      <c r="B6" s="54">
        <f t="shared" ref="B6:B10" si="7">P23/100</f>
        <v>0.17499999999999999</v>
      </c>
      <c r="C6" s="53">
        <f t="shared" ref="C6:C10" si="8">SUM(E6:K6)</f>
        <v>6330</v>
      </c>
      <c r="D6" s="53">
        <f t="shared" ref="D6:D10" si="9">B6*C6</f>
        <v>1107.75</v>
      </c>
      <c r="E6" s="55">
        <f t="shared" si="0"/>
        <v>615</v>
      </c>
      <c r="F6" s="55">
        <f t="shared" si="1"/>
        <v>613</v>
      </c>
      <c r="G6" s="55">
        <f t="shared" si="2"/>
        <v>999</v>
      </c>
      <c r="H6" s="55">
        <f t="shared" si="3"/>
        <v>1353</v>
      </c>
      <c r="I6" s="56">
        <f t="shared" si="4"/>
        <v>1118</v>
      </c>
      <c r="J6" s="56">
        <f t="shared" si="5"/>
        <v>888</v>
      </c>
      <c r="K6" s="56">
        <f t="shared" si="6"/>
        <v>744</v>
      </c>
    </row>
    <row r="7" spans="1:11">
      <c r="A7" s="68">
        <v>23</v>
      </c>
      <c r="B7" s="54">
        <f t="shared" si="7"/>
        <v>0.23600000000000002</v>
      </c>
      <c r="C7" s="53">
        <f t="shared" si="8"/>
        <v>6201</v>
      </c>
      <c r="D7" s="53">
        <f t="shared" si="9"/>
        <v>1463.4360000000001</v>
      </c>
      <c r="E7" s="55">
        <f t="shared" si="0"/>
        <v>613</v>
      </c>
      <c r="F7" s="55">
        <f t="shared" si="1"/>
        <v>999</v>
      </c>
      <c r="G7" s="55">
        <f t="shared" si="2"/>
        <v>1353</v>
      </c>
      <c r="H7" s="56">
        <f t="shared" si="3"/>
        <v>1118</v>
      </c>
      <c r="I7" s="56">
        <f t="shared" si="4"/>
        <v>888</v>
      </c>
      <c r="J7" s="56">
        <f t="shared" si="5"/>
        <v>744</v>
      </c>
      <c r="K7" s="56">
        <f t="shared" si="6"/>
        <v>486</v>
      </c>
    </row>
    <row r="8" spans="1:11">
      <c r="A8" s="68">
        <v>24</v>
      </c>
      <c r="B8" s="54">
        <f t="shared" si="7"/>
        <v>0.16399999999999998</v>
      </c>
      <c r="C8" s="53">
        <f t="shared" si="8"/>
        <v>6133</v>
      </c>
      <c r="D8" s="53">
        <f t="shared" si="9"/>
        <v>1005.8119999999999</v>
      </c>
      <c r="E8" s="55">
        <f t="shared" si="0"/>
        <v>999</v>
      </c>
      <c r="F8" s="55">
        <f t="shared" si="1"/>
        <v>1353</v>
      </c>
      <c r="G8" s="56">
        <f t="shared" si="2"/>
        <v>1118</v>
      </c>
      <c r="H8" s="56">
        <f t="shared" si="3"/>
        <v>888</v>
      </c>
      <c r="I8" s="56">
        <f t="shared" si="4"/>
        <v>744</v>
      </c>
      <c r="J8" s="56">
        <f t="shared" si="5"/>
        <v>486</v>
      </c>
      <c r="K8" s="56">
        <f t="shared" si="6"/>
        <v>545</v>
      </c>
    </row>
    <row r="9" spans="1:11">
      <c r="A9" s="68">
        <v>25</v>
      </c>
      <c r="B9" s="54">
        <f t="shared" si="7"/>
        <v>0.124</v>
      </c>
      <c r="C9" s="53">
        <f t="shared" si="8"/>
        <v>5991</v>
      </c>
      <c r="D9" s="53">
        <f t="shared" si="9"/>
        <v>742.88400000000001</v>
      </c>
      <c r="E9" s="55">
        <f t="shared" si="0"/>
        <v>1353</v>
      </c>
      <c r="F9" s="56">
        <f t="shared" si="1"/>
        <v>1118</v>
      </c>
      <c r="G9" s="56">
        <f t="shared" si="2"/>
        <v>888</v>
      </c>
      <c r="H9" s="56">
        <f t="shared" si="3"/>
        <v>744</v>
      </c>
      <c r="I9" s="56">
        <f t="shared" si="4"/>
        <v>486</v>
      </c>
      <c r="J9" s="56">
        <f t="shared" si="5"/>
        <v>545</v>
      </c>
      <c r="K9" s="56">
        <f t="shared" si="6"/>
        <v>857</v>
      </c>
    </row>
    <row r="10" spans="1:11">
      <c r="A10" s="68">
        <v>26</v>
      </c>
      <c r="B10" s="54">
        <f t="shared" si="7"/>
        <v>9.3000000000000013E-2</v>
      </c>
      <c r="C10" s="53">
        <f t="shared" si="8"/>
        <v>5328</v>
      </c>
      <c r="D10" s="53">
        <f t="shared" si="9"/>
        <v>495.50400000000008</v>
      </c>
      <c r="E10" s="56">
        <f t="shared" si="0"/>
        <v>1118</v>
      </c>
      <c r="F10" s="56">
        <f t="shared" si="1"/>
        <v>888</v>
      </c>
      <c r="G10" s="56">
        <f t="shared" si="2"/>
        <v>744</v>
      </c>
      <c r="H10" s="56">
        <f t="shared" si="3"/>
        <v>486</v>
      </c>
      <c r="I10" s="56">
        <f t="shared" si="4"/>
        <v>545</v>
      </c>
      <c r="J10" s="56">
        <f t="shared" si="5"/>
        <v>857</v>
      </c>
      <c r="K10" s="56">
        <f t="shared" si="6"/>
        <v>690</v>
      </c>
    </row>
    <row r="11" spans="1:11">
      <c r="D11" s="57">
        <f>SUM(D5:D10)</f>
        <v>6140.6549999999997</v>
      </c>
    </row>
    <row r="13" spans="1:11">
      <c r="A13" s="53" t="s">
        <v>6</v>
      </c>
      <c r="D13" s="58">
        <f>D11/7</f>
        <v>877.23642857142852</v>
      </c>
      <c r="E13" s="53" t="s">
        <v>51</v>
      </c>
    </row>
    <row r="14" spans="1:11">
      <c r="A14" s="53">
        <v>9</v>
      </c>
      <c r="B14" s="77">
        <v>798</v>
      </c>
      <c r="C14" s="59"/>
      <c r="D14" s="56"/>
    </row>
    <row r="15" spans="1:11">
      <c r="A15" s="53">
        <v>10</v>
      </c>
      <c r="B15" s="77">
        <v>931</v>
      </c>
      <c r="C15" s="59"/>
      <c r="D15" s="56"/>
    </row>
    <row r="16" spans="1:11">
      <c r="A16" s="53">
        <v>11</v>
      </c>
      <c r="B16" s="101">
        <v>1536</v>
      </c>
      <c r="C16" s="59"/>
      <c r="D16" s="56"/>
    </row>
    <row r="17" spans="1:19">
      <c r="A17" s="53">
        <v>12</v>
      </c>
      <c r="B17" s="101">
        <v>1365</v>
      </c>
      <c r="C17" s="59"/>
      <c r="D17" s="56"/>
    </row>
    <row r="18" spans="1:19">
      <c r="A18" s="53">
        <v>13</v>
      </c>
      <c r="B18" s="101">
        <v>1273</v>
      </c>
      <c r="C18" s="59"/>
      <c r="D18" s="56"/>
    </row>
    <row r="19" spans="1:19">
      <c r="A19" s="53">
        <v>14</v>
      </c>
      <c r="B19" s="101">
        <v>1027</v>
      </c>
      <c r="C19" s="59"/>
      <c r="D19" s="56"/>
    </row>
    <row r="20" spans="1:19">
      <c r="A20" s="53">
        <v>15</v>
      </c>
      <c r="B20" s="101">
        <v>755</v>
      </c>
      <c r="C20" s="59"/>
      <c r="D20" s="56"/>
      <c r="G20" s="49"/>
      <c r="H20" s="49"/>
      <c r="I20" s="49"/>
      <c r="J20" s="49"/>
    </row>
    <row r="21" spans="1:19" ht="29.25" customHeight="1">
      <c r="A21" s="53">
        <v>16</v>
      </c>
      <c r="B21" s="101">
        <v>615</v>
      </c>
      <c r="C21" s="59"/>
      <c r="D21" s="56"/>
      <c r="G21" s="49"/>
      <c r="H21" s="49"/>
      <c r="I21" s="49"/>
      <c r="J21" s="49"/>
      <c r="L21" s="95" t="s">
        <v>59</v>
      </c>
      <c r="M21" s="95"/>
      <c r="N21" s="70" t="s">
        <v>8</v>
      </c>
      <c r="O21" s="70" t="s">
        <v>9</v>
      </c>
      <c r="P21" s="70" t="s">
        <v>10</v>
      </c>
      <c r="Q21" s="76" t="s">
        <v>11</v>
      </c>
    </row>
    <row r="22" spans="1:19" ht="15.95" customHeight="1">
      <c r="A22" s="53">
        <v>17</v>
      </c>
      <c r="B22" s="101">
        <v>613</v>
      </c>
      <c r="C22" s="59"/>
      <c r="D22" s="56"/>
      <c r="G22" s="49"/>
      <c r="H22" s="49"/>
      <c r="I22" s="49"/>
      <c r="J22" s="49"/>
      <c r="L22" s="96" t="s">
        <v>12</v>
      </c>
      <c r="M22" s="53">
        <v>21</v>
      </c>
      <c r="N22" s="53">
        <v>1372397</v>
      </c>
      <c r="O22" s="53">
        <v>20.9</v>
      </c>
      <c r="P22" s="53">
        <v>20.9</v>
      </c>
      <c r="Q22" s="53">
        <v>20.9</v>
      </c>
      <c r="S22" s="60"/>
    </row>
    <row r="23" spans="1:19">
      <c r="A23" s="53">
        <v>18</v>
      </c>
      <c r="B23" s="98">
        <v>999</v>
      </c>
      <c r="C23" s="59"/>
      <c r="D23" s="56"/>
      <c r="G23" s="49"/>
      <c r="H23" s="49"/>
      <c r="I23" s="49"/>
      <c r="J23" s="49"/>
      <c r="L23" s="96"/>
      <c r="M23" s="53">
        <v>22</v>
      </c>
      <c r="N23" s="53">
        <v>1151800</v>
      </c>
      <c r="O23" s="53">
        <v>17.5</v>
      </c>
      <c r="P23" s="53">
        <v>17.5</v>
      </c>
      <c r="Q23" s="53">
        <v>38.4</v>
      </c>
      <c r="S23" s="60"/>
    </row>
    <row r="24" spans="1:19">
      <c r="A24" s="53">
        <v>19</v>
      </c>
      <c r="B24" s="98">
        <v>1353</v>
      </c>
      <c r="C24" s="59"/>
      <c r="D24" s="56"/>
      <c r="F24" s="61"/>
      <c r="G24" s="49"/>
      <c r="H24" s="49"/>
      <c r="I24" s="49"/>
      <c r="J24" s="49"/>
      <c r="L24" s="96"/>
      <c r="M24" s="53">
        <v>23</v>
      </c>
      <c r="N24" s="53">
        <v>1552105</v>
      </c>
      <c r="O24" s="53">
        <v>23.6</v>
      </c>
      <c r="P24" s="53">
        <v>23.6</v>
      </c>
      <c r="Q24" s="53">
        <v>61.9</v>
      </c>
      <c r="S24" s="60"/>
    </row>
    <row r="25" spans="1:19">
      <c r="A25" s="53">
        <v>20</v>
      </c>
      <c r="B25" s="102">
        <v>1118</v>
      </c>
      <c r="C25" s="59"/>
      <c r="D25" s="56"/>
      <c r="G25" s="49"/>
      <c r="H25" s="49"/>
      <c r="I25" s="49"/>
      <c r="J25" s="49"/>
      <c r="L25" s="96"/>
      <c r="M25" s="53">
        <v>24</v>
      </c>
      <c r="N25" s="53">
        <v>1076468</v>
      </c>
      <c r="O25" s="53">
        <v>16.399999999999999</v>
      </c>
      <c r="P25" s="53">
        <v>16.399999999999999</v>
      </c>
      <c r="Q25" s="53">
        <v>78.3</v>
      </c>
      <c r="S25" s="60"/>
    </row>
    <row r="26" spans="1:19">
      <c r="A26" s="53">
        <v>21</v>
      </c>
      <c r="B26" s="102">
        <v>888</v>
      </c>
      <c r="D26" s="56"/>
      <c r="G26" s="49"/>
      <c r="H26" s="49"/>
      <c r="I26" s="49"/>
      <c r="J26" s="49"/>
      <c r="L26" s="96"/>
      <c r="M26" s="53">
        <v>25</v>
      </c>
      <c r="N26" s="53">
        <v>816034</v>
      </c>
      <c r="O26" s="53">
        <v>12.4</v>
      </c>
      <c r="P26" s="53">
        <v>12.4</v>
      </c>
      <c r="Q26" s="53">
        <v>90.7</v>
      </c>
      <c r="S26" s="60"/>
    </row>
    <row r="27" spans="1:19">
      <c r="A27" s="53">
        <v>22</v>
      </c>
      <c r="B27" s="102">
        <v>744</v>
      </c>
      <c r="D27" s="56"/>
      <c r="G27" s="49"/>
      <c r="H27" s="49"/>
      <c r="I27" s="49"/>
      <c r="J27" s="49"/>
      <c r="L27" s="96"/>
      <c r="M27" s="53">
        <v>26</v>
      </c>
      <c r="N27" s="53">
        <v>612070</v>
      </c>
      <c r="O27" s="53">
        <v>9.3000000000000007</v>
      </c>
      <c r="P27" s="53">
        <v>9.3000000000000007</v>
      </c>
      <c r="Q27" s="53">
        <v>100</v>
      </c>
      <c r="S27" s="60"/>
    </row>
    <row r="28" spans="1:19">
      <c r="A28" s="53">
        <v>23</v>
      </c>
      <c r="B28" s="102">
        <v>486</v>
      </c>
      <c r="D28" s="56"/>
      <c r="G28" s="49"/>
      <c r="H28" s="49"/>
      <c r="I28" s="49"/>
      <c r="J28" s="49"/>
      <c r="L28" s="97"/>
      <c r="M28" s="53" t="s">
        <v>19</v>
      </c>
      <c r="N28" s="53">
        <v>6580875</v>
      </c>
      <c r="O28" s="53">
        <v>100</v>
      </c>
      <c r="P28" s="53">
        <v>100</v>
      </c>
    </row>
    <row r="29" spans="1:19">
      <c r="A29" s="53">
        <v>24</v>
      </c>
      <c r="B29" s="102">
        <v>545</v>
      </c>
      <c r="D29" s="56"/>
      <c r="G29" s="49"/>
      <c r="H29" s="49"/>
      <c r="I29" s="49"/>
      <c r="J29" s="49"/>
    </row>
    <row r="30" spans="1:19">
      <c r="A30" s="53">
        <v>25</v>
      </c>
      <c r="B30" s="102">
        <v>857</v>
      </c>
      <c r="D30" s="56"/>
      <c r="G30" s="49"/>
      <c r="H30" s="49"/>
      <c r="I30" s="49"/>
      <c r="J30" s="49"/>
    </row>
    <row r="31" spans="1:19">
      <c r="A31" s="53">
        <v>26</v>
      </c>
      <c r="B31" s="102">
        <v>690</v>
      </c>
      <c r="D31" s="56"/>
    </row>
    <row r="32" spans="1:19">
      <c r="B32" s="49"/>
    </row>
    <row r="33" spans="1:3">
      <c r="B33" s="56"/>
      <c r="C33" s="56"/>
    </row>
    <row r="34" spans="1:3">
      <c r="B34" s="56"/>
      <c r="C34" s="56"/>
    </row>
    <row r="35" spans="1:3">
      <c r="A35" s="62" t="s">
        <v>61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D538-BCB8-4EE0-95C5-688DC1B2D6AB}">
  <dimension ref="A3:S48"/>
  <sheetViews>
    <sheetView tabSelected="1" workbookViewId="0">
      <selection activeCell="D13" sqref="D13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11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0</v>
      </c>
    </row>
    <row r="4" spans="1:11">
      <c r="A4" s="53" t="s">
        <v>1</v>
      </c>
      <c r="B4" s="53" t="s">
        <v>2</v>
      </c>
      <c r="C4" s="53" t="s">
        <v>3</v>
      </c>
      <c r="D4" s="53" t="s">
        <v>4</v>
      </c>
      <c r="E4" s="53" t="s">
        <v>5</v>
      </c>
    </row>
    <row r="5" spans="1:11">
      <c r="A5" s="53">
        <v>28</v>
      </c>
      <c r="B5" s="54">
        <f>P22/100</f>
        <v>0.152</v>
      </c>
      <c r="C5" s="53">
        <f>SUM(E5:K5)</f>
        <v>4479</v>
      </c>
      <c r="D5" s="53">
        <f>B5*C5</f>
        <v>680.80799999999999</v>
      </c>
      <c r="E5" s="55">
        <f t="shared" ref="E5:E10" si="0">B20</f>
        <v>744</v>
      </c>
      <c r="F5" s="55">
        <f t="shared" ref="F5:F10" si="1">B21</f>
        <v>486</v>
      </c>
      <c r="G5" s="55">
        <f t="shared" ref="G5:G10" si="2">B22</f>
        <v>545</v>
      </c>
      <c r="H5" s="55">
        <f t="shared" ref="H5:H10" si="3">B23</f>
        <v>857</v>
      </c>
      <c r="I5" s="55">
        <f t="shared" ref="I5:I10" si="4">B24</f>
        <v>690</v>
      </c>
      <c r="J5" s="56">
        <f t="shared" ref="J5:J10" si="5">B25</f>
        <v>621</v>
      </c>
      <c r="K5" s="56">
        <f t="shared" ref="K5:K10" si="6">B26</f>
        <v>536</v>
      </c>
    </row>
    <row r="6" spans="1:11">
      <c r="A6" s="53">
        <v>29</v>
      </c>
      <c r="B6" s="54">
        <f t="shared" ref="B6:B10" si="7">P23/100</f>
        <v>0.20499999999999999</v>
      </c>
      <c r="C6" s="53">
        <f t="shared" ref="C6:C10" si="8">SUM(E6:K6)</f>
        <v>4182</v>
      </c>
      <c r="D6" s="53">
        <f t="shared" ref="D6:D10" si="9">B6*C6</f>
        <v>857.31</v>
      </c>
      <c r="E6" s="55">
        <f t="shared" si="0"/>
        <v>486</v>
      </c>
      <c r="F6" s="55">
        <f t="shared" si="1"/>
        <v>545</v>
      </c>
      <c r="G6" s="55">
        <f t="shared" si="2"/>
        <v>857</v>
      </c>
      <c r="H6" s="55">
        <f t="shared" si="3"/>
        <v>690</v>
      </c>
      <c r="I6" s="56">
        <f t="shared" si="4"/>
        <v>621</v>
      </c>
      <c r="J6" s="56">
        <f t="shared" si="5"/>
        <v>536</v>
      </c>
      <c r="K6" s="56">
        <f t="shared" si="6"/>
        <v>447</v>
      </c>
    </row>
    <row r="7" spans="1:11">
      <c r="A7" s="53">
        <v>30</v>
      </c>
      <c r="B7" s="54">
        <f t="shared" si="7"/>
        <v>0.115</v>
      </c>
      <c r="C7" s="53">
        <f t="shared" si="8"/>
        <v>4021</v>
      </c>
      <c r="D7" s="53">
        <f t="shared" si="9"/>
        <v>462.41500000000002</v>
      </c>
      <c r="E7" s="55">
        <f t="shared" si="0"/>
        <v>545</v>
      </c>
      <c r="F7" s="55">
        <f t="shared" si="1"/>
        <v>857</v>
      </c>
      <c r="G7" s="55">
        <f t="shared" si="2"/>
        <v>690</v>
      </c>
      <c r="H7" s="56">
        <f t="shared" si="3"/>
        <v>621</v>
      </c>
      <c r="I7" s="56">
        <f t="shared" si="4"/>
        <v>536</v>
      </c>
      <c r="J7" s="56">
        <f t="shared" si="5"/>
        <v>447</v>
      </c>
      <c r="K7" s="56">
        <f t="shared" si="6"/>
        <v>325</v>
      </c>
    </row>
    <row r="8" spans="1:11">
      <c r="A8" s="53">
        <v>1</v>
      </c>
      <c r="B8" s="54">
        <f t="shared" si="7"/>
        <v>0.193</v>
      </c>
      <c r="C8" s="53">
        <f t="shared" si="8"/>
        <v>3805</v>
      </c>
      <c r="D8" s="53">
        <f t="shared" si="9"/>
        <v>734.36500000000001</v>
      </c>
      <c r="E8" s="55">
        <f t="shared" si="0"/>
        <v>857</v>
      </c>
      <c r="F8" s="55">
        <f t="shared" si="1"/>
        <v>690</v>
      </c>
      <c r="G8" s="56">
        <f t="shared" si="2"/>
        <v>621</v>
      </c>
      <c r="H8" s="56">
        <f t="shared" si="3"/>
        <v>536</v>
      </c>
      <c r="I8" s="56">
        <f t="shared" si="4"/>
        <v>447</v>
      </c>
      <c r="J8" s="56">
        <f t="shared" si="5"/>
        <v>325</v>
      </c>
      <c r="K8" s="56">
        <f t="shared" si="6"/>
        <v>329</v>
      </c>
    </row>
    <row r="9" spans="1:11">
      <c r="A9" s="53">
        <v>2</v>
      </c>
      <c r="B9" s="54">
        <f t="shared" si="7"/>
        <v>0.28000000000000003</v>
      </c>
      <c r="C9" s="53">
        <f t="shared" si="8"/>
        <v>3595</v>
      </c>
      <c r="D9" s="53">
        <f t="shared" si="9"/>
        <v>1006.6000000000001</v>
      </c>
      <c r="E9" s="55">
        <f t="shared" si="0"/>
        <v>690</v>
      </c>
      <c r="F9" s="56">
        <f t="shared" si="1"/>
        <v>621</v>
      </c>
      <c r="G9" s="56">
        <f t="shared" si="2"/>
        <v>536</v>
      </c>
      <c r="H9" s="56">
        <f t="shared" si="3"/>
        <v>447</v>
      </c>
      <c r="I9" s="56">
        <f t="shared" si="4"/>
        <v>325</v>
      </c>
      <c r="J9" s="56">
        <f t="shared" si="5"/>
        <v>329</v>
      </c>
      <c r="K9" s="56">
        <f t="shared" si="6"/>
        <v>647</v>
      </c>
    </row>
    <row r="10" spans="1:11">
      <c r="A10" s="53">
        <v>3</v>
      </c>
      <c r="B10" s="54">
        <f t="shared" si="7"/>
        <v>5.5E-2</v>
      </c>
      <c r="C10" s="53">
        <f t="shared" si="8"/>
        <v>3459</v>
      </c>
      <c r="D10" s="53">
        <f t="shared" si="9"/>
        <v>190.245</v>
      </c>
      <c r="E10" s="56">
        <f t="shared" si="0"/>
        <v>621</v>
      </c>
      <c r="F10" s="56">
        <f t="shared" si="1"/>
        <v>536</v>
      </c>
      <c r="G10" s="56">
        <f t="shared" si="2"/>
        <v>447</v>
      </c>
      <c r="H10" s="56">
        <f t="shared" si="3"/>
        <v>325</v>
      </c>
      <c r="I10" s="56">
        <f t="shared" si="4"/>
        <v>329</v>
      </c>
      <c r="J10" s="56">
        <f t="shared" si="5"/>
        <v>647</v>
      </c>
      <c r="K10" s="56">
        <f t="shared" si="6"/>
        <v>554</v>
      </c>
    </row>
    <row r="11" spans="1:11">
      <c r="D11" s="57">
        <f>SUM(D5:D10)</f>
        <v>3931.7430000000004</v>
      </c>
    </row>
    <row r="13" spans="1:11">
      <c r="A13" s="53" t="s">
        <v>6</v>
      </c>
      <c r="D13" s="58">
        <f>D11/7</f>
        <v>561.67757142857147</v>
      </c>
      <c r="E13" s="53" t="s">
        <v>51</v>
      </c>
    </row>
    <row r="14" spans="1:11">
      <c r="A14" s="53">
        <v>16</v>
      </c>
      <c r="B14" s="101">
        <v>615</v>
      </c>
      <c r="C14" s="59"/>
      <c r="D14" s="56"/>
    </row>
    <row r="15" spans="1:11">
      <c r="A15" s="53">
        <v>17</v>
      </c>
      <c r="B15" s="101">
        <v>613</v>
      </c>
      <c r="C15" s="59"/>
      <c r="D15" s="56"/>
    </row>
    <row r="16" spans="1:11">
      <c r="A16" s="53">
        <v>18</v>
      </c>
      <c r="B16" s="98">
        <v>999</v>
      </c>
      <c r="C16" s="59"/>
      <c r="D16" s="56"/>
    </row>
    <row r="17" spans="1:19">
      <c r="A17" s="53">
        <v>19</v>
      </c>
      <c r="B17" s="98">
        <v>1353</v>
      </c>
      <c r="C17" s="59"/>
      <c r="D17" s="56"/>
    </row>
    <row r="18" spans="1:19">
      <c r="A18" s="53">
        <v>20</v>
      </c>
      <c r="B18" s="102">
        <v>1118</v>
      </c>
      <c r="C18" s="59"/>
      <c r="D18" s="56"/>
    </row>
    <row r="19" spans="1:19">
      <c r="A19" s="53">
        <v>21</v>
      </c>
      <c r="B19" s="102">
        <v>888</v>
      </c>
      <c r="C19" s="59"/>
      <c r="D19" s="56"/>
    </row>
    <row r="20" spans="1:19">
      <c r="A20" s="53">
        <v>22</v>
      </c>
      <c r="B20" s="102">
        <v>744</v>
      </c>
      <c r="C20" s="59"/>
      <c r="D20" s="56"/>
    </row>
    <row r="21" spans="1:19" ht="29.25" customHeight="1">
      <c r="A21" s="53">
        <v>23</v>
      </c>
      <c r="B21" s="102">
        <v>486</v>
      </c>
      <c r="C21" s="59"/>
      <c r="D21" s="56"/>
      <c r="L21" s="103" t="s">
        <v>59</v>
      </c>
      <c r="M21" s="103"/>
      <c r="N21" s="104" t="s">
        <v>8</v>
      </c>
      <c r="O21" s="104" t="s">
        <v>9</v>
      </c>
      <c r="P21" s="104" t="s">
        <v>10</v>
      </c>
      <c r="Q21" s="105" t="s">
        <v>11</v>
      </c>
    </row>
    <row r="22" spans="1:19" ht="15.95" customHeight="1">
      <c r="A22" s="53">
        <v>24</v>
      </c>
      <c r="B22" s="102">
        <v>545</v>
      </c>
      <c r="C22" s="59"/>
      <c r="D22" s="56"/>
      <c r="L22" s="106" t="s">
        <v>12</v>
      </c>
      <c r="M22" s="53">
        <v>28</v>
      </c>
      <c r="N22" s="53">
        <v>1001466</v>
      </c>
      <c r="O22" s="53">
        <v>15.2</v>
      </c>
      <c r="P22" s="53">
        <v>15.2</v>
      </c>
      <c r="Q22" s="53">
        <v>68</v>
      </c>
      <c r="S22" s="60"/>
    </row>
    <row r="23" spans="1:19">
      <c r="A23" s="53">
        <v>25</v>
      </c>
      <c r="B23" s="102">
        <v>857</v>
      </c>
      <c r="C23" s="59"/>
      <c r="D23" s="56"/>
      <c r="L23" s="106"/>
      <c r="M23" s="53">
        <v>29</v>
      </c>
      <c r="N23" s="53">
        <v>1349482</v>
      </c>
      <c r="O23" s="53">
        <v>20.5</v>
      </c>
      <c r="P23" s="53">
        <v>20.5</v>
      </c>
      <c r="Q23" s="53">
        <v>88.5</v>
      </c>
      <c r="S23" s="60"/>
    </row>
    <row r="24" spans="1:19">
      <c r="A24" s="53">
        <v>26</v>
      </c>
      <c r="B24" s="102">
        <v>690</v>
      </c>
      <c r="C24" s="59"/>
      <c r="D24" s="56"/>
      <c r="F24" s="61"/>
      <c r="L24" s="106"/>
      <c r="M24" s="53">
        <v>30</v>
      </c>
      <c r="N24" s="53">
        <v>754390</v>
      </c>
      <c r="O24" s="53">
        <v>11.5</v>
      </c>
      <c r="P24" s="53">
        <v>11.5</v>
      </c>
      <c r="Q24" s="53">
        <v>100</v>
      </c>
      <c r="S24" s="60"/>
    </row>
    <row r="25" spans="1:19">
      <c r="A25" s="53">
        <v>27</v>
      </c>
      <c r="B25" s="102">
        <v>621</v>
      </c>
      <c r="C25" s="59"/>
      <c r="D25" s="56"/>
      <c r="L25" s="106"/>
      <c r="M25" s="53">
        <v>1</v>
      </c>
      <c r="N25" s="53">
        <v>1270110</v>
      </c>
      <c r="O25" s="53">
        <v>19.3</v>
      </c>
      <c r="P25" s="53">
        <v>19.3</v>
      </c>
      <c r="Q25" s="53">
        <v>19.3</v>
      </c>
      <c r="S25" s="60"/>
    </row>
    <row r="26" spans="1:19">
      <c r="A26" s="53">
        <v>28</v>
      </c>
      <c r="B26" s="102">
        <v>536</v>
      </c>
      <c r="D26" s="56"/>
      <c r="L26" s="106"/>
      <c r="M26" s="53">
        <v>2</v>
      </c>
      <c r="N26" s="53">
        <v>1844052</v>
      </c>
      <c r="O26" s="53">
        <v>28</v>
      </c>
      <c r="P26" s="53">
        <v>28</v>
      </c>
      <c r="Q26" s="53">
        <v>47.3</v>
      </c>
      <c r="S26" s="60"/>
    </row>
    <row r="27" spans="1:19">
      <c r="A27" s="53">
        <v>29</v>
      </c>
      <c r="B27" s="102">
        <v>447</v>
      </c>
      <c r="D27" s="56"/>
      <c r="L27" s="106"/>
      <c r="M27" s="53">
        <v>3</v>
      </c>
      <c r="N27" s="53">
        <v>361375</v>
      </c>
      <c r="O27" s="53">
        <v>5.5</v>
      </c>
      <c r="P27" s="53">
        <v>5.5</v>
      </c>
      <c r="Q27" s="53">
        <v>52.8</v>
      </c>
      <c r="S27" s="60"/>
    </row>
    <row r="28" spans="1:19">
      <c r="A28" s="53">
        <v>30</v>
      </c>
      <c r="B28" s="102">
        <v>325</v>
      </c>
      <c r="D28" s="56"/>
      <c r="L28" s="97"/>
      <c r="M28" s="53" t="s">
        <v>19</v>
      </c>
      <c r="N28" s="53">
        <f>SUM(N22:N27)</f>
        <v>6580875</v>
      </c>
      <c r="O28" s="53">
        <f t="shared" ref="O28:P28" si="10">SUM(O22:O27)</f>
        <v>100</v>
      </c>
      <c r="P28" s="53">
        <f t="shared" si="10"/>
        <v>100</v>
      </c>
    </row>
    <row r="29" spans="1:19">
      <c r="A29" s="53">
        <v>1</v>
      </c>
      <c r="B29" s="102">
        <v>329</v>
      </c>
      <c r="D29" s="56"/>
    </row>
    <row r="30" spans="1:19">
      <c r="A30" s="53">
        <v>2</v>
      </c>
      <c r="B30" s="102">
        <v>647</v>
      </c>
      <c r="D30" s="56"/>
    </row>
    <row r="31" spans="1:19">
      <c r="A31" s="53">
        <v>3</v>
      </c>
      <c r="B31" s="102">
        <v>554</v>
      </c>
      <c r="D31" s="56"/>
    </row>
    <row r="33" spans="1:3">
      <c r="B33" s="56"/>
      <c r="C33" s="56"/>
    </row>
    <row r="34" spans="1:3">
      <c r="B34" s="56"/>
      <c r="C34" s="56"/>
    </row>
    <row r="35" spans="1:3">
      <c r="A35" s="62" t="s">
        <v>62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CAB2-2702-4DE1-9E1B-9BCF7E8464BE}">
  <dimension ref="A3:S48"/>
  <sheetViews>
    <sheetView workbookViewId="0">
      <selection activeCell="D21" sqref="D21"/>
    </sheetView>
  </sheetViews>
  <sheetFormatPr baseColWidth="10" defaultColWidth="11" defaultRowHeight="15.75"/>
  <cols>
    <col min="1" max="3" width="11" style="53"/>
    <col min="4" max="4" width="13.375" style="53" bestFit="1" customWidth="1"/>
    <col min="5" max="14" width="11" style="53"/>
    <col min="15" max="16" width="12.625" style="53" customWidth="1"/>
    <col min="17" max="17" width="12.125" style="53" customWidth="1"/>
    <col min="18" max="16384" width="11" style="53"/>
  </cols>
  <sheetData>
    <row r="3" spans="1:11">
      <c r="A3" s="62" t="s">
        <v>0</v>
      </c>
    </row>
    <row r="4" spans="1:11">
      <c r="A4" s="53" t="s">
        <v>1</v>
      </c>
      <c r="B4" s="53" t="s">
        <v>2</v>
      </c>
      <c r="C4" s="53" t="s">
        <v>3</v>
      </c>
      <c r="D4" s="53" t="s">
        <v>4</v>
      </c>
      <c r="E4" s="53" t="s">
        <v>5</v>
      </c>
    </row>
    <row r="5" spans="1:11">
      <c r="A5" s="53">
        <v>5</v>
      </c>
      <c r="B5" s="54">
        <f>P22/100</f>
        <v>0.13500000000000001</v>
      </c>
      <c r="C5" s="53">
        <f>SUM(E5:K5)</f>
        <v>8638</v>
      </c>
      <c r="D5" s="53">
        <f>B5*C5</f>
        <v>1166.1300000000001</v>
      </c>
      <c r="E5" s="55">
        <f t="shared" ref="E5:E10" si="0">B20</f>
        <v>1469</v>
      </c>
      <c r="F5" s="55">
        <f t="shared" ref="F5:F10" si="1">B21</f>
        <v>947</v>
      </c>
      <c r="G5" s="55">
        <f t="shared" ref="G5:G10" si="2">B22</f>
        <v>886</v>
      </c>
      <c r="H5" s="55">
        <f t="shared" ref="H5:H10" si="3">B23</f>
        <v>1345</v>
      </c>
      <c r="I5" s="55">
        <f t="shared" ref="I5:I10" si="4">B24</f>
        <v>1552</v>
      </c>
      <c r="J5" s="56">
        <f t="shared" ref="J5:J10" si="5">B25</f>
        <v>1269</v>
      </c>
      <c r="K5" s="56">
        <f t="shared" ref="K5:K10" si="6">B26</f>
        <v>1170</v>
      </c>
    </row>
    <row r="6" spans="1:11">
      <c r="A6" s="53">
        <v>6</v>
      </c>
      <c r="B6" s="54">
        <f t="shared" ref="B6:B10" si="7">P23/100</f>
        <v>0.17499999999999999</v>
      </c>
      <c r="C6" s="53">
        <f t="shared" ref="C6:C10" si="8">SUM(E6:K6)</f>
        <v>8217</v>
      </c>
      <c r="D6" s="53">
        <f t="shared" ref="D6:D10" si="9">B6*C6</f>
        <v>1437.9749999999999</v>
      </c>
      <c r="E6" s="55">
        <f t="shared" si="0"/>
        <v>947</v>
      </c>
      <c r="F6" s="55">
        <f t="shared" si="1"/>
        <v>886</v>
      </c>
      <c r="G6" s="55">
        <f t="shared" si="2"/>
        <v>1345</v>
      </c>
      <c r="H6" s="55">
        <f t="shared" si="3"/>
        <v>1552</v>
      </c>
      <c r="I6" s="56">
        <f t="shared" si="4"/>
        <v>1269</v>
      </c>
      <c r="J6" s="56">
        <f t="shared" si="5"/>
        <v>1170</v>
      </c>
      <c r="K6" s="56">
        <f t="shared" si="6"/>
        <v>1048</v>
      </c>
    </row>
    <row r="7" spans="1:11">
      <c r="A7" s="53">
        <v>7</v>
      </c>
      <c r="B7" s="54">
        <f t="shared" si="7"/>
        <v>0.22</v>
      </c>
      <c r="C7" s="53">
        <f t="shared" si="8"/>
        <v>7934</v>
      </c>
      <c r="D7" s="53">
        <f t="shared" si="9"/>
        <v>1745.48</v>
      </c>
      <c r="E7" s="55">
        <f t="shared" si="0"/>
        <v>886</v>
      </c>
      <c r="F7" s="55">
        <f t="shared" si="1"/>
        <v>1345</v>
      </c>
      <c r="G7" s="55">
        <f t="shared" si="2"/>
        <v>1552</v>
      </c>
      <c r="H7" s="56">
        <f t="shared" si="3"/>
        <v>1269</v>
      </c>
      <c r="I7" s="56">
        <f t="shared" si="4"/>
        <v>1170</v>
      </c>
      <c r="J7" s="56">
        <f t="shared" si="5"/>
        <v>1048</v>
      </c>
      <c r="K7" s="56">
        <f t="shared" si="6"/>
        <v>664</v>
      </c>
    </row>
    <row r="8" spans="1:11">
      <c r="A8" s="53">
        <v>8</v>
      </c>
      <c r="B8" s="54">
        <f t="shared" si="7"/>
        <v>0.16600000000000001</v>
      </c>
      <c r="C8" s="53">
        <f t="shared" si="8"/>
        <v>7718</v>
      </c>
      <c r="D8" s="53">
        <f t="shared" si="9"/>
        <v>1281.1880000000001</v>
      </c>
      <c r="E8" s="55">
        <f t="shared" si="0"/>
        <v>1345</v>
      </c>
      <c r="F8" s="55">
        <f t="shared" si="1"/>
        <v>1552</v>
      </c>
      <c r="G8" s="56">
        <f t="shared" si="2"/>
        <v>1269</v>
      </c>
      <c r="H8" s="56">
        <f t="shared" si="3"/>
        <v>1170</v>
      </c>
      <c r="I8" s="56">
        <f t="shared" si="4"/>
        <v>1048</v>
      </c>
      <c r="J8" s="56">
        <f t="shared" si="5"/>
        <v>664</v>
      </c>
      <c r="K8" s="56">
        <f t="shared" si="6"/>
        <v>670</v>
      </c>
    </row>
    <row r="9" spans="1:11">
      <c r="A9" s="53">
        <v>9</v>
      </c>
      <c r="B9" s="54">
        <f t="shared" si="7"/>
        <v>0.20300000000000001</v>
      </c>
      <c r="C9" s="53">
        <f t="shared" si="8"/>
        <v>7251</v>
      </c>
      <c r="D9" s="53">
        <f t="shared" si="9"/>
        <v>1471.9530000000002</v>
      </c>
      <c r="E9" s="55">
        <f t="shared" si="0"/>
        <v>1552</v>
      </c>
      <c r="F9" s="56">
        <f t="shared" si="1"/>
        <v>1269</v>
      </c>
      <c r="G9" s="56">
        <f t="shared" si="2"/>
        <v>1170</v>
      </c>
      <c r="H9" s="56">
        <f t="shared" si="3"/>
        <v>1048</v>
      </c>
      <c r="I9" s="56">
        <f t="shared" si="4"/>
        <v>664</v>
      </c>
      <c r="J9" s="56">
        <f t="shared" si="5"/>
        <v>670</v>
      </c>
      <c r="K9" s="56">
        <f t="shared" si="6"/>
        <v>878</v>
      </c>
    </row>
    <row r="10" spans="1:11">
      <c r="A10" s="53">
        <v>10</v>
      </c>
      <c r="B10" s="54">
        <f t="shared" si="7"/>
        <v>0.10099999999999999</v>
      </c>
      <c r="C10" s="53">
        <f t="shared" si="8"/>
        <v>6312</v>
      </c>
      <c r="D10" s="53">
        <f t="shared" si="9"/>
        <v>637.51199999999994</v>
      </c>
      <c r="E10" s="56">
        <f t="shared" si="0"/>
        <v>1269</v>
      </c>
      <c r="F10" s="56">
        <f t="shared" si="1"/>
        <v>1170</v>
      </c>
      <c r="G10" s="56">
        <f t="shared" si="2"/>
        <v>1048</v>
      </c>
      <c r="H10" s="56">
        <f t="shared" si="3"/>
        <v>664</v>
      </c>
      <c r="I10" s="56">
        <f t="shared" si="4"/>
        <v>670</v>
      </c>
      <c r="J10" s="56">
        <f t="shared" si="5"/>
        <v>878</v>
      </c>
      <c r="K10" s="56">
        <f t="shared" si="6"/>
        <v>613</v>
      </c>
    </row>
    <row r="11" spans="1:11">
      <c r="D11" s="57">
        <f>SUM(D5:D10)</f>
        <v>7740.2380000000003</v>
      </c>
    </row>
    <row r="13" spans="1:11">
      <c r="A13" s="53" t="s">
        <v>6</v>
      </c>
      <c r="D13" s="58">
        <f>D11/7</f>
        <v>1105.7482857142857</v>
      </c>
      <c r="E13" s="53" t="s">
        <v>51</v>
      </c>
    </row>
    <row r="14" spans="1:11">
      <c r="A14" s="53">
        <v>23</v>
      </c>
      <c r="B14" s="5">
        <v>1367</v>
      </c>
      <c r="C14" s="59"/>
    </row>
    <row r="15" spans="1:11">
      <c r="A15" s="53">
        <v>24</v>
      </c>
      <c r="B15" s="5">
        <v>1431</v>
      </c>
      <c r="C15" s="59"/>
    </row>
    <row r="16" spans="1:11">
      <c r="A16" s="53">
        <v>25</v>
      </c>
      <c r="B16" s="5">
        <v>1927</v>
      </c>
      <c r="C16" s="59"/>
    </row>
    <row r="17" spans="1:19">
      <c r="A17" s="53">
        <v>26</v>
      </c>
      <c r="B17" s="5">
        <v>1858</v>
      </c>
      <c r="C17" s="59"/>
    </row>
    <row r="18" spans="1:19">
      <c r="A18" s="53">
        <v>27</v>
      </c>
      <c r="B18" s="5">
        <v>1761</v>
      </c>
      <c r="C18" s="59"/>
    </row>
    <row r="19" spans="1:19">
      <c r="A19" s="53">
        <v>28</v>
      </c>
      <c r="B19" s="5">
        <v>1605</v>
      </c>
      <c r="C19" s="59"/>
    </row>
    <row r="20" spans="1:19">
      <c r="A20" s="53">
        <v>29</v>
      </c>
      <c r="B20" s="5">
        <v>1469</v>
      </c>
      <c r="C20" s="59"/>
    </row>
    <row r="21" spans="1:19" ht="29.25" customHeight="1">
      <c r="A21" s="53">
        <v>30</v>
      </c>
      <c r="B21" s="5">
        <v>947</v>
      </c>
      <c r="C21" s="59"/>
      <c r="L21" s="103" t="s">
        <v>59</v>
      </c>
      <c r="M21" s="103"/>
      <c r="N21" s="104" t="s">
        <v>8</v>
      </c>
      <c r="O21" s="104" t="s">
        <v>9</v>
      </c>
      <c r="P21" s="104" t="s">
        <v>10</v>
      </c>
      <c r="Q21" s="105" t="s">
        <v>11</v>
      </c>
    </row>
    <row r="22" spans="1:19" ht="15.95" customHeight="1">
      <c r="A22" s="53">
        <v>1</v>
      </c>
      <c r="B22" s="5">
        <v>886</v>
      </c>
      <c r="C22" s="59"/>
      <c r="L22" s="107" t="s">
        <v>12</v>
      </c>
      <c r="M22" s="53">
        <v>5</v>
      </c>
      <c r="N22" s="53">
        <v>889679</v>
      </c>
      <c r="O22" s="53">
        <v>13.5</v>
      </c>
      <c r="P22" s="53">
        <v>13.5</v>
      </c>
      <c r="Q22" s="53">
        <v>13.5</v>
      </c>
      <c r="S22" s="60"/>
    </row>
    <row r="23" spans="1:19">
      <c r="A23" s="53">
        <v>2</v>
      </c>
      <c r="B23" s="5">
        <v>1345</v>
      </c>
      <c r="C23" s="59"/>
      <c r="L23" s="106"/>
      <c r="M23" s="53">
        <v>6</v>
      </c>
      <c r="N23" s="53">
        <v>1153259</v>
      </c>
      <c r="O23" s="53">
        <v>17.5</v>
      </c>
      <c r="P23" s="53">
        <v>17.5</v>
      </c>
      <c r="Q23" s="53">
        <v>31</v>
      </c>
      <c r="S23" s="60"/>
    </row>
    <row r="24" spans="1:19">
      <c r="A24" s="53">
        <v>3</v>
      </c>
      <c r="B24" s="5">
        <v>1552</v>
      </c>
      <c r="C24" s="59"/>
      <c r="F24" s="61"/>
      <c r="L24" s="106"/>
      <c r="M24" s="53">
        <v>7</v>
      </c>
      <c r="N24" s="53">
        <v>1445929</v>
      </c>
      <c r="O24" s="53">
        <v>22</v>
      </c>
      <c r="P24" s="53">
        <v>22</v>
      </c>
      <c r="Q24" s="53">
        <v>53</v>
      </c>
      <c r="S24" s="60"/>
    </row>
    <row r="25" spans="1:19">
      <c r="A25" s="53">
        <v>4</v>
      </c>
      <c r="B25" s="5">
        <v>1269</v>
      </c>
      <c r="C25" s="59"/>
      <c r="L25" s="106"/>
      <c r="M25" s="53">
        <v>8</v>
      </c>
      <c r="N25" s="53">
        <v>1089521</v>
      </c>
      <c r="O25" s="53">
        <v>16.600000000000001</v>
      </c>
      <c r="P25" s="53">
        <v>16.600000000000001</v>
      </c>
      <c r="Q25" s="53">
        <v>69.599999999999994</v>
      </c>
      <c r="S25" s="60"/>
    </row>
    <row r="26" spans="1:19">
      <c r="A26" s="53">
        <v>5</v>
      </c>
      <c r="B26" s="5">
        <v>1170</v>
      </c>
      <c r="L26" s="106"/>
      <c r="M26" s="53">
        <v>9</v>
      </c>
      <c r="N26" s="53">
        <v>1338534</v>
      </c>
      <c r="O26" s="53">
        <v>20.3</v>
      </c>
      <c r="P26" s="53">
        <v>20.3</v>
      </c>
      <c r="Q26" s="53">
        <v>89.9</v>
      </c>
      <c r="S26" s="60"/>
    </row>
    <row r="27" spans="1:19">
      <c r="A27" s="53">
        <v>6</v>
      </c>
      <c r="B27" s="5">
        <v>1048</v>
      </c>
      <c r="L27" s="106"/>
      <c r="M27" s="53">
        <v>10</v>
      </c>
      <c r="N27" s="53">
        <v>663954</v>
      </c>
      <c r="O27" s="53">
        <v>10.1</v>
      </c>
      <c r="P27" s="53">
        <v>10.1</v>
      </c>
      <c r="Q27" s="53">
        <v>100</v>
      </c>
      <c r="S27" s="60"/>
    </row>
    <row r="28" spans="1:19">
      <c r="A28" s="53">
        <v>7</v>
      </c>
      <c r="B28" s="5">
        <v>664</v>
      </c>
      <c r="L28" s="97"/>
      <c r="M28" s="53" t="s">
        <v>19</v>
      </c>
      <c r="N28" s="53">
        <f>SUM(N22:N27)</f>
        <v>6580876</v>
      </c>
      <c r="O28" s="53">
        <f t="shared" ref="O28:P28" si="10">SUM(O22:O27)</f>
        <v>99.999999999999986</v>
      </c>
      <c r="P28" s="53">
        <f t="shared" si="10"/>
        <v>99.999999999999986</v>
      </c>
    </row>
    <row r="29" spans="1:19">
      <c r="A29" s="53">
        <v>8</v>
      </c>
      <c r="B29" s="5">
        <v>670</v>
      </c>
    </row>
    <row r="30" spans="1:19">
      <c r="A30" s="53">
        <v>9</v>
      </c>
      <c r="B30" s="5">
        <v>878</v>
      </c>
    </row>
    <row r="31" spans="1:19">
      <c r="A31" s="53">
        <v>10</v>
      </c>
      <c r="B31" s="5">
        <v>613</v>
      </c>
    </row>
    <row r="33" spans="1:3">
      <c r="B33" s="56"/>
      <c r="C33" s="56"/>
    </row>
    <row r="34" spans="1:3">
      <c r="B34" s="56"/>
      <c r="C34" s="56"/>
    </row>
    <row r="35" spans="1:3">
      <c r="A35" s="62" t="s">
        <v>62</v>
      </c>
      <c r="B35" s="56"/>
      <c r="C35" s="56"/>
    </row>
    <row r="36" spans="1:3">
      <c r="C36" s="56"/>
    </row>
    <row r="37" spans="1:3">
      <c r="C37" s="56"/>
    </row>
    <row r="38" spans="1:3">
      <c r="C38" s="56"/>
    </row>
    <row r="39" spans="1:3">
      <c r="C39" s="56"/>
    </row>
    <row r="40" spans="1:3">
      <c r="C40" s="56"/>
    </row>
    <row r="41" spans="1:3">
      <c r="C41" s="56"/>
    </row>
    <row r="42" spans="1:3">
      <c r="C42" s="56"/>
    </row>
    <row r="43" spans="1:3">
      <c r="C43" s="56"/>
    </row>
    <row r="44" spans="1:3">
      <c r="C44" s="56"/>
    </row>
    <row r="45" spans="1:3">
      <c r="C45" s="56"/>
    </row>
    <row r="46" spans="1:3">
      <c r="C46" s="56"/>
    </row>
    <row r="47" spans="1:3">
      <c r="C47" s="56"/>
    </row>
    <row r="48" spans="1:3">
      <c r="C48" s="56"/>
    </row>
  </sheetData>
  <mergeCells count="2">
    <mergeCell ref="L21:M21"/>
    <mergeCell ref="L22: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3:S31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 s="2">
        <v>20</v>
      </c>
      <c r="B5" s="37">
        <f t="shared" ref="B5:B10" si="0">P22/100</f>
        <v>0.22015555289477493</v>
      </c>
      <c r="C5">
        <f>SUM(E5:K5)</f>
        <v>3356</v>
      </c>
      <c r="D5">
        <f>B5*C5</f>
        <v>738.84203551486462</v>
      </c>
      <c r="E5" s="1">
        <f t="shared" ref="E5:E10" si="1">B20</f>
        <v>596</v>
      </c>
      <c r="F5" s="1">
        <f t="shared" ref="F5:F10" si="2">B21</f>
        <v>380</v>
      </c>
      <c r="G5" s="1">
        <f t="shared" ref="G5:G10" si="3">B22</f>
        <v>429</v>
      </c>
      <c r="H5" s="1">
        <f t="shared" ref="H5:H10" si="4">B23</f>
        <v>529</v>
      </c>
      <c r="I5" s="1">
        <f t="shared" ref="I5:I10" si="5">B24</f>
        <v>560</v>
      </c>
      <c r="J5" s="5">
        <f t="shared" ref="J5:J10" si="6">B25</f>
        <v>447</v>
      </c>
      <c r="K5" s="5">
        <f t="shared" ref="K5:K10" si="7">B26</f>
        <v>415</v>
      </c>
    </row>
    <row r="6" spans="1:11">
      <c r="A6" s="2">
        <v>21</v>
      </c>
      <c r="B6" s="37">
        <f t="shared" si="0"/>
        <v>0.11337811005817298</v>
      </c>
      <c r="C6">
        <f t="shared" ref="C6:C10" si="8">SUM(E6:K6)</f>
        <v>3430</v>
      </c>
      <c r="D6">
        <f t="shared" ref="D6:D9" si="9">B6*C6</f>
        <v>388.88691749953335</v>
      </c>
      <c r="E6" s="1">
        <f t="shared" si="1"/>
        <v>380</v>
      </c>
      <c r="F6" s="1">
        <f t="shared" si="2"/>
        <v>429</v>
      </c>
      <c r="G6" s="1">
        <f t="shared" si="3"/>
        <v>529</v>
      </c>
      <c r="H6" s="1">
        <f t="shared" si="4"/>
        <v>560</v>
      </c>
      <c r="I6" s="5">
        <f t="shared" si="5"/>
        <v>447</v>
      </c>
      <c r="J6" s="5">
        <f t="shared" si="6"/>
        <v>415</v>
      </c>
      <c r="K6" s="5">
        <f t="shared" si="7"/>
        <v>670</v>
      </c>
    </row>
    <row r="7" spans="1:11">
      <c r="A7" s="2">
        <v>22</v>
      </c>
      <c r="B7" s="37">
        <f t="shared" si="0"/>
        <v>0.21031008763053741</v>
      </c>
      <c r="C7">
        <f t="shared" si="8"/>
        <v>3577</v>
      </c>
      <c r="D7">
        <f t="shared" si="9"/>
        <v>752.27918345443231</v>
      </c>
      <c r="E7" s="1">
        <f t="shared" si="1"/>
        <v>429</v>
      </c>
      <c r="F7" s="1">
        <f t="shared" si="2"/>
        <v>529</v>
      </c>
      <c r="G7" s="1">
        <f t="shared" si="3"/>
        <v>560</v>
      </c>
      <c r="H7" s="5">
        <f t="shared" si="4"/>
        <v>447</v>
      </c>
      <c r="I7" s="5">
        <f t="shared" si="5"/>
        <v>415</v>
      </c>
      <c r="J7" s="5">
        <f t="shared" si="6"/>
        <v>670</v>
      </c>
      <c r="K7" s="5">
        <f t="shared" si="7"/>
        <v>527</v>
      </c>
    </row>
    <row r="8" spans="1:11">
      <c r="A8" s="2">
        <v>23</v>
      </c>
      <c r="B8" s="37">
        <f t="shared" si="0"/>
        <v>0.18661788527223636</v>
      </c>
      <c r="C8">
        <f t="shared" si="8"/>
        <v>3781</v>
      </c>
      <c r="D8">
        <f t="shared" si="9"/>
        <v>705.6022242143257</v>
      </c>
      <c r="E8" s="1">
        <f t="shared" si="1"/>
        <v>529</v>
      </c>
      <c r="F8" s="1">
        <f t="shared" si="2"/>
        <v>560</v>
      </c>
      <c r="G8" s="5">
        <f t="shared" si="3"/>
        <v>447</v>
      </c>
      <c r="H8" s="5">
        <f t="shared" si="4"/>
        <v>415</v>
      </c>
      <c r="I8" s="5">
        <f t="shared" si="5"/>
        <v>670</v>
      </c>
      <c r="J8" s="5">
        <f t="shared" si="6"/>
        <v>527</v>
      </c>
      <c r="K8" s="5">
        <f t="shared" si="7"/>
        <v>633</v>
      </c>
    </row>
    <row r="9" spans="1:11">
      <c r="A9" s="2">
        <v>24</v>
      </c>
      <c r="B9" s="37">
        <f t="shared" si="0"/>
        <v>0.22861196828815403</v>
      </c>
      <c r="C9">
        <f t="shared" si="8"/>
        <v>4302</v>
      </c>
      <c r="D9">
        <f t="shared" si="9"/>
        <v>983.48868757563866</v>
      </c>
      <c r="E9" s="1">
        <f>B24</f>
        <v>560</v>
      </c>
      <c r="F9" s="5">
        <f t="shared" si="2"/>
        <v>447</v>
      </c>
      <c r="G9" s="5">
        <f t="shared" si="3"/>
        <v>415</v>
      </c>
      <c r="H9" s="5">
        <f t="shared" si="4"/>
        <v>670</v>
      </c>
      <c r="I9" s="5">
        <f t="shared" si="5"/>
        <v>527</v>
      </c>
      <c r="J9" s="5">
        <f t="shared" si="6"/>
        <v>633</v>
      </c>
      <c r="K9" s="5">
        <f>B30</f>
        <v>1050</v>
      </c>
    </row>
    <row r="10" spans="1:11">
      <c r="A10" s="2">
        <v>25</v>
      </c>
      <c r="B10" s="37">
        <f t="shared" si="0"/>
        <v>4.0926395856124412E-2</v>
      </c>
      <c r="C10">
        <f t="shared" si="8"/>
        <v>4623</v>
      </c>
      <c r="D10">
        <f>B10*C10</f>
        <v>189.20272804286316</v>
      </c>
      <c r="E10" s="5">
        <f t="shared" si="1"/>
        <v>447</v>
      </c>
      <c r="F10" s="5">
        <f t="shared" si="2"/>
        <v>415</v>
      </c>
      <c r="G10" s="5">
        <f t="shared" si="3"/>
        <v>670</v>
      </c>
      <c r="H10" s="5">
        <f t="shared" si="4"/>
        <v>527</v>
      </c>
      <c r="I10" s="5">
        <f t="shared" si="5"/>
        <v>633</v>
      </c>
      <c r="J10" s="5">
        <f t="shared" si="6"/>
        <v>1050</v>
      </c>
      <c r="K10" s="5">
        <f t="shared" si="7"/>
        <v>881</v>
      </c>
    </row>
    <row r="11" spans="1:11">
      <c r="D11" s="38">
        <f>SUM(D5:D10)</f>
        <v>3758.3017763016583</v>
      </c>
    </row>
    <row r="13" spans="1:11">
      <c r="A13" t="s">
        <v>6</v>
      </c>
      <c r="D13" s="45">
        <f>D11/7</f>
        <v>536.9002537573798</v>
      </c>
    </row>
    <row r="14" spans="1:11">
      <c r="A14" s="2">
        <v>8</v>
      </c>
      <c r="B14" s="5"/>
      <c r="C14" s="1"/>
      <c r="D14" s="1"/>
    </row>
    <row r="15" spans="1:11">
      <c r="A15" s="2">
        <v>9</v>
      </c>
      <c r="B15" s="5"/>
      <c r="C15" s="1"/>
      <c r="D15" s="1"/>
    </row>
    <row r="16" spans="1:11">
      <c r="A16" s="2">
        <v>10</v>
      </c>
      <c r="B16" s="5"/>
      <c r="C16" s="1"/>
      <c r="D16" s="1"/>
    </row>
    <row r="17" spans="1:19">
      <c r="A17" s="2">
        <v>11</v>
      </c>
      <c r="B17" s="5"/>
      <c r="C17" s="1"/>
      <c r="D17" s="1"/>
    </row>
    <row r="18" spans="1:19">
      <c r="A18" s="2">
        <v>12</v>
      </c>
      <c r="B18" s="5"/>
      <c r="C18" s="1"/>
      <c r="D18" s="1"/>
    </row>
    <row r="19" spans="1:19">
      <c r="A19" s="2">
        <v>13</v>
      </c>
      <c r="B19" s="77">
        <v>500</v>
      </c>
      <c r="C19" s="1"/>
      <c r="D19" s="1"/>
    </row>
    <row r="20" spans="1:19">
      <c r="A20" s="2">
        <v>14</v>
      </c>
      <c r="B20" s="77">
        <v>596</v>
      </c>
      <c r="C20" s="1"/>
      <c r="D20" s="1"/>
      <c r="G20" s="44"/>
      <c r="H20" s="44"/>
      <c r="I20" s="44"/>
      <c r="J20" s="44"/>
    </row>
    <row r="21" spans="1:19" ht="30.75">
      <c r="A21" s="2">
        <v>15</v>
      </c>
      <c r="B21" s="77">
        <v>380</v>
      </c>
      <c r="C21" s="1"/>
      <c r="D21" s="1"/>
      <c r="G21" s="44"/>
      <c r="H21" s="44"/>
      <c r="I21" s="44"/>
      <c r="J21" s="44"/>
      <c r="L21" s="78" t="s">
        <v>7</v>
      </c>
      <c r="M21" s="79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>
      <c r="A22" s="2">
        <v>16</v>
      </c>
      <c r="B22" s="77">
        <v>429</v>
      </c>
      <c r="C22" s="1"/>
      <c r="D22" s="1"/>
      <c r="G22" s="44"/>
      <c r="H22" s="44"/>
      <c r="I22" s="44"/>
      <c r="J22" s="44"/>
      <c r="L22" s="80" t="s">
        <v>12</v>
      </c>
      <c r="M22" s="20" t="s">
        <v>45</v>
      </c>
      <c r="N22" s="21">
        <v>1448816.1741563953</v>
      </c>
      <c r="O22" s="22">
        <v>22.015555289477433</v>
      </c>
      <c r="P22" s="31">
        <v>22.015555289477494</v>
      </c>
      <c r="Q22" s="32">
        <v>22.015555289477494</v>
      </c>
      <c r="S22" s="39"/>
    </row>
    <row r="23" spans="1:19">
      <c r="A23" s="2">
        <v>17</v>
      </c>
      <c r="B23" s="77">
        <v>529</v>
      </c>
      <c r="C23" s="1"/>
      <c r="D23" s="1"/>
      <c r="G23" s="44"/>
      <c r="H23" s="44"/>
      <c r="I23" s="44"/>
      <c r="J23" s="44"/>
      <c r="L23" s="81"/>
      <c r="M23" s="24" t="s">
        <v>46</v>
      </c>
      <c r="N23" s="25">
        <v>746127.1700290757</v>
      </c>
      <c r="O23" s="26">
        <v>11.337811005817267</v>
      </c>
      <c r="P23" s="33">
        <v>11.337811005817299</v>
      </c>
      <c r="Q23" s="34">
        <v>33.353366295294798</v>
      </c>
      <c r="S23" s="39"/>
    </row>
    <row r="24" spans="1:19">
      <c r="A24" s="2">
        <v>18</v>
      </c>
      <c r="B24" s="77">
        <v>560</v>
      </c>
      <c r="C24" s="1"/>
      <c r="D24" s="1"/>
      <c r="G24" s="44"/>
      <c r="H24" s="44"/>
      <c r="I24" s="44"/>
      <c r="J24" s="44"/>
      <c r="L24" s="81"/>
      <c r="M24" s="24" t="s">
        <v>47</v>
      </c>
      <c r="N24" s="25">
        <v>1384024.3979356063</v>
      </c>
      <c r="O24" s="26">
        <v>21.031008763053681</v>
      </c>
      <c r="P24" s="33">
        <v>21.031008763053741</v>
      </c>
      <c r="Q24" s="34">
        <v>54.384375058348532</v>
      </c>
      <c r="S24" s="39"/>
    </row>
    <row r="25" spans="1:19">
      <c r="A25" s="2">
        <v>19</v>
      </c>
      <c r="B25" s="77">
        <v>447</v>
      </c>
      <c r="C25" s="1"/>
      <c r="D25" s="1"/>
      <c r="G25" s="44"/>
      <c r="H25" s="44"/>
      <c r="I25" s="44"/>
      <c r="J25" s="44"/>
      <c r="L25" s="81"/>
      <c r="M25" s="24" t="s">
        <v>48</v>
      </c>
      <c r="N25" s="25">
        <v>1228108.9757409226</v>
      </c>
      <c r="O25" s="26">
        <v>18.661788527223582</v>
      </c>
      <c r="P25" s="33">
        <v>18.661788527223635</v>
      </c>
      <c r="Q25" s="34">
        <v>73.04616358557216</v>
      </c>
      <c r="S25" s="39"/>
    </row>
    <row r="26" spans="1:19">
      <c r="A26" s="2">
        <v>20</v>
      </c>
      <c r="B26" s="77">
        <v>415</v>
      </c>
      <c r="C26" s="1"/>
      <c r="D26" s="1"/>
      <c r="G26" s="44"/>
      <c r="H26" s="44"/>
      <c r="I26" s="44"/>
      <c r="J26" s="44"/>
      <c r="L26" s="81"/>
      <c r="M26" s="24" t="s">
        <v>49</v>
      </c>
      <c r="N26" s="25">
        <v>1504466.7868082984</v>
      </c>
      <c r="O26" s="26">
        <v>22.861196828815338</v>
      </c>
      <c r="P26" s="33">
        <v>22.861196828815402</v>
      </c>
      <c r="Q26" s="34">
        <v>95.907360414387554</v>
      </c>
      <c r="S26" s="39"/>
    </row>
    <row r="27" spans="1:19">
      <c r="A27" s="2">
        <v>21</v>
      </c>
      <c r="B27" s="77">
        <v>670</v>
      </c>
      <c r="C27" s="1"/>
      <c r="D27" s="1"/>
      <c r="G27" s="44"/>
      <c r="H27" s="44"/>
      <c r="I27" s="44"/>
      <c r="J27" s="44"/>
      <c r="L27" s="81"/>
      <c r="M27" s="24" t="s">
        <v>50</v>
      </c>
      <c r="N27" s="25">
        <v>269331.49532967148</v>
      </c>
      <c r="O27" s="26">
        <v>4.0926395856124298</v>
      </c>
      <c r="P27" s="33">
        <v>4.0926395856124413</v>
      </c>
      <c r="Q27" s="34">
        <v>100</v>
      </c>
      <c r="S27" s="39"/>
    </row>
    <row r="28" spans="1:19">
      <c r="A28" s="2">
        <v>22</v>
      </c>
      <c r="B28" s="77">
        <v>527</v>
      </c>
      <c r="C28" s="1"/>
      <c r="D28" s="1"/>
      <c r="G28" s="44"/>
      <c r="H28" s="44"/>
      <c r="I28" s="44"/>
      <c r="J28" s="44"/>
      <c r="L28" s="82"/>
      <c r="M28" s="67" t="s">
        <v>19</v>
      </c>
      <c r="N28" s="28">
        <v>6580874.9999999693</v>
      </c>
      <c r="O28" s="29">
        <v>99.999999999999716</v>
      </c>
      <c r="P28" s="35">
        <v>100</v>
      </c>
      <c r="Q28" s="36"/>
    </row>
    <row r="29" spans="1:19">
      <c r="A29" s="2">
        <v>23</v>
      </c>
      <c r="B29" s="77">
        <v>633</v>
      </c>
      <c r="C29" s="1"/>
      <c r="D29" s="1"/>
      <c r="G29" s="44"/>
      <c r="H29" s="44"/>
      <c r="I29" s="44"/>
      <c r="J29" s="44"/>
    </row>
    <row r="30" spans="1:19">
      <c r="A30" s="2">
        <v>24</v>
      </c>
      <c r="B30" s="77">
        <v>1050</v>
      </c>
      <c r="C30" s="1"/>
      <c r="D30" s="1"/>
      <c r="G30" s="44"/>
      <c r="H30" s="44"/>
      <c r="I30" s="44"/>
      <c r="J30" s="44"/>
    </row>
    <row r="31" spans="1:19">
      <c r="A31" s="2">
        <v>25</v>
      </c>
      <c r="B31" s="77">
        <v>881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3:S64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 s="2">
        <v>27</v>
      </c>
      <c r="B5" s="37">
        <f t="shared" ref="B5:B10" si="0">P22/100</f>
        <v>0.17300000000000001</v>
      </c>
      <c r="C5">
        <f>SUM(E5:K5)</f>
        <v>5434</v>
      </c>
      <c r="D5">
        <f>B5*C5</f>
        <v>940.08200000000011</v>
      </c>
      <c r="E5" s="1">
        <f t="shared" ref="E5:E10" si="1">B20</f>
        <v>670</v>
      </c>
      <c r="F5" s="1">
        <f t="shared" ref="F5:F10" si="2">B21</f>
        <v>527</v>
      </c>
      <c r="G5" s="1">
        <f t="shared" ref="G5:G10" si="3">B22</f>
        <v>633</v>
      </c>
      <c r="H5" s="1">
        <f t="shared" ref="H5:H10" si="4">B23</f>
        <v>1050</v>
      </c>
      <c r="I5" s="1">
        <f t="shared" ref="I5:I10" si="5">B24</f>
        <v>881</v>
      </c>
      <c r="J5" s="5">
        <f t="shared" ref="J5:J10" si="6">B25</f>
        <v>857</v>
      </c>
      <c r="K5" s="5">
        <f t="shared" ref="K5:K10" si="7">B26</f>
        <v>816</v>
      </c>
    </row>
    <row r="6" spans="1:11">
      <c r="A6" s="2">
        <v>28</v>
      </c>
      <c r="B6" s="37">
        <f t="shared" si="0"/>
        <v>0.14400000000000002</v>
      </c>
      <c r="C6">
        <f t="shared" ref="C6:C10" si="8">SUM(E6:K6)</f>
        <v>5503</v>
      </c>
      <c r="D6">
        <f t="shared" ref="D6:D10" si="9">B6*C6</f>
        <v>792.43200000000013</v>
      </c>
      <c r="E6" s="1">
        <f t="shared" si="1"/>
        <v>527</v>
      </c>
      <c r="F6" s="1">
        <f t="shared" si="2"/>
        <v>633</v>
      </c>
      <c r="G6" s="1">
        <f t="shared" si="3"/>
        <v>1050</v>
      </c>
      <c r="H6" s="1">
        <f t="shared" si="4"/>
        <v>881</v>
      </c>
      <c r="I6" s="5">
        <f t="shared" si="5"/>
        <v>857</v>
      </c>
      <c r="J6" s="5">
        <f t="shared" si="6"/>
        <v>816</v>
      </c>
      <c r="K6" s="5">
        <f t="shared" si="7"/>
        <v>739</v>
      </c>
    </row>
    <row r="7" spans="1:11">
      <c r="A7" s="2">
        <v>29</v>
      </c>
      <c r="B7" s="37">
        <f t="shared" si="0"/>
        <v>0.16600000000000001</v>
      </c>
      <c r="C7">
        <f t="shared" si="8"/>
        <v>5504</v>
      </c>
      <c r="D7">
        <f t="shared" si="9"/>
        <v>913.6640000000001</v>
      </c>
      <c r="E7" s="1">
        <f t="shared" si="1"/>
        <v>633</v>
      </c>
      <c r="F7" s="1">
        <f t="shared" si="2"/>
        <v>1050</v>
      </c>
      <c r="G7" s="1">
        <f t="shared" si="3"/>
        <v>881</v>
      </c>
      <c r="H7" s="5">
        <f t="shared" si="4"/>
        <v>857</v>
      </c>
      <c r="I7" s="5">
        <f t="shared" si="5"/>
        <v>816</v>
      </c>
      <c r="J7" s="5">
        <f t="shared" si="6"/>
        <v>739</v>
      </c>
      <c r="K7" s="5">
        <f t="shared" si="7"/>
        <v>528</v>
      </c>
    </row>
    <row r="8" spans="1:11">
      <c r="A8" s="2">
        <v>30</v>
      </c>
      <c r="B8" s="37">
        <f t="shared" si="0"/>
        <v>0.17699999999999999</v>
      </c>
      <c r="C8">
        <f t="shared" si="8"/>
        <v>5423</v>
      </c>
      <c r="D8">
        <f t="shared" si="9"/>
        <v>959.87099999999998</v>
      </c>
      <c r="E8" s="1">
        <f t="shared" si="1"/>
        <v>1050</v>
      </c>
      <c r="F8" s="1">
        <f t="shared" si="2"/>
        <v>881</v>
      </c>
      <c r="G8" s="5">
        <f t="shared" si="3"/>
        <v>857</v>
      </c>
      <c r="H8" s="5">
        <f t="shared" si="4"/>
        <v>816</v>
      </c>
      <c r="I8" s="5">
        <f t="shared" si="5"/>
        <v>739</v>
      </c>
      <c r="J8" s="5">
        <f t="shared" si="6"/>
        <v>528</v>
      </c>
      <c r="K8" s="5">
        <f t="shared" si="7"/>
        <v>552</v>
      </c>
    </row>
    <row r="9" spans="1:11">
      <c r="A9" s="2">
        <v>31</v>
      </c>
      <c r="B9" s="37">
        <f t="shared" si="0"/>
        <v>0.25600000000000001</v>
      </c>
      <c r="C9">
        <f t="shared" si="8"/>
        <v>5351</v>
      </c>
      <c r="D9">
        <f t="shared" si="9"/>
        <v>1369.856</v>
      </c>
      <c r="E9" s="1">
        <f t="shared" si="1"/>
        <v>881</v>
      </c>
      <c r="F9" s="5">
        <f t="shared" si="2"/>
        <v>857</v>
      </c>
      <c r="G9" s="5">
        <f t="shared" si="3"/>
        <v>816</v>
      </c>
      <c r="H9" s="5">
        <f t="shared" si="4"/>
        <v>739</v>
      </c>
      <c r="I9" s="5">
        <f t="shared" si="5"/>
        <v>528</v>
      </c>
      <c r="J9" s="5">
        <f t="shared" si="6"/>
        <v>552</v>
      </c>
      <c r="K9" s="5">
        <f t="shared" si="7"/>
        <v>978</v>
      </c>
    </row>
    <row r="10" spans="1:11">
      <c r="A10" s="2">
        <v>1</v>
      </c>
      <c r="B10" s="37">
        <f t="shared" si="0"/>
        <v>8.4000000000000005E-2</v>
      </c>
      <c r="C10">
        <f t="shared" si="8"/>
        <v>5360</v>
      </c>
      <c r="D10">
        <f t="shared" si="9"/>
        <v>450.24</v>
      </c>
      <c r="E10" s="5">
        <f t="shared" si="1"/>
        <v>857</v>
      </c>
      <c r="F10" s="5">
        <f t="shared" si="2"/>
        <v>816</v>
      </c>
      <c r="G10" s="5">
        <f t="shared" si="3"/>
        <v>739</v>
      </c>
      <c r="H10" s="5">
        <f t="shared" si="4"/>
        <v>528</v>
      </c>
      <c r="I10" s="5">
        <f t="shared" si="5"/>
        <v>552</v>
      </c>
      <c r="J10" s="5">
        <f t="shared" si="6"/>
        <v>978</v>
      </c>
      <c r="K10" s="5">
        <f t="shared" si="7"/>
        <v>890</v>
      </c>
    </row>
    <row r="11" spans="1:11">
      <c r="D11" s="38">
        <f>SUM(D5:D10)</f>
        <v>5426.1450000000004</v>
      </c>
    </row>
    <row r="13" spans="1:11">
      <c r="A13" t="s">
        <v>6</v>
      </c>
      <c r="D13" s="45">
        <f>D11/7</f>
        <v>775.16357142857146</v>
      </c>
    </row>
    <row r="14" spans="1:11">
      <c r="A14" s="1">
        <v>15</v>
      </c>
      <c r="B14" s="77">
        <v>380</v>
      </c>
      <c r="C14" s="1"/>
      <c r="D14" s="5"/>
    </row>
    <row r="15" spans="1:11">
      <c r="A15" s="1">
        <v>16</v>
      </c>
      <c r="B15" s="77">
        <v>429</v>
      </c>
      <c r="C15" s="1"/>
      <c r="D15" s="5"/>
    </row>
    <row r="16" spans="1:11">
      <c r="A16" s="1">
        <v>17</v>
      </c>
      <c r="B16" s="77">
        <v>529</v>
      </c>
      <c r="C16" s="1"/>
      <c r="D16" s="5"/>
    </row>
    <row r="17" spans="1:19">
      <c r="A17" s="1">
        <v>18</v>
      </c>
      <c r="B17" s="77">
        <v>560</v>
      </c>
      <c r="C17" s="1"/>
      <c r="D17" s="5"/>
    </row>
    <row r="18" spans="1:19">
      <c r="A18" s="1">
        <v>19</v>
      </c>
      <c r="B18" s="77">
        <v>447</v>
      </c>
      <c r="C18" s="1"/>
      <c r="D18" s="5"/>
    </row>
    <row r="19" spans="1:19">
      <c r="A19" s="1">
        <v>20</v>
      </c>
      <c r="B19" s="77">
        <v>415</v>
      </c>
      <c r="C19" s="1"/>
      <c r="D19" s="5"/>
    </row>
    <row r="20" spans="1:19">
      <c r="A20" s="1">
        <v>21</v>
      </c>
      <c r="B20" s="77">
        <v>670</v>
      </c>
      <c r="C20" s="1"/>
      <c r="D20" s="5"/>
      <c r="G20" s="44"/>
      <c r="H20" s="44"/>
      <c r="I20" s="44"/>
      <c r="J20" s="44"/>
    </row>
    <row r="21" spans="1:19" ht="30.75">
      <c r="A21" s="1">
        <v>22</v>
      </c>
      <c r="B21" s="77">
        <v>527</v>
      </c>
      <c r="C21" s="1"/>
      <c r="D21" s="5"/>
      <c r="G21" s="44"/>
      <c r="H21" s="44"/>
      <c r="I21" s="44"/>
      <c r="J21" s="44"/>
      <c r="L21" s="78" t="s">
        <v>7</v>
      </c>
      <c r="M21" s="79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>
      <c r="A22" s="1">
        <v>23</v>
      </c>
      <c r="B22" s="77">
        <v>633</v>
      </c>
      <c r="C22" s="1"/>
      <c r="D22" s="5"/>
      <c r="G22" s="44"/>
      <c r="H22" s="44"/>
      <c r="I22" s="44"/>
      <c r="J22" s="44"/>
      <c r="L22" s="80" t="s">
        <v>12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39"/>
    </row>
    <row r="23" spans="1:19">
      <c r="A23" s="1">
        <v>24</v>
      </c>
      <c r="B23" s="77">
        <v>1050</v>
      </c>
      <c r="C23" s="1"/>
      <c r="D23" s="5"/>
      <c r="G23" s="44"/>
      <c r="H23" s="44"/>
      <c r="I23" s="44"/>
      <c r="J23" s="44"/>
      <c r="L23" s="81"/>
      <c r="M23">
        <v>28</v>
      </c>
      <c r="N23">
        <v>944839</v>
      </c>
      <c r="O23">
        <v>14.4</v>
      </c>
      <c r="P23">
        <v>14.4</v>
      </c>
      <c r="Q23">
        <v>40.1</v>
      </c>
      <c r="S23" s="39"/>
    </row>
    <row r="24" spans="1:19">
      <c r="A24" s="1">
        <v>25</v>
      </c>
      <c r="B24" s="77">
        <v>881</v>
      </c>
      <c r="C24" s="1"/>
      <c r="D24" s="5"/>
      <c r="G24" s="44"/>
      <c r="H24" s="44"/>
      <c r="I24" s="44"/>
      <c r="J24" s="44"/>
      <c r="L24" s="81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39"/>
    </row>
    <row r="25" spans="1:19">
      <c r="A25" s="1">
        <v>26</v>
      </c>
      <c r="B25" s="77">
        <v>857</v>
      </c>
      <c r="C25" s="1"/>
      <c r="D25" s="5"/>
      <c r="G25" s="44"/>
      <c r="H25" s="44"/>
      <c r="I25" s="44"/>
      <c r="J25" s="44"/>
      <c r="L25" s="81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39"/>
    </row>
    <row r="26" spans="1:19">
      <c r="A26" s="1">
        <v>27</v>
      </c>
      <c r="B26" s="77">
        <v>816</v>
      </c>
      <c r="C26" s="1"/>
      <c r="D26" s="5"/>
      <c r="G26" s="44"/>
      <c r="H26" s="44"/>
      <c r="I26" s="44"/>
      <c r="J26" s="44"/>
      <c r="L26" s="81"/>
      <c r="M26">
        <v>31</v>
      </c>
      <c r="N26">
        <v>1685610</v>
      </c>
      <c r="O26">
        <v>25.6</v>
      </c>
      <c r="P26">
        <v>25.6</v>
      </c>
      <c r="Q26">
        <v>100</v>
      </c>
      <c r="S26" s="39"/>
    </row>
    <row r="27" spans="1:19">
      <c r="A27" s="1">
        <v>28</v>
      </c>
      <c r="B27" s="77">
        <v>739</v>
      </c>
      <c r="C27" s="1"/>
      <c r="D27" s="5"/>
      <c r="G27" s="44"/>
      <c r="H27" s="44"/>
      <c r="I27" s="44"/>
      <c r="J27" s="44"/>
      <c r="L27" s="81"/>
      <c r="M27">
        <v>1</v>
      </c>
      <c r="N27">
        <v>550131</v>
      </c>
      <c r="O27">
        <v>8.4</v>
      </c>
      <c r="P27">
        <v>8.4</v>
      </c>
      <c r="Q27">
        <v>8.4</v>
      </c>
      <c r="S27" s="39"/>
    </row>
    <row r="28" spans="1:19">
      <c r="A28" s="1">
        <v>29</v>
      </c>
      <c r="B28" s="77">
        <v>528</v>
      </c>
      <c r="C28" s="1"/>
      <c r="D28" s="5"/>
      <c r="G28" s="44"/>
      <c r="H28" s="44"/>
      <c r="I28" s="44"/>
      <c r="J28" s="44"/>
      <c r="L28" s="82"/>
      <c r="M28" t="s">
        <v>19</v>
      </c>
      <c r="N28">
        <v>6580875</v>
      </c>
      <c r="O28">
        <v>100</v>
      </c>
      <c r="P28">
        <v>100</v>
      </c>
    </row>
    <row r="29" spans="1:19">
      <c r="A29" s="1">
        <v>30</v>
      </c>
      <c r="B29" s="77">
        <v>552</v>
      </c>
      <c r="C29" s="1"/>
      <c r="D29" s="5"/>
      <c r="G29" s="44"/>
      <c r="H29" s="44"/>
      <c r="I29" s="44"/>
      <c r="J29" s="44"/>
    </row>
    <row r="30" spans="1:19">
      <c r="A30" s="1">
        <v>31</v>
      </c>
      <c r="B30" s="77">
        <v>978</v>
      </c>
      <c r="C30" s="1"/>
      <c r="D30" s="5"/>
      <c r="G30" s="44"/>
      <c r="H30" s="44"/>
      <c r="I30" s="44"/>
      <c r="J30" s="44"/>
    </row>
    <row r="31" spans="1:19">
      <c r="A31" s="1">
        <v>1</v>
      </c>
      <c r="B31" s="77">
        <v>890</v>
      </c>
      <c r="C31" s="1"/>
      <c r="D31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C41" s="5"/>
    </row>
    <row r="42" spans="2:3">
      <c r="C42" s="5"/>
    </row>
    <row r="43" spans="2:3">
      <c r="C43" s="5"/>
    </row>
    <row r="44" spans="2:3">
      <c r="C44" s="5"/>
    </row>
    <row r="45" spans="2:3">
      <c r="C45" s="5"/>
    </row>
    <row r="46" spans="2:3">
      <c r="C46" s="5"/>
    </row>
    <row r="47" spans="2:3">
      <c r="C47" s="5"/>
    </row>
    <row r="48" spans="2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3:S64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3</v>
      </c>
      <c r="B5" s="37">
        <f>P22/100</f>
        <v>0.17199999999999999</v>
      </c>
      <c r="C5">
        <f>SUM(E5:K5)</f>
        <v>5244</v>
      </c>
      <c r="D5">
        <f>B5*C5</f>
        <v>901.96799999999996</v>
      </c>
      <c r="E5" s="1">
        <f t="shared" ref="E5:E10" si="0">B20</f>
        <v>739</v>
      </c>
      <c r="F5" s="1">
        <f t="shared" ref="F5:F10" si="1">B21</f>
        <v>528</v>
      </c>
      <c r="G5" s="1">
        <f t="shared" ref="G5:G10" si="2">B22</f>
        <v>552</v>
      </c>
      <c r="H5" s="1">
        <f t="shared" ref="H5:H10" si="3">B23</f>
        <v>978</v>
      </c>
      <c r="I5" s="1">
        <f t="shared" ref="I5:I10" si="4">B24</f>
        <v>890</v>
      </c>
      <c r="J5" s="5">
        <f t="shared" ref="J5:J10" si="5">B25</f>
        <v>810</v>
      </c>
      <c r="K5" s="5">
        <f t="shared" ref="K5:K10" si="6">B26</f>
        <v>747</v>
      </c>
    </row>
    <row r="6" spans="1:11">
      <c r="A6">
        <v>4</v>
      </c>
      <c r="B6" s="37">
        <f t="shared" ref="B6:B10" si="7">P23/100</f>
        <v>0.155</v>
      </c>
      <c r="C6">
        <f t="shared" ref="C6:C10" si="8">SUM(E6:K6)</f>
        <v>5156</v>
      </c>
      <c r="D6">
        <f t="shared" ref="D6:D10" si="9">B6*C6</f>
        <v>799.18</v>
      </c>
      <c r="E6" s="1">
        <f t="shared" si="0"/>
        <v>528</v>
      </c>
      <c r="F6" s="1">
        <f t="shared" si="1"/>
        <v>552</v>
      </c>
      <c r="G6" s="1">
        <f t="shared" si="2"/>
        <v>978</v>
      </c>
      <c r="H6" s="1">
        <f t="shared" si="3"/>
        <v>890</v>
      </c>
      <c r="I6" s="5">
        <f t="shared" si="4"/>
        <v>810</v>
      </c>
      <c r="J6" s="5">
        <f t="shared" si="5"/>
        <v>747</v>
      </c>
      <c r="K6" s="5">
        <f t="shared" si="6"/>
        <v>651</v>
      </c>
    </row>
    <row r="7" spans="1:11">
      <c r="A7">
        <v>5</v>
      </c>
      <c r="B7" s="37">
        <f t="shared" si="7"/>
        <v>0.18100000000000002</v>
      </c>
      <c r="C7">
        <f t="shared" si="8"/>
        <v>5051</v>
      </c>
      <c r="D7">
        <f t="shared" si="9"/>
        <v>914.23100000000011</v>
      </c>
      <c r="E7" s="1">
        <f t="shared" si="0"/>
        <v>552</v>
      </c>
      <c r="F7" s="1">
        <f t="shared" si="1"/>
        <v>978</v>
      </c>
      <c r="G7" s="1">
        <f t="shared" si="2"/>
        <v>890</v>
      </c>
      <c r="H7" s="5">
        <f t="shared" si="3"/>
        <v>810</v>
      </c>
      <c r="I7" s="5">
        <f t="shared" si="4"/>
        <v>747</v>
      </c>
      <c r="J7" s="5">
        <f t="shared" si="5"/>
        <v>651</v>
      </c>
      <c r="K7" s="5">
        <f t="shared" si="6"/>
        <v>423</v>
      </c>
    </row>
    <row r="8" spans="1:11">
      <c r="A8">
        <v>6</v>
      </c>
      <c r="B8" s="37">
        <f t="shared" si="7"/>
        <v>0.20399999999999999</v>
      </c>
      <c r="C8">
        <f t="shared" si="8"/>
        <v>5054</v>
      </c>
      <c r="D8">
        <f t="shared" si="9"/>
        <v>1031.0159999999998</v>
      </c>
      <c r="E8" s="1">
        <f t="shared" si="0"/>
        <v>978</v>
      </c>
      <c r="F8" s="1">
        <f t="shared" si="1"/>
        <v>890</v>
      </c>
      <c r="G8" s="5">
        <f t="shared" si="2"/>
        <v>810</v>
      </c>
      <c r="H8" s="5">
        <f t="shared" si="3"/>
        <v>747</v>
      </c>
      <c r="I8" s="5">
        <f t="shared" si="4"/>
        <v>651</v>
      </c>
      <c r="J8" s="5">
        <f t="shared" si="5"/>
        <v>423</v>
      </c>
      <c r="K8" s="5">
        <f t="shared" si="6"/>
        <v>555</v>
      </c>
    </row>
    <row r="9" spans="1:11">
      <c r="A9">
        <v>7</v>
      </c>
      <c r="B9" s="37">
        <f t="shared" si="7"/>
        <v>0.20399999999999999</v>
      </c>
      <c r="C9">
        <f t="shared" si="8"/>
        <v>4870</v>
      </c>
      <c r="D9">
        <f t="shared" si="9"/>
        <v>993.4799999999999</v>
      </c>
      <c r="E9" s="1">
        <f t="shared" si="0"/>
        <v>890</v>
      </c>
      <c r="F9" s="5">
        <f t="shared" si="1"/>
        <v>810</v>
      </c>
      <c r="G9" s="5">
        <f t="shared" si="2"/>
        <v>747</v>
      </c>
      <c r="H9" s="5">
        <f t="shared" si="3"/>
        <v>651</v>
      </c>
      <c r="I9" s="5">
        <f t="shared" si="4"/>
        <v>423</v>
      </c>
      <c r="J9" s="5">
        <f t="shared" si="5"/>
        <v>555</v>
      </c>
      <c r="K9" s="5">
        <f t="shared" si="6"/>
        <v>794</v>
      </c>
    </row>
    <row r="10" spans="1:11">
      <c r="A10">
        <v>8</v>
      </c>
      <c r="B10" s="37">
        <f t="shared" si="7"/>
        <v>8.4000000000000005E-2</v>
      </c>
      <c r="C10">
        <f t="shared" si="8"/>
        <v>4659</v>
      </c>
      <c r="D10">
        <f t="shared" si="9"/>
        <v>391.35600000000005</v>
      </c>
      <c r="E10" s="5">
        <f t="shared" si="0"/>
        <v>810</v>
      </c>
      <c r="F10" s="5">
        <f t="shared" si="1"/>
        <v>747</v>
      </c>
      <c r="G10" s="5">
        <f t="shared" si="2"/>
        <v>651</v>
      </c>
      <c r="H10" s="5">
        <f t="shared" si="3"/>
        <v>423</v>
      </c>
      <c r="I10" s="5">
        <f t="shared" si="4"/>
        <v>555</v>
      </c>
      <c r="J10" s="5">
        <f t="shared" si="5"/>
        <v>794</v>
      </c>
      <c r="K10" s="5">
        <f t="shared" si="6"/>
        <v>679</v>
      </c>
    </row>
    <row r="11" spans="1:11">
      <c r="D11" s="38">
        <f>SUM(D5:D10)</f>
        <v>5031.2309999999989</v>
      </c>
    </row>
    <row r="13" spans="1:11">
      <c r="A13" t="s">
        <v>6</v>
      </c>
      <c r="D13" s="45">
        <f>D11/7</f>
        <v>718.74728571428557</v>
      </c>
      <c r="E13" t="s">
        <v>51</v>
      </c>
    </row>
    <row r="14" spans="1:11">
      <c r="A14" s="1">
        <v>22</v>
      </c>
      <c r="B14" s="77">
        <v>527</v>
      </c>
      <c r="C14" s="1"/>
      <c r="D14" s="5"/>
    </row>
    <row r="15" spans="1:11">
      <c r="A15" s="1">
        <v>23</v>
      </c>
      <c r="B15" s="77">
        <v>633</v>
      </c>
      <c r="C15" s="1"/>
      <c r="D15" s="5"/>
    </row>
    <row r="16" spans="1:11">
      <c r="A16" s="1">
        <v>24</v>
      </c>
      <c r="B16" s="77">
        <v>1050</v>
      </c>
      <c r="C16" s="1"/>
      <c r="D16" s="48"/>
    </row>
    <row r="17" spans="1:19">
      <c r="A17" s="1">
        <v>25</v>
      </c>
      <c r="B17" s="77">
        <v>881</v>
      </c>
      <c r="C17" s="1"/>
      <c r="D17" s="5"/>
    </row>
    <row r="18" spans="1:19">
      <c r="A18" s="1">
        <v>26</v>
      </c>
      <c r="B18" s="77">
        <v>857</v>
      </c>
      <c r="C18" s="1"/>
      <c r="D18" s="5"/>
    </row>
    <row r="19" spans="1:19">
      <c r="A19" s="1">
        <v>27</v>
      </c>
      <c r="B19" s="77">
        <v>816</v>
      </c>
      <c r="C19" s="1"/>
      <c r="D19" s="5"/>
    </row>
    <row r="20" spans="1:19">
      <c r="A20" s="1">
        <v>28</v>
      </c>
      <c r="B20" s="77">
        <v>739</v>
      </c>
      <c r="C20" s="1"/>
      <c r="D20" s="5"/>
      <c r="G20" s="44"/>
      <c r="H20" s="44"/>
      <c r="I20" s="44"/>
      <c r="J20" s="44"/>
    </row>
    <row r="21" spans="1:19" ht="30.75">
      <c r="A21" s="1">
        <v>29</v>
      </c>
      <c r="B21" s="77">
        <v>528</v>
      </c>
      <c r="C21" s="1"/>
      <c r="D21" s="5"/>
      <c r="G21" s="44"/>
      <c r="H21" s="44"/>
      <c r="I21" s="44"/>
      <c r="J21" s="44"/>
      <c r="L21" s="78" t="s">
        <v>7</v>
      </c>
      <c r="M21" s="79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>
      <c r="A22" s="1">
        <v>30</v>
      </c>
      <c r="B22" s="77">
        <v>552</v>
      </c>
      <c r="C22" s="1"/>
      <c r="D22" s="5"/>
      <c r="G22" s="44"/>
      <c r="H22" s="44"/>
      <c r="I22" s="44"/>
      <c r="J22" s="44"/>
      <c r="L22" s="80" t="s">
        <v>12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39"/>
    </row>
    <row r="23" spans="1:19">
      <c r="A23" s="1">
        <v>31</v>
      </c>
      <c r="B23" s="77">
        <v>978</v>
      </c>
      <c r="C23" s="1"/>
      <c r="D23" s="5"/>
      <c r="G23" s="44"/>
      <c r="H23" s="44"/>
      <c r="I23" s="44"/>
      <c r="J23" s="44"/>
      <c r="L23" s="81"/>
      <c r="M23">
        <v>4</v>
      </c>
      <c r="N23">
        <v>1018967</v>
      </c>
      <c r="O23">
        <v>15.5</v>
      </c>
      <c r="P23">
        <v>15.5</v>
      </c>
      <c r="Q23">
        <v>32.6</v>
      </c>
      <c r="S23" s="39"/>
    </row>
    <row r="24" spans="1:19">
      <c r="A24" s="1">
        <v>1</v>
      </c>
      <c r="B24" s="77">
        <v>890</v>
      </c>
      <c r="C24" s="1"/>
      <c r="D24" s="5"/>
      <c r="F24" s="46"/>
      <c r="G24" s="44"/>
      <c r="H24" s="44"/>
      <c r="I24" s="44"/>
      <c r="J24" s="44"/>
      <c r="L24" s="81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39"/>
    </row>
    <row r="25" spans="1:19">
      <c r="A25" s="1">
        <v>2</v>
      </c>
      <c r="B25" s="77">
        <v>810</v>
      </c>
      <c r="C25" s="1"/>
      <c r="D25" s="5"/>
      <c r="G25" s="44"/>
      <c r="H25" s="44"/>
      <c r="I25" s="44"/>
      <c r="J25" s="44"/>
      <c r="L25" s="81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39"/>
    </row>
    <row r="26" spans="1:19">
      <c r="A26" s="1">
        <v>3</v>
      </c>
      <c r="B26" s="77">
        <v>747</v>
      </c>
      <c r="C26" s="1"/>
      <c r="D26" s="5"/>
      <c r="G26" s="44"/>
      <c r="H26" s="44"/>
      <c r="I26" s="44"/>
      <c r="J26" s="44"/>
      <c r="L26" s="81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39"/>
    </row>
    <row r="27" spans="1:19">
      <c r="A27" s="1">
        <v>4</v>
      </c>
      <c r="B27" s="77">
        <v>651</v>
      </c>
      <c r="C27" s="1"/>
      <c r="D27" s="5"/>
      <c r="G27" s="44"/>
      <c r="H27" s="44"/>
      <c r="I27" s="44"/>
      <c r="J27" s="44"/>
      <c r="L27" s="81"/>
      <c r="M27">
        <v>8</v>
      </c>
      <c r="N27">
        <v>551398</v>
      </c>
      <c r="O27">
        <v>8.4</v>
      </c>
      <c r="P27">
        <v>8.4</v>
      </c>
      <c r="Q27">
        <v>100</v>
      </c>
      <c r="S27" s="39"/>
    </row>
    <row r="28" spans="1:19">
      <c r="A28" s="1">
        <v>5</v>
      </c>
      <c r="B28" s="77">
        <v>423</v>
      </c>
      <c r="C28" s="1"/>
      <c r="D28" s="5"/>
      <c r="G28" s="44"/>
      <c r="H28" s="44"/>
      <c r="I28" s="44"/>
      <c r="J28" s="44"/>
      <c r="L28" s="82"/>
      <c r="M28" t="s">
        <v>19</v>
      </c>
      <c r="N28">
        <v>6580875</v>
      </c>
      <c r="O28">
        <v>100</v>
      </c>
      <c r="P28">
        <v>100</v>
      </c>
    </row>
    <row r="29" spans="1:19">
      <c r="A29" s="1">
        <v>6</v>
      </c>
      <c r="B29" s="77">
        <v>555</v>
      </c>
      <c r="C29" s="1"/>
      <c r="D29" s="5"/>
      <c r="G29" s="44"/>
      <c r="H29" s="44"/>
      <c r="I29" s="44"/>
      <c r="J29" s="44"/>
    </row>
    <row r="30" spans="1:19">
      <c r="A30" s="1">
        <v>7</v>
      </c>
      <c r="B30" s="77">
        <v>794</v>
      </c>
      <c r="C30" s="1"/>
      <c r="D30" s="5"/>
      <c r="G30" s="44"/>
      <c r="H30" s="44"/>
      <c r="I30" s="44"/>
      <c r="J30" s="44"/>
    </row>
    <row r="31" spans="1:19">
      <c r="A31" s="1">
        <v>8</v>
      </c>
      <c r="B31" s="77">
        <v>679</v>
      </c>
      <c r="C31" s="1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52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3:S64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10</v>
      </c>
      <c r="B5" s="37">
        <f>P22/100</f>
        <v>0.193</v>
      </c>
      <c r="C5">
        <f>SUM(E5:K5)</f>
        <v>4297</v>
      </c>
      <c r="D5">
        <f>B5*C5</f>
        <v>829.32100000000003</v>
      </c>
      <c r="E5" s="1">
        <f t="shared" ref="E5:E10" si="0">B20</f>
        <v>651</v>
      </c>
      <c r="F5" s="1">
        <f t="shared" ref="F5:F10" si="1">B21</f>
        <v>423</v>
      </c>
      <c r="G5" s="1">
        <f t="shared" ref="G5:G10" si="2">B22</f>
        <v>555</v>
      </c>
      <c r="H5" s="1">
        <f t="shared" ref="H5:H10" si="3">B23</f>
        <v>794</v>
      </c>
      <c r="I5" s="1">
        <f t="shared" ref="I5:I10" si="4">B24</f>
        <v>679</v>
      </c>
      <c r="J5" s="5">
        <f t="shared" ref="J5:J10" si="5">B25</f>
        <v>644</v>
      </c>
      <c r="K5" s="5">
        <f t="shared" ref="K5:K10" si="6">B26</f>
        <v>551</v>
      </c>
    </row>
    <row r="6" spans="1:11">
      <c r="A6">
        <v>11</v>
      </c>
      <c r="B6" s="37">
        <f t="shared" ref="B6:B10" si="7">P23/100</f>
        <v>0.124</v>
      </c>
      <c r="C6">
        <f t="shared" ref="C6:C10" si="8">SUM(E6:K6)</f>
        <v>4139</v>
      </c>
      <c r="D6">
        <f t="shared" ref="D6:D10" si="9">B6*C6</f>
        <v>513.23599999999999</v>
      </c>
      <c r="E6" s="1">
        <f t="shared" si="0"/>
        <v>423</v>
      </c>
      <c r="F6" s="1">
        <f t="shared" si="1"/>
        <v>555</v>
      </c>
      <c r="G6" s="1">
        <f t="shared" si="2"/>
        <v>794</v>
      </c>
      <c r="H6" s="1">
        <f t="shared" si="3"/>
        <v>679</v>
      </c>
      <c r="I6" s="5">
        <f t="shared" si="4"/>
        <v>644</v>
      </c>
      <c r="J6" s="5">
        <f t="shared" si="5"/>
        <v>551</v>
      </c>
      <c r="K6" s="5">
        <f t="shared" si="6"/>
        <v>493</v>
      </c>
    </row>
    <row r="7" spans="1:11">
      <c r="A7">
        <v>12</v>
      </c>
      <c r="B7" s="37">
        <f t="shared" si="7"/>
        <v>0.22899999999999998</v>
      </c>
      <c r="C7">
        <f t="shared" si="8"/>
        <v>4084</v>
      </c>
      <c r="D7">
        <f t="shared" si="9"/>
        <v>935.23599999999988</v>
      </c>
      <c r="E7" s="1">
        <f t="shared" si="0"/>
        <v>555</v>
      </c>
      <c r="F7" s="1">
        <f t="shared" si="1"/>
        <v>794</v>
      </c>
      <c r="G7" s="1">
        <f t="shared" si="2"/>
        <v>679</v>
      </c>
      <c r="H7" s="5">
        <f t="shared" si="3"/>
        <v>644</v>
      </c>
      <c r="I7" s="5">
        <f t="shared" si="4"/>
        <v>551</v>
      </c>
      <c r="J7" s="5">
        <f t="shared" si="5"/>
        <v>493</v>
      </c>
      <c r="K7" s="5">
        <f t="shared" si="6"/>
        <v>368</v>
      </c>
    </row>
    <row r="8" spans="1:11">
      <c r="A8">
        <v>13</v>
      </c>
      <c r="B8" s="37">
        <f t="shared" si="7"/>
        <v>0.182</v>
      </c>
      <c r="C8">
        <f t="shared" si="8"/>
        <v>3883</v>
      </c>
      <c r="D8">
        <f t="shared" si="9"/>
        <v>706.70600000000002</v>
      </c>
      <c r="E8" s="1">
        <f t="shared" si="0"/>
        <v>794</v>
      </c>
      <c r="F8" s="1">
        <f t="shared" si="1"/>
        <v>679</v>
      </c>
      <c r="G8" s="5">
        <f t="shared" si="2"/>
        <v>644</v>
      </c>
      <c r="H8" s="5">
        <f t="shared" si="3"/>
        <v>551</v>
      </c>
      <c r="I8" s="5">
        <f t="shared" si="4"/>
        <v>493</v>
      </c>
      <c r="J8" s="5">
        <f t="shared" si="5"/>
        <v>368</v>
      </c>
      <c r="K8" s="5">
        <f t="shared" si="6"/>
        <v>354</v>
      </c>
    </row>
    <row r="9" spans="1:11">
      <c r="A9">
        <v>14</v>
      </c>
      <c r="B9" s="37">
        <f t="shared" si="7"/>
        <v>0.17800000000000002</v>
      </c>
      <c r="C9">
        <f t="shared" si="8"/>
        <v>3631</v>
      </c>
      <c r="D9">
        <f t="shared" si="9"/>
        <v>646.3180000000001</v>
      </c>
      <c r="E9" s="1">
        <f t="shared" si="0"/>
        <v>679</v>
      </c>
      <c r="F9" s="5">
        <f t="shared" si="1"/>
        <v>644</v>
      </c>
      <c r="G9" s="5">
        <f t="shared" si="2"/>
        <v>551</v>
      </c>
      <c r="H9" s="5">
        <f t="shared" si="3"/>
        <v>493</v>
      </c>
      <c r="I9" s="5">
        <f t="shared" si="4"/>
        <v>368</v>
      </c>
      <c r="J9" s="5">
        <f t="shared" si="5"/>
        <v>354</v>
      </c>
      <c r="K9" s="5">
        <f t="shared" si="6"/>
        <v>542</v>
      </c>
    </row>
    <row r="10" spans="1:11">
      <c r="A10">
        <v>15</v>
      </c>
      <c r="B10" s="37">
        <f t="shared" si="7"/>
        <v>9.5000000000000001E-2</v>
      </c>
      <c r="C10">
        <f t="shared" si="8"/>
        <v>3478</v>
      </c>
      <c r="D10">
        <f t="shared" si="9"/>
        <v>330.41</v>
      </c>
      <c r="E10" s="5">
        <f t="shared" si="0"/>
        <v>644</v>
      </c>
      <c r="F10" s="5">
        <f t="shared" si="1"/>
        <v>551</v>
      </c>
      <c r="G10" s="5">
        <f t="shared" si="2"/>
        <v>493</v>
      </c>
      <c r="H10" s="5">
        <f t="shared" si="3"/>
        <v>368</v>
      </c>
      <c r="I10" s="5">
        <f t="shared" si="4"/>
        <v>354</v>
      </c>
      <c r="J10" s="5">
        <f t="shared" si="5"/>
        <v>542</v>
      </c>
      <c r="K10" s="5">
        <f t="shared" si="6"/>
        <v>526</v>
      </c>
    </row>
    <row r="11" spans="1:11">
      <c r="D11" s="38">
        <f>SUM(D5:D10)</f>
        <v>3961.2269999999999</v>
      </c>
    </row>
    <row r="13" spans="1:11">
      <c r="A13" t="s">
        <v>6</v>
      </c>
      <c r="D13" s="45">
        <f>D11/7</f>
        <v>565.88957142857146</v>
      </c>
      <c r="E13" t="s">
        <v>51</v>
      </c>
    </row>
    <row r="14" spans="1:11">
      <c r="A14" s="1">
        <v>29</v>
      </c>
      <c r="B14" s="77">
        <v>528</v>
      </c>
      <c r="C14" s="47"/>
      <c r="D14" s="5"/>
    </row>
    <row r="15" spans="1:11">
      <c r="A15" s="1">
        <v>30</v>
      </c>
      <c r="B15" s="77">
        <v>552</v>
      </c>
      <c r="C15" s="47"/>
      <c r="D15" s="5"/>
    </row>
    <row r="16" spans="1:11">
      <c r="A16" s="1">
        <v>31</v>
      </c>
      <c r="B16" s="77">
        <v>978</v>
      </c>
      <c r="C16" s="47"/>
      <c r="D16" s="5"/>
    </row>
    <row r="17" spans="1:19">
      <c r="A17" s="1">
        <v>1</v>
      </c>
      <c r="B17" s="77">
        <v>890</v>
      </c>
      <c r="C17" s="47"/>
      <c r="D17" s="5"/>
    </row>
    <row r="18" spans="1:19">
      <c r="A18" s="1">
        <v>2</v>
      </c>
      <c r="B18" s="77">
        <v>810</v>
      </c>
      <c r="C18" s="47"/>
      <c r="D18" s="5"/>
    </row>
    <row r="19" spans="1:19">
      <c r="A19" s="1">
        <v>3</v>
      </c>
      <c r="B19" s="77">
        <v>747</v>
      </c>
      <c r="C19" s="47"/>
      <c r="D19" s="5"/>
    </row>
    <row r="20" spans="1:19">
      <c r="A20" s="1">
        <v>4</v>
      </c>
      <c r="B20" s="77">
        <v>651</v>
      </c>
      <c r="C20" s="47"/>
      <c r="D20" s="5"/>
      <c r="G20" s="44"/>
      <c r="H20" s="44"/>
      <c r="I20" s="44"/>
      <c r="J20" s="44"/>
    </row>
    <row r="21" spans="1:19" ht="30.75">
      <c r="A21" s="1">
        <v>5</v>
      </c>
      <c r="B21" s="77">
        <v>423</v>
      </c>
      <c r="C21" s="47"/>
      <c r="D21" s="5"/>
      <c r="G21" s="44"/>
      <c r="H21" s="44"/>
      <c r="I21" s="44"/>
      <c r="J21" s="44"/>
      <c r="L21" s="78" t="s">
        <v>7</v>
      </c>
      <c r="M21" s="78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 s="1">
        <v>6</v>
      </c>
      <c r="B22" s="77">
        <v>555</v>
      </c>
      <c r="C22" s="47"/>
      <c r="D22" s="5"/>
      <c r="G22" s="44"/>
      <c r="H22" s="44"/>
      <c r="I22" s="44"/>
      <c r="J22" s="44"/>
      <c r="L22" s="84" t="s">
        <v>12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39"/>
    </row>
    <row r="23" spans="1:19">
      <c r="A23" s="1">
        <v>7</v>
      </c>
      <c r="B23" s="77">
        <v>794</v>
      </c>
      <c r="C23" s="47"/>
      <c r="D23" s="5"/>
      <c r="G23" s="44"/>
      <c r="H23" s="44"/>
      <c r="I23" s="44"/>
      <c r="J23" s="44"/>
      <c r="L23" s="85"/>
      <c r="M23">
        <v>11</v>
      </c>
      <c r="N23">
        <v>814027</v>
      </c>
      <c r="O23">
        <v>12.4</v>
      </c>
      <c r="P23">
        <v>12.4</v>
      </c>
      <c r="Q23">
        <v>31.6</v>
      </c>
      <c r="S23" s="39"/>
    </row>
    <row r="24" spans="1:19">
      <c r="A24" s="1">
        <v>8</v>
      </c>
      <c r="B24" s="77">
        <v>679</v>
      </c>
      <c r="C24" s="47"/>
      <c r="D24" s="5"/>
      <c r="F24" s="46"/>
      <c r="G24" s="44"/>
      <c r="H24" s="44"/>
      <c r="I24" s="44"/>
      <c r="J24" s="44"/>
      <c r="L24" s="85"/>
      <c r="M24">
        <v>12</v>
      </c>
      <c r="N24">
        <v>1508328</v>
      </c>
      <c r="O24">
        <v>22.9</v>
      </c>
      <c r="P24">
        <v>22.9</v>
      </c>
      <c r="Q24">
        <v>54.6</v>
      </c>
      <c r="S24" s="39"/>
    </row>
    <row r="25" spans="1:19">
      <c r="A25" s="1">
        <v>9</v>
      </c>
      <c r="B25" s="77">
        <v>644</v>
      </c>
      <c r="C25" s="47"/>
      <c r="D25" s="5"/>
      <c r="G25" s="44"/>
      <c r="H25" s="44"/>
      <c r="I25" s="44"/>
      <c r="J25" s="44"/>
      <c r="L25" s="85"/>
      <c r="M25">
        <v>13</v>
      </c>
      <c r="N25">
        <v>1194963</v>
      </c>
      <c r="O25">
        <v>18.2</v>
      </c>
      <c r="P25">
        <v>18.2</v>
      </c>
      <c r="Q25">
        <v>72.7</v>
      </c>
      <c r="S25" s="39"/>
    </row>
    <row r="26" spans="1:19">
      <c r="A26">
        <v>10</v>
      </c>
      <c r="B26" s="77">
        <v>551</v>
      </c>
      <c r="C26" s="47"/>
      <c r="D26" s="5"/>
      <c r="G26" s="44"/>
      <c r="H26" s="44"/>
      <c r="I26" s="44"/>
      <c r="J26" s="44"/>
      <c r="L26" s="85"/>
      <c r="M26">
        <v>14</v>
      </c>
      <c r="N26">
        <v>1169970</v>
      </c>
      <c r="O26">
        <v>17.8</v>
      </c>
      <c r="P26">
        <v>17.8</v>
      </c>
      <c r="Q26">
        <v>90.5</v>
      </c>
      <c r="S26" s="39"/>
    </row>
    <row r="27" spans="1:19">
      <c r="A27">
        <v>11</v>
      </c>
      <c r="B27" s="77">
        <v>493</v>
      </c>
      <c r="C27" s="47"/>
      <c r="D27" s="5"/>
      <c r="G27" s="44"/>
      <c r="H27" s="44"/>
      <c r="I27" s="44"/>
      <c r="J27" s="44"/>
      <c r="L27" s="85"/>
      <c r="M27">
        <v>15</v>
      </c>
      <c r="N27">
        <v>625216</v>
      </c>
      <c r="O27">
        <v>9.5</v>
      </c>
      <c r="P27">
        <v>9.5</v>
      </c>
      <c r="Q27">
        <v>100</v>
      </c>
      <c r="S27" s="39"/>
    </row>
    <row r="28" spans="1:19">
      <c r="A28">
        <v>12</v>
      </c>
      <c r="B28" s="77">
        <v>368</v>
      </c>
      <c r="C28" s="47"/>
      <c r="D28" s="5"/>
      <c r="G28" s="44"/>
      <c r="H28" s="44"/>
      <c r="I28" s="44"/>
      <c r="J28" s="44"/>
      <c r="L28" s="86"/>
      <c r="M28" t="s">
        <v>19</v>
      </c>
      <c r="N28">
        <v>6580875</v>
      </c>
      <c r="O28">
        <v>100</v>
      </c>
      <c r="P28">
        <v>100</v>
      </c>
    </row>
    <row r="29" spans="1:19">
      <c r="A29">
        <v>13</v>
      </c>
      <c r="B29" s="77">
        <v>354</v>
      </c>
      <c r="C29" s="47"/>
      <c r="D29" s="5"/>
      <c r="G29" s="44"/>
      <c r="H29" s="44"/>
      <c r="I29" s="44"/>
      <c r="J29" s="44"/>
    </row>
    <row r="30" spans="1:19">
      <c r="A30">
        <v>14</v>
      </c>
      <c r="B30" s="77">
        <v>542</v>
      </c>
      <c r="C30" s="47"/>
      <c r="D30" s="5"/>
      <c r="G30" s="44"/>
      <c r="H30" s="44"/>
      <c r="I30" s="44"/>
      <c r="J30" s="44"/>
    </row>
    <row r="31" spans="1:19">
      <c r="A31">
        <v>15</v>
      </c>
      <c r="B31" s="77">
        <v>526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52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3B-6412-6140-BBE5-D02FC58D49EA}">
  <dimension ref="A3:S64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17</v>
      </c>
      <c r="B5" s="37">
        <f>P22/100</f>
        <v>0.20300000000000001</v>
      </c>
      <c r="C5">
        <f>SUM(E5:K5)</f>
        <v>3268</v>
      </c>
      <c r="D5">
        <f>B5*C5</f>
        <v>663.404</v>
      </c>
      <c r="E5" s="1">
        <f t="shared" ref="E5:E10" si="0">B20</f>
        <v>493</v>
      </c>
      <c r="F5" s="1">
        <f t="shared" ref="F5:F10" si="1">B21</f>
        <v>368</v>
      </c>
      <c r="G5" s="1">
        <f t="shared" ref="G5:G10" si="2">B22</f>
        <v>354</v>
      </c>
      <c r="H5" s="1">
        <f t="shared" ref="H5:H10" si="3">B23</f>
        <v>542</v>
      </c>
      <c r="I5" s="1">
        <f t="shared" ref="I5:I10" si="4">B24</f>
        <v>526</v>
      </c>
      <c r="J5" s="5">
        <f t="shared" ref="J5:J10" si="5">B25</f>
        <v>467</v>
      </c>
      <c r="K5" s="5">
        <f t="shared" ref="K5:K10" si="6">B26</f>
        <v>518</v>
      </c>
    </row>
    <row r="6" spans="1:11">
      <c r="A6">
        <v>18</v>
      </c>
      <c r="B6" s="37">
        <f t="shared" ref="B6:B10" si="7">P23/100</f>
        <v>0.128</v>
      </c>
      <c r="C6">
        <f t="shared" ref="C6:C10" si="8">SUM(E6:K6)</f>
        <v>3212</v>
      </c>
      <c r="D6">
        <f t="shared" ref="D6:D10" si="9">B6*C6</f>
        <v>411.13600000000002</v>
      </c>
      <c r="E6" s="1">
        <f t="shared" si="0"/>
        <v>368</v>
      </c>
      <c r="F6" s="1">
        <f t="shared" si="1"/>
        <v>354</v>
      </c>
      <c r="G6" s="1">
        <f t="shared" si="2"/>
        <v>542</v>
      </c>
      <c r="H6" s="1">
        <f t="shared" si="3"/>
        <v>526</v>
      </c>
      <c r="I6" s="5">
        <f t="shared" si="4"/>
        <v>467</v>
      </c>
      <c r="J6" s="5">
        <f t="shared" si="5"/>
        <v>518</v>
      </c>
      <c r="K6" s="5">
        <f t="shared" si="6"/>
        <v>437</v>
      </c>
    </row>
    <row r="7" spans="1:11">
      <c r="A7">
        <v>19</v>
      </c>
      <c r="B7" s="37">
        <f t="shared" si="7"/>
        <v>0.182</v>
      </c>
      <c r="C7">
        <f t="shared" si="8"/>
        <v>3143</v>
      </c>
      <c r="D7">
        <f t="shared" si="9"/>
        <v>572.02599999999995</v>
      </c>
      <c r="E7" s="1">
        <f t="shared" si="0"/>
        <v>354</v>
      </c>
      <c r="F7" s="1">
        <f t="shared" si="1"/>
        <v>542</v>
      </c>
      <c r="G7" s="1">
        <f t="shared" si="2"/>
        <v>526</v>
      </c>
      <c r="H7" s="5">
        <f t="shared" si="3"/>
        <v>467</v>
      </c>
      <c r="I7" s="5">
        <f t="shared" si="4"/>
        <v>518</v>
      </c>
      <c r="J7" s="5">
        <f t="shared" si="5"/>
        <v>437</v>
      </c>
      <c r="K7" s="5">
        <f t="shared" si="6"/>
        <v>299</v>
      </c>
    </row>
    <row r="8" spans="1:11">
      <c r="A8">
        <v>20</v>
      </c>
      <c r="B8" s="37">
        <f t="shared" si="7"/>
        <v>0.22399999999999998</v>
      </c>
      <c r="C8">
        <f t="shared" si="8"/>
        <v>3136</v>
      </c>
      <c r="D8">
        <f t="shared" si="9"/>
        <v>702.46399999999994</v>
      </c>
      <c r="E8" s="1">
        <f t="shared" si="0"/>
        <v>542</v>
      </c>
      <c r="F8" s="1">
        <f t="shared" si="1"/>
        <v>526</v>
      </c>
      <c r="G8" s="5">
        <f t="shared" si="2"/>
        <v>467</v>
      </c>
      <c r="H8" s="5">
        <f t="shared" si="3"/>
        <v>518</v>
      </c>
      <c r="I8" s="5">
        <f t="shared" si="4"/>
        <v>437</v>
      </c>
      <c r="J8" s="5">
        <f t="shared" si="5"/>
        <v>299</v>
      </c>
      <c r="K8" s="5">
        <f t="shared" si="6"/>
        <v>347</v>
      </c>
    </row>
    <row r="9" spans="1:11">
      <c r="A9">
        <v>21</v>
      </c>
      <c r="B9" s="37">
        <f t="shared" si="7"/>
        <v>0.20699999999999999</v>
      </c>
      <c r="C9">
        <f t="shared" si="8"/>
        <v>3183</v>
      </c>
      <c r="D9">
        <f t="shared" si="9"/>
        <v>658.88099999999997</v>
      </c>
      <c r="E9" s="1">
        <f t="shared" si="0"/>
        <v>526</v>
      </c>
      <c r="F9" s="5">
        <f t="shared" si="1"/>
        <v>467</v>
      </c>
      <c r="G9" s="5">
        <f t="shared" si="2"/>
        <v>518</v>
      </c>
      <c r="H9" s="5">
        <f t="shared" si="3"/>
        <v>437</v>
      </c>
      <c r="I9" s="5">
        <f t="shared" si="4"/>
        <v>299</v>
      </c>
      <c r="J9" s="5">
        <f t="shared" si="5"/>
        <v>347</v>
      </c>
      <c r="K9" s="5">
        <f t="shared" si="6"/>
        <v>589</v>
      </c>
    </row>
    <row r="10" spans="1:11">
      <c r="A10">
        <v>22</v>
      </c>
      <c r="B10" s="37">
        <f t="shared" si="7"/>
        <v>5.5999999999999994E-2</v>
      </c>
      <c r="C10">
        <f t="shared" si="8"/>
        <v>3116</v>
      </c>
      <c r="D10">
        <f t="shared" si="9"/>
        <v>174.49599999999998</v>
      </c>
      <c r="E10" s="5">
        <f t="shared" si="0"/>
        <v>467</v>
      </c>
      <c r="F10" s="5">
        <f t="shared" si="1"/>
        <v>518</v>
      </c>
      <c r="G10" s="5">
        <f t="shared" si="2"/>
        <v>437</v>
      </c>
      <c r="H10" s="5">
        <f t="shared" si="3"/>
        <v>299</v>
      </c>
      <c r="I10" s="5">
        <f t="shared" si="4"/>
        <v>347</v>
      </c>
      <c r="J10" s="5">
        <f t="shared" si="5"/>
        <v>589</v>
      </c>
      <c r="K10" s="5">
        <f t="shared" si="6"/>
        <v>459</v>
      </c>
    </row>
    <row r="11" spans="1:11">
      <c r="D11" s="38">
        <f>SUM(D5:D10)</f>
        <v>3182.4069999999997</v>
      </c>
    </row>
    <row r="13" spans="1:11">
      <c r="A13" t="s">
        <v>6</v>
      </c>
      <c r="D13" s="45">
        <f>D11/7</f>
        <v>454.62957142857141</v>
      </c>
      <c r="E13" t="s">
        <v>51</v>
      </c>
    </row>
    <row r="14" spans="1:11">
      <c r="A14" s="1">
        <v>5</v>
      </c>
      <c r="B14" s="77">
        <v>423</v>
      </c>
      <c r="C14" s="47"/>
      <c r="D14" s="5"/>
    </row>
    <row r="15" spans="1:11">
      <c r="A15" s="1">
        <v>6</v>
      </c>
      <c r="B15" s="77">
        <v>555</v>
      </c>
      <c r="C15" s="47"/>
      <c r="D15" s="5"/>
    </row>
    <row r="16" spans="1:11">
      <c r="A16" s="1">
        <v>7</v>
      </c>
      <c r="B16" s="77">
        <v>794</v>
      </c>
      <c r="C16" s="47"/>
      <c r="D16" s="5"/>
    </row>
    <row r="17" spans="1:19">
      <c r="A17" s="1">
        <v>8</v>
      </c>
      <c r="B17" s="77">
        <v>679</v>
      </c>
      <c r="C17" s="47"/>
      <c r="D17" s="5"/>
    </row>
    <row r="18" spans="1:19">
      <c r="A18" s="1">
        <v>9</v>
      </c>
      <c r="B18" s="77">
        <v>644</v>
      </c>
      <c r="C18" s="47"/>
      <c r="D18" s="5"/>
    </row>
    <row r="19" spans="1:19">
      <c r="A19">
        <v>10</v>
      </c>
      <c r="B19" s="77">
        <v>551</v>
      </c>
      <c r="C19" s="47"/>
      <c r="D19" s="5"/>
    </row>
    <row r="20" spans="1:19">
      <c r="A20">
        <v>11</v>
      </c>
      <c r="B20" s="77">
        <v>493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77">
        <v>368</v>
      </c>
      <c r="C21" s="47"/>
      <c r="D21" s="5"/>
      <c r="G21" s="44"/>
      <c r="H21" s="44"/>
      <c r="I21" s="44"/>
      <c r="J21" s="44"/>
      <c r="L21" s="78" t="s">
        <v>7</v>
      </c>
      <c r="M21" s="78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>
        <v>13</v>
      </c>
      <c r="B22" s="77">
        <v>354</v>
      </c>
      <c r="C22" s="47"/>
      <c r="D22" s="5"/>
      <c r="G22" s="44"/>
      <c r="H22" s="44"/>
      <c r="I22" s="44"/>
      <c r="J22" s="44"/>
      <c r="L22" s="84" t="s">
        <v>12</v>
      </c>
      <c r="M22">
        <v>17</v>
      </c>
      <c r="N22">
        <v>1336141</v>
      </c>
      <c r="O22">
        <v>20.3</v>
      </c>
      <c r="P22">
        <v>20.3</v>
      </c>
      <c r="Q22">
        <v>20.3</v>
      </c>
      <c r="S22" s="39"/>
    </row>
    <row r="23" spans="1:19">
      <c r="A23">
        <v>14</v>
      </c>
      <c r="B23" s="77">
        <v>542</v>
      </c>
      <c r="C23" s="47"/>
      <c r="D23" s="5"/>
      <c r="G23" s="44"/>
      <c r="H23" s="44"/>
      <c r="I23" s="44"/>
      <c r="J23" s="44"/>
      <c r="L23" s="85"/>
      <c r="M23">
        <v>18</v>
      </c>
      <c r="N23">
        <v>840143</v>
      </c>
      <c r="O23">
        <v>12.8</v>
      </c>
      <c r="P23">
        <v>12.8</v>
      </c>
      <c r="Q23">
        <v>33.1</v>
      </c>
      <c r="S23" s="39"/>
    </row>
    <row r="24" spans="1:19">
      <c r="A24">
        <v>15</v>
      </c>
      <c r="B24" s="77">
        <v>526</v>
      </c>
      <c r="C24" s="47"/>
      <c r="D24" s="5"/>
      <c r="F24" s="46"/>
      <c r="G24" s="44"/>
      <c r="H24" s="44"/>
      <c r="I24" s="44"/>
      <c r="J24" s="44"/>
      <c r="L24" s="85"/>
      <c r="M24">
        <v>19</v>
      </c>
      <c r="N24">
        <v>1198856</v>
      </c>
      <c r="O24">
        <v>18.2</v>
      </c>
      <c r="P24">
        <v>18.2</v>
      </c>
      <c r="Q24">
        <v>51.3</v>
      </c>
      <c r="S24" s="39"/>
    </row>
    <row r="25" spans="1:19">
      <c r="A25" s="1">
        <v>16</v>
      </c>
      <c r="B25" s="77">
        <v>467</v>
      </c>
      <c r="C25" s="47"/>
      <c r="D25" s="5"/>
      <c r="G25" s="44"/>
      <c r="H25" s="44"/>
      <c r="I25" s="44"/>
      <c r="J25" s="44"/>
      <c r="L25" s="85"/>
      <c r="M25">
        <v>20</v>
      </c>
      <c r="N25">
        <v>1474168</v>
      </c>
      <c r="O25">
        <v>22.4</v>
      </c>
      <c r="P25">
        <v>22.4</v>
      </c>
      <c r="Q25">
        <v>73.7</v>
      </c>
      <c r="S25" s="39"/>
    </row>
    <row r="26" spans="1:19">
      <c r="A26">
        <v>17</v>
      </c>
      <c r="B26" s="77">
        <v>518</v>
      </c>
      <c r="C26" s="47"/>
      <c r="D26" s="5"/>
      <c r="G26" s="44"/>
      <c r="H26" s="44"/>
      <c r="I26" s="44"/>
      <c r="J26" s="44"/>
      <c r="L26" s="85"/>
      <c r="M26">
        <v>21</v>
      </c>
      <c r="N26">
        <v>1364970</v>
      </c>
      <c r="O26">
        <v>20.7</v>
      </c>
      <c r="P26">
        <v>20.7</v>
      </c>
      <c r="Q26">
        <v>94.4</v>
      </c>
      <c r="S26" s="39"/>
    </row>
    <row r="27" spans="1:19">
      <c r="A27">
        <v>18</v>
      </c>
      <c r="B27" s="77">
        <v>437</v>
      </c>
      <c r="C27" s="47"/>
      <c r="D27" s="5"/>
      <c r="G27" s="44"/>
      <c r="H27" s="44"/>
      <c r="I27" s="44"/>
      <c r="J27" s="44"/>
      <c r="L27" s="85"/>
      <c r="M27">
        <v>22</v>
      </c>
      <c r="N27">
        <v>366596</v>
      </c>
      <c r="O27">
        <v>5.6</v>
      </c>
      <c r="P27">
        <v>5.6</v>
      </c>
      <c r="Q27">
        <v>100</v>
      </c>
      <c r="S27" s="39"/>
    </row>
    <row r="28" spans="1:19">
      <c r="A28">
        <v>19</v>
      </c>
      <c r="B28" s="77">
        <v>299</v>
      </c>
      <c r="C28" s="47"/>
      <c r="D28" s="5"/>
      <c r="G28" s="44"/>
      <c r="H28" s="44"/>
      <c r="I28" s="44"/>
      <c r="J28" s="44"/>
      <c r="L28" s="86"/>
      <c r="M28" t="s">
        <v>19</v>
      </c>
      <c r="N28">
        <v>6580875</v>
      </c>
      <c r="O28">
        <v>100</v>
      </c>
      <c r="P28">
        <v>100</v>
      </c>
    </row>
    <row r="29" spans="1:19">
      <c r="A29">
        <v>20</v>
      </c>
      <c r="B29" s="77">
        <v>347</v>
      </c>
      <c r="C29" s="47"/>
      <c r="D29" s="5"/>
      <c r="G29" s="44"/>
      <c r="H29" s="44"/>
      <c r="I29" s="44"/>
      <c r="J29" s="44"/>
    </row>
    <row r="30" spans="1:19">
      <c r="A30">
        <v>21</v>
      </c>
      <c r="B30" s="77">
        <v>589</v>
      </c>
      <c r="C30" s="47"/>
      <c r="D30" s="5"/>
      <c r="G30" s="44"/>
      <c r="H30" s="44"/>
      <c r="I30" s="44"/>
      <c r="J30" s="44"/>
    </row>
    <row r="31" spans="1:19">
      <c r="A31">
        <v>22</v>
      </c>
      <c r="B31" s="77">
        <v>459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53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F3A2-1DE4-4B64-BF8D-140A5F2C9883}">
  <dimension ref="A3:S48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24</v>
      </c>
      <c r="B5" s="37">
        <f>P22/100</f>
        <v>0.21299999999999999</v>
      </c>
      <c r="C5">
        <f>SUM(E5:K5)</f>
        <v>3002</v>
      </c>
      <c r="D5">
        <f>B5*C5</f>
        <v>639.42599999999993</v>
      </c>
      <c r="E5" s="1">
        <f t="shared" ref="E5:E10" si="0">B20</f>
        <v>437</v>
      </c>
      <c r="F5" s="1">
        <f t="shared" ref="F5:F10" si="1">B21</f>
        <v>299</v>
      </c>
      <c r="G5" s="1">
        <f t="shared" ref="G5:G10" si="2">B22</f>
        <v>347</v>
      </c>
      <c r="H5" s="1">
        <f t="shared" ref="H5:H10" si="3">B23</f>
        <v>589</v>
      </c>
      <c r="I5" s="1">
        <f t="shared" ref="I5:I10" si="4">B24</f>
        <v>459</v>
      </c>
      <c r="J5" s="5">
        <f t="shared" ref="J5:J10" si="5">B25</f>
        <v>476</v>
      </c>
      <c r="K5" s="5">
        <f t="shared" ref="K5:K10" si="6">B26</f>
        <v>395</v>
      </c>
    </row>
    <row r="6" spans="1:11">
      <c r="A6">
        <v>25</v>
      </c>
      <c r="B6" s="37">
        <f t="shared" ref="B6:B10" si="7">P23/100</f>
        <v>0.13200000000000001</v>
      </c>
      <c r="C6">
        <f t="shared" ref="C6:C10" si="8">SUM(E6:K6)</f>
        <v>2871</v>
      </c>
      <c r="D6">
        <f t="shared" ref="D6:D10" si="9">B6*C6</f>
        <v>378.97200000000004</v>
      </c>
      <c r="E6" s="1">
        <f t="shared" si="0"/>
        <v>299</v>
      </c>
      <c r="F6" s="1">
        <f t="shared" si="1"/>
        <v>347</v>
      </c>
      <c r="G6" s="1">
        <f t="shared" si="2"/>
        <v>589</v>
      </c>
      <c r="H6" s="1">
        <f t="shared" si="3"/>
        <v>459</v>
      </c>
      <c r="I6" s="5">
        <f t="shared" si="4"/>
        <v>476</v>
      </c>
      <c r="J6" s="5">
        <f t="shared" si="5"/>
        <v>395</v>
      </c>
      <c r="K6" s="5">
        <f t="shared" si="6"/>
        <v>306</v>
      </c>
    </row>
    <row r="7" spans="1:11">
      <c r="A7">
        <v>26</v>
      </c>
      <c r="B7" s="37">
        <f t="shared" si="7"/>
        <v>0.19399999999999998</v>
      </c>
      <c r="C7">
        <f t="shared" si="8"/>
        <v>2858</v>
      </c>
      <c r="D7">
        <f t="shared" si="9"/>
        <v>554.45199999999988</v>
      </c>
      <c r="E7" s="1">
        <f t="shared" si="0"/>
        <v>347</v>
      </c>
      <c r="F7" s="1">
        <f t="shared" si="1"/>
        <v>589</v>
      </c>
      <c r="G7" s="1">
        <f t="shared" si="2"/>
        <v>459</v>
      </c>
      <c r="H7" s="5">
        <f t="shared" si="3"/>
        <v>476</v>
      </c>
      <c r="I7" s="5">
        <f t="shared" si="4"/>
        <v>395</v>
      </c>
      <c r="J7" s="5">
        <f t="shared" si="5"/>
        <v>306</v>
      </c>
      <c r="K7" s="5">
        <f t="shared" si="6"/>
        <v>286</v>
      </c>
    </row>
    <row r="8" spans="1:11">
      <c r="A8">
        <v>27</v>
      </c>
      <c r="B8" s="37">
        <f t="shared" si="7"/>
        <v>0.223</v>
      </c>
      <c r="C8">
        <f t="shared" si="8"/>
        <v>2772</v>
      </c>
      <c r="D8">
        <f t="shared" si="9"/>
        <v>618.15600000000006</v>
      </c>
      <c r="E8" s="1">
        <f t="shared" si="0"/>
        <v>589</v>
      </c>
      <c r="F8" s="1">
        <f t="shared" si="1"/>
        <v>459</v>
      </c>
      <c r="G8" s="5">
        <f t="shared" si="2"/>
        <v>476</v>
      </c>
      <c r="H8" s="5">
        <f t="shared" si="3"/>
        <v>395</v>
      </c>
      <c r="I8" s="5">
        <f t="shared" si="4"/>
        <v>306</v>
      </c>
      <c r="J8" s="5">
        <f t="shared" si="5"/>
        <v>286</v>
      </c>
      <c r="K8" s="5">
        <f t="shared" si="6"/>
        <v>261</v>
      </c>
    </row>
    <row r="9" spans="1:11">
      <c r="A9">
        <v>28</v>
      </c>
      <c r="B9" s="37">
        <f t="shared" si="7"/>
        <v>0.217</v>
      </c>
      <c r="C9">
        <f t="shared" si="8"/>
        <v>2613</v>
      </c>
      <c r="D9">
        <f t="shared" si="9"/>
        <v>567.02099999999996</v>
      </c>
      <c r="E9" s="1">
        <f t="shared" si="0"/>
        <v>459</v>
      </c>
      <c r="F9" s="5">
        <f t="shared" si="1"/>
        <v>476</v>
      </c>
      <c r="G9" s="5">
        <f t="shared" si="2"/>
        <v>395</v>
      </c>
      <c r="H9" s="5">
        <f t="shared" si="3"/>
        <v>306</v>
      </c>
      <c r="I9" s="5">
        <f t="shared" si="4"/>
        <v>286</v>
      </c>
      <c r="J9" s="5">
        <f t="shared" si="5"/>
        <v>261</v>
      </c>
      <c r="K9" s="5">
        <f t="shared" si="6"/>
        <v>430</v>
      </c>
    </row>
    <row r="10" spans="1:11">
      <c r="A10">
        <v>1</v>
      </c>
      <c r="B10" s="37">
        <f t="shared" si="7"/>
        <v>2.1000000000000001E-2</v>
      </c>
      <c r="C10">
        <f t="shared" si="8"/>
        <v>2495</v>
      </c>
      <c r="D10">
        <f t="shared" si="9"/>
        <v>52.395000000000003</v>
      </c>
      <c r="E10" s="5">
        <f t="shared" si="0"/>
        <v>476</v>
      </c>
      <c r="F10" s="5">
        <f t="shared" si="1"/>
        <v>395</v>
      </c>
      <c r="G10" s="5">
        <f t="shared" si="2"/>
        <v>306</v>
      </c>
      <c r="H10" s="5">
        <f t="shared" si="3"/>
        <v>286</v>
      </c>
      <c r="I10" s="5">
        <f t="shared" si="4"/>
        <v>261</v>
      </c>
      <c r="J10" s="5">
        <f t="shared" si="5"/>
        <v>430</v>
      </c>
      <c r="K10" s="5">
        <f t="shared" si="6"/>
        <v>341</v>
      </c>
    </row>
    <row r="11" spans="1:11">
      <c r="D11" s="38">
        <f>SUM(D5:D10)</f>
        <v>2810.422</v>
      </c>
    </row>
    <row r="13" spans="1:11">
      <c r="A13" t="s">
        <v>6</v>
      </c>
      <c r="D13" s="45">
        <f>D11/7</f>
        <v>401.48885714285717</v>
      </c>
      <c r="E13" t="s">
        <v>51</v>
      </c>
    </row>
    <row r="14" spans="1:11">
      <c r="A14" s="1">
        <v>12</v>
      </c>
      <c r="B14" s="77">
        <v>368</v>
      </c>
      <c r="C14" s="47"/>
      <c r="D14" s="5"/>
    </row>
    <row r="15" spans="1:11">
      <c r="A15" s="1">
        <v>13</v>
      </c>
      <c r="B15" s="77">
        <v>354</v>
      </c>
      <c r="C15" s="47"/>
      <c r="D15" s="5"/>
    </row>
    <row r="16" spans="1:11">
      <c r="A16" s="1">
        <v>14</v>
      </c>
      <c r="B16" s="77">
        <v>542</v>
      </c>
      <c r="C16" s="47"/>
      <c r="D16" s="5"/>
    </row>
    <row r="17" spans="1:19">
      <c r="A17" s="1">
        <v>15</v>
      </c>
      <c r="B17" s="77">
        <v>526</v>
      </c>
      <c r="C17" s="47"/>
      <c r="D17" s="5"/>
    </row>
    <row r="18" spans="1:19">
      <c r="A18" s="1">
        <v>16</v>
      </c>
      <c r="B18" s="77">
        <v>467</v>
      </c>
      <c r="C18" s="47"/>
      <c r="D18" s="5"/>
    </row>
    <row r="19" spans="1:19">
      <c r="A19">
        <v>17</v>
      </c>
      <c r="B19" s="77">
        <v>518</v>
      </c>
      <c r="C19" s="47"/>
      <c r="D19" s="5"/>
    </row>
    <row r="20" spans="1:19">
      <c r="A20">
        <v>18</v>
      </c>
      <c r="B20" s="77">
        <v>437</v>
      </c>
      <c r="C20" s="47"/>
      <c r="D20" s="5"/>
      <c r="G20" s="44"/>
      <c r="H20" s="44"/>
      <c r="I20" s="44"/>
      <c r="J20" s="44"/>
    </row>
    <row r="21" spans="1:19" ht="30.75">
      <c r="A21">
        <v>19</v>
      </c>
      <c r="B21" s="77">
        <v>299</v>
      </c>
      <c r="C21" s="47"/>
      <c r="D21" s="5"/>
      <c r="G21" s="44"/>
      <c r="H21" s="44"/>
      <c r="I21" s="44"/>
      <c r="J21" s="44"/>
      <c r="L21" s="78" t="s">
        <v>7</v>
      </c>
      <c r="M21" s="78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>
        <v>20</v>
      </c>
      <c r="B22" s="77">
        <v>347</v>
      </c>
      <c r="C22" s="47"/>
      <c r="D22" s="5"/>
      <c r="G22" s="44"/>
      <c r="H22" s="44"/>
      <c r="I22" s="44"/>
      <c r="J22" s="44"/>
      <c r="L22" s="84" t="s">
        <v>12</v>
      </c>
      <c r="M22">
        <v>24</v>
      </c>
      <c r="N22">
        <v>1400732</v>
      </c>
      <c r="O22">
        <v>21.3</v>
      </c>
      <c r="P22">
        <v>21.3</v>
      </c>
      <c r="Q22">
        <v>21.3</v>
      </c>
      <c r="S22" s="39"/>
    </row>
    <row r="23" spans="1:19">
      <c r="A23">
        <v>21</v>
      </c>
      <c r="B23" s="77">
        <v>589</v>
      </c>
      <c r="C23" s="47"/>
      <c r="D23" s="5"/>
      <c r="G23" s="44"/>
      <c r="H23" s="44"/>
      <c r="I23" s="44"/>
      <c r="J23" s="44"/>
      <c r="L23" s="85"/>
      <c r="M23">
        <v>25</v>
      </c>
      <c r="N23">
        <v>867847</v>
      </c>
      <c r="O23">
        <v>13.2</v>
      </c>
      <c r="P23">
        <v>13.2</v>
      </c>
      <c r="Q23">
        <v>34.5</v>
      </c>
      <c r="S23" s="39"/>
    </row>
    <row r="24" spans="1:19">
      <c r="A24">
        <v>22</v>
      </c>
      <c r="B24" s="77">
        <v>459</v>
      </c>
      <c r="C24" s="47"/>
      <c r="D24" s="5"/>
      <c r="F24" s="46"/>
      <c r="G24" s="44"/>
      <c r="H24" s="44"/>
      <c r="I24" s="44"/>
      <c r="J24" s="44"/>
      <c r="L24" s="85"/>
      <c r="M24">
        <v>26</v>
      </c>
      <c r="N24">
        <v>1273416</v>
      </c>
      <c r="O24">
        <v>19.399999999999999</v>
      </c>
      <c r="P24">
        <v>19.399999999999999</v>
      </c>
      <c r="Q24">
        <v>53.9</v>
      </c>
      <c r="S24" s="39"/>
    </row>
    <row r="25" spans="1:19">
      <c r="A25" s="1">
        <v>23</v>
      </c>
      <c r="B25" s="77">
        <v>476</v>
      </c>
      <c r="C25" s="47"/>
      <c r="D25" s="5"/>
      <c r="G25" s="44"/>
      <c r="H25" s="44"/>
      <c r="I25" s="44"/>
      <c r="J25" s="44"/>
      <c r="L25" s="85"/>
      <c r="M25">
        <v>27</v>
      </c>
      <c r="N25">
        <v>1470090</v>
      </c>
      <c r="O25">
        <v>22.3</v>
      </c>
      <c r="P25">
        <v>22.3</v>
      </c>
      <c r="Q25">
        <v>76.2</v>
      </c>
      <c r="S25" s="39"/>
    </row>
    <row r="26" spans="1:19">
      <c r="A26">
        <v>24</v>
      </c>
      <c r="B26" s="77">
        <v>395</v>
      </c>
      <c r="C26" s="47"/>
      <c r="D26" s="5"/>
      <c r="G26" s="44"/>
      <c r="H26" s="44"/>
      <c r="I26" s="44"/>
      <c r="J26" s="44"/>
      <c r="L26" s="85"/>
      <c r="M26">
        <v>28</v>
      </c>
      <c r="N26">
        <v>1428310</v>
      </c>
      <c r="O26">
        <v>21.7</v>
      </c>
      <c r="P26">
        <v>21.7</v>
      </c>
      <c r="Q26">
        <v>97.9</v>
      </c>
      <c r="S26" s="39"/>
    </row>
    <row r="27" spans="1:19">
      <c r="A27">
        <v>25</v>
      </c>
      <c r="B27" s="77">
        <v>306</v>
      </c>
      <c r="C27" s="47"/>
      <c r="D27" s="5"/>
      <c r="G27" s="44"/>
      <c r="H27" s="44"/>
      <c r="I27" s="44"/>
      <c r="J27" s="44"/>
      <c r="L27" s="85"/>
      <c r="M27">
        <v>1</v>
      </c>
      <c r="N27">
        <v>140480</v>
      </c>
      <c r="O27">
        <v>2.1</v>
      </c>
      <c r="P27">
        <v>2.1</v>
      </c>
      <c r="Q27">
        <v>100</v>
      </c>
      <c r="S27" s="39"/>
    </row>
    <row r="28" spans="1:19">
      <c r="A28">
        <v>26</v>
      </c>
      <c r="B28" s="77">
        <v>286</v>
      </c>
      <c r="C28" s="47"/>
      <c r="D28" s="5"/>
      <c r="G28" s="44"/>
      <c r="H28" s="44"/>
      <c r="I28" s="44"/>
      <c r="J28" s="44"/>
      <c r="L28" s="86"/>
      <c r="M28" t="s">
        <v>19</v>
      </c>
      <c r="N28">
        <v>6580875</v>
      </c>
      <c r="O28">
        <v>100</v>
      </c>
      <c r="P28">
        <v>100</v>
      </c>
    </row>
    <row r="29" spans="1:19">
      <c r="A29">
        <v>27</v>
      </c>
      <c r="B29" s="77">
        <v>261</v>
      </c>
      <c r="C29" s="47"/>
      <c r="D29" s="5"/>
      <c r="G29" s="44"/>
      <c r="H29" s="44"/>
      <c r="I29" s="44"/>
      <c r="J29" s="44"/>
    </row>
    <row r="30" spans="1:19">
      <c r="A30">
        <v>28</v>
      </c>
      <c r="B30" s="77">
        <v>430</v>
      </c>
      <c r="C30" s="47"/>
      <c r="D30" s="5"/>
      <c r="G30" s="44"/>
      <c r="H30" s="44"/>
      <c r="I30" s="44"/>
      <c r="J30" s="44"/>
    </row>
    <row r="31" spans="1:19">
      <c r="A31">
        <v>1</v>
      </c>
      <c r="B31" s="77">
        <v>341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54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450-196D-B343-9AF1-6A9F90A17D35}">
  <dimension ref="A3:S48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3</v>
      </c>
      <c r="B5" s="37">
        <f>P22/100</f>
        <v>0.23399999999999999</v>
      </c>
      <c r="C5">
        <f>SUM(E5:K5)</f>
        <v>2431</v>
      </c>
      <c r="D5">
        <f>B5*C5</f>
        <v>568.85399999999993</v>
      </c>
      <c r="E5" s="1">
        <f t="shared" ref="E5:E10" si="0">B20</f>
        <v>306</v>
      </c>
      <c r="F5" s="1">
        <f t="shared" ref="F5:F10" si="1">B21</f>
        <v>286</v>
      </c>
      <c r="G5" s="1">
        <f t="shared" ref="G5:G10" si="2">B22</f>
        <v>261</v>
      </c>
      <c r="H5" s="1">
        <f t="shared" ref="H5:H10" si="3">B23</f>
        <v>430</v>
      </c>
      <c r="I5" s="1">
        <f t="shared" ref="I5:I10" si="4">B24</f>
        <v>341</v>
      </c>
      <c r="J5" s="5">
        <f t="shared" ref="J5:J10" si="5">B25</f>
        <v>420</v>
      </c>
      <c r="K5" s="5">
        <f t="shared" ref="K5:K10" si="6">B26</f>
        <v>387</v>
      </c>
    </row>
    <row r="6" spans="1:11">
      <c r="A6">
        <v>4</v>
      </c>
      <c r="B6" s="37">
        <f t="shared" ref="B6:B10" si="7">P23/100</f>
        <v>8.6999999999999994E-2</v>
      </c>
      <c r="C6">
        <f t="shared" ref="C6:C10" si="8">SUM(E6:K6)</f>
        <v>2484</v>
      </c>
      <c r="D6">
        <f t="shared" ref="D6:D10" si="9">B6*C6</f>
        <v>216.10799999999998</v>
      </c>
      <c r="E6" s="1">
        <f t="shared" si="0"/>
        <v>286</v>
      </c>
      <c r="F6" s="1">
        <f t="shared" si="1"/>
        <v>261</v>
      </c>
      <c r="G6" s="1">
        <f t="shared" si="2"/>
        <v>430</v>
      </c>
      <c r="H6" s="1">
        <f t="shared" si="3"/>
        <v>341</v>
      </c>
      <c r="I6" s="5">
        <f t="shared" si="4"/>
        <v>420</v>
      </c>
      <c r="J6" s="5">
        <f t="shared" si="5"/>
        <v>387</v>
      </c>
      <c r="K6" s="5">
        <f t="shared" si="6"/>
        <v>359</v>
      </c>
    </row>
    <row r="7" spans="1:11">
      <c r="A7">
        <v>5</v>
      </c>
      <c r="B7" s="37">
        <f t="shared" si="7"/>
        <v>0.161</v>
      </c>
      <c r="C7">
        <f t="shared" si="8"/>
        <v>2444</v>
      </c>
      <c r="D7">
        <f t="shared" si="9"/>
        <v>393.48400000000004</v>
      </c>
      <c r="E7" s="1">
        <f t="shared" si="0"/>
        <v>261</v>
      </c>
      <c r="F7" s="1">
        <f t="shared" si="1"/>
        <v>430</v>
      </c>
      <c r="G7" s="1">
        <f t="shared" si="2"/>
        <v>341</v>
      </c>
      <c r="H7" s="5">
        <f t="shared" si="3"/>
        <v>420</v>
      </c>
      <c r="I7" s="5">
        <f t="shared" si="4"/>
        <v>387</v>
      </c>
      <c r="J7" s="5">
        <f t="shared" si="5"/>
        <v>359</v>
      </c>
      <c r="K7" s="5">
        <f t="shared" si="6"/>
        <v>246</v>
      </c>
    </row>
    <row r="8" spans="1:11">
      <c r="A8">
        <v>6</v>
      </c>
      <c r="B8" s="37">
        <f t="shared" si="7"/>
        <v>0.36899999999999999</v>
      </c>
      <c r="C8">
        <f t="shared" si="8"/>
        <v>2464</v>
      </c>
      <c r="D8">
        <f t="shared" si="9"/>
        <v>909.21600000000001</v>
      </c>
      <c r="E8" s="1">
        <f t="shared" si="0"/>
        <v>430</v>
      </c>
      <c r="F8" s="1">
        <f t="shared" si="1"/>
        <v>341</v>
      </c>
      <c r="G8" s="5">
        <f t="shared" si="2"/>
        <v>420</v>
      </c>
      <c r="H8" s="5">
        <f t="shared" si="3"/>
        <v>387</v>
      </c>
      <c r="I8" s="5">
        <f t="shared" si="4"/>
        <v>359</v>
      </c>
      <c r="J8" s="5">
        <f t="shared" si="5"/>
        <v>246</v>
      </c>
      <c r="K8" s="5">
        <f t="shared" si="6"/>
        <v>281</v>
      </c>
    </row>
    <row r="9" spans="1:11">
      <c r="A9">
        <v>7</v>
      </c>
      <c r="B9" s="37">
        <f t="shared" si="7"/>
        <v>9.8000000000000004E-2</v>
      </c>
      <c r="C9">
        <f t="shared" si="8"/>
        <v>2541</v>
      </c>
      <c r="D9">
        <f t="shared" si="9"/>
        <v>249.018</v>
      </c>
      <c r="E9" s="1">
        <f t="shared" si="0"/>
        <v>341</v>
      </c>
      <c r="F9" s="5">
        <f t="shared" si="1"/>
        <v>420</v>
      </c>
      <c r="G9" s="5">
        <f t="shared" si="2"/>
        <v>387</v>
      </c>
      <c r="H9" s="5">
        <f t="shared" si="3"/>
        <v>359</v>
      </c>
      <c r="I9" s="5">
        <f t="shared" si="4"/>
        <v>246</v>
      </c>
      <c r="J9" s="5">
        <f t="shared" si="5"/>
        <v>281</v>
      </c>
      <c r="K9" s="5">
        <f t="shared" si="6"/>
        <v>507</v>
      </c>
    </row>
    <row r="10" spans="1:11">
      <c r="A10">
        <v>8</v>
      </c>
      <c r="B10" s="37">
        <f t="shared" si="7"/>
        <v>5.0999999999999997E-2</v>
      </c>
      <c r="C10">
        <f t="shared" si="8"/>
        <v>2642</v>
      </c>
      <c r="D10">
        <f t="shared" si="9"/>
        <v>134.74199999999999</v>
      </c>
      <c r="E10" s="5">
        <f t="shared" si="0"/>
        <v>420</v>
      </c>
      <c r="F10" s="5">
        <f t="shared" si="1"/>
        <v>387</v>
      </c>
      <c r="G10" s="5">
        <f t="shared" si="2"/>
        <v>359</v>
      </c>
      <c r="H10" s="5">
        <f t="shared" si="3"/>
        <v>246</v>
      </c>
      <c r="I10" s="5">
        <f t="shared" si="4"/>
        <v>281</v>
      </c>
      <c r="J10" s="5">
        <f t="shared" si="5"/>
        <v>507</v>
      </c>
      <c r="K10" s="5">
        <f t="shared" si="6"/>
        <v>442</v>
      </c>
    </row>
    <row r="11" spans="1:11">
      <c r="D11" s="38">
        <f>SUM(D5:D10)</f>
        <v>2471.422</v>
      </c>
    </row>
    <row r="13" spans="1:11">
      <c r="A13" t="s">
        <v>6</v>
      </c>
      <c r="D13" s="45">
        <f>D11/7</f>
        <v>353.06028571428573</v>
      </c>
      <c r="E13" t="s">
        <v>51</v>
      </c>
    </row>
    <row r="14" spans="1:11">
      <c r="A14">
        <v>19</v>
      </c>
      <c r="B14" s="77">
        <v>299</v>
      </c>
      <c r="C14" s="47"/>
      <c r="D14" s="5"/>
    </row>
    <row r="15" spans="1:11">
      <c r="A15">
        <v>20</v>
      </c>
      <c r="B15" s="77">
        <v>347</v>
      </c>
      <c r="C15" s="47"/>
      <c r="D15" s="5"/>
    </row>
    <row r="16" spans="1:11">
      <c r="A16">
        <v>21</v>
      </c>
      <c r="B16" s="77">
        <v>589</v>
      </c>
      <c r="C16" s="47"/>
      <c r="D16" s="5"/>
    </row>
    <row r="17" spans="1:19">
      <c r="A17">
        <v>22</v>
      </c>
      <c r="B17" s="77">
        <v>459</v>
      </c>
      <c r="C17" s="47"/>
      <c r="D17" s="5"/>
    </row>
    <row r="18" spans="1:19">
      <c r="A18" s="1">
        <v>23</v>
      </c>
      <c r="B18" s="77">
        <v>476</v>
      </c>
      <c r="C18" s="47"/>
      <c r="D18" s="5"/>
    </row>
    <row r="19" spans="1:19">
      <c r="A19">
        <v>24</v>
      </c>
      <c r="B19" s="77">
        <v>395</v>
      </c>
      <c r="C19" s="47"/>
      <c r="D19" s="5"/>
    </row>
    <row r="20" spans="1:19">
      <c r="A20">
        <v>25</v>
      </c>
      <c r="B20" s="77">
        <v>306</v>
      </c>
      <c r="C20" s="47"/>
      <c r="D20" s="5"/>
      <c r="G20" s="44"/>
      <c r="H20" s="44"/>
      <c r="I20" s="44"/>
      <c r="J20" s="44"/>
    </row>
    <row r="21" spans="1:19" ht="30.75">
      <c r="A21">
        <v>26</v>
      </c>
      <c r="B21" s="77">
        <v>286</v>
      </c>
      <c r="C21" s="47"/>
      <c r="D21" s="5"/>
      <c r="G21" s="44"/>
      <c r="H21" s="44"/>
      <c r="I21" s="44"/>
      <c r="J21" s="44"/>
      <c r="L21" s="78" t="s">
        <v>7</v>
      </c>
      <c r="M21" s="78"/>
      <c r="N21" s="17" t="s">
        <v>8</v>
      </c>
      <c r="O21" s="18" t="s">
        <v>9</v>
      </c>
      <c r="P21" s="18" t="s">
        <v>10</v>
      </c>
      <c r="Q21" s="19" t="s">
        <v>11</v>
      </c>
    </row>
    <row r="22" spans="1:19" ht="15.95" customHeight="1">
      <c r="A22">
        <v>27</v>
      </c>
      <c r="B22" s="77">
        <v>261</v>
      </c>
      <c r="C22" s="47"/>
      <c r="D22" s="5"/>
      <c r="G22" s="44"/>
      <c r="H22" s="44"/>
      <c r="I22" s="44"/>
      <c r="J22" s="44"/>
      <c r="L22" s="84" t="s">
        <v>12</v>
      </c>
      <c r="M22">
        <v>3</v>
      </c>
      <c r="N22">
        <v>1539210</v>
      </c>
      <c r="O22">
        <v>23.4</v>
      </c>
      <c r="P22">
        <v>23.4</v>
      </c>
      <c r="Q22">
        <v>23.4</v>
      </c>
      <c r="S22" s="39"/>
    </row>
    <row r="23" spans="1:19">
      <c r="A23">
        <v>28</v>
      </c>
      <c r="B23" s="77">
        <v>430</v>
      </c>
      <c r="C23" s="47"/>
      <c r="D23" s="5"/>
      <c r="G23" s="44"/>
      <c r="H23" s="44"/>
      <c r="I23" s="44"/>
      <c r="J23" s="44"/>
      <c r="L23" s="85"/>
      <c r="M23">
        <v>4</v>
      </c>
      <c r="N23">
        <v>572382</v>
      </c>
      <c r="O23">
        <v>8.6999999999999993</v>
      </c>
      <c r="P23">
        <v>8.6999999999999993</v>
      </c>
      <c r="Q23">
        <v>32.1</v>
      </c>
      <c r="S23" s="39"/>
    </row>
    <row r="24" spans="1:19">
      <c r="A24">
        <v>1</v>
      </c>
      <c r="B24" s="77">
        <v>341</v>
      </c>
      <c r="C24" s="47"/>
      <c r="D24" s="5"/>
      <c r="F24" s="46"/>
      <c r="G24" s="44"/>
      <c r="H24" s="44"/>
      <c r="I24" s="44"/>
      <c r="J24" s="44"/>
      <c r="L24" s="85"/>
      <c r="M24">
        <v>5</v>
      </c>
      <c r="N24">
        <v>1057636</v>
      </c>
      <c r="O24">
        <v>16.100000000000001</v>
      </c>
      <c r="P24">
        <v>16.100000000000001</v>
      </c>
      <c r="Q24">
        <v>48.2</v>
      </c>
      <c r="S24" s="39"/>
    </row>
    <row r="25" spans="1:19">
      <c r="A25">
        <v>2</v>
      </c>
      <c r="B25" s="77">
        <v>420</v>
      </c>
      <c r="C25" s="47"/>
      <c r="D25" s="5"/>
      <c r="G25" s="44"/>
      <c r="H25" s="44"/>
      <c r="I25" s="44"/>
      <c r="J25" s="44"/>
      <c r="L25" s="85"/>
      <c r="M25">
        <v>6</v>
      </c>
      <c r="N25">
        <v>2428839</v>
      </c>
      <c r="O25">
        <v>36.9</v>
      </c>
      <c r="P25">
        <v>36.9</v>
      </c>
      <c r="Q25">
        <v>85.1</v>
      </c>
      <c r="S25" s="39"/>
    </row>
    <row r="26" spans="1:19">
      <c r="A26" s="1">
        <v>3</v>
      </c>
      <c r="B26" s="77">
        <v>387</v>
      </c>
      <c r="C26" s="47"/>
      <c r="D26" s="5"/>
      <c r="G26" s="44"/>
      <c r="H26" s="44"/>
      <c r="I26" s="44"/>
      <c r="J26" s="44"/>
      <c r="L26" s="85"/>
      <c r="M26">
        <v>7</v>
      </c>
      <c r="N26">
        <v>647603</v>
      </c>
      <c r="O26">
        <v>9.8000000000000007</v>
      </c>
      <c r="P26">
        <v>9.8000000000000007</v>
      </c>
      <c r="Q26">
        <v>94.9</v>
      </c>
      <c r="S26" s="39"/>
    </row>
    <row r="27" spans="1:19">
      <c r="A27" s="1">
        <v>4</v>
      </c>
      <c r="B27" s="77">
        <v>359</v>
      </c>
      <c r="C27" s="47"/>
      <c r="D27" s="5"/>
      <c r="G27" s="44"/>
      <c r="H27" s="44"/>
      <c r="I27" s="44"/>
      <c r="J27" s="44"/>
      <c r="L27" s="85"/>
      <c r="M27">
        <v>8</v>
      </c>
      <c r="N27">
        <v>335206</v>
      </c>
      <c r="O27">
        <v>5.0999999999999996</v>
      </c>
      <c r="P27">
        <v>5.0999999999999996</v>
      </c>
      <c r="Q27">
        <v>100</v>
      </c>
      <c r="S27" s="39"/>
    </row>
    <row r="28" spans="1:19">
      <c r="A28" s="1">
        <v>5</v>
      </c>
      <c r="B28" s="77">
        <v>246</v>
      </c>
      <c r="C28" s="47"/>
      <c r="D28" s="5"/>
      <c r="G28" s="44"/>
      <c r="H28" s="44"/>
      <c r="I28" s="44"/>
      <c r="J28" s="44"/>
      <c r="L28" s="86"/>
      <c r="M28" t="s">
        <v>19</v>
      </c>
      <c r="N28">
        <v>6580875</v>
      </c>
      <c r="O28">
        <v>100</v>
      </c>
      <c r="P28">
        <v>100</v>
      </c>
    </row>
    <row r="29" spans="1:19">
      <c r="A29" s="1">
        <v>6</v>
      </c>
      <c r="B29" s="77">
        <v>281</v>
      </c>
      <c r="C29" s="47"/>
      <c r="D29" s="5"/>
      <c r="G29" s="44"/>
      <c r="H29" s="44"/>
      <c r="I29" s="44"/>
      <c r="J29" s="44"/>
    </row>
    <row r="30" spans="1:19">
      <c r="A30" s="1">
        <v>7</v>
      </c>
      <c r="B30" s="77">
        <v>507</v>
      </c>
      <c r="C30" s="47"/>
      <c r="D30" s="5"/>
      <c r="G30" s="44"/>
      <c r="H30" s="44"/>
      <c r="I30" s="44"/>
      <c r="J30" s="44"/>
    </row>
    <row r="31" spans="1:19">
      <c r="A31" s="1">
        <v>8</v>
      </c>
      <c r="B31" s="77">
        <v>442</v>
      </c>
      <c r="C31" s="47"/>
      <c r="D31" s="5"/>
      <c r="L31" t="s">
        <v>1</v>
      </c>
    </row>
    <row r="33" spans="1:3">
      <c r="B33" s="5"/>
      <c r="C33" s="5"/>
    </row>
    <row r="34" spans="1:3">
      <c r="B34" s="5"/>
      <c r="C34" s="5"/>
    </row>
    <row r="35" spans="1:3">
      <c r="A35" t="s">
        <v>55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7A87-A1BB-496D-AB24-EC7352A39716}">
  <dimension ref="A3:S48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0</v>
      </c>
    </row>
    <row r="4" spans="1:11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1">
      <c r="A5">
        <v>10</v>
      </c>
      <c r="B5" s="37">
        <f t="shared" ref="B5:B10" si="0">P22/100</f>
        <v>0.20600000000000002</v>
      </c>
      <c r="C5">
        <f t="shared" ref="C5:C10" si="1">SUM(E5:K5)</f>
        <v>2630</v>
      </c>
      <c r="D5">
        <f t="shared" ref="D5:D10" si="2">B5*C5</f>
        <v>541.78000000000009</v>
      </c>
      <c r="E5" s="1">
        <f t="shared" ref="E5:E10" si="3">B20</f>
        <v>359</v>
      </c>
      <c r="F5" s="1">
        <f t="shared" ref="F5:F10" si="4">B21</f>
        <v>246</v>
      </c>
      <c r="G5" s="1">
        <f t="shared" ref="G5:G10" si="5">B22</f>
        <v>281</v>
      </c>
      <c r="H5" s="1">
        <f t="shared" ref="H5:H10" si="6">B23</f>
        <v>507</v>
      </c>
      <c r="I5" s="1">
        <f t="shared" ref="I5:I10" si="7">B24</f>
        <v>442</v>
      </c>
      <c r="J5" s="5">
        <f t="shared" ref="J5:J10" si="8">B25</f>
        <v>434</v>
      </c>
      <c r="K5" s="5">
        <f t="shared" ref="K5:K10" si="9">B26</f>
        <v>361</v>
      </c>
    </row>
    <row r="6" spans="1:11">
      <c r="A6">
        <v>11</v>
      </c>
      <c r="B6" s="37">
        <f t="shared" si="0"/>
        <v>0.14000000000000001</v>
      </c>
      <c r="C6">
        <f t="shared" si="1"/>
        <v>2576</v>
      </c>
      <c r="D6">
        <f t="shared" si="2"/>
        <v>360.64000000000004</v>
      </c>
      <c r="E6" s="1">
        <f t="shared" si="3"/>
        <v>246</v>
      </c>
      <c r="F6" s="1">
        <f t="shared" si="4"/>
        <v>281</v>
      </c>
      <c r="G6" s="1">
        <f t="shared" si="5"/>
        <v>507</v>
      </c>
      <c r="H6" s="1">
        <f t="shared" si="6"/>
        <v>442</v>
      </c>
      <c r="I6" s="5">
        <f t="shared" si="7"/>
        <v>434</v>
      </c>
      <c r="J6" s="5">
        <f t="shared" si="8"/>
        <v>361</v>
      </c>
      <c r="K6" s="5">
        <f t="shared" si="9"/>
        <v>305</v>
      </c>
    </row>
    <row r="7" spans="1:11">
      <c r="A7">
        <v>12</v>
      </c>
      <c r="B7" s="37">
        <f t="shared" si="0"/>
        <v>0.20800000000000002</v>
      </c>
      <c r="C7">
        <f t="shared" si="1"/>
        <v>2507</v>
      </c>
      <c r="D7">
        <f t="shared" si="2"/>
        <v>521.45600000000002</v>
      </c>
      <c r="E7" s="1">
        <f t="shared" si="3"/>
        <v>281</v>
      </c>
      <c r="F7" s="1">
        <f t="shared" si="4"/>
        <v>507</v>
      </c>
      <c r="G7" s="1">
        <f t="shared" si="5"/>
        <v>442</v>
      </c>
      <c r="H7" s="5">
        <f t="shared" si="6"/>
        <v>434</v>
      </c>
      <c r="I7" s="5">
        <f t="shared" si="7"/>
        <v>361</v>
      </c>
      <c r="J7" s="5">
        <f t="shared" si="8"/>
        <v>305</v>
      </c>
      <c r="K7" s="5">
        <f t="shared" si="9"/>
        <v>177</v>
      </c>
    </row>
    <row r="8" spans="1:11">
      <c r="A8">
        <v>13</v>
      </c>
      <c r="B8" s="37">
        <f t="shared" si="0"/>
        <v>0.253</v>
      </c>
      <c r="C8">
        <f t="shared" si="1"/>
        <v>2485</v>
      </c>
      <c r="D8">
        <f t="shared" si="2"/>
        <v>628.70500000000004</v>
      </c>
      <c r="E8" s="1">
        <f t="shared" si="3"/>
        <v>507</v>
      </c>
      <c r="F8" s="1">
        <f t="shared" si="4"/>
        <v>442</v>
      </c>
      <c r="G8" s="5">
        <f t="shared" si="5"/>
        <v>434</v>
      </c>
      <c r="H8" s="5">
        <f t="shared" si="6"/>
        <v>361</v>
      </c>
      <c r="I8" s="5">
        <f t="shared" si="7"/>
        <v>305</v>
      </c>
      <c r="J8" s="5">
        <f t="shared" si="8"/>
        <v>177</v>
      </c>
      <c r="K8" s="5">
        <f t="shared" si="9"/>
        <v>259</v>
      </c>
    </row>
    <row r="9" spans="1:11">
      <c r="A9">
        <v>14</v>
      </c>
      <c r="B9" s="37">
        <f t="shared" si="0"/>
        <v>0.17</v>
      </c>
      <c r="C9">
        <f t="shared" si="1"/>
        <v>2536</v>
      </c>
      <c r="D9">
        <f t="shared" si="2"/>
        <v>431.12</v>
      </c>
      <c r="E9" s="1">
        <f t="shared" si="3"/>
        <v>442</v>
      </c>
      <c r="F9" s="5">
        <f t="shared" si="4"/>
        <v>434</v>
      </c>
      <c r="G9" s="5">
        <f t="shared" si="5"/>
        <v>361</v>
      </c>
      <c r="H9" s="5">
        <f t="shared" si="6"/>
        <v>305</v>
      </c>
      <c r="I9" s="5">
        <f t="shared" si="7"/>
        <v>177</v>
      </c>
      <c r="J9" s="5">
        <f t="shared" si="8"/>
        <v>259</v>
      </c>
      <c r="K9" s="5">
        <f t="shared" si="9"/>
        <v>558</v>
      </c>
    </row>
    <row r="10" spans="1:11">
      <c r="A10">
        <v>15</v>
      </c>
      <c r="B10" s="37">
        <f t="shared" si="0"/>
        <v>2.3E-2</v>
      </c>
      <c r="C10">
        <f t="shared" si="1"/>
        <v>2597</v>
      </c>
      <c r="D10">
        <f t="shared" si="2"/>
        <v>59.731000000000002</v>
      </c>
      <c r="E10" s="5">
        <f t="shared" si="3"/>
        <v>434</v>
      </c>
      <c r="F10" s="5">
        <f t="shared" si="4"/>
        <v>361</v>
      </c>
      <c r="G10" s="5">
        <f t="shared" si="5"/>
        <v>305</v>
      </c>
      <c r="H10" s="5">
        <f t="shared" si="6"/>
        <v>177</v>
      </c>
      <c r="I10" s="5">
        <f t="shared" si="7"/>
        <v>259</v>
      </c>
      <c r="J10" s="5">
        <f t="shared" si="8"/>
        <v>558</v>
      </c>
      <c r="K10" s="5">
        <f t="shared" si="9"/>
        <v>503</v>
      </c>
    </row>
    <row r="11" spans="1:11">
      <c r="D11" s="38">
        <f>SUM(D5:D10)</f>
        <v>2543.4320000000002</v>
      </c>
    </row>
    <row r="13" spans="1:11">
      <c r="A13" t="s">
        <v>6</v>
      </c>
      <c r="D13" s="45">
        <f>D11/7</f>
        <v>363.34742857142862</v>
      </c>
      <c r="E13" t="s">
        <v>51</v>
      </c>
    </row>
    <row r="14" spans="1:11">
      <c r="A14">
        <v>26</v>
      </c>
      <c r="B14" s="77">
        <v>286</v>
      </c>
      <c r="C14" s="47"/>
      <c r="D14" s="5"/>
    </row>
    <row r="15" spans="1:11">
      <c r="A15">
        <v>27</v>
      </c>
      <c r="B15" s="77">
        <v>261</v>
      </c>
      <c r="C15" s="47"/>
      <c r="D15" s="5"/>
    </row>
    <row r="16" spans="1:11">
      <c r="A16">
        <v>28</v>
      </c>
      <c r="B16" s="77">
        <v>430</v>
      </c>
      <c r="C16" s="47"/>
      <c r="D16" s="5"/>
    </row>
    <row r="17" spans="1:19">
      <c r="A17">
        <v>1</v>
      </c>
      <c r="B17" s="77">
        <v>341</v>
      </c>
      <c r="C17" s="47"/>
      <c r="D17" s="5"/>
    </row>
    <row r="18" spans="1:19">
      <c r="A18" s="1">
        <v>2</v>
      </c>
      <c r="B18" s="77">
        <v>420</v>
      </c>
      <c r="C18" s="47"/>
      <c r="D18" s="5"/>
    </row>
    <row r="19" spans="1:19">
      <c r="A19">
        <v>3</v>
      </c>
      <c r="B19" s="77">
        <v>387</v>
      </c>
      <c r="C19" s="47"/>
      <c r="D19" s="5"/>
    </row>
    <row r="20" spans="1:19">
      <c r="A20">
        <v>4</v>
      </c>
      <c r="B20" s="77">
        <v>359</v>
      </c>
      <c r="C20" s="47"/>
      <c r="D20" s="5"/>
    </row>
    <row r="21" spans="1:19" ht="30.75">
      <c r="A21">
        <v>5</v>
      </c>
      <c r="B21" s="77">
        <v>246</v>
      </c>
      <c r="C21" s="47"/>
      <c r="D21" s="5"/>
      <c r="L21" s="87" t="s">
        <v>7</v>
      </c>
      <c r="M21" s="87"/>
      <c r="N21" s="65" t="s">
        <v>8</v>
      </c>
      <c r="O21" s="64" t="s">
        <v>9</v>
      </c>
      <c r="P21" s="64" t="s">
        <v>10</v>
      </c>
      <c r="Q21" s="63" t="s">
        <v>11</v>
      </c>
    </row>
    <row r="22" spans="1:19" ht="15.95" customHeight="1">
      <c r="A22">
        <v>6</v>
      </c>
      <c r="B22" s="77">
        <v>281</v>
      </c>
      <c r="C22" s="47"/>
      <c r="D22" s="5"/>
      <c r="L22" s="88" t="s">
        <v>12</v>
      </c>
      <c r="M22">
        <v>10</v>
      </c>
      <c r="N22">
        <v>1354281</v>
      </c>
      <c r="O22">
        <v>20.6</v>
      </c>
      <c r="P22">
        <v>20.6</v>
      </c>
      <c r="Q22">
        <v>20.6</v>
      </c>
      <c r="S22" s="39"/>
    </row>
    <row r="23" spans="1:19">
      <c r="A23">
        <v>7</v>
      </c>
      <c r="B23" s="77">
        <v>507</v>
      </c>
      <c r="C23" s="47"/>
      <c r="D23" s="5"/>
      <c r="L23" s="89"/>
      <c r="M23">
        <v>11</v>
      </c>
      <c r="N23">
        <v>919151</v>
      </c>
      <c r="O23">
        <v>14</v>
      </c>
      <c r="P23">
        <v>14</v>
      </c>
      <c r="Q23">
        <v>34.5</v>
      </c>
      <c r="S23" s="39"/>
    </row>
    <row r="24" spans="1:19">
      <c r="A24">
        <v>8</v>
      </c>
      <c r="B24" s="77">
        <v>442</v>
      </c>
      <c r="C24" s="47"/>
      <c r="D24" s="5"/>
      <c r="F24" s="46"/>
      <c r="L24" s="89"/>
      <c r="M24">
        <v>12</v>
      </c>
      <c r="N24">
        <v>1369772</v>
      </c>
      <c r="O24">
        <v>20.8</v>
      </c>
      <c r="P24">
        <v>20.8</v>
      </c>
      <c r="Q24">
        <v>55.4</v>
      </c>
      <c r="S24" s="39"/>
    </row>
    <row r="25" spans="1:19">
      <c r="A25">
        <v>9</v>
      </c>
      <c r="B25" s="77">
        <v>434</v>
      </c>
      <c r="C25" s="47"/>
      <c r="D25" s="5"/>
      <c r="L25" s="89"/>
      <c r="M25">
        <v>13</v>
      </c>
      <c r="N25">
        <v>1665724</v>
      </c>
      <c r="O25">
        <v>25.3</v>
      </c>
      <c r="P25">
        <v>25.3</v>
      </c>
      <c r="Q25">
        <v>80.7</v>
      </c>
      <c r="S25" s="39"/>
    </row>
    <row r="26" spans="1:19">
      <c r="A26" s="1">
        <v>10</v>
      </c>
      <c r="B26" s="77">
        <v>361</v>
      </c>
      <c r="C26" s="47"/>
      <c r="D26" s="5"/>
      <c r="L26" s="89"/>
      <c r="M26">
        <v>14</v>
      </c>
      <c r="N26">
        <v>1119070</v>
      </c>
      <c r="O26">
        <v>17</v>
      </c>
      <c r="P26">
        <v>17</v>
      </c>
      <c r="Q26">
        <v>97.7</v>
      </c>
      <c r="S26" s="39"/>
    </row>
    <row r="27" spans="1:19">
      <c r="A27" s="1">
        <v>11</v>
      </c>
      <c r="B27" s="77">
        <v>305</v>
      </c>
      <c r="C27" s="47"/>
      <c r="D27" s="5"/>
      <c r="L27" s="89"/>
      <c r="M27">
        <v>15</v>
      </c>
      <c r="N27">
        <v>152878</v>
      </c>
      <c r="O27">
        <v>2.2999999999999998</v>
      </c>
      <c r="P27">
        <v>2.2999999999999998</v>
      </c>
      <c r="Q27">
        <v>100</v>
      </c>
      <c r="S27" s="39"/>
    </row>
    <row r="28" spans="1:19">
      <c r="A28" s="1">
        <v>12</v>
      </c>
      <c r="B28" s="77">
        <v>177</v>
      </c>
      <c r="C28" s="47"/>
      <c r="D28" s="5"/>
      <c r="L28" s="90"/>
      <c r="M28" t="s">
        <v>19</v>
      </c>
      <c r="N28">
        <v>6580875</v>
      </c>
      <c r="O28">
        <v>100</v>
      </c>
      <c r="P28">
        <v>100</v>
      </c>
    </row>
    <row r="29" spans="1:19">
      <c r="A29" s="1">
        <v>13</v>
      </c>
      <c r="B29" s="77">
        <v>259</v>
      </c>
      <c r="C29" s="47"/>
      <c r="D29" s="5"/>
    </row>
    <row r="30" spans="1:19">
      <c r="A30" s="1">
        <f>A31-1</f>
        <v>14</v>
      </c>
      <c r="B30" s="77">
        <v>558</v>
      </c>
      <c r="C30" s="47"/>
      <c r="D30" s="5"/>
    </row>
    <row r="31" spans="1:19">
      <c r="A31" s="1">
        <v>15</v>
      </c>
      <c r="B31" s="77">
        <v>503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56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Sem1</vt:lpstr>
      <vt:lpstr>Sem2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Alexandre Prud'homme</cp:lastModifiedBy>
  <cp:revision/>
  <dcterms:created xsi:type="dcterms:W3CDTF">2022-01-19T19:34:27Z</dcterms:created>
  <dcterms:modified xsi:type="dcterms:W3CDTF">2022-05-11T17:47:57Z</dcterms:modified>
  <cp:category/>
  <cp:contentStatus/>
</cp:coreProperties>
</file>