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ydecarie/CEDIA Dropbox/Yann Decarie/rrq_claim/data/"/>
    </mc:Choice>
  </mc:AlternateContent>
  <xr:revisionPtr revIDLastSave="0" documentId="8_{BACC8D06-6CC0-9B40-9948-C86A9972D4DE}" xr6:coauthVersionLast="47" xr6:coauthVersionMax="47" xr10:uidLastSave="{00000000-0000-0000-0000-000000000000}"/>
  <bookViews>
    <workbookView xWindow="42060" yWindow="6380" windowWidth="28780" windowHeight="16760" tabRatio="643" activeTab="2" xr2:uid="{00000000-000D-0000-FFFF-FFFF00000000}"/>
  </bookViews>
  <sheets>
    <sheet name="calcul des TR hommes" sheetId="9" r:id="rId1"/>
    <sheet name="calcul des TR Femmes" sheetId="43" r:id="rId2"/>
    <sheet name="populationISQ" sheetId="5" r:id="rId3"/>
    <sheet name="Femmes" sheetId="12" r:id="rId4"/>
    <sheet name="Hommes" sheetId="11" r:id="rId5"/>
  </sheets>
  <definedNames>
    <definedName name="_xlnm.Print_Area" localSheetId="1">'calcul des TR Femmes'!$A$1:$AF$76</definedName>
    <definedName name="_xlnm.Print_Area" localSheetId="0">'calcul des TR hommes'!$A$1:$AF$76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3" i="43" l="1"/>
  <c r="N72" i="43"/>
  <c r="N71" i="43"/>
  <c r="N70" i="43"/>
  <c r="N69" i="43"/>
  <c r="N68" i="43"/>
  <c r="N67" i="43"/>
  <c r="N66" i="43"/>
  <c r="N65" i="43"/>
  <c r="N64" i="43"/>
  <c r="N61" i="43"/>
  <c r="N60" i="43"/>
  <c r="N59" i="43"/>
  <c r="N58" i="43"/>
  <c r="N57" i="43"/>
  <c r="N56" i="43"/>
  <c r="N55" i="43"/>
  <c r="N54" i="43"/>
  <c r="N53" i="43"/>
  <c r="N52" i="43"/>
  <c r="M56" i="43"/>
  <c r="L50" i="43"/>
  <c r="L61" i="43"/>
  <c r="AD61" i="43" s="1"/>
  <c r="C63" i="43"/>
  <c r="T61" i="43"/>
  <c r="U60" i="43"/>
  <c r="T60" i="43"/>
  <c r="V59" i="43"/>
  <c r="U59" i="43"/>
  <c r="T59" i="43"/>
  <c r="W58" i="43"/>
  <c r="V58" i="43"/>
  <c r="U58" i="43"/>
  <c r="T58" i="43"/>
  <c r="X57" i="43"/>
  <c r="W57" i="43"/>
  <c r="V57" i="43"/>
  <c r="U57" i="43"/>
  <c r="T57" i="43"/>
  <c r="Y56" i="43"/>
  <c r="X56" i="43"/>
  <c r="W56" i="43"/>
  <c r="V56" i="43"/>
  <c r="U56" i="43"/>
  <c r="T56" i="43"/>
  <c r="Z55" i="43"/>
  <c r="Y55" i="43"/>
  <c r="X55" i="43"/>
  <c r="W55" i="43"/>
  <c r="V55" i="43"/>
  <c r="U55" i="43"/>
  <c r="T55" i="43"/>
  <c r="AA54" i="43"/>
  <c r="Z54" i="43"/>
  <c r="Y54" i="43"/>
  <c r="X54" i="43"/>
  <c r="W54" i="43"/>
  <c r="V54" i="43"/>
  <c r="U54" i="43"/>
  <c r="T54" i="43"/>
  <c r="AB53" i="43"/>
  <c r="AA53" i="43"/>
  <c r="Z53" i="43"/>
  <c r="Y53" i="43"/>
  <c r="X53" i="43"/>
  <c r="W53" i="43"/>
  <c r="V53" i="43"/>
  <c r="U53" i="43"/>
  <c r="T53" i="43"/>
  <c r="AC52" i="43"/>
  <c r="AB52" i="43"/>
  <c r="AA52" i="43"/>
  <c r="Z52" i="43"/>
  <c r="Y52" i="43"/>
  <c r="X52" i="43"/>
  <c r="W52" i="43"/>
  <c r="V52" i="43"/>
  <c r="U52" i="43"/>
  <c r="T52" i="43"/>
  <c r="AD51" i="43"/>
  <c r="AC51" i="43"/>
  <c r="AB51" i="43"/>
  <c r="AA51" i="43"/>
  <c r="Z51" i="43"/>
  <c r="Y51" i="43"/>
  <c r="X51" i="43"/>
  <c r="AF51" i="43" s="1"/>
  <c r="W51" i="43"/>
  <c r="V51" i="43"/>
  <c r="U51" i="43"/>
  <c r="T51" i="43"/>
  <c r="AE51" i="43" s="1"/>
  <c r="AD49" i="43"/>
  <c r="AC49" i="43"/>
  <c r="AB49" i="43"/>
  <c r="AA49" i="43"/>
  <c r="Z49" i="43"/>
  <c r="Y49" i="43"/>
  <c r="X49" i="43"/>
  <c r="W49" i="43"/>
  <c r="V49" i="43"/>
  <c r="U49" i="43"/>
  <c r="T49" i="43"/>
  <c r="AF49" i="43" s="1"/>
  <c r="AD48" i="43"/>
  <c r="AC48" i="43"/>
  <c r="AB48" i="43"/>
  <c r="AA48" i="43"/>
  <c r="Z48" i="43"/>
  <c r="Y48" i="43"/>
  <c r="X48" i="43"/>
  <c r="W48" i="43"/>
  <c r="V48" i="43"/>
  <c r="U48" i="43"/>
  <c r="T48" i="43"/>
  <c r="AF48" i="43" s="1"/>
  <c r="S48" i="43"/>
  <c r="S49" i="43" s="1"/>
  <c r="S50" i="43" s="1"/>
  <c r="S51" i="43" s="1"/>
  <c r="S52" i="43" s="1"/>
  <c r="S53" i="43" s="1"/>
  <c r="S54" i="43" s="1"/>
  <c r="S55" i="43" s="1"/>
  <c r="S56" i="43" s="1"/>
  <c r="K50" i="43"/>
  <c r="J50" i="43"/>
  <c r="I50" i="43"/>
  <c r="H50" i="43"/>
  <c r="G50" i="43"/>
  <c r="F50" i="43"/>
  <c r="E50" i="43"/>
  <c r="D50" i="43"/>
  <c r="C50" i="43"/>
  <c r="B50" i="43"/>
  <c r="L49" i="43"/>
  <c r="K49" i="43"/>
  <c r="J49" i="43"/>
  <c r="I49" i="43"/>
  <c r="H49" i="43"/>
  <c r="G49" i="43"/>
  <c r="F49" i="43"/>
  <c r="E49" i="43"/>
  <c r="D49" i="43"/>
  <c r="C49" i="43"/>
  <c r="B49" i="43"/>
  <c r="L48" i="43"/>
  <c r="K48" i="43"/>
  <c r="J48" i="43"/>
  <c r="I48" i="43"/>
  <c r="H48" i="43"/>
  <c r="G48" i="43"/>
  <c r="F48" i="43"/>
  <c r="E48" i="43"/>
  <c r="D48" i="43"/>
  <c r="C48" i="43"/>
  <c r="B48" i="43"/>
  <c r="L47" i="43"/>
  <c r="K47" i="43"/>
  <c r="J47" i="43"/>
  <c r="I47" i="43"/>
  <c r="H47" i="43"/>
  <c r="G47" i="43"/>
  <c r="F47" i="43"/>
  <c r="E47" i="43"/>
  <c r="D47" i="43"/>
  <c r="C47" i="43"/>
  <c r="B47" i="43"/>
  <c r="L46" i="43"/>
  <c r="K46" i="43"/>
  <c r="J46" i="43"/>
  <c r="I46" i="43"/>
  <c r="H46" i="43"/>
  <c r="G46" i="43"/>
  <c r="F46" i="43"/>
  <c r="E46" i="43"/>
  <c r="D46" i="43"/>
  <c r="C46" i="43"/>
  <c r="B46" i="43"/>
  <c r="M46" i="43" s="1"/>
  <c r="Q46" i="43" s="1"/>
  <c r="L45" i="43"/>
  <c r="K45" i="43"/>
  <c r="J45" i="43"/>
  <c r="I45" i="43"/>
  <c r="H45" i="43"/>
  <c r="G45" i="43"/>
  <c r="F45" i="43"/>
  <c r="E45" i="43"/>
  <c r="D45" i="43"/>
  <c r="M45" i="43" s="1"/>
  <c r="Q45" i="43" s="1"/>
  <c r="C45" i="43"/>
  <c r="B45" i="43"/>
  <c r="M61" i="43"/>
  <c r="M60" i="43"/>
  <c r="M59" i="43"/>
  <c r="M58" i="43"/>
  <c r="M57" i="43"/>
  <c r="M55" i="43"/>
  <c r="M54" i="43"/>
  <c r="M53" i="43"/>
  <c r="M52" i="43"/>
  <c r="M51" i="43"/>
  <c r="M44" i="43"/>
  <c r="M43" i="43"/>
  <c r="M42" i="43"/>
  <c r="M41" i="43"/>
  <c r="M40" i="43"/>
  <c r="M39" i="43"/>
  <c r="Q39" i="43" s="1"/>
  <c r="M38" i="43"/>
  <c r="Q38" i="43" s="1"/>
  <c r="M37" i="43"/>
  <c r="M36" i="43"/>
  <c r="M35" i="43"/>
  <c r="M34" i="43"/>
  <c r="M33" i="43"/>
  <c r="M32" i="43"/>
  <c r="M31" i="43"/>
  <c r="M30" i="43"/>
  <c r="M29" i="43"/>
  <c r="M28" i="43"/>
  <c r="M27" i="43"/>
  <c r="M26" i="43"/>
  <c r="M25" i="43"/>
  <c r="M24" i="43"/>
  <c r="M23" i="43"/>
  <c r="M22" i="43"/>
  <c r="M21" i="43"/>
  <c r="M20" i="43"/>
  <c r="M19" i="43"/>
  <c r="M18" i="43"/>
  <c r="M17" i="43"/>
  <c r="M16" i="43"/>
  <c r="M15" i="43"/>
  <c r="M14" i="43"/>
  <c r="M13" i="43"/>
  <c r="M12" i="43"/>
  <c r="M11" i="43"/>
  <c r="M10" i="43"/>
  <c r="M9" i="43"/>
  <c r="M8" i="43"/>
  <c r="M7" i="43"/>
  <c r="M6" i="43"/>
  <c r="M5" i="43"/>
  <c r="Q36" i="43"/>
  <c r="Q37" i="43"/>
  <c r="Q40" i="43"/>
  <c r="Q41" i="43"/>
  <c r="R41" i="43" s="1"/>
  <c r="Q42" i="43"/>
  <c r="Q43" i="43"/>
  <c r="Q44" i="43"/>
  <c r="Q51" i="43"/>
  <c r="R51" i="43" s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P45" i="43"/>
  <c r="P46" i="43"/>
  <c r="P47" i="43"/>
  <c r="P48" i="43"/>
  <c r="P49" i="43"/>
  <c r="P50" i="43"/>
  <c r="P51" i="43"/>
  <c r="P52" i="43"/>
  <c r="P53" i="43"/>
  <c r="P54" i="43"/>
  <c r="P55" i="43"/>
  <c r="P56" i="43"/>
  <c r="P57" i="43"/>
  <c r="P58" i="43"/>
  <c r="P59" i="43"/>
  <c r="Q59" i="43" s="1"/>
  <c r="P60" i="43"/>
  <c r="P61" i="43"/>
  <c r="Q61" i="43" s="1"/>
  <c r="P5" i="43"/>
  <c r="Q57" i="43"/>
  <c r="P61" i="9"/>
  <c r="Q61" i="9" s="1"/>
  <c r="M61" i="9" s="1"/>
  <c r="P53" i="9"/>
  <c r="P54" i="9"/>
  <c r="P55" i="9"/>
  <c r="P56" i="9"/>
  <c r="P57" i="9"/>
  <c r="P58" i="9"/>
  <c r="P59" i="9"/>
  <c r="Q59" i="9" s="1"/>
  <c r="M59" i="9" s="1"/>
  <c r="P60" i="9"/>
  <c r="Q60" i="9" s="1"/>
  <c r="M60" i="9" s="1"/>
  <c r="Q58" i="43"/>
  <c r="Q60" i="43"/>
  <c r="B61" i="43"/>
  <c r="C60" i="43"/>
  <c r="B60" i="43"/>
  <c r="D59" i="43"/>
  <c r="C59" i="43"/>
  <c r="B59" i="43"/>
  <c r="E58" i="43"/>
  <c r="D58" i="43"/>
  <c r="C58" i="43"/>
  <c r="B58" i="43"/>
  <c r="F57" i="43"/>
  <c r="E57" i="43"/>
  <c r="D57" i="43"/>
  <c r="C57" i="43"/>
  <c r="B57" i="43"/>
  <c r="G56" i="43"/>
  <c r="F56" i="43"/>
  <c r="E56" i="43"/>
  <c r="D56" i="43"/>
  <c r="C56" i="43"/>
  <c r="B56" i="43"/>
  <c r="L51" i="9"/>
  <c r="M51" i="9" s="1"/>
  <c r="Q51" i="9" s="1"/>
  <c r="R51" i="9" s="1"/>
  <c r="Q52" i="9"/>
  <c r="Q50" i="9"/>
  <c r="R50" i="9" s="1"/>
  <c r="Q49" i="9"/>
  <c r="R49" i="9" s="1"/>
  <c r="Q48" i="9"/>
  <c r="R48" i="9" s="1"/>
  <c r="Q47" i="9"/>
  <c r="R47" i="9" s="1"/>
  <c r="M47" i="9"/>
  <c r="M48" i="9"/>
  <c r="M49" i="9"/>
  <c r="AB49" i="9" s="1"/>
  <c r="M50" i="9"/>
  <c r="AA50" i="9"/>
  <c r="H51" i="9"/>
  <c r="M45" i="9"/>
  <c r="B61" i="9"/>
  <c r="X50" i="9"/>
  <c r="AD49" i="9"/>
  <c r="AC49" i="9"/>
  <c r="Z49" i="9"/>
  <c r="Y49" i="9"/>
  <c r="X49" i="9"/>
  <c r="AD48" i="9"/>
  <c r="AC48" i="9"/>
  <c r="AB48" i="9"/>
  <c r="AA48" i="9"/>
  <c r="Z48" i="9"/>
  <c r="Y48" i="9"/>
  <c r="X48" i="9"/>
  <c r="AD47" i="9"/>
  <c r="AC47" i="9"/>
  <c r="AB47" i="9"/>
  <c r="AA47" i="9"/>
  <c r="Z47" i="9"/>
  <c r="Y47" i="9"/>
  <c r="X47" i="9"/>
  <c r="Q57" i="9"/>
  <c r="M57" i="9" s="1"/>
  <c r="Q58" i="9"/>
  <c r="M58" i="9" s="1"/>
  <c r="Q56" i="9"/>
  <c r="M56" i="9" s="1"/>
  <c r="Q44" i="9"/>
  <c r="Q46" i="9"/>
  <c r="R46" i="9" s="1"/>
  <c r="Q30" i="9"/>
  <c r="Q53" i="9"/>
  <c r="M53" i="9" s="1"/>
  <c r="Q54" i="9"/>
  <c r="M54" i="9" s="1"/>
  <c r="Q55" i="9"/>
  <c r="M55" i="9" s="1"/>
  <c r="B57" i="9"/>
  <c r="B58" i="9"/>
  <c r="B59" i="9"/>
  <c r="B60" i="9"/>
  <c r="C56" i="9"/>
  <c r="C57" i="9"/>
  <c r="C58" i="9"/>
  <c r="C59" i="9"/>
  <c r="C60" i="9"/>
  <c r="D55" i="9"/>
  <c r="D56" i="9"/>
  <c r="D57" i="9"/>
  <c r="D58" i="9"/>
  <c r="D59" i="9"/>
  <c r="E54" i="9"/>
  <c r="E55" i="9"/>
  <c r="E56" i="9"/>
  <c r="E57" i="9"/>
  <c r="E58" i="9"/>
  <c r="F57" i="9"/>
  <c r="F56" i="9"/>
  <c r="F55" i="9"/>
  <c r="F54" i="9"/>
  <c r="F53" i="9"/>
  <c r="G56" i="9"/>
  <c r="G55" i="9"/>
  <c r="G54" i="9"/>
  <c r="G53" i="9"/>
  <c r="G52" i="9"/>
  <c r="H55" i="9"/>
  <c r="H54" i="9"/>
  <c r="H53" i="9"/>
  <c r="H52" i="9"/>
  <c r="I54" i="9"/>
  <c r="I53" i="9"/>
  <c r="I52" i="9"/>
  <c r="I51" i="9"/>
  <c r="I50" i="9"/>
  <c r="J53" i="9"/>
  <c r="J52" i="9"/>
  <c r="J51" i="9"/>
  <c r="J50" i="9"/>
  <c r="J49" i="9"/>
  <c r="K52" i="9"/>
  <c r="K51" i="9"/>
  <c r="K50" i="9"/>
  <c r="K49" i="9"/>
  <c r="K48" i="9"/>
  <c r="L50" i="9"/>
  <c r="L49" i="9"/>
  <c r="L48" i="9"/>
  <c r="L47" i="9"/>
  <c r="N62" i="12"/>
  <c r="N61" i="12"/>
  <c r="N60" i="12"/>
  <c r="N59" i="12"/>
  <c r="N58" i="12"/>
  <c r="N57" i="12"/>
  <c r="N56" i="12"/>
  <c r="N55" i="12"/>
  <c r="N54" i="12"/>
  <c r="N53" i="12"/>
  <c r="N52" i="12"/>
  <c r="N51" i="12"/>
  <c r="N50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62" i="11"/>
  <c r="N61" i="11"/>
  <c r="N60" i="11"/>
  <c r="N59" i="11"/>
  <c r="N58" i="11"/>
  <c r="N57" i="11"/>
  <c r="N56" i="11"/>
  <c r="N55" i="11"/>
  <c r="N54" i="11"/>
  <c r="N53" i="11"/>
  <c r="N52" i="11"/>
  <c r="N51" i="11"/>
  <c r="N50" i="11"/>
  <c r="N49" i="11"/>
  <c r="N48" i="11"/>
  <c r="N47" i="11"/>
  <c r="N46" i="11"/>
  <c r="N45" i="11"/>
  <c r="N44" i="11"/>
  <c r="N43" i="11"/>
  <c r="N42" i="11"/>
  <c r="N41" i="11"/>
  <c r="N40" i="11"/>
  <c r="N39" i="11"/>
  <c r="N38" i="11"/>
  <c r="N37" i="11"/>
  <c r="N36" i="11"/>
  <c r="N35" i="11"/>
  <c r="N34" i="11"/>
  <c r="N33" i="11"/>
  <c r="N32" i="11"/>
  <c r="N31" i="11"/>
  <c r="N30" i="11"/>
  <c r="N29" i="11"/>
  <c r="N28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5" i="11"/>
  <c r="N14" i="11"/>
  <c r="N13" i="11"/>
  <c r="N12" i="11"/>
  <c r="N11" i="11"/>
  <c r="N10" i="11"/>
  <c r="N9" i="11"/>
  <c r="N8" i="11"/>
  <c r="N7" i="11"/>
  <c r="N6" i="11"/>
  <c r="K46" i="9"/>
  <c r="AE49" i="43" l="1"/>
  <c r="AE48" i="43"/>
  <c r="N61" i="9"/>
  <c r="I63" i="9"/>
  <c r="E63" i="9"/>
  <c r="F63" i="9"/>
  <c r="L63" i="9"/>
  <c r="G63" i="9"/>
  <c r="C63" i="9"/>
  <c r="H63" i="9"/>
  <c r="D63" i="9"/>
  <c r="N53" i="9"/>
  <c r="J63" i="9"/>
  <c r="AA49" i="9"/>
  <c r="AB50" i="9"/>
  <c r="AC50" i="9"/>
  <c r="AD50" i="9"/>
  <c r="Y50" i="9"/>
  <c r="Z50" i="9"/>
  <c r="Y51" i="9" l="1"/>
  <c r="X51" i="9"/>
  <c r="AD51" i="9"/>
  <c r="AC51" i="9"/>
  <c r="AB51" i="9"/>
  <c r="AA51" i="9"/>
  <c r="Z51" i="9"/>
  <c r="B56" i="9" l="1"/>
  <c r="Q56" i="43"/>
  <c r="A55" i="43"/>
  <c r="O55" i="43" l="1"/>
  <c r="E55" i="43"/>
  <c r="D55" i="43"/>
  <c r="G55" i="43"/>
  <c r="C55" i="43"/>
  <c r="F55" i="43"/>
  <c r="B55" i="43"/>
  <c r="H55" i="43"/>
  <c r="A54" i="43"/>
  <c r="Q55" i="43"/>
  <c r="E54" i="43" l="1"/>
  <c r="D54" i="43"/>
  <c r="F54" i="43"/>
  <c r="C54" i="43"/>
  <c r="G54" i="43"/>
  <c r="B54" i="43"/>
  <c r="I54" i="43"/>
  <c r="H54" i="43"/>
  <c r="O54" i="43"/>
  <c r="Q54" i="43" s="1"/>
  <c r="A53" i="43"/>
  <c r="F53" i="43" l="1"/>
  <c r="E53" i="43"/>
  <c r="D53" i="43"/>
  <c r="C53" i="43"/>
  <c r="J53" i="43"/>
  <c r="B53" i="43"/>
  <c r="H53" i="43"/>
  <c r="I53" i="43"/>
  <c r="G53" i="43"/>
  <c r="A52" i="43"/>
  <c r="O53" i="43"/>
  <c r="Q53" i="43" s="1"/>
  <c r="H52" i="43" l="1"/>
  <c r="G52" i="43"/>
  <c r="I52" i="43"/>
  <c r="F52" i="43"/>
  <c r="B52" i="43"/>
  <c r="E52" i="43"/>
  <c r="J52" i="43"/>
  <c r="D52" i="43"/>
  <c r="K52" i="43"/>
  <c r="C52" i="43"/>
  <c r="A51" i="43"/>
  <c r="O52" i="43"/>
  <c r="Q52" i="43" s="1"/>
  <c r="K51" i="43" l="1"/>
  <c r="C51" i="43"/>
  <c r="J51" i="43"/>
  <c r="B51" i="43"/>
  <c r="E51" i="43"/>
  <c r="D51" i="43"/>
  <c r="I51" i="43"/>
  <c r="L51" i="43"/>
  <c r="H51" i="43"/>
  <c r="G51" i="43"/>
  <c r="F51" i="43"/>
  <c r="O51" i="43"/>
  <c r="A50" i="43"/>
  <c r="A49" i="43" l="1"/>
  <c r="O50" i="43"/>
  <c r="O49" i="43" l="1"/>
  <c r="A48" i="43"/>
  <c r="A47" i="43" l="1"/>
  <c r="O48" i="43"/>
  <c r="O47" i="43" l="1"/>
  <c r="A46" i="43"/>
  <c r="O46" i="43" l="1"/>
  <c r="A45" i="43"/>
  <c r="Z46" i="43" l="1"/>
  <c r="O45" i="43"/>
  <c r="A44" i="43"/>
  <c r="W46" i="43" l="1"/>
  <c r="X46" i="43"/>
  <c r="AA46" i="43"/>
  <c r="K44" i="43"/>
  <c r="I44" i="43"/>
  <c r="G44" i="43"/>
  <c r="F44" i="43"/>
  <c r="B44" i="43"/>
  <c r="L44" i="43"/>
  <c r="J44" i="43"/>
  <c r="D44" i="43"/>
  <c r="C44" i="43"/>
  <c r="H44" i="43"/>
  <c r="E44" i="43"/>
  <c r="A43" i="43"/>
  <c r="O44" i="43"/>
  <c r="AD46" i="43"/>
  <c r="AC46" i="43"/>
  <c r="Y46" i="43"/>
  <c r="X45" i="43"/>
  <c r="V46" i="43"/>
  <c r="AB46" i="43"/>
  <c r="T46" i="43"/>
  <c r="U46" i="43"/>
  <c r="T45" i="43" l="1"/>
  <c r="Y45" i="43"/>
  <c r="AD45" i="43"/>
  <c r="AE46" i="43"/>
  <c r="AF46" i="43"/>
  <c r="AA45" i="43"/>
  <c r="AB45" i="43"/>
  <c r="Z45" i="43"/>
  <c r="AC45" i="43"/>
  <c r="W44" i="43"/>
  <c r="Y44" i="43"/>
  <c r="U45" i="43"/>
  <c r="W45" i="43"/>
  <c r="V45" i="43"/>
  <c r="K43" i="43"/>
  <c r="I43" i="43"/>
  <c r="L43" i="43"/>
  <c r="J43" i="43"/>
  <c r="E43" i="43"/>
  <c r="F43" i="43"/>
  <c r="D43" i="43"/>
  <c r="H43" i="43"/>
  <c r="G43" i="43"/>
  <c r="C43" i="43"/>
  <c r="B43" i="43"/>
  <c r="A42" i="43"/>
  <c r="O43" i="43"/>
  <c r="K63" i="43" l="1"/>
  <c r="F63" i="43"/>
  <c r="G63" i="43"/>
  <c r="E63" i="43"/>
  <c r="H63" i="43"/>
  <c r="I63" i="43"/>
  <c r="L63" i="43"/>
  <c r="J63" i="43"/>
  <c r="D63" i="43"/>
  <c r="X44" i="43"/>
  <c r="U44" i="43"/>
  <c r="V44" i="43"/>
  <c r="AC44" i="43"/>
  <c r="T44" i="43"/>
  <c r="AE45" i="43"/>
  <c r="AB44" i="43"/>
  <c r="AD44" i="43"/>
  <c r="Z44" i="43"/>
  <c r="AF45" i="43"/>
  <c r="L42" i="43"/>
  <c r="J42" i="43"/>
  <c r="I42" i="43"/>
  <c r="E42" i="43"/>
  <c r="K42" i="43"/>
  <c r="H42" i="43"/>
  <c r="C42" i="43"/>
  <c r="G42" i="43"/>
  <c r="B42" i="43"/>
  <c r="F42" i="43"/>
  <c r="D42" i="43"/>
  <c r="O42" i="43"/>
  <c r="A41" i="43"/>
  <c r="AA44" i="43"/>
  <c r="AD43" i="43"/>
  <c r="C61" i="43" l="1"/>
  <c r="U61" i="43" s="1"/>
  <c r="K57" i="43"/>
  <c r="AC57" i="43" s="1"/>
  <c r="H60" i="43"/>
  <c r="Z60" i="43" s="1"/>
  <c r="H57" i="43"/>
  <c r="Z57" i="43" s="1"/>
  <c r="H59" i="43"/>
  <c r="Z59" i="43" s="1"/>
  <c r="H61" i="43"/>
  <c r="Z61" i="43" s="1"/>
  <c r="H58" i="43"/>
  <c r="Z58" i="43" s="1"/>
  <c r="H56" i="43"/>
  <c r="Z56" i="43" s="1"/>
  <c r="E61" i="43"/>
  <c r="W61" i="43" s="1"/>
  <c r="E60" i="43"/>
  <c r="W60" i="43" s="1"/>
  <c r="E59" i="43"/>
  <c r="W59" i="43" s="1"/>
  <c r="G58" i="43"/>
  <c r="Y58" i="43" s="1"/>
  <c r="G60" i="43"/>
  <c r="Y60" i="43" s="1"/>
  <c r="G57" i="43"/>
  <c r="Y57" i="43" s="1"/>
  <c r="G59" i="43"/>
  <c r="Y59" i="43" s="1"/>
  <c r="G61" i="43"/>
  <c r="Y61" i="43" s="1"/>
  <c r="D61" i="43"/>
  <c r="V61" i="43" s="1"/>
  <c r="D60" i="43"/>
  <c r="V60" i="43" s="1"/>
  <c r="J57" i="43"/>
  <c r="AB57" i="43" s="1"/>
  <c r="J59" i="43"/>
  <c r="AB59" i="43" s="1"/>
  <c r="J61" i="43"/>
  <c r="AB61" i="43" s="1"/>
  <c r="J58" i="43"/>
  <c r="AB58" i="43" s="1"/>
  <c r="J60" i="43"/>
  <c r="AB60" i="43" s="1"/>
  <c r="J56" i="43"/>
  <c r="AB56" i="43" s="1"/>
  <c r="J55" i="43"/>
  <c r="AB55" i="43" s="1"/>
  <c r="J54" i="43"/>
  <c r="AB54" i="43" s="1"/>
  <c r="K59" i="43"/>
  <c r="AC59" i="43" s="1"/>
  <c r="K61" i="43"/>
  <c r="AC61" i="43" s="1"/>
  <c r="K58" i="43"/>
  <c r="AC58" i="43" s="1"/>
  <c r="K60" i="43"/>
  <c r="AC60" i="43" s="1"/>
  <c r="K56" i="43"/>
  <c r="AC56" i="43" s="1"/>
  <c r="K55" i="43"/>
  <c r="AC55" i="43" s="1"/>
  <c r="K54" i="43"/>
  <c r="AC54" i="43" s="1"/>
  <c r="K53" i="43"/>
  <c r="AC53" i="43" s="1"/>
  <c r="I60" i="43"/>
  <c r="AA60" i="43" s="1"/>
  <c r="I57" i="43"/>
  <c r="AA57" i="43" s="1"/>
  <c r="I59" i="43"/>
  <c r="AA59" i="43" s="1"/>
  <c r="I61" i="43"/>
  <c r="AA61" i="43" s="1"/>
  <c r="I58" i="43"/>
  <c r="AA58" i="43" s="1"/>
  <c r="I56" i="43"/>
  <c r="AA56" i="43" s="1"/>
  <c r="I55" i="43"/>
  <c r="AA55" i="43" s="1"/>
  <c r="F61" i="43"/>
  <c r="X61" i="43" s="1"/>
  <c r="F58" i="43"/>
  <c r="X58" i="43" s="1"/>
  <c r="F60" i="43"/>
  <c r="X60" i="43" s="1"/>
  <c r="F59" i="43"/>
  <c r="X59" i="43" s="1"/>
  <c r="L59" i="43"/>
  <c r="AD59" i="43" s="1"/>
  <c r="L58" i="43"/>
  <c r="AD58" i="43" s="1"/>
  <c r="L60" i="43"/>
  <c r="AD60" i="43" s="1"/>
  <c r="L57" i="43"/>
  <c r="AD57" i="43" s="1"/>
  <c r="L56" i="43"/>
  <c r="AD56" i="43" s="1"/>
  <c r="L55" i="43"/>
  <c r="AD55" i="43" s="1"/>
  <c r="L54" i="43"/>
  <c r="AD54" i="43" s="1"/>
  <c r="L53" i="43"/>
  <c r="AD53" i="43" s="1"/>
  <c r="L52" i="43"/>
  <c r="AD52" i="43" s="1"/>
  <c r="X43" i="43"/>
  <c r="AE44" i="43"/>
  <c r="AF44" i="43"/>
  <c r="Y43" i="43"/>
  <c r="V43" i="43"/>
  <c r="T43" i="43"/>
  <c r="W43" i="43"/>
  <c r="AA43" i="43"/>
  <c r="L41" i="43"/>
  <c r="K41" i="43"/>
  <c r="J41" i="43"/>
  <c r="F41" i="43"/>
  <c r="B41" i="43"/>
  <c r="G41" i="43"/>
  <c r="E41" i="43"/>
  <c r="D41" i="43"/>
  <c r="C41" i="43"/>
  <c r="I41" i="43"/>
  <c r="H41" i="43"/>
  <c r="A40" i="43"/>
  <c r="O41" i="43"/>
  <c r="AB43" i="43"/>
  <c r="U43" i="43"/>
  <c r="Z43" i="43"/>
  <c r="AC43" i="43"/>
  <c r="AD42" i="43"/>
  <c r="AE57" i="43" l="1"/>
  <c r="AF57" i="43"/>
  <c r="AF58" i="43"/>
  <c r="AE58" i="43"/>
  <c r="AE53" i="43"/>
  <c r="AF53" i="43"/>
  <c r="AF54" i="43"/>
  <c r="AE54" i="43"/>
  <c r="AE60" i="43"/>
  <c r="AF60" i="43"/>
  <c r="AF59" i="43"/>
  <c r="AE59" i="43"/>
  <c r="AF55" i="43"/>
  <c r="AE55" i="43"/>
  <c r="AF61" i="43"/>
  <c r="AE61" i="43"/>
  <c r="AF56" i="43"/>
  <c r="AE56" i="43"/>
  <c r="AF52" i="43"/>
  <c r="AE52" i="43"/>
  <c r="AE43" i="43"/>
  <c r="AC42" i="43"/>
  <c r="U42" i="43"/>
  <c r="X42" i="43"/>
  <c r="V42" i="43"/>
  <c r="W42" i="43"/>
  <c r="AF43" i="43"/>
  <c r="T42" i="43"/>
  <c r="AB42" i="43"/>
  <c r="Y42" i="43"/>
  <c r="X41" i="43"/>
  <c r="Z42" i="43"/>
  <c r="AA42" i="43"/>
  <c r="I40" i="43"/>
  <c r="E40" i="43"/>
  <c r="L40" i="43"/>
  <c r="G40" i="43"/>
  <c r="B40" i="43"/>
  <c r="K40" i="43"/>
  <c r="F40" i="43"/>
  <c r="D40" i="43"/>
  <c r="C40" i="43"/>
  <c r="J40" i="43"/>
  <c r="H40" i="43"/>
  <c r="A39" i="43"/>
  <c r="O40" i="43"/>
  <c r="AA40" i="43" l="1"/>
  <c r="AD41" i="43"/>
  <c r="Y41" i="43"/>
  <c r="L39" i="43"/>
  <c r="H39" i="43"/>
  <c r="D39" i="43"/>
  <c r="G39" i="43"/>
  <c r="B39" i="43"/>
  <c r="K39" i="43"/>
  <c r="F39" i="43"/>
  <c r="E39" i="43"/>
  <c r="C39" i="43"/>
  <c r="J39" i="43"/>
  <c r="I39" i="43"/>
  <c r="O39" i="43"/>
  <c r="A38" i="43"/>
  <c r="V40" i="43"/>
  <c r="T41" i="43"/>
  <c r="AA41" i="43"/>
  <c r="Z40" i="43"/>
  <c r="AE42" i="43"/>
  <c r="AF42" i="43"/>
  <c r="AB41" i="43"/>
  <c r="V41" i="43"/>
  <c r="W40" i="43"/>
  <c r="W41" i="43"/>
  <c r="U41" i="43"/>
  <c r="AC41" i="43"/>
  <c r="Z41" i="43"/>
  <c r="AB40" i="43" l="1"/>
  <c r="AC40" i="43"/>
  <c r="AD40" i="43"/>
  <c r="Y40" i="43"/>
  <c r="T40" i="43"/>
  <c r="U40" i="43"/>
  <c r="X40" i="43"/>
  <c r="AE41" i="43"/>
  <c r="AF41" i="43"/>
  <c r="K38" i="43"/>
  <c r="G38" i="43"/>
  <c r="C38" i="43"/>
  <c r="H38" i="43"/>
  <c r="B38" i="43"/>
  <c r="L38" i="43"/>
  <c r="F38" i="43"/>
  <c r="E38" i="43"/>
  <c r="D38" i="43"/>
  <c r="J38" i="43"/>
  <c r="I38" i="43"/>
  <c r="A37" i="43"/>
  <c r="O38" i="43"/>
  <c r="Y39" i="43"/>
  <c r="AE40" i="43" l="1"/>
  <c r="AF40" i="43"/>
  <c r="AD39" i="43"/>
  <c r="AB39" i="43"/>
  <c r="T39" i="43"/>
  <c r="AA39" i="43"/>
  <c r="W39" i="43"/>
  <c r="U39" i="43"/>
  <c r="AC39" i="43"/>
  <c r="Y38" i="43"/>
  <c r="J37" i="43"/>
  <c r="F37" i="43"/>
  <c r="B37" i="43"/>
  <c r="H37" i="43"/>
  <c r="C37" i="43"/>
  <c r="L37" i="43"/>
  <c r="G37" i="43"/>
  <c r="E37" i="43"/>
  <c r="D37" i="43"/>
  <c r="K37" i="43"/>
  <c r="I37" i="43"/>
  <c r="O37" i="43"/>
  <c r="A36" i="43"/>
  <c r="V39" i="43"/>
  <c r="Z39" i="43"/>
  <c r="X39" i="43"/>
  <c r="AB38" i="43" l="1"/>
  <c r="U38" i="43"/>
  <c r="W38" i="43"/>
  <c r="X38" i="43"/>
  <c r="AC38" i="43"/>
  <c r="Z38" i="43"/>
  <c r="AF39" i="43"/>
  <c r="T38" i="43"/>
  <c r="AE39" i="43"/>
  <c r="AD38" i="43"/>
  <c r="V38" i="43"/>
  <c r="AA38" i="43"/>
  <c r="AA37" i="43"/>
  <c r="I36" i="43"/>
  <c r="E36" i="43"/>
  <c r="H36" i="43"/>
  <c r="C36" i="43"/>
  <c r="L36" i="43"/>
  <c r="G36" i="43"/>
  <c r="B36" i="43"/>
  <c r="F36" i="43"/>
  <c r="D36" i="43"/>
  <c r="K36" i="43"/>
  <c r="J36" i="43"/>
  <c r="A35" i="43"/>
  <c r="O36" i="43"/>
  <c r="AF38" i="43" l="1"/>
  <c r="V37" i="43"/>
  <c r="AE38" i="43"/>
  <c r="Y37" i="43"/>
  <c r="AB37" i="43"/>
  <c r="L35" i="43"/>
  <c r="H35" i="43"/>
  <c r="D35" i="43"/>
  <c r="I35" i="43"/>
  <c r="C35" i="43"/>
  <c r="G35" i="43"/>
  <c r="B35" i="43"/>
  <c r="F35" i="43"/>
  <c r="E35" i="43"/>
  <c r="K35" i="43"/>
  <c r="J35" i="43"/>
  <c r="A34" i="43"/>
  <c r="O35" i="43"/>
  <c r="AD37" i="43"/>
  <c r="X37" i="43"/>
  <c r="Z37" i="43"/>
  <c r="U37" i="43"/>
  <c r="AA36" i="43"/>
  <c r="AC37" i="43"/>
  <c r="T37" i="43"/>
  <c r="W37" i="43"/>
  <c r="T36" i="43" l="1"/>
  <c r="Z36" i="43"/>
  <c r="V36" i="43"/>
  <c r="X36" i="43"/>
  <c r="AD36" i="43"/>
  <c r="AF37" i="43"/>
  <c r="AE37" i="43"/>
  <c r="W36" i="43"/>
  <c r="K34" i="43"/>
  <c r="G34" i="43"/>
  <c r="C34" i="43"/>
  <c r="I34" i="43"/>
  <c r="D34" i="43"/>
  <c r="H34" i="43"/>
  <c r="B34" i="43"/>
  <c r="F34" i="43"/>
  <c r="E34" i="43"/>
  <c r="L34" i="43"/>
  <c r="J34" i="43"/>
  <c r="A33" i="43"/>
  <c r="O34" i="43"/>
  <c r="AB36" i="43"/>
  <c r="AC36" i="43"/>
  <c r="U36" i="43"/>
  <c r="V35" i="43"/>
  <c r="Y36" i="43"/>
  <c r="X35" i="43" l="1"/>
  <c r="AF36" i="43"/>
  <c r="W35" i="43"/>
  <c r="Y35" i="43"/>
  <c r="Z35" i="43"/>
  <c r="AD35" i="43"/>
  <c r="T35" i="43"/>
  <c r="AC35" i="43"/>
  <c r="J33" i="43"/>
  <c r="F33" i="43"/>
  <c r="B33" i="43"/>
  <c r="I33" i="43"/>
  <c r="D33" i="43"/>
  <c r="H33" i="43"/>
  <c r="G33" i="43"/>
  <c r="E33" i="43"/>
  <c r="L33" i="43"/>
  <c r="C33" i="43"/>
  <c r="K33" i="43"/>
  <c r="O33" i="43"/>
  <c r="A32" i="43"/>
  <c r="AE36" i="43"/>
  <c r="U35" i="43"/>
  <c r="AB35" i="43"/>
  <c r="AA35" i="43"/>
  <c r="W34" i="43"/>
  <c r="T34" i="43" l="1"/>
  <c r="AE35" i="43"/>
  <c r="X34" i="43"/>
  <c r="AF35" i="43"/>
  <c r="I32" i="43"/>
  <c r="E32" i="43"/>
  <c r="J32" i="43"/>
  <c r="D32" i="43"/>
  <c r="K32" i="43"/>
  <c r="C32" i="43"/>
  <c r="H32" i="43"/>
  <c r="B32" i="43"/>
  <c r="G32" i="43"/>
  <c r="L32" i="43"/>
  <c r="F32" i="43"/>
  <c r="A31" i="43"/>
  <c r="O32" i="43"/>
  <c r="AB34" i="43"/>
  <c r="AC34" i="43"/>
  <c r="Y34" i="43"/>
  <c r="U34" i="43"/>
  <c r="AA34" i="43"/>
  <c r="U33" i="43"/>
  <c r="V34" i="43"/>
  <c r="Z34" i="43"/>
  <c r="AD34" i="43"/>
  <c r="Z33" i="43" l="1"/>
  <c r="T33" i="43"/>
  <c r="V33" i="43"/>
  <c r="AF34" i="43"/>
  <c r="AA33" i="43"/>
  <c r="W33" i="43"/>
  <c r="AD33" i="43"/>
  <c r="Y33" i="43"/>
  <c r="AE34" i="43"/>
  <c r="AC33" i="43"/>
  <c r="AB33" i="43"/>
  <c r="L31" i="43"/>
  <c r="H31" i="43"/>
  <c r="D31" i="43"/>
  <c r="J31" i="43"/>
  <c r="E31" i="43"/>
  <c r="G31" i="43"/>
  <c r="B31" i="43"/>
  <c r="F31" i="43"/>
  <c r="K31" i="43"/>
  <c r="C31" i="43"/>
  <c r="I31" i="43"/>
  <c r="O31" i="43"/>
  <c r="A30" i="43"/>
  <c r="Z32" i="43"/>
  <c r="X33" i="43"/>
  <c r="T32" i="43" l="1"/>
  <c r="AF33" i="43"/>
  <c r="Y32" i="43"/>
  <c r="X32" i="43"/>
  <c r="AB32" i="43"/>
  <c r="U32" i="43"/>
  <c r="V32" i="43"/>
  <c r="AC32" i="43"/>
  <c r="AD32" i="43"/>
  <c r="K30" i="43"/>
  <c r="G30" i="43"/>
  <c r="C30" i="43"/>
  <c r="J30" i="43"/>
  <c r="E30" i="43"/>
  <c r="L30" i="43"/>
  <c r="D30" i="43"/>
  <c r="F30" i="43"/>
  <c r="I30" i="43"/>
  <c r="B30" i="43"/>
  <c r="H30" i="43"/>
  <c r="O30" i="43"/>
  <c r="A29" i="43"/>
  <c r="AE33" i="43"/>
  <c r="AD31" i="43"/>
  <c r="AA32" i="43"/>
  <c r="W32" i="43"/>
  <c r="AC31" i="43" l="1"/>
  <c r="U31" i="43"/>
  <c r="V31" i="43"/>
  <c r="AB31" i="43"/>
  <c r="Y31" i="43"/>
  <c r="AA31" i="43"/>
  <c r="AF32" i="43"/>
  <c r="X31" i="43"/>
  <c r="Z31" i="43"/>
  <c r="T31" i="43"/>
  <c r="AE32" i="43"/>
  <c r="W31" i="43"/>
  <c r="Y30" i="43"/>
  <c r="J29" i="43"/>
  <c r="F29" i="43"/>
  <c r="B29" i="43"/>
  <c r="K29" i="43"/>
  <c r="E29" i="43"/>
  <c r="H29" i="43"/>
  <c r="I29" i="43"/>
  <c r="C29" i="43"/>
  <c r="G29" i="43"/>
  <c r="L29" i="43"/>
  <c r="D29" i="43"/>
  <c r="O29" i="43"/>
  <c r="A28" i="43"/>
  <c r="AF31" i="43" l="1"/>
  <c r="W30" i="43"/>
  <c r="AB30" i="43"/>
  <c r="U30" i="43"/>
  <c r="I28" i="43"/>
  <c r="E28" i="43"/>
  <c r="K28" i="43"/>
  <c r="F28" i="43"/>
  <c r="L28" i="43"/>
  <c r="D28" i="43"/>
  <c r="G28" i="43"/>
  <c r="J28" i="43"/>
  <c r="C28" i="43"/>
  <c r="H28" i="43"/>
  <c r="B28" i="43"/>
  <c r="O28" i="43"/>
  <c r="A27" i="43"/>
  <c r="AD30" i="43"/>
  <c r="Z30" i="43"/>
  <c r="AA29" i="43"/>
  <c r="AA30" i="43"/>
  <c r="AC30" i="43"/>
  <c r="V30" i="43"/>
  <c r="T30" i="43"/>
  <c r="AE31" i="43"/>
  <c r="X30" i="43"/>
  <c r="AE30" i="43" l="1"/>
  <c r="AF30" i="43"/>
  <c r="AB29" i="43"/>
  <c r="Z29" i="43"/>
  <c r="V29" i="43"/>
  <c r="W29" i="43"/>
  <c r="AC29" i="43"/>
  <c r="Y29" i="43"/>
  <c r="X29" i="43"/>
  <c r="AA28" i="43"/>
  <c r="U29" i="43"/>
  <c r="T29" i="43"/>
  <c r="L27" i="43"/>
  <c r="H27" i="43"/>
  <c r="D27" i="43"/>
  <c r="K27" i="43"/>
  <c r="F27" i="43"/>
  <c r="I27" i="43"/>
  <c r="B27" i="43"/>
  <c r="J27" i="43"/>
  <c r="C27" i="43"/>
  <c r="G27" i="43"/>
  <c r="E27" i="43"/>
  <c r="O27" i="43"/>
  <c r="A26" i="43"/>
  <c r="AD29" i="43"/>
  <c r="AD28" i="43" l="1"/>
  <c r="T28" i="43"/>
  <c r="Z27" i="43"/>
  <c r="V28" i="43"/>
  <c r="AC28" i="43"/>
  <c r="AB28" i="43"/>
  <c r="U28" i="43"/>
  <c r="Y28" i="43"/>
  <c r="X28" i="43"/>
  <c r="Z28" i="43"/>
  <c r="K26" i="43"/>
  <c r="G26" i="43"/>
  <c r="C26" i="43"/>
  <c r="L26" i="43"/>
  <c r="F26" i="43"/>
  <c r="E26" i="43"/>
  <c r="H26" i="43"/>
  <c r="J26" i="43"/>
  <c r="D26" i="43"/>
  <c r="I26" i="43"/>
  <c r="B26" i="43"/>
  <c r="A25" i="43"/>
  <c r="O26" i="43"/>
  <c r="AD27" i="43"/>
  <c r="AE29" i="43"/>
  <c r="AF29" i="43"/>
  <c r="W28" i="43"/>
  <c r="AC27" i="43" l="1"/>
  <c r="T27" i="43"/>
  <c r="AF28" i="43"/>
  <c r="AA27" i="43"/>
  <c r="AE28" i="43"/>
  <c r="A24" i="43"/>
  <c r="J25" i="43"/>
  <c r="F25" i="43"/>
  <c r="B25" i="43"/>
  <c r="L25" i="43"/>
  <c r="G25" i="43"/>
  <c r="I25" i="43"/>
  <c r="C25" i="43"/>
  <c r="K25" i="43"/>
  <c r="H25" i="43"/>
  <c r="E25" i="43"/>
  <c r="D25" i="43"/>
  <c r="O25" i="43"/>
  <c r="S25" i="43"/>
  <c r="S26" i="43" s="1"/>
  <c r="S27" i="43" s="1"/>
  <c r="S28" i="43" s="1"/>
  <c r="S29" i="43" s="1"/>
  <c r="S30" i="43" s="1"/>
  <c r="S31" i="43" s="1"/>
  <c r="S32" i="43" s="1"/>
  <c r="S33" i="43" s="1"/>
  <c r="S34" i="43" s="1"/>
  <c r="S35" i="43" s="1"/>
  <c r="S36" i="43" s="1"/>
  <c r="S37" i="43" s="1"/>
  <c r="S38" i="43" s="1"/>
  <c r="S39" i="43" s="1"/>
  <c r="S40" i="43" s="1"/>
  <c r="S41" i="43" s="1"/>
  <c r="S42" i="43" s="1"/>
  <c r="S43" i="43" s="1"/>
  <c r="S44" i="43" s="1"/>
  <c r="S45" i="43" s="1"/>
  <c r="S46" i="43" s="1"/>
  <c r="S47" i="43" s="1"/>
  <c r="Y27" i="43"/>
  <c r="W27" i="43"/>
  <c r="X27" i="43"/>
  <c r="AB26" i="43"/>
  <c r="V27" i="43"/>
  <c r="AB27" i="43"/>
  <c r="U27" i="43"/>
  <c r="A23" i="43" l="1"/>
  <c r="E24" i="43"/>
  <c r="O24" i="43"/>
  <c r="G24" i="43"/>
  <c r="S24" i="43"/>
  <c r="I24" i="43"/>
  <c r="B24" i="43"/>
  <c r="C24" i="43"/>
  <c r="L24" i="43"/>
  <c r="J24" i="43"/>
  <c r="D24" i="43"/>
  <c r="K24" i="43"/>
  <c r="F24" i="43"/>
  <c r="H24" i="43"/>
  <c r="AE27" i="43"/>
  <c r="X26" i="43"/>
  <c r="Y26" i="43"/>
  <c r="U26" i="43"/>
  <c r="Z26" i="43"/>
  <c r="Y25" i="43"/>
  <c r="AF27" i="43"/>
  <c r="T26" i="43"/>
  <c r="W26" i="43"/>
  <c r="AD26" i="43"/>
  <c r="AC26" i="43"/>
  <c r="V26" i="43"/>
  <c r="AA26" i="43"/>
  <c r="T24" i="43" l="1"/>
  <c r="A22" i="43"/>
  <c r="L23" i="43"/>
  <c r="C23" i="43"/>
  <c r="K23" i="43"/>
  <c r="D23" i="43"/>
  <c r="E23" i="43"/>
  <c r="O23" i="43"/>
  <c r="G23" i="43"/>
  <c r="S23" i="43"/>
  <c r="H23" i="43"/>
  <c r="B23" i="43"/>
  <c r="I23" i="43"/>
  <c r="J23" i="43"/>
  <c r="F23" i="43"/>
  <c r="AA25" i="43"/>
  <c r="T25" i="43"/>
  <c r="X25" i="43"/>
  <c r="U25" i="43"/>
  <c r="AB25" i="43"/>
  <c r="AF26" i="43"/>
  <c r="AE26" i="43"/>
  <c r="AC25" i="43"/>
  <c r="W25" i="43"/>
  <c r="V25" i="43"/>
  <c r="AD25" i="43"/>
  <c r="Z25" i="43"/>
  <c r="O56" i="9"/>
  <c r="AB24" i="43" l="1"/>
  <c r="V24" i="43"/>
  <c r="Y24" i="43"/>
  <c r="AC24" i="43"/>
  <c r="AA24" i="43"/>
  <c r="A21" i="43"/>
  <c r="I22" i="43"/>
  <c r="C22" i="43"/>
  <c r="K22" i="43"/>
  <c r="E22" i="43"/>
  <c r="O22" i="43"/>
  <c r="F22" i="43"/>
  <c r="J22" i="43"/>
  <c r="H22" i="43"/>
  <c r="G22" i="43"/>
  <c r="S22" i="43"/>
  <c r="B22" i="43"/>
  <c r="D22" i="43"/>
  <c r="L22" i="43"/>
  <c r="AD24" i="43"/>
  <c r="X24" i="43"/>
  <c r="AD23" i="43"/>
  <c r="W24" i="43"/>
  <c r="Z24" i="43"/>
  <c r="U24" i="43"/>
  <c r="AE25" i="43"/>
  <c r="AF25" i="43"/>
  <c r="A55" i="9"/>
  <c r="Y23" i="43" l="1"/>
  <c r="Z23" i="43"/>
  <c r="X23" i="43"/>
  <c r="T23" i="43"/>
  <c r="AA23" i="43"/>
  <c r="AE24" i="43"/>
  <c r="AB23" i="43"/>
  <c r="AF24" i="43"/>
  <c r="V23" i="43"/>
  <c r="T22" i="43"/>
  <c r="A20" i="43"/>
  <c r="H21" i="43"/>
  <c r="G21" i="43"/>
  <c r="S21" i="43"/>
  <c r="I21" i="43"/>
  <c r="C21" i="43"/>
  <c r="K21" i="43"/>
  <c r="D21" i="43"/>
  <c r="L21" i="43"/>
  <c r="F21" i="43"/>
  <c r="E21" i="43"/>
  <c r="O21" i="43"/>
  <c r="B21" i="43"/>
  <c r="J21" i="43"/>
  <c r="AC23" i="43"/>
  <c r="W23" i="43"/>
  <c r="U23" i="43"/>
  <c r="B55" i="9"/>
  <c r="C55" i="9"/>
  <c r="A54" i="9"/>
  <c r="O55" i="9"/>
  <c r="AB22" i="43" l="1"/>
  <c r="AC22" i="43"/>
  <c r="X22" i="43"/>
  <c r="U22" i="43"/>
  <c r="AE23" i="43"/>
  <c r="Y22" i="43"/>
  <c r="Z22" i="43"/>
  <c r="W22" i="43"/>
  <c r="A19" i="43"/>
  <c r="E20" i="43"/>
  <c r="O20" i="43"/>
  <c r="F20" i="43"/>
  <c r="G20" i="43"/>
  <c r="S20" i="43"/>
  <c r="I20" i="43"/>
  <c r="D20" i="43"/>
  <c r="B20" i="43"/>
  <c r="J20" i="43"/>
  <c r="C20" i="43"/>
  <c r="K20" i="43"/>
  <c r="L20" i="43"/>
  <c r="H20" i="43"/>
  <c r="V22" i="43"/>
  <c r="AA22" i="43"/>
  <c r="AF23" i="43"/>
  <c r="Z21" i="43"/>
  <c r="AD22" i="43"/>
  <c r="B54" i="9"/>
  <c r="C54" i="9"/>
  <c r="D54" i="9"/>
  <c r="O54" i="9"/>
  <c r="A53" i="9"/>
  <c r="AA21" i="43" l="1"/>
  <c r="T21" i="43"/>
  <c r="AC21" i="43"/>
  <c r="AD21" i="43"/>
  <c r="V21" i="43"/>
  <c r="AE22" i="43"/>
  <c r="W21" i="43"/>
  <c r="U21" i="43"/>
  <c r="AB21" i="43"/>
  <c r="AF22" i="43"/>
  <c r="AD20" i="43"/>
  <c r="A18" i="43"/>
  <c r="L19" i="43"/>
  <c r="C19" i="43"/>
  <c r="K19" i="43"/>
  <c r="E19" i="43"/>
  <c r="O19" i="43"/>
  <c r="G19" i="43"/>
  <c r="S19" i="43"/>
  <c r="D19" i="43"/>
  <c r="H19" i="43"/>
  <c r="J19" i="43"/>
  <c r="I19" i="43"/>
  <c r="B19" i="43"/>
  <c r="F19" i="43"/>
  <c r="X21" i="43"/>
  <c r="Y21" i="43"/>
  <c r="D53" i="9"/>
  <c r="E53" i="9"/>
  <c r="B53" i="9"/>
  <c r="C53" i="9"/>
  <c r="O53" i="9"/>
  <c r="A52" i="9"/>
  <c r="X20" i="43" l="1"/>
  <c r="AE21" i="43"/>
  <c r="Y20" i="43"/>
  <c r="T20" i="43"/>
  <c r="W20" i="43"/>
  <c r="AC20" i="43"/>
  <c r="AA20" i="43"/>
  <c r="V20" i="43"/>
  <c r="AB20" i="43"/>
  <c r="A17" i="43"/>
  <c r="J18" i="43"/>
  <c r="I18" i="43"/>
  <c r="B18" i="43"/>
  <c r="C18" i="43"/>
  <c r="K18" i="43"/>
  <c r="E18" i="43"/>
  <c r="O18" i="43"/>
  <c r="F18" i="43"/>
  <c r="H18" i="43"/>
  <c r="G18" i="43"/>
  <c r="S18" i="43"/>
  <c r="D18" i="43"/>
  <c r="L18" i="43"/>
  <c r="AF21" i="43"/>
  <c r="U20" i="43"/>
  <c r="AC19" i="43"/>
  <c r="Z20" i="43"/>
  <c r="C52" i="9"/>
  <c r="E52" i="9"/>
  <c r="D52" i="9"/>
  <c r="F52" i="9"/>
  <c r="B52" i="9"/>
  <c r="O52" i="9"/>
  <c r="P52" i="9" s="1"/>
  <c r="A51" i="9"/>
  <c r="AF20" i="43" l="1"/>
  <c r="AE20" i="43"/>
  <c r="Y19" i="43"/>
  <c r="W19" i="43"/>
  <c r="AB19" i="43"/>
  <c r="A16" i="43"/>
  <c r="G17" i="43"/>
  <c r="S17" i="43"/>
  <c r="I17" i="43"/>
  <c r="C17" i="43"/>
  <c r="K17" i="43"/>
  <c r="H17" i="43"/>
  <c r="D17" i="43"/>
  <c r="L17" i="43"/>
  <c r="F17" i="43"/>
  <c r="E17" i="43"/>
  <c r="O17" i="43"/>
  <c r="B17" i="43"/>
  <c r="J17" i="43"/>
  <c r="T19" i="43"/>
  <c r="V19" i="43"/>
  <c r="AA19" i="43"/>
  <c r="U19" i="43"/>
  <c r="AD19" i="43"/>
  <c r="X19" i="43"/>
  <c r="T18" i="43"/>
  <c r="Z19" i="43"/>
  <c r="E51" i="9"/>
  <c r="D51" i="9"/>
  <c r="F51" i="9"/>
  <c r="B51" i="9"/>
  <c r="C51" i="9"/>
  <c r="G51" i="9"/>
  <c r="O51" i="9"/>
  <c r="P51" i="9" s="1"/>
  <c r="A50" i="9"/>
  <c r="AD18" i="43" l="1"/>
  <c r="V18" i="43"/>
  <c r="AC18" i="43"/>
  <c r="U18" i="43"/>
  <c r="Y18" i="43"/>
  <c r="AA18" i="43"/>
  <c r="W18" i="43"/>
  <c r="AB18" i="43"/>
  <c r="X17" i="43"/>
  <c r="A15" i="43"/>
  <c r="E16" i="43"/>
  <c r="O16" i="43"/>
  <c r="G16" i="43"/>
  <c r="S16" i="43"/>
  <c r="I16" i="43"/>
  <c r="F16" i="43"/>
  <c r="B16" i="43"/>
  <c r="J16" i="43"/>
  <c r="D16" i="43"/>
  <c r="C16" i="43"/>
  <c r="K16" i="43"/>
  <c r="L16" i="43"/>
  <c r="H16" i="43"/>
  <c r="W17" i="43"/>
  <c r="V17" i="43"/>
  <c r="X18" i="43"/>
  <c r="AE19" i="43"/>
  <c r="AF19" i="43"/>
  <c r="Z17" i="43"/>
  <c r="AB17" i="43"/>
  <c r="AC17" i="43"/>
  <c r="U17" i="43"/>
  <c r="AA17" i="43"/>
  <c r="Z18" i="43"/>
  <c r="H50" i="9"/>
  <c r="D50" i="9"/>
  <c r="F50" i="9"/>
  <c r="B50" i="9"/>
  <c r="C50" i="9"/>
  <c r="G50" i="9"/>
  <c r="E50" i="9"/>
  <c r="O50" i="9"/>
  <c r="P50" i="9" s="1"/>
  <c r="A49" i="9"/>
  <c r="AD17" i="43" l="1"/>
  <c r="AF18" i="43"/>
  <c r="A14" i="43"/>
  <c r="D15" i="43"/>
  <c r="C15" i="43"/>
  <c r="K15" i="43"/>
  <c r="L15" i="43"/>
  <c r="E15" i="43"/>
  <c r="O15" i="43"/>
  <c r="G15" i="43"/>
  <c r="S15" i="43"/>
  <c r="H15" i="43"/>
  <c r="I15" i="43"/>
  <c r="B15" i="43"/>
  <c r="J15" i="43"/>
  <c r="F15" i="43"/>
  <c r="U16" i="43"/>
  <c r="Y17" i="43"/>
  <c r="T17" i="43"/>
  <c r="AE18" i="43"/>
  <c r="D49" i="9"/>
  <c r="B49" i="9"/>
  <c r="C49" i="9"/>
  <c r="G49" i="9"/>
  <c r="E49" i="9"/>
  <c r="I49" i="9"/>
  <c r="H49" i="9"/>
  <c r="F49" i="9"/>
  <c r="O49" i="9"/>
  <c r="P49" i="9" s="1"/>
  <c r="A48" i="9"/>
  <c r="AC16" i="43" l="1"/>
  <c r="AB16" i="43"/>
  <c r="AA16" i="43"/>
  <c r="X16" i="43"/>
  <c r="AD16" i="43"/>
  <c r="T16" i="43"/>
  <c r="U15" i="43"/>
  <c r="W15" i="43"/>
  <c r="AA15" i="43"/>
  <c r="A13" i="43"/>
  <c r="I14" i="43"/>
  <c r="J14" i="43"/>
  <c r="C14" i="43"/>
  <c r="K14" i="43"/>
  <c r="D14" i="43"/>
  <c r="E14" i="43"/>
  <c r="O14" i="43"/>
  <c r="B14" i="43"/>
  <c r="F14" i="43"/>
  <c r="H14" i="43"/>
  <c r="G14" i="43"/>
  <c r="S14" i="43"/>
  <c r="L14" i="43"/>
  <c r="AB15" i="43"/>
  <c r="W16" i="43"/>
  <c r="AD15" i="43"/>
  <c r="AE17" i="43"/>
  <c r="AF17" i="43"/>
  <c r="Z16" i="43"/>
  <c r="Y16" i="43"/>
  <c r="V16" i="43"/>
  <c r="I48" i="9"/>
  <c r="H48" i="9"/>
  <c r="F48" i="9"/>
  <c r="J48" i="9"/>
  <c r="G48" i="9"/>
  <c r="B48" i="9"/>
  <c r="E48" i="9"/>
  <c r="D48" i="9"/>
  <c r="C48" i="9"/>
  <c r="O48" i="9"/>
  <c r="A47" i="9"/>
  <c r="Y15" i="43" l="1"/>
  <c r="T15" i="43"/>
  <c r="AE16" i="43"/>
  <c r="V15" i="43"/>
  <c r="Z15" i="43"/>
  <c r="AF16" i="43"/>
  <c r="AC15" i="43"/>
  <c r="AA14" i="43"/>
  <c r="X15" i="43"/>
  <c r="AC14" i="43"/>
  <c r="A12" i="43"/>
  <c r="F13" i="43"/>
  <c r="G13" i="43"/>
  <c r="S13" i="43"/>
  <c r="H13" i="43"/>
  <c r="I13" i="43"/>
  <c r="B13" i="43"/>
  <c r="J13" i="43"/>
  <c r="C13" i="43"/>
  <c r="K13" i="43"/>
  <c r="D13" i="43"/>
  <c r="L13" i="43"/>
  <c r="E13" i="43"/>
  <c r="O13" i="43"/>
  <c r="I47" i="9"/>
  <c r="H47" i="9"/>
  <c r="F47" i="9"/>
  <c r="K47" i="9"/>
  <c r="J47" i="9"/>
  <c r="G47" i="9"/>
  <c r="P48" i="9"/>
  <c r="C47" i="9"/>
  <c r="D47" i="9"/>
  <c r="E47" i="9"/>
  <c r="B47" i="9"/>
  <c r="O47" i="9"/>
  <c r="A46" i="9"/>
  <c r="W14" i="43" l="1"/>
  <c r="T14" i="43"/>
  <c r="AF15" i="43"/>
  <c r="AD14" i="43"/>
  <c r="AC13" i="43"/>
  <c r="X14" i="43"/>
  <c r="AB14" i="43"/>
  <c r="AE15" i="43"/>
  <c r="Z14" i="43"/>
  <c r="V14" i="43"/>
  <c r="A11" i="43"/>
  <c r="D12" i="43"/>
  <c r="L12" i="43"/>
  <c r="E12" i="43"/>
  <c r="O12" i="43"/>
  <c r="F12" i="43"/>
  <c r="G12" i="43"/>
  <c r="S12" i="43"/>
  <c r="H12" i="43"/>
  <c r="I12" i="43"/>
  <c r="B12" i="43"/>
  <c r="J12" i="43"/>
  <c r="C12" i="43"/>
  <c r="K12" i="43"/>
  <c r="U14" i="43"/>
  <c r="Y14" i="43"/>
  <c r="F46" i="9"/>
  <c r="J46" i="9"/>
  <c r="G46" i="9"/>
  <c r="L46" i="9"/>
  <c r="I46" i="9"/>
  <c r="H46" i="9"/>
  <c r="P47" i="9"/>
  <c r="D46" i="9"/>
  <c r="C46" i="9"/>
  <c r="E46" i="9"/>
  <c r="O46" i="9"/>
  <c r="P46" i="9" s="1"/>
  <c r="B46" i="9"/>
  <c r="A45" i="9"/>
  <c r="W13" i="43" l="1"/>
  <c r="U13" i="43"/>
  <c r="Y13" i="43"/>
  <c r="T13" i="43"/>
  <c r="V13" i="43"/>
  <c r="AD13" i="43"/>
  <c r="X13" i="43"/>
  <c r="AA13" i="43"/>
  <c r="Z13" i="43"/>
  <c r="AE14" i="43"/>
  <c r="AF14" i="43"/>
  <c r="A10" i="43"/>
  <c r="B11" i="43"/>
  <c r="J11" i="43"/>
  <c r="C11" i="43"/>
  <c r="K11" i="43"/>
  <c r="D11" i="43"/>
  <c r="L11" i="43"/>
  <c r="E11" i="43"/>
  <c r="O11" i="43"/>
  <c r="F11" i="43"/>
  <c r="G11" i="43"/>
  <c r="S11" i="43"/>
  <c r="H11" i="43"/>
  <c r="I11" i="43"/>
  <c r="AD12" i="43"/>
  <c r="AB13" i="43"/>
  <c r="F45" i="9"/>
  <c r="K45" i="9"/>
  <c r="J45" i="9"/>
  <c r="G45" i="9"/>
  <c r="L45" i="9"/>
  <c r="I45" i="9"/>
  <c r="H45" i="9"/>
  <c r="C45" i="9"/>
  <c r="E45" i="9"/>
  <c r="D45" i="9"/>
  <c r="O45" i="9"/>
  <c r="P45" i="9" s="1"/>
  <c r="B45" i="9"/>
  <c r="A44" i="9"/>
  <c r="AF13" i="43" l="1"/>
  <c r="Z12" i="43"/>
  <c r="W12" i="43"/>
  <c r="AB12" i="43"/>
  <c r="V12" i="43"/>
  <c r="AA12" i="43"/>
  <c r="AC12" i="43"/>
  <c r="U12" i="43"/>
  <c r="T12" i="43"/>
  <c r="A9" i="43"/>
  <c r="H10" i="43"/>
  <c r="J10" i="43"/>
  <c r="I10" i="43"/>
  <c r="B10" i="43"/>
  <c r="C10" i="43"/>
  <c r="K10" i="43"/>
  <c r="D10" i="43"/>
  <c r="L10" i="43"/>
  <c r="E10" i="43"/>
  <c r="O10" i="43"/>
  <c r="F10" i="43"/>
  <c r="G10" i="43"/>
  <c r="S10" i="43"/>
  <c r="X12" i="43"/>
  <c r="AE13" i="43"/>
  <c r="AC11" i="43"/>
  <c r="Y12" i="43"/>
  <c r="J44" i="9"/>
  <c r="L44" i="9"/>
  <c r="I44" i="9"/>
  <c r="K44" i="9"/>
  <c r="E44" i="9"/>
  <c r="H44" i="9"/>
  <c r="F44" i="9"/>
  <c r="D44" i="9"/>
  <c r="G44" i="9"/>
  <c r="C44" i="9"/>
  <c r="O44" i="9"/>
  <c r="P44" i="9" s="1"/>
  <c r="B44" i="9"/>
  <c r="A43" i="9"/>
  <c r="L43" i="9" s="1"/>
  <c r="W11" i="43" l="1"/>
  <c r="T11" i="43"/>
  <c r="X11" i="43"/>
  <c r="V11" i="43"/>
  <c r="AA11" i="43"/>
  <c r="AB11" i="43"/>
  <c r="A8" i="43"/>
  <c r="F9" i="43"/>
  <c r="G9" i="43"/>
  <c r="S9" i="43"/>
  <c r="H9" i="43"/>
  <c r="I9" i="43"/>
  <c r="B9" i="43"/>
  <c r="J9" i="43"/>
  <c r="C9" i="43"/>
  <c r="K9" i="43"/>
  <c r="D9" i="43"/>
  <c r="L9" i="43"/>
  <c r="E9" i="43"/>
  <c r="O9" i="43"/>
  <c r="AD11" i="43"/>
  <c r="Y11" i="43"/>
  <c r="U11" i="43"/>
  <c r="AF12" i="43"/>
  <c r="AE12" i="43"/>
  <c r="W10" i="43"/>
  <c r="Z11" i="43"/>
  <c r="F43" i="9"/>
  <c r="G43" i="9"/>
  <c r="C43" i="9"/>
  <c r="J43" i="9"/>
  <c r="K43" i="9"/>
  <c r="I43" i="9"/>
  <c r="E43" i="9"/>
  <c r="H43" i="9"/>
  <c r="D43" i="9"/>
  <c r="O43" i="9"/>
  <c r="P43" i="9" s="1"/>
  <c r="B43" i="9"/>
  <c r="A42" i="9"/>
  <c r="AF11" i="43" l="1"/>
  <c r="Z10" i="43"/>
  <c r="V10" i="43"/>
  <c r="Y10" i="43"/>
  <c r="AB10" i="43"/>
  <c r="U10" i="43"/>
  <c r="T10" i="43"/>
  <c r="AC10" i="43"/>
  <c r="AA10" i="43"/>
  <c r="A7" i="43"/>
  <c r="D8" i="43"/>
  <c r="L8" i="43"/>
  <c r="E8" i="43"/>
  <c r="O8" i="43"/>
  <c r="F8" i="43"/>
  <c r="G8" i="43"/>
  <c r="S8" i="43"/>
  <c r="H8" i="43"/>
  <c r="I8" i="43"/>
  <c r="B8" i="43"/>
  <c r="J8" i="43"/>
  <c r="C8" i="43"/>
  <c r="K8" i="43"/>
  <c r="AE11" i="43"/>
  <c r="AD10" i="43"/>
  <c r="Z9" i="43"/>
  <c r="X10" i="43"/>
  <c r="D42" i="9"/>
  <c r="I42" i="9"/>
  <c r="L42" i="9"/>
  <c r="J42" i="9"/>
  <c r="E42" i="9"/>
  <c r="H42" i="9"/>
  <c r="F42" i="9"/>
  <c r="G42" i="9"/>
  <c r="C42" i="9"/>
  <c r="K42" i="9"/>
  <c r="O42" i="9"/>
  <c r="P42" i="9" s="1"/>
  <c r="B42" i="9"/>
  <c r="A41" i="9"/>
  <c r="AA9" i="43" l="1"/>
  <c r="AF10" i="43"/>
  <c r="AD9" i="43"/>
  <c r="X9" i="43"/>
  <c r="AC9" i="43"/>
  <c r="W9" i="43"/>
  <c r="T9" i="43"/>
  <c r="AC8" i="43"/>
  <c r="Y9" i="43"/>
  <c r="V9" i="43"/>
  <c r="A6" i="43"/>
  <c r="B7" i="43"/>
  <c r="J7" i="43"/>
  <c r="C7" i="43"/>
  <c r="K7" i="43"/>
  <c r="L7" i="43"/>
  <c r="E7" i="43"/>
  <c r="O7" i="43"/>
  <c r="F7" i="43"/>
  <c r="G7" i="43"/>
  <c r="S7" i="43"/>
  <c r="D7" i="43"/>
  <c r="H7" i="43"/>
  <c r="I7" i="43"/>
  <c r="AE10" i="43"/>
  <c r="AB9" i="43"/>
  <c r="U9" i="43"/>
  <c r="C41" i="9"/>
  <c r="J41" i="9"/>
  <c r="K41" i="9"/>
  <c r="F41" i="9"/>
  <c r="G41" i="9"/>
  <c r="E41" i="9"/>
  <c r="H41" i="9"/>
  <c r="D41" i="9"/>
  <c r="I41" i="9"/>
  <c r="L41" i="9"/>
  <c r="O41" i="9"/>
  <c r="P41" i="9" s="1"/>
  <c r="B41" i="9"/>
  <c r="A40" i="9"/>
  <c r="AA8" i="43" l="1"/>
  <c r="AB8" i="43"/>
  <c r="AD8" i="43"/>
  <c r="T8" i="43"/>
  <c r="AD7" i="43"/>
  <c r="U8" i="43"/>
  <c r="V8" i="43"/>
  <c r="A5" i="43"/>
  <c r="H6" i="43"/>
  <c r="I6" i="43"/>
  <c r="B6" i="43"/>
  <c r="J6" i="43"/>
  <c r="C6" i="43"/>
  <c r="K6" i="43"/>
  <c r="D6" i="43"/>
  <c r="L6" i="43"/>
  <c r="E6" i="43"/>
  <c r="O6" i="43"/>
  <c r="F6" i="43"/>
  <c r="G6" i="43"/>
  <c r="S6" i="43"/>
  <c r="AE9" i="43"/>
  <c r="AF9" i="43"/>
  <c r="Y8" i="43"/>
  <c r="Z8" i="43"/>
  <c r="X8" i="43"/>
  <c r="W8" i="43"/>
  <c r="E40" i="9"/>
  <c r="H40" i="9"/>
  <c r="D40" i="9"/>
  <c r="I40" i="9"/>
  <c r="L40" i="9"/>
  <c r="F40" i="9"/>
  <c r="G40" i="9"/>
  <c r="C40" i="9"/>
  <c r="J40" i="9"/>
  <c r="K40" i="9"/>
  <c r="O40" i="9"/>
  <c r="P40" i="9" s="1"/>
  <c r="A39" i="9"/>
  <c r="B40" i="9"/>
  <c r="W7" i="43" l="1"/>
  <c r="AC7" i="43"/>
  <c r="Q7" i="43"/>
  <c r="R7" i="43" s="1"/>
  <c r="F5" i="43"/>
  <c r="G5" i="43"/>
  <c r="S5" i="43"/>
  <c r="H5" i="43"/>
  <c r="I5" i="43"/>
  <c r="J5" i="43"/>
  <c r="B5" i="43"/>
  <c r="C5" i="43"/>
  <c r="K5" i="43"/>
  <c r="D5" i="43"/>
  <c r="L5" i="43"/>
  <c r="E5" i="43"/>
  <c r="O5" i="43"/>
  <c r="R44" i="43"/>
  <c r="Q29" i="43"/>
  <c r="R29" i="43" s="1"/>
  <c r="R36" i="43"/>
  <c r="R40" i="43"/>
  <c r="Q26" i="43"/>
  <c r="R26" i="43" s="1"/>
  <c r="R43" i="43"/>
  <c r="Q32" i="43"/>
  <c r="R32" i="43" s="1"/>
  <c r="Q30" i="43"/>
  <c r="R30" i="43" s="1"/>
  <c r="R46" i="43"/>
  <c r="Q35" i="43"/>
  <c r="R35" i="43" s="1"/>
  <c r="R39" i="43"/>
  <c r="Q33" i="43"/>
  <c r="R33" i="43" s="1"/>
  <c r="R42" i="43"/>
  <c r="R45" i="43"/>
  <c r="Q31" i="43"/>
  <c r="R31" i="43" s="1"/>
  <c r="R38" i="43"/>
  <c r="Q28" i="43"/>
  <c r="R28" i="43" s="1"/>
  <c r="Q34" i="43"/>
  <c r="R34" i="43" s="1"/>
  <c r="R37" i="43"/>
  <c r="Q27" i="43"/>
  <c r="R27" i="43" s="1"/>
  <c r="Q24" i="43"/>
  <c r="R24" i="43" s="1"/>
  <c r="Q25" i="43"/>
  <c r="R25" i="43" s="1"/>
  <c r="Q23" i="43"/>
  <c r="R23" i="43" s="1"/>
  <c r="Q22" i="43"/>
  <c r="R22" i="43" s="1"/>
  <c r="Q21" i="43"/>
  <c r="R21" i="43" s="1"/>
  <c r="Q20" i="43"/>
  <c r="R20" i="43" s="1"/>
  <c r="Q19" i="43"/>
  <c r="R19" i="43" s="1"/>
  <c r="Q18" i="43"/>
  <c r="R18" i="43" s="1"/>
  <c r="Q17" i="43"/>
  <c r="R17" i="43" s="1"/>
  <c r="Q16" i="43"/>
  <c r="R16" i="43" s="1"/>
  <c r="Q14" i="43"/>
  <c r="R14" i="43" s="1"/>
  <c r="Q15" i="43"/>
  <c r="R15" i="43" s="1"/>
  <c r="Q13" i="43"/>
  <c r="R13" i="43" s="1"/>
  <c r="Q12" i="43"/>
  <c r="R12" i="43" s="1"/>
  <c r="Q11" i="43"/>
  <c r="R11" i="43" s="1"/>
  <c r="Q10" i="43"/>
  <c r="R10" i="43" s="1"/>
  <c r="Q9" i="43"/>
  <c r="R9" i="43" s="1"/>
  <c r="Q8" i="43"/>
  <c r="R8" i="43" s="1"/>
  <c r="AF8" i="43"/>
  <c r="AE8" i="43"/>
  <c r="X7" i="43"/>
  <c r="AB7" i="43"/>
  <c r="AA7" i="43"/>
  <c r="V7" i="43"/>
  <c r="Y7" i="43"/>
  <c r="U7" i="43"/>
  <c r="AC6" i="43"/>
  <c r="T7" i="43"/>
  <c r="Z7" i="43"/>
  <c r="F39" i="9"/>
  <c r="G39" i="9"/>
  <c r="D39" i="9"/>
  <c r="L39" i="9"/>
  <c r="C39" i="9"/>
  <c r="J39" i="9"/>
  <c r="K39" i="9"/>
  <c r="E39" i="9"/>
  <c r="H39" i="9"/>
  <c r="I39" i="9"/>
  <c r="O39" i="9"/>
  <c r="P39" i="9" s="1"/>
  <c r="A38" i="9"/>
  <c r="B39" i="9"/>
  <c r="AF7" i="43" l="1"/>
  <c r="AD6" i="43"/>
  <c r="V6" i="43"/>
  <c r="U6" i="43"/>
  <c r="X6" i="43"/>
  <c r="W6" i="43"/>
  <c r="Q6" i="43"/>
  <c r="R6" i="43" s="1"/>
  <c r="AB6" i="43"/>
  <c r="Y6" i="43"/>
  <c r="AE7" i="43"/>
  <c r="T6" i="43"/>
  <c r="Z6" i="43"/>
  <c r="V5" i="43"/>
  <c r="AA6" i="43"/>
  <c r="D38" i="9"/>
  <c r="I38" i="9"/>
  <c r="L38" i="9"/>
  <c r="E38" i="9"/>
  <c r="H38" i="9"/>
  <c r="C38" i="9"/>
  <c r="K38" i="9"/>
  <c r="F38" i="9"/>
  <c r="G38" i="9"/>
  <c r="J38" i="9"/>
  <c r="O38" i="9"/>
  <c r="P38" i="9" s="1"/>
  <c r="B38" i="9"/>
  <c r="A37" i="9"/>
  <c r="Q5" i="43" l="1"/>
  <c r="T5" i="43"/>
  <c r="Z5" i="43"/>
  <c r="X5" i="43"/>
  <c r="Y5" i="43"/>
  <c r="W5" i="43"/>
  <c r="AC5" i="43"/>
  <c r="AA5" i="43"/>
  <c r="R5" i="43"/>
  <c r="AD5" i="43"/>
  <c r="AF6" i="43"/>
  <c r="AE6" i="43"/>
  <c r="U5" i="43"/>
  <c r="AB5" i="43"/>
  <c r="C37" i="9"/>
  <c r="J37" i="9"/>
  <c r="K37" i="9"/>
  <c r="E37" i="9"/>
  <c r="H37" i="9"/>
  <c r="F37" i="9"/>
  <c r="G37" i="9"/>
  <c r="D37" i="9"/>
  <c r="I37" i="9"/>
  <c r="L37" i="9"/>
  <c r="O37" i="9"/>
  <c r="P37" i="9" s="1"/>
  <c r="A36" i="9"/>
  <c r="O36" i="9" s="1"/>
  <c r="P36" i="9" s="1"/>
  <c r="B37" i="9"/>
  <c r="AF5" i="43" l="1"/>
  <c r="AE5" i="43"/>
  <c r="K36" i="9"/>
  <c r="J36" i="9"/>
  <c r="L36" i="9"/>
  <c r="A35" i="9"/>
  <c r="O35" i="9" s="1"/>
  <c r="P35" i="9" s="1"/>
  <c r="G36" i="9"/>
  <c r="H36" i="9"/>
  <c r="I36" i="9"/>
  <c r="B36" i="9"/>
  <c r="E36" i="9"/>
  <c r="C36" i="9"/>
  <c r="D36" i="9"/>
  <c r="F36" i="9"/>
  <c r="L35" i="9" l="1"/>
  <c r="K35" i="9"/>
  <c r="C35" i="9"/>
  <c r="I35" i="9"/>
  <c r="H35" i="9"/>
  <c r="G35" i="9"/>
  <c r="D35" i="9"/>
  <c r="E35" i="9"/>
  <c r="B35" i="9"/>
  <c r="F35" i="9"/>
  <c r="A34" i="9"/>
  <c r="O34" i="9" s="1"/>
  <c r="P34" i="9" s="1"/>
  <c r="J35" i="9"/>
  <c r="M36" i="9"/>
  <c r="V36" i="9" l="1"/>
  <c r="L34" i="9"/>
  <c r="Z36" i="9"/>
  <c r="AA36" i="9"/>
  <c r="U36" i="9"/>
  <c r="Y36" i="9"/>
  <c r="W36" i="9"/>
  <c r="X36" i="9"/>
  <c r="T36" i="9"/>
  <c r="A33" i="9"/>
  <c r="O33" i="9" s="1"/>
  <c r="P33" i="9" s="1"/>
  <c r="C34" i="9"/>
  <c r="H34" i="9"/>
  <c r="E34" i="9"/>
  <c r="G34" i="9"/>
  <c r="B34" i="9"/>
  <c r="D34" i="9"/>
  <c r="I34" i="9"/>
  <c r="K34" i="9"/>
  <c r="F34" i="9"/>
  <c r="J34" i="9"/>
  <c r="M35" i="9"/>
  <c r="AB36" i="9"/>
  <c r="AD36" i="9"/>
  <c r="AC36" i="9"/>
  <c r="W35" i="9" l="1"/>
  <c r="AF36" i="9"/>
  <c r="AE36" i="9"/>
  <c r="T35" i="9"/>
  <c r="Z35" i="9"/>
  <c r="AA35" i="9"/>
  <c r="Y35" i="9"/>
  <c r="V35" i="9"/>
  <c r="L33" i="9"/>
  <c r="K33" i="9"/>
  <c r="H33" i="9"/>
  <c r="A32" i="9"/>
  <c r="O32" i="9" s="1"/>
  <c r="P32" i="9" s="1"/>
  <c r="E33" i="9"/>
  <c r="F33" i="9"/>
  <c r="D33" i="9"/>
  <c r="C33" i="9"/>
  <c r="I33" i="9"/>
  <c r="J33" i="9"/>
  <c r="G33" i="9"/>
  <c r="B33" i="9"/>
  <c r="AC35" i="9"/>
  <c r="AD35" i="9"/>
  <c r="AB35" i="9"/>
  <c r="X35" i="9"/>
  <c r="M34" i="9"/>
  <c r="U35" i="9"/>
  <c r="AF35" i="9" l="1"/>
  <c r="AE35" i="9"/>
  <c r="AD34" i="9"/>
  <c r="X34" i="9"/>
  <c r="M33" i="9"/>
  <c r="I32" i="9"/>
  <c r="C32" i="9"/>
  <c r="H32" i="9"/>
  <c r="D32" i="9"/>
  <c r="F32" i="9"/>
  <c r="G32" i="9"/>
  <c r="L32" i="9"/>
  <c r="B32" i="9"/>
  <c r="A31" i="9"/>
  <c r="O31" i="9" s="1"/>
  <c r="P31" i="9" s="1"/>
  <c r="J32" i="9"/>
  <c r="K32" i="9"/>
  <c r="E32" i="9"/>
  <c r="U34" i="9"/>
  <c r="Z34" i="9"/>
  <c r="T34" i="9"/>
  <c r="W34" i="9"/>
  <c r="AB34" i="9"/>
  <c r="V34" i="9"/>
  <c r="AA34" i="9"/>
  <c r="Y34" i="9"/>
  <c r="AC34" i="9"/>
  <c r="AF34" i="9" l="1"/>
  <c r="Z33" i="9"/>
  <c r="AD33" i="9"/>
  <c r="V33" i="9"/>
  <c r="AC33" i="9"/>
  <c r="AB33" i="9"/>
  <c r="Y33" i="9"/>
  <c r="W33" i="9"/>
  <c r="U33" i="9"/>
  <c r="AA33" i="9"/>
  <c r="T33" i="9"/>
  <c r="X33" i="9"/>
  <c r="K31" i="9"/>
  <c r="I31" i="9"/>
  <c r="L31" i="9"/>
  <c r="B31" i="9"/>
  <c r="H31" i="9"/>
  <c r="A30" i="9"/>
  <c r="O30" i="9" s="1"/>
  <c r="P30" i="9" s="1"/>
  <c r="G31" i="9"/>
  <c r="J31" i="9"/>
  <c r="C31" i="9"/>
  <c r="D31" i="9"/>
  <c r="F31" i="9"/>
  <c r="E31" i="9"/>
  <c r="M32" i="9"/>
  <c r="AE34" i="9"/>
  <c r="AF33" i="9" l="1"/>
  <c r="AB32" i="9"/>
  <c r="Z32" i="9"/>
  <c r="W32" i="9"/>
  <c r="U32" i="9"/>
  <c r="Y32" i="9"/>
  <c r="AC32" i="9"/>
  <c r="AE33" i="9"/>
  <c r="AD32" i="9"/>
  <c r="T32" i="9"/>
  <c r="AA32" i="9"/>
  <c r="X32" i="9"/>
  <c r="C30" i="9"/>
  <c r="D30" i="9"/>
  <c r="J30" i="9"/>
  <c r="B30" i="9"/>
  <c r="A29" i="9"/>
  <c r="G30" i="9"/>
  <c r="H30" i="9"/>
  <c r="E30" i="9"/>
  <c r="K30" i="9"/>
  <c r="L30" i="9"/>
  <c r="I30" i="9"/>
  <c r="F30" i="9"/>
  <c r="M31" i="9"/>
  <c r="V32" i="9"/>
  <c r="O29" i="9" l="1"/>
  <c r="P29" i="9" s="1"/>
  <c r="C29" i="9"/>
  <c r="AF32" i="9"/>
  <c r="AE32" i="9"/>
  <c r="Y31" i="9"/>
  <c r="Z31" i="9"/>
  <c r="M30" i="9"/>
  <c r="U31" i="9"/>
  <c r="X31" i="9"/>
  <c r="AB31" i="9"/>
  <c r="V31" i="9"/>
  <c r="T31" i="9"/>
  <c r="W31" i="9"/>
  <c r="AA31" i="9"/>
  <c r="AC31" i="9"/>
  <c r="AD31" i="9"/>
  <c r="A28" i="9"/>
  <c r="O28" i="9" s="1"/>
  <c r="P28" i="9" s="1"/>
  <c r="E29" i="9"/>
  <c r="G29" i="9"/>
  <c r="I29" i="9"/>
  <c r="J29" i="9"/>
  <c r="K29" i="9"/>
  <c r="B29" i="9"/>
  <c r="H29" i="9"/>
  <c r="L29" i="9"/>
  <c r="D29" i="9"/>
  <c r="F29" i="9"/>
  <c r="AC30" i="9" l="1"/>
  <c r="AF31" i="9"/>
  <c r="Z30" i="9"/>
  <c r="W30" i="9"/>
  <c r="X30" i="9"/>
  <c r="AD30" i="9"/>
  <c r="U30" i="9"/>
  <c r="V30" i="9"/>
  <c r="Y30" i="9"/>
  <c r="T30" i="9"/>
  <c r="AB30" i="9"/>
  <c r="K28" i="9"/>
  <c r="B28" i="9"/>
  <c r="D28" i="9"/>
  <c r="A27" i="9"/>
  <c r="O27" i="9" s="1"/>
  <c r="P27" i="9" s="1"/>
  <c r="F28" i="9"/>
  <c r="G28" i="9"/>
  <c r="I28" i="9"/>
  <c r="J28" i="9"/>
  <c r="H28" i="9"/>
  <c r="L28" i="9"/>
  <c r="C28" i="9"/>
  <c r="E28" i="9"/>
  <c r="AE31" i="9"/>
  <c r="M29" i="9"/>
  <c r="AA30" i="9"/>
  <c r="AF30" i="9" l="1"/>
  <c r="Y29" i="9"/>
  <c r="T29" i="9"/>
  <c r="AA29" i="9"/>
  <c r="AB29" i="9"/>
  <c r="V29" i="9"/>
  <c r="G27" i="9"/>
  <c r="H27" i="9"/>
  <c r="B27" i="9"/>
  <c r="D27" i="9"/>
  <c r="A26" i="9"/>
  <c r="O26" i="9" s="1"/>
  <c r="P26" i="9" s="1"/>
  <c r="L27" i="9"/>
  <c r="K27" i="9"/>
  <c r="E27" i="9"/>
  <c r="F27" i="9"/>
  <c r="I27" i="9"/>
  <c r="J27" i="9"/>
  <c r="C27" i="9"/>
  <c r="Z29" i="9"/>
  <c r="U29" i="9"/>
  <c r="M28" i="9"/>
  <c r="X29" i="9"/>
  <c r="W29" i="9"/>
  <c r="AD29" i="9"/>
  <c r="AE30" i="9"/>
  <c r="AC29" i="9"/>
  <c r="AF29" i="9" l="1"/>
  <c r="Y28" i="9"/>
  <c r="U28" i="9"/>
  <c r="Z28" i="9"/>
  <c r="AD28" i="9"/>
  <c r="AC28" i="9"/>
  <c r="X28" i="9"/>
  <c r="T28" i="9"/>
  <c r="W28" i="9"/>
  <c r="G26" i="9"/>
  <c r="I26" i="9"/>
  <c r="D26" i="9"/>
  <c r="B26" i="9"/>
  <c r="F26" i="9"/>
  <c r="A25" i="9"/>
  <c r="A24" i="9" s="1"/>
  <c r="E26" i="9"/>
  <c r="J26" i="9"/>
  <c r="K26" i="9"/>
  <c r="H26" i="9"/>
  <c r="C26" i="9"/>
  <c r="L26" i="9"/>
  <c r="V28" i="9"/>
  <c r="AA28" i="9"/>
  <c r="M27" i="9"/>
  <c r="AB28" i="9"/>
  <c r="AE29" i="9"/>
  <c r="A23" i="9" l="1"/>
  <c r="D24" i="9"/>
  <c r="L24" i="9"/>
  <c r="E24" i="9"/>
  <c r="O24" i="9"/>
  <c r="F24" i="9"/>
  <c r="G24" i="9"/>
  <c r="S24" i="9"/>
  <c r="H24" i="9"/>
  <c r="I24" i="9"/>
  <c r="B24" i="9"/>
  <c r="J24" i="9"/>
  <c r="C24" i="9"/>
  <c r="K24" i="9"/>
  <c r="O25" i="9"/>
  <c r="P25" i="9" s="1"/>
  <c r="AF28" i="9"/>
  <c r="AB27" i="9"/>
  <c r="V27" i="9"/>
  <c r="AC27" i="9"/>
  <c r="T27" i="9"/>
  <c r="U27" i="9"/>
  <c r="Z27" i="9"/>
  <c r="G25" i="9"/>
  <c r="I25" i="9"/>
  <c r="F25" i="9"/>
  <c r="L25" i="9"/>
  <c r="K25" i="9"/>
  <c r="D25" i="9"/>
  <c r="J25" i="9"/>
  <c r="E25" i="9"/>
  <c r="B25" i="9"/>
  <c r="S25" i="9"/>
  <c r="H25" i="9"/>
  <c r="C25" i="9"/>
  <c r="W27" i="9"/>
  <c r="AD27" i="9"/>
  <c r="Y27" i="9"/>
  <c r="M26" i="9"/>
  <c r="X27" i="9"/>
  <c r="AE28" i="9"/>
  <c r="AA27" i="9"/>
  <c r="P24" i="9" l="1"/>
  <c r="M24" i="9"/>
  <c r="V24" i="9" s="1"/>
  <c r="T24" i="9"/>
  <c r="AD24" i="9"/>
  <c r="A22" i="9"/>
  <c r="I23" i="9"/>
  <c r="B23" i="9"/>
  <c r="J23" i="9"/>
  <c r="C23" i="9"/>
  <c r="K23" i="9"/>
  <c r="D23" i="9"/>
  <c r="L23" i="9"/>
  <c r="E23" i="9"/>
  <c r="O23" i="9"/>
  <c r="F23" i="9"/>
  <c r="S23" i="9"/>
  <c r="G23" i="9"/>
  <c r="H23" i="9"/>
  <c r="S26" i="9"/>
  <c r="M25" i="9"/>
  <c r="AF27" i="9"/>
  <c r="T26" i="9"/>
  <c r="Y26" i="9"/>
  <c r="V26" i="9"/>
  <c r="Z26" i="9"/>
  <c r="AC26" i="9"/>
  <c r="W26" i="9"/>
  <c r="AB26" i="9"/>
  <c r="U26" i="9"/>
  <c r="AD26" i="9"/>
  <c r="AA26" i="9"/>
  <c r="AE27" i="9"/>
  <c r="X26" i="9"/>
  <c r="AB24" i="9" l="1"/>
  <c r="P23" i="9"/>
  <c r="Y24" i="9"/>
  <c r="M23" i="9"/>
  <c r="AA23" i="9" s="1"/>
  <c r="A21" i="9"/>
  <c r="G22" i="9"/>
  <c r="S22" i="9"/>
  <c r="H22" i="9"/>
  <c r="I22" i="9"/>
  <c r="B22" i="9"/>
  <c r="J22" i="9"/>
  <c r="C22" i="9"/>
  <c r="K22" i="9"/>
  <c r="D22" i="9"/>
  <c r="L22" i="9"/>
  <c r="E22" i="9"/>
  <c r="O22" i="9"/>
  <c r="F22" i="9"/>
  <c r="Z24" i="9"/>
  <c r="AA24" i="9"/>
  <c r="U24" i="9"/>
  <c r="X24" i="9"/>
  <c r="W24" i="9"/>
  <c r="AC24" i="9"/>
  <c r="S27" i="9"/>
  <c r="AF26" i="9"/>
  <c r="W25" i="9"/>
  <c r="AB25" i="9"/>
  <c r="Y25" i="9"/>
  <c r="U25" i="9"/>
  <c r="AE26" i="9"/>
  <c r="AD25" i="9"/>
  <c r="AA25" i="9"/>
  <c r="X25" i="9"/>
  <c r="Z25" i="9"/>
  <c r="AC25" i="9"/>
  <c r="V25" i="9"/>
  <c r="T25" i="9"/>
  <c r="X23" i="9" l="1"/>
  <c r="W23" i="9"/>
  <c r="V23" i="9"/>
  <c r="AD23" i="9"/>
  <c r="AB23" i="9"/>
  <c r="Y23" i="9"/>
  <c r="AC23" i="9"/>
  <c r="U23" i="9"/>
  <c r="AE24" i="9"/>
  <c r="Z23" i="9"/>
  <c r="A20" i="9"/>
  <c r="D21" i="9"/>
  <c r="L21" i="9"/>
  <c r="E21" i="9"/>
  <c r="O21" i="9"/>
  <c r="F21" i="9"/>
  <c r="S21" i="9"/>
  <c r="G21" i="9"/>
  <c r="H21" i="9"/>
  <c r="I21" i="9"/>
  <c r="B21" i="9"/>
  <c r="J21" i="9"/>
  <c r="C21" i="9"/>
  <c r="K21" i="9"/>
  <c r="T23" i="9"/>
  <c r="M22" i="9"/>
  <c r="AD22" i="9" s="1"/>
  <c r="T22" i="9"/>
  <c r="AC22" i="9"/>
  <c r="P22" i="9"/>
  <c r="AF24" i="9"/>
  <c r="S28" i="9"/>
  <c r="AF25" i="9"/>
  <c r="AE25" i="9"/>
  <c r="X22" i="9" l="1"/>
  <c r="Y22" i="9"/>
  <c r="V22" i="9"/>
  <c r="Z22" i="9"/>
  <c r="W22" i="9"/>
  <c r="U22" i="9"/>
  <c r="AB22" i="9"/>
  <c r="AA22" i="9"/>
  <c r="AF23" i="9"/>
  <c r="AE23" i="9"/>
  <c r="P21" i="9"/>
  <c r="M21" i="9"/>
  <c r="X21" i="9" s="1"/>
  <c r="V21" i="9"/>
  <c r="A19" i="9"/>
  <c r="I20" i="9"/>
  <c r="B20" i="9"/>
  <c r="J20" i="9"/>
  <c r="C20" i="9"/>
  <c r="K20" i="9"/>
  <c r="D20" i="9"/>
  <c r="L20" i="9"/>
  <c r="E20" i="9"/>
  <c r="O20" i="9"/>
  <c r="F20" i="9"/>
  <c r="S20" i="9"/>
  <c r="G20" i="9"/>
  <c r="H20" i="9"/>
  <c r="S29" i="9"/>
  <c r="AD21" i="9" l="1"/>
  <c r="AF22" i="9"/>
  <c r="AE22" i="9"/>
  <c r="Z21" i="9"/>
  <c r="Y21" i="9"/>
  <c r="AC21" i="9"/>
  <c r="AA21" i="9"/>
  <c r="W21" i="9"/>
  <c r="AB21" i="9"/>
  <c r="M20" i="9"/>
  <c r="T20" i="9" s="1"/>
  <c r="P20" i="9"/>
  <c r="T21" i="9"/>
  <c r="U21" i="9"/>
  <c r="A18" i="9"/>
  <c r="G19" i="9"/>
  <c r="S19" i="9"/>
  <c r="H19" i="9"/>
  <c r="I19" i="9"/>
  <c r="B19" i="9"/>
  <c r="J19" i="9"/>
  <c r="C19" i="9"/>
  <c r="K19" i="9"/>
  <c r="D19" i="9"/>
  <c r="L19" i="9"/>
  <c r="E19" i="9"/>
  <c r="O19" i="9"/>
  <c r="F19" i="9"/>
  <c r="S30" i="9"/>
  <c r="W20" i="9" l="1"/>
  <c r="AD20" i="9"/>
  <c r="AC20" i="9"/>
  <c r="X20" i="9"/>
  <c r="U20" i="9"/>
  <c r="AA20" i="9"/>
  <c r="V20" i="9"/>
  <c r="Y20" i="9"/>
  <c r="M19" i="9"/>
  <c r="Y19" i="9" s="1"/>
  <c r="T19" i="9"/>
  <c r="AD19" i="9"/>
  <c r="P19" i="9"/>
  <c r="AA19" i="9"/>
  <c r="AB20" i="9"/>
  <c r="V19" i="9"/>
  <c r="A17" i="9"/>
  <c r="D18" i="9"/>
  <c r="L18" i="9"/>
  <c r="E18" i="9"/>
  <c r="O18" i="9"/>
  <c r="F18" i="9"/>
  <c r="S18" i="9"/>
  <c r="G18" i="9"/>
  <c r="H18" i="9"/>
  <c r="I18" i="9"/>
  <c r="B18" i="9"/>
  <c r="J18" i="9"/>
  <c r="C18" i="9"/>
  <c r="K18" i="9"/>
  <c r="W19" i="9"/>
  <c r="Z19" i="9"/>
  <c r="AF21" i="9"/>
  <c r="AE21" i="9"/>
  <c r="Z20" i="9"/>
  <c r="S31" i="9"/>
  <c r="AE20" i="9" l="1"/>
  <c r="A16" i="9"/>
  <c r="B17" i="9"/>
  <c r="J17" i="9"/>
  <c r="C17" i="9"/>
  <c r="K17" i="9"/>
  <c r="D17" i="9"/>
  <c r="L17" i="9"/>
  <c r="E17" i="9"/>
  <c r="O17" i="9"/>
  <c r="F17" i="9"/>
  <c r="G17" i="9"/>
  <c r="S17" i="9"/>
  <c r="H17" i="9"/>
  <c r="I17" i="9"/>
  <c r="AF20" i="9"/>
  <c r="P18" i="9"/>
  <c r="AB19" i="9"/>
  <c r="X19" i="9"/>
  <c r="M18" i="9"/>
  <c r="X18" i="9" s="1"/>
  <c r="AC19" i="9"/>
  <c r="U19" i="9"/>
  <c r="S32" i="9"/>
  <c r="AE19" i="9" l="1"/>
  <c r="AF19" i="9"/>
  <c r="Y18" i="9"/>
  <c r="AD18" i="9"/>
  <c r="U18" i="9"/>
  <c r="V18" i="9"/>
  <c r="AB18" i="9"/>
  <c r="T18" i="9"/>
  <c r="Z18" i="9"/>
  <c r="W18" i="9"/>
  <c r="AA18" i="9"/>
  <c r="AC18" i="9"/>
  <c r="M17" i="9"/>
  <c r="U17" i="9" s="1"/>
  <c r="P17" i="9"/>
  <c r="A15" i="9"/>
  <c r="G16" i="9"/>
  <c r="H16" i="9"/>
  <c r="I16" i="9"/>
  <c r="B16" i="9"/>
  <c r="J16" i="9"/>
  <c r="C16" i="9"/>
  <c r="K16" i="9"/>
  <c r="D16" i="9"/>
  <c r="L16" i="9"/>
  <c r="E16" i="9"/>
  <c r="O16" i="9"/>
  <c r="F16" i="9"/>
  <c r="S16" i="9"/>
  <c r="S33" i="9"/>
  <c r="AC17" i="9" l="1"/>
  <c r="Z17" i="9"/>
  <c r="AD17" i="9"/>
  <c r="Y17" i="9"/>
  <c r="P16" i="9"/>
  <c r="A14" i="9"/>
  <c r="E15" i="9"/>
  <c r="O15" i="9"/>
  <c r="F15" i="9"/>
  <c r="G15" i="9"/>
  <c r="S15" i="9"/>
  <c r="H15" i="9"/>
  <c r="I15" i="9"/>
  <c r="B15" i="9"/>
  <c r="J15" i="9"/>
  <c r="C15" i="9"/>
  <c r="K15" i="9"/>
  <c r="D15" i="9"/>
  <c r="L15" i="9"/>
  <c r="AB17" i="9"/>
  <c r="T17" i="9"/>
  <c r="X17" i="9"/>
  <c r="AE18" i="9"/>
  <c r="AF18" i="9"/>
  <c r="V17" i="9"/>
  <c r="AA17" i="9"/>
  <c r="W17" i="9"/>
  <c r="M16" i="9"/>
  <c r="V16" i="9" s="1"/>
  <c r="S34" i="9"/>
  <c r="M15" i="9" l="1"/>
  <c r="T15" i="9" s="1"/>
  <c r="A13" i="9"/>
  <c r="B14" i="9"/>
  <c r="J14" i="9"/>
  <c r="C14" i="9"/>
  <c r="K14" i="9"/>
  <c r="D14" i="9"/>
  <c r="L14" i="9"/>
  <c r="E14" i="9"/>
  <c r="O14" i="9"/>
  <c r="F14" i="9"/>
  <c r="S14" i="9"/>
  <c r="G14" i="9"/>
  <c r="H14" i="9"/>
  <c r="I14" i="9"/>
  <c r="V15" i="9"/>
  <c r="X15" i="9"/>
  <c r="AB16" i="9"/>
  <c r="Y16" i="9"/>
  <c r="AC16" i="9"/>
  <c r="AA15" i="9"/>
  <c r="Y15" i="9"/>
  <c r="T16" i="9"/>
  <c r="U15" i="9"/>
  <c r="P15" i="9"/>
  <c r="Z16" i="9"/>
  <c r="AE17" i="9"/>
  <c r="AF17" i="9"/>
  <c r="Z15" i="9"/>
  <c r="AA16" i="9"/>
  <c r="AC15" i="9"/>
  <c r="U16" i="9"/>
  <c r="AB15" i="9"/>
  <c r="AD16" i="9"/>
  <c r="W16" i="9"/>
  <c r="AD15" i="9"/>
  <c r="X16" i="9"/>
  <c r="S35" i="9"/>
  <c r="W15" i="9" l="1"/>
  <c r="AF15" i="9" s="1"/>
  <c r="P14" i="9"/>
  <c r="A12" i="9"/>
  <c r="H13" i="9"/>
  <c r="I13" i="9"/>
  <c r="B13" i="9"/>
  <c r="J13" i="9"/>
  <c r="C13" i="9"/>
  <c r="K13" i="9"/>
  <c r="D13" i="9"/>
  <c r="L13" i="9"/>
  <c r="E13" i="9"/>
  <c r="O13" i="9"/>
  <c r="F13" i="9"/>
  <c r="G13" i="9"/>
  <c r="S13" i="9"/>
  <c r="M14" i="9"/>
  <c r="Y14" i="9" s="1"/>
  <c r="AE16" i="9"/>
  <c r="AF16" i="9"/>
  <c r="S36" i="9"/>
  <c r="AD14" i="9" l="1"/>
  <c r="AA14" i="9"/>
  <c r="V14" i="9"/>
  <c r="T14" i="9"/>
  <c r="X14" i="9"/>
  <c r="P13" i="9"/>
  <c r="AC14" i="9"/>
  <c r="A11" i="9"/>
  <c r="E12" i="9"/>
  <c r="O12" i="9"/>
  <c r="F12" i="9"/>
  <c r="S12" i="9"/>
  <c r="G12" i="9"/>
  <c r="H12" i="9"/>
  <c r="I12" i="9"/>
  <c r="B12" i="9"/>
  <c r="J12" i="9"/>
  <c r="C12" i="9"/>
  <c r="K12" i="9"/>
  <c r="D12" i="9"/>
  <c r="L12" i="9"/>
  <c r="AB14" i="9"/>
  <c r="W14" i="9"/>
  <c r="U14" i="9"/>
  <c r="Z14" i="9"/>
  <c r="AE15" i="9"/>
  <c r="M13" i="9"/>
  <c r="V13" i="9" s="1"/>
  <c r="S37" i="9"/>
  <c r="AF14" i="9" l="1"/>
  <c r="AA13" i="9"/>
  <c r="X13" i="9"/>
  <c r="U13" i="9"/>
  <c r="AE14" i="9"/>
  <c r="Z13" i="9"/>
  <c r="AB13" i="9"/>
  <c r="W13" i="9"/>
  <c r="AD13" i="9"/>
  <c r="P12" i="9"/>
  <c r="Y13" i="9"/>
  <c r="AC13" i="9"/>
  <c r="T13" i="9"/>
  <c r="M12" i="9"/>
  <c r="Z12" i="9" s="1"/>
  <c r="A10" i="9"/>
  <c r="C11" i="9"/>
  <c r="K11" i="9"/>
  <c r="D11" i="9"/>
  <c r="L11" i="9"/>
  <c r="E11" i="9"/>
  <c r="O11" i="9"/>
  <c r="F11" i="9"/>
  <c r="G11" i="9"/>
  <c r="S11" i="9"/>
  <c r="H11" i="9"/>
  <c r="I11" i="9"/>
  <c r="B11" i="9"/>
  <c r="J11" i="9"/>
  <c r="S38" i="9"/>
  <c r="AD12" i="9" l="1"/>
  <c r="T12" i="9"/>
  <c r="W12" i="9"/>
  <c r="M11" i="9"/>
  <c r="U11" i="9" s="1"/>
  <c r="AB12" i="9"/>
  <c r="AA12" i="9"/>
  <c r="P11" i="9"/>
  <c r="AF13" i="9"/>
  <c r="AE13" i="9"/>
  <c r="AC12" i="9"/>
  <c r="Y12" i="9"/>
  <c r="A9" i="9"/>
  <c r="H10" i="9"/>
  <c r="I10" i="9"/>
  <c r="B10" i="9"/>
  <c r="C10" i="9"/>
  <c r="K10" i="9"/>
  <c r="D10" i="9"/>
  <c r="L10" i="9"/>
  <c r="E10" i="9"/>
  <c r="O10" i="9"/>
  <c r="J10" i="9"/>
  <c r="F10" i="9"/>
  <c r="S10" i="9"/>
  <c r="G10" i="9"/>
  <c r="X12" i="9"/>
  <c r="U12" i="9"/>
  <c r="V12" i="9"/>
  <c r="S39" i="9"/>
  <c r="X11" i="9" l="1"/>
  <c r="Y11" i="9"/>
  <c r="W11" i="9"/>
  <c r="AB11" i="9"/>
  <c r="Z11" i="9"/>
  <c r="AC11" i="9"/>
  <c r="AA11" i="9"/>
  <c r="V11" i="9"/>
  <c r="AE12" i="9"/>
  <c r="A8" i="9"/>
  <c r="F9" i="9"/>
  <c r="G9" i="9"/>
  <c r="S9" i="9"/>
  <c r="I9" i="9"/>
  <c r="B9" i="9"/>
  <c r="J9" i="9"/>
  <c r="C9" i="9"/>
  <c r="K9" i="9"/>
  <c r="D9" i="9"/>
  <c r="L9" i="9"/>
  <c r="E9" i="9"/>
  <c r="O9" i="9"/>
  <c r="H9" i="9"/>
  <c r="AD11" i="9"/>
  <c r="T11" i="9"/>
  <c r="P10" i="9"/>
  <c r="AF12" i="9"/>
  <c r="M10" i="9"/>
  <c r="AA10" i="9" s="1"/>
  <c r="S40" i="9"/>
  <c r="T10" i="9" l="1"/>
  <c r="U10" i="9"/>
  <c r="AC10" i="9"/>
  <c r="AD10" i="9"/>
  <c r="W10" i="9"/>
  <c r="AB10" i="9"/>
  <c r="M9" i="9"/>
  <c r="W9" i="9" s="1"/>
  <c r="P9" i="9"/>
  <c r="AE11" i="9"/>
  <c r="AF11" i="9"/>
  <c r="X10" i="9"/>
  <c r="V10" i="9"/>
  <c r="Y10" i="9"/>
  <c r="A7" i="9"/>
  <c r="C8" i="9"/>
  <c r="K8" i="9"/>
  <c r="D8" i="9"/>
  <c r="L8" i="9"/>
  <c r="E8" i="9"/>
  <c r="F8" i="9"/>
  <c r="S8" i="9"/>
  <c r="G8" i="9"/>
  <c r="H8" i="9"/>
  <c r="I8" i="9"/>
  <c r="O8" i="9"/>
  <c r="B8" i="9"/>
  <c r="J8" i="9"/>
  <c r="Z10" i="9"/>
  <c r="S41" i="9"/>
  <c r="AD9" i="9" l="1"/>
  <c r="Z9" i="9"/>
  <c r="AE10" i="9"/>
  <c r="AF10" i="9"/>
  <c r="U9" i="9"/>
  <c r="X9" i="9"/>
  <c r="AC9" i="9"/>
  <c r="V9" i="9"/>
  <c r="AB9" i="9"/>
  <c r="AA9" i="9"/>
  <c r="P8" i="9"/>
  <c r="A6" i="9"/>
  <c r="I7" i="9"/>
  <c r="B7" i="9"/>
  <c r="J7" i="9"/>
  <c r="K7" i="9"/>
  <c r="C7" i="9"/>
  <c r="D7" i="9"/>
  <c r="L7" i="9"/>
  <c r="E7" i="9"/>
  <c r="O7" i="9"/>
  <c r="P7" i="9" s="1"/>
  <c r="F7" i="9"/>
  <c r="G7" i="9"/>
  <c r="S7" i="9"/>
  <c r="H7" i="9"/>
  <c r="T9" i="9"/>
  <c r="Y9" i="9"/>
  <c r="M8" i="9"/>
  <c r="AC8" i="9" s="1"/>
  <c r="S42" i="9"/>
  <c r="X8" i="9" l="1"/>
  <c r="A5" i="9"/>
  <c r="F6" i="9"/>
  <c r="S6" i="9"/>
  <c r="G6" i="9"/>
  <c r="H6" i="9"/>
  <c r="I6" i="9"/>
  <c r="B6" i="9"/>
  <c r="J6" i="9"/>
  <c r="C6" i="9"/>
  <c r="K6" i="9"/>
  <c r="D6" i="9"/>
  <c r="L6" i="9"/>
  <c r="E6" i="9"/>
  <c r="O6" i="9"/>
  <c r="Z8" i="9"/>
  <c r="AA8" i="9"/>
  <c r="AD8" i="9"/>
  <c r="V8" i="9"/>
  <c r="Y8" i="9"/>
  <c r="AE9" i="9"/>
  <c r="AF9" i="9"/>
  <c r="T8" i="9"/>
  <c r="U8" i="9"/>
  <c r="M7" i="9"/>
  <c r="Q7" i="9" s="1"/>
  <c r="R7" i="9" s="1"/>
  <c r="W8" i="9"/>
  <c r="AB8" i="9"/>
  <c r="S43" i="9"/>
  <c r="W7" i="9" l="1"/>
  <c r="AD7" i="9"/>
  <c r="AB7" i="9"/>
  <c r="Y7" i="9"/>
  <c r="P6" i="9"/>
  <c r="AA7" i="9"/>
  <c r="AF8" i="9"/>
  <c r="AE8" i="9"/>
  <c r="U7" i="9"/>
  <c r="AC7" i="9"/>
  <c r="T7" i="9"/>
  <c r="Z7" i="9"/>
  <c r="M6" i="9"/>
  <c r="Y6" i="9" s="1"/>
  <c r="D5" i="9"/>
  <c r="L5" i="9"/>
  <c r="E5" i="9"/>
  <c r="O5" i="9"/>
  <c r="F5" i="9"/>
  <c r="G5" i="9"/>
  <c r="S5" i="9"/>
  <c r="H5" i="9"/>
  <c r="I5" i="9"/>
  <c r="B5" i="9"/>
  <c r="J5" i="9"/>
  <c r="C5" i="9"/>
  <c r="K5" i="9"/>
  <c r="Q34" i="9"/>
  <c r="R34" i="9" s="1"/>
  <c r="Q27" i="9"/>
  <c r="R27" i="9" s="1"/>
  <c r="Q31" i="9"/>
  <c r="R31" i="9" s="1"/>
  <c r="Q29" i="9"/>
  <c r="R29" i="9" s="1"/>
  <c r="Q33" i="9"/>
  <c r="R33" i="9" s="1"/>
  <c r="Q28" i="9"/>
  <c r="R28" i="9" s="1"/>
  <c r="R30" i="9"/>
  <c r="Q32" i="9"/>
  <c r="R32" i="9" s="1"/>
  <c r="Q24" i="9"/>
  <c r="R24" i="9" s="1"/>
  <c r="Q26" i="9"/>
  <c r="R26" i="9" s="1"/>
  <c r="Q23" i="9"/>
  <c r="R23" i="9" s="1"/>
  <c r="Q25" i="9"/>
  <c r="R25" i="9" s="1"/>
  <c r="Q22" i="9"/>
  <c r="R22" i="9" s="1"/>
  <c r="Q21" i="9"/>
  <c r="R21" i="9" s="1"/>
  <c r="Q20" i="9"/>
  <c r="R20" i="9" s="1"/>
  <c r="Q19" i="9"/>
  <c r="R19" i="9" s="1"/>
  <c r="Q18" i="9"/>
  <c r="R18" i="9" s="1"/>
  <c r="Q17" i="9"/>
  <c r="R17" i="9" s="1"/>
  <c r="Q16" i="9"/>
  <c r="R16" i="9" s="1"/>
  <c r="Q15" i="9"/>
  <c r="R15" i="9" s="1"/>
  <c r="Q14" i="9"/>
  <c r="R14" i="9" s="1"/>
  <c r="Q13" i="9"/>
  <c r="R13" i="9" s="1"/>
  <c r="Q12" i="9"/>
  <c r="R12" i="9" s="1"/>
  <c r="Q11" i="9"/>
  <c r="R11" i="9" s="1"/>
  <c r="Q10" i="9"/>
  <c r="R10" i="9" s="1"/>
  <c r="Q9" i="9"/>
  <c r="R9" i="9" s="1"/>
  <c r="Q8" i="9"/>
  <c r="R8" i="9" s="1"/>
  <c r="X7" i="9"/>
  <c r="V7" i="9"/>
  <c r="S44" i="9"/>
  <c r="M38" i="9"/>
  <c r="M37" i="9"/>
  <c r="AC6" i="9" l="1"/>
  <c r="P5" i="9"/>
  <c r="AB6" i="9"/>
  <c r="M5" i="9"/>
  <c r="X5" i="9" s="1"/>
  <c r="AE7" i="9"/>
  <c r="AF7" i="9"/>
  <c r="V6" i="9"/>
  <c r="U6" i="9"/>
  <c r="AD6" i="9"/>
  <c r="W6" i="9"/>
  <c r="X6" i="9"/>
  <c r="AA6" i="9"/>
  <c r="Q6" i="9"/>
  <c r="R6" i="9" s="1"/>
  <c r="Y5" i="9"/>
  <c r="T6" i="9"/>
  <c r="Z6" i="9"/>
  <c r="S45" i="9"/>
  <c r="AC38" i="9"/>
  <c r="AD38" i="9"/>
  <c r="Q35" i="9"/>
  <c r="Q36" i="9"/>
  <c r="AD37" i="9"/>
  <c r="T37" i="9"/>
  <c r="V37" i="9"/>
  <c r="AB37" i="9"/>
  <c r="Y37" i="9"/>
  <c r="AA37" i="9"/>
  <c r="Z37" i="9"/>
  <c r="X37" i="9"/>
  <c r="U37" i="9"/>
  <c r="AC37" i="9"/>
  <c r="W37" i="9"/>
  <c r="Y38" i="9"/>
  <c r="W38" i="9"/>
  <c r="AA38" i="9"/>
  <c r="AB38" i="9"/>
  <c r="V38" i="9"/>
  <c r="T38" i="9"/>
  <c r="U38" i="9"/>
  <c r="Z38" i="9"/>
  <c r="X38" i="9"/>
  <c r="Q5" i="9" l="1"/>
  <c r="R5" i="9" s="1"/>
  <c r="AC5" i="9"/>
  <c r="V5" i="9"/>
  <c r="AD5" i="9"/>
  <c r="AA5" i="9"/>
  <c r="U5" i="9"/>
  <c r="T5" i="9"/>
  <c r="AF6" i="9"/>
  <c r="W5" i="9"/>
  <c r="AE6" i="9"/>
  <c r="Z5" i="9"/>
  <c r="AB5" i="9"/>
  <c r="S46" i="9"/>
  <c r="R36" i="9"/>
  <c r="R35" i="9"/>
  <c r="AF38" i="9"/>
  <c r="AE38" i="9"/>
  <c r="AF37" i="9"/>
  <c r="AE37" i="9"/>
  <c r="AE5" i="9" l="1"/>
  <c r="AF5" i="9"/>
  <c r="S47" i="9"/>
  <c r="S48" i="9" l="1"/>
  <c r="S49" i="9" l="1"/>
  <c r="S50" i="9" l="1"/>
  <c r="S51" i="9" l="1"/>
  <c r="S52" i="9" l="1"/>
  <c r="S53" i="9" l="1"/>
  <c r="M40" i="9"/>
  <c r="M39" i="9"/>
  <c r="M41" i="9"/>
  <c r="V41" i="9" s="1"/>
  <c r="Q37" i="9"/>
  <c r="R37" i="9" s="1"/>
  <c r="Q38" i="9"/>
  <c r="M42" i="9"/>
  <c r="S54" i="9" l="1"/>
  <c r="Z40" i="9"/>
  <c r="Y40" i="9"/>
  <c r="X41" i="9"/>
  <c r="AC40" i="9"/>
  <c r="AA40" i="9"/>
  <c r="W40" i="9"/>
  <c r="U40" i="9"/>
  <c r="AB40" i="9"/>
  <c r="X40" i="9"/>
  <c r="AD40" i="9"/>
  <c r="Q40" i="9"/>
  <c r="V40" i="9"/>
  <c r="T40" i="9"/>
  <c r="W39" i="9"/>
  <c r="Y39" i="9"/>
  <c r="AC39" i="9"/>
  <c r="U39" i="9"/>
  <c r="V39" i="9"/>
  <c r="AD39" i="9"/>
  <c r="AB39" i="9"/>
  <c r="AA39" i="9"/>
  <c r="Z39" i="9"/>
  <c r="Q39" i="9"/>
  <c r="T39" i="9"/>
  <c r="X39" i="9"/>
  <c r="U41" i="9"/>
  <c r="AC41" i="9"/>
  <c r="AA41" i="9"/>
  <c r="Z41" i="9"/>
  <c r="W41" i="9"/>
  <c r="AD41" i="9"/>
  <c r="Q41" i="9"/>
  <c r="R41" i="9" s="1"/>
  <c r="T41" i="9"/>
  <c r="AB41" i="9"/>
  <c r="Y41" i="9"/>
  <c r="R38" i="9"/>
  <c r="U42" i="9"/>
  <c r="Y42" i="9"/>
  <c r="AD42" i="9"/>
  <c r="AB42" i="9"/>
  <c r="T42" i="9"/>
  <c r="Z42" i="9"/>
  <c r="AC42" i="9"/>
  <c r="AA42" i="9"/>
  <c r="V42" i="9"/>
  <c r="Q42" i="9"/>
  <c r="X42" i="9"/>
  <c r="W42" i="9"/>
  <c r="S55" i="9" l="1"/>
  <c r="R40" i="9"/>
  <c r="AF40" i="9"/>
  <c r="AE40" i="9"/>
  <c r="R39" i="9"/>
  <c r="AE39" i="9"/>
  <c r="AF39" i="9"/>
  <c r="AF41" i="9"/>
  <c r="AE41" i="9"/>
  <c r="R42" i="9"/>
  <c r="AE42" i="9"/>
  <c r="AF42" i="9"/>
  <c r="S56" i="9" l="1"/>
  <c r="M43" i="9" l="1"/>
  <c r="M44" i="9"/>
  <c r="AD43" i="9" l="1"/>
  <c r="AB45" i="9"/>
  <c r="AC44" i="9"/>
  <c r="U45" i="9"/>
  <c r="T45" i="9"/>
  <c r="Y45" i="9"/>
  <c r="Z45" i="9"/>
  <c r="AA45" i="9"/>
  <c r="X45" i="9"/>
  <c r="V45" i="9"/>
  <c r="AD45" i="9"/>
  <c r="W45" i="9"/>
  <c r="AC45" i="9"/>
  <c r="Q45" i="9"/>
  <c r="Z44" i="9"/>
  <c r="X44" i="9"/>
  <c r="U44" i="9"/>
  <c r="V44" i="9"/>
  <c r="W44" i="9"/>
  <c r="AB44" i="9"/>
  <c r="Y44" i="9"/>
  <c r="AA44" i="9"/>
  <c r="T44" i="9"/>
  <c r="AD44" i="9"/>
  <c r="AB43" i="9"/>
  <c r="Q43" i="9"/>
  <c r="T43" i="9"/>
  <c r="Y43" i="9"/>
  <c r="AC43" i="9"/>
  <c r="V43" i="9"/>
  <c r="W43" i="9"/>
  <c r="Z43" i="9"/>
  <c r="U43" i="9"/>
  <c r="X43" i="9"/>
  <c r="AA43" i="9"/>
  <c r="M46" i="9"/>
  <c r="AE43" i="9" l="1"/>
  <c r="AF43" i="9"/>
  <c r="R43" i="9"/>
  <c r="R45" i="9"/>
  <c r="AF45" i="9"/>
  <c r="AE45" i="9"/>
  <c r="R44" i="9"/>
  <c r="AE44" i="9"/>
  <c r="AF44" i="9"/>
  <c r="AB46" i="9"/>
  <c r="Z46" i="9"/>
  <c r="Y46" i="9"/>
  <c r="X46" i="9"/>
  <c r="V46" i="9"/>
  <c r="AC46" i="9"/>
  <c r="T46" i="9"/>
  <c r="AA46" i="9"/>
  <c r="W46" i="9"/>
  <c r="U46" i="9"/>
  <c r="AD46" i="9"/>
  <c r="AE46" i="9" l="1"/>
  <c r="AF46" i="9"/>
  <c r="U47" i="9" l="1"/>
  <c r="T47" i="9"/>
  <c r="V47" i="9"/>
  <c r="W47" i="9"/>
  <c r="AE47" i="9" l="1"/>
  <c r="AF47" i="9"/>
  <c r="T49" i="9" l="1"/>
  <c r="U49" i="9"/>
  <c r="V49" i="9"/>
  <c r="W49" i="9"/>
  <c r="W48" i="9"/>
  <c r="U48" i="9"/>
  <c r="V48" i="9"/>
  <c r="T48" i="9"/>
  <c r="AF48" i="9" l="1"/>
  <c r="AE48" i="9"/>
  <c r="AE49" i="9"/>
  <c r="AF49" i="9"/>
  <c r="V50" i="9" l="1"/>
  <c r="W50" i="9"/>
  <c r="T50" i="9"/>
  <c r="U50" i="9"/>
  <c r="AE50" i="9" l="1"/>
  <c r="AF50" i="9"/>
  <c r="V51" i="9" l="1"/>
  <c r="T51" i="9"/>
  <c r="U51" i="9"/>
  <c r="W51" i="9"/>
  <c r="AE51" i="9" l="1"/>
  <c r="AF51" i="9"/>
  <c r="T61" i="9"/>
  <c r="T58" i="9"/>
  <c r="T57" i="9"/>
  <c r="U58" i="9"/>
  <c r="V58" i="9"/>
  <c r="W58" i="9"/>
  <c r="T53" i="9"/>
  <c r="W57" i="9"/>
  <c r="U57" i="9"/>
  <c r="X57" i="9"/>
  <c r="V57" i="9"/>
  <c r="T55" i="9"/>
  <c r="V59" i="9"/>
  <c r="U59" i="9"/>
  <c r="U60" i="9"/>
  <c r="T59" i="9"/>
  <c r="N58" i="9"/>
  <c r="Z55" i="9"/>
  <c r="W55" i="9"/>
  <c r="X55" i="9"/>
  <c r="U55" i="9"/>
  <c r="V55" i="9"/>
  <c r="Y55" i="9"/>
  <c r="W54" i="9"/>
  <c r="Y54" i="9"/>
  <c r="AA54" i="9"/>
  <c r="V54" i="9"/>
  <c r="X54" i="9"/>
  <c r="Z54" i="9"/>
  <c r="U54" i="9"/>
  <c r="V53" i="9"/>
  <c r="W53" i="9"/>
  <c r="AA53" i="9"/>
  <c r="Z53" i="9"/>
  <c r="AB53" i="9"/>
  <c r="Y53" i="9"/>
  <c r="X53" i="9"/>
  <c r="U53" i="9"/>
  <c r="Y56" i="9"/>
  <c r="V56" i="9"/>
  <c r="X56" i="9"/>
  <c r="U56" i="9"/>
  <c r="W56" i="9"/>
  <c r="T54" i="9"/>
  <c r="N57" i="9"/>
  <c r="N55" i="9"/>
  <c r="N60" i="9"/>
  <c r="T60" i="9"/>
  <c r="N56" i="9"/>
  <c r="T56" i="9"/>
  <c r="N54" i="9"/>
  <c r="N59" i="9"/>
  <c r="U52" i="9"/>
  <c r="X52" i="9"/>
  <c r="M52" i="9"/>
  <c r="V52" i="9" s="1"/>
  <c r="Z52" i="9"/>
  <c r="AC52" i="9" l="1"/>
  <c r="N52" i="9"/>
  <c r="Y52" i="9"/>
  <c r="W52" i="9"/>
  <c r="AA52" i="9"/>
  <c r="T52" i="9"/>
  <c r="AB52" i="9"/>
  <c r="K63" i="9"/>
  <c r="I61" i="9" l="1"/>
  <c r="AA61" i="9" s="1"/>
  <c r="G61" i="9"/>
  <c r="Y61" i="9" s="1"/>
  <c r="E59" i="9"/>
  <c r="W59" i="9" s="1"/>
  <c r="J59" i="9"/>
  <c r="AB59" i="9" s="1"/>
  <c r="I58" i="9"/>
  <c r="AA58" i="9" s="1"/>
  <c r="J58" i="9"/>
  <c r="AB58" i="9" s="1"/>
  <c r="H56" i="9"/>
  <c r="Z56" i="9" s="1"/>
  <c r="I56" i="9"/>
  <c r="AA56" i="9" s="1"/>
  <c r="J54" i="9"/>
  <c r="AB54" i="9" s="1"/>
  <c r="K53" i="9"/>
  <c r="AC53" i="9" s="1"/>
  <c r="L61" i="9"/>
  <c r="K56" i="9"/>
  <c r="AC56" i="9" s="1"/>
  <c r="K61" i="9"/>
  <c r="AC61" i="9" s="1"/>
  <c r="L54" i="9"/>
  <c r="F59" i="9"/>
  <c r="X59" i="9" s="1"/>
  <c r="H57" i="9"/>
  <c r="Z57" i="9" s="1"/>
  <c r="L60" i="9"/>
  <c r="K60" i="9"/>
  <c r="AC60" i="9" s="1"/>
  <c r="I60" i="9"/>
  <c r="AA60" i="9" s="1"/>
  <c r="E60" i="9"/>
  <c r="W60" i="9" s="1"/>
  <c r="I59" i="9"/>
  <c r="AA59" i="9" s="1"/>
  <c r="H59" i="9"/>
  <c r="Z59" i="9" s="1"/>
  <c r="G57" i="9"/>
  <c r="Y57" i="9" s="1"/>
  <c r="J57" i="9"/>
  <c r="AB57" i="9" s="1"/>
  <c r="I55" i="9"/>
  <c r="AA55" i="9" s="1"/>
  <c r="L56" i="9"/>
  <c r="J61" i="9"/>
  <c r="AB61" i="9" s="1"/>
  <c r="J56" i="9"/>
  <c r="AB56" i="9" s="1"/>
  <c r="L55" i="9"/>
  <c r="C61" i="9"/>
  <c r="U61" i="9" s="1"/>
  <c r="H60" i="9"/>
  <c r="Z60" i="9" s="1"/>
  <c r="L57" i="9"/>
  <c r="L58" i="9"/>
  <c r="E61" i="9"/>
  <c r="W61" i="9" s="1"/>
  <c r="G58" i="9"/>
  <c r="Y58" i="9" s="1"/>
  <c r="L59" i="9"/>
  <c r="D61" i="9"/>
  <c r="V61" i="9" s="1"/>
  <c r="H61" i="9"/>
  <c r="Z61" i="9" s="1"/>
  <c r="G60" i="9"/>
  <c r="Y60" i="9" s="1"/>
  <c r="G59" i="9"/>
  <c r="Y59" i="9" s="1"/>
  <c r="K59" i="9"/>
  <c r="AC59" i="9" s="1"/>
  <c r="H58" i="9"/>
  <c r="Z58" i="9" s="1"/>
  <c r="K57" i="9"/>
  <c r="AC57" i="9" s="1"/>
  <c r="I57" i="9"/>
  <c r="AA57" i="9" s="1"/>
  <c r="K55" i="9"/>
  <c r="AC55" i="9" s="1"/>
  <c r="K54" i="9"/>
  <c r="AC54" i="9" s="1"/>
  <c r="F60" i="9"/>
  <c r="X60" i="9" s="1"/>
  <c r="F58" i="9"/>
  <c r="X58" i="9" s="1"/>
  <c r="L53" i="9"/>
  <c r="J60" i="9"/>
  <c r="AB60" i="9" s="1"/>
  <c r="K58" i="9"/>
  <c r="AC58" i="9" s="1"/>
  <c r="J55" i="9"/>
  <c r="AB55" i="9" s="1"/>
  <c r="F61" i="9"/>
  <c r="X61" i="9" s="1"/>
  <c r="D60" i="9"/>
  <c r="V60" i="9" s="1"/>
  <c r="AE52" i="9"/>
  <c r="AF52" i="9"/>
  <c r="L52" i="9"/>
  <c r="AD52" i="9" s="1"/>
  <c r="N64" i="9"/>
  <c r="AD57" i="9" l="1"/>
  <c r="N69" i="9"/>
  <c r="N67" i="9"/>
  <c r="AD55" i="9"/>
  <c r="AF55" i="9" s="1"/>
  <c r="AF56" i="9"/>
  <c r="AE56" i="9"/>
  <c r="N71" i="9"/>
  <c r="AD59" i="9"/>
  <c r="AE59" i="9" s="1"/>
  <c r="AD54" i="9"/>
  <c r="AE54" i="9" s="1"/>
  <c r="N66" i="9"/>
  <c r="AD56" i="9"/>
  <c r="N68" i="9"/>
  <c r="AF57" i="9"/>
  <c r="AE57" i="9"/>
  <c r="N73" i="9"/>
  <c r="AD61" i="9"/>
  <c r="AF61" i="9" s="1"/>
  <c r="N65" i="9"/>
  <c r="AD53" i="9"/>
  <c r="AE53" i="9" s="1"/>
  <c r="AD58" i="9"/>
  <c r="AE58" i="9" s="1"/>
  <c r="N70" i="9"/>
  <c r="AD60" i="9"/>
  <c r="AF60" i="9" s="1"/>
  <c r="N72" i="9"/>
  <c r="AF54" i="9"/>
  <c r="AF59" i="9" l="1"/>
  <c r="AE55" i="9"/>
  <c r="AE60" i="9"/>
  <c r="AF53" i="9"/>
  <c r="AF58" i="9"/>
  <c r="AE61" i="9"/>
  <c r="M48" i="43"/>
  <c r="Q48" i="43"/>
  <c r="R48" i="43" s="1"/>
  <c r="M47" i="43"/>
  <c r="W47" i="43" s="1"/>
  <c r="Q47" i="43"/>
  <c r="R47" i="43" s="1"/>
  <c r="M49" i="43"/>
  <c r="M50" i="43"/>
  <c r="Q50" i="43"/>
  <c r="R50" i="43" s="1"/>
  <c r="Z50" i="43" l="1"/>
  <c r="AB50" i="43"/>
  <c r="Y50" i="43"/>
  <c r="AC50" i="43"/>
  <c r="AA50" i="43"/>
  <c r="X50" i="43"/>
  <c r="U50" i="43"/>
  <c r="T50" i="43"/>
  <c r="AF50" i="43" s="1"/>
  <c r="W50" i="43"/>
  <c r="V50" i="43"/>
  <c r="AD50" i="43"/>
  <c r="Q49" i="43"/>
  <c r="R49" i="43" s="1"/>
  <c r="Z47" i="43"/>
  <c r="X47" i="43"/>
  <c r="U47" i="43"/>
  <c r="Y47" i="43"/>
  <c r="T47" i="43"/>
  <c r="V47" i="43"/>
  <c r="AA47" i="43"/>
  <c r="AB47" i="43"/>
  <c r="AC47" i="43"/>
  <c r="AD47" i="43"/>
  <c r="AE50" i="43" l="1"/>
  <c r="AF47" i="43"/>
  <c r="AE47" i="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Renaud Bourget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Renaud Bourget:</t>
        </r>
        <r>
          <rPr>
            <sz val="9"/>
            <color indexed="81"/>
            <rFont val="Tahoma"/>
            <family val="2"/>
          </rPr>
          <t xml:space="preserve">
Juste une valeur pour la recherchev
</t>
        </r>
      </text>
    </comment>
    <comment ref="T5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Renaud Bourget:</t>
        </r>
        <r>
          <rPr>
            <sz val="9"/>
            <color indexed="81"/>
            <rFont val="Tahoma"/>
            <family val="2"/>
          </rPr>
          <t xml:space="preserve">
Plancher historique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Renaud Bourget</author>
  </authors>
  <commentList>
    <comment ref="A2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>Renaud Bourget: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Juste une valeur pour la recherdhev</t>
        </r>
      </text>
    </comment>
    <comment ref="T53" authorId="0" shapeId="0" xr:uid="{1A4CFC92-CEE8-F743-8D66-3FE957E31AC5}">
      <text>
        <r>
          <rPr>
            <b/>
            <sz val="9"/>
            <color rgb="FF000000"/>
            <rFont val="Tahoma"/>
            <family val="2"/>
          </rPr>
          <t>Renaud Bourget: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Plancher historique</t>
        </r>
      </text>
    </comment>
  </commentList>
</comments>
</file>

<file path=xl/sharedStrings.xml><?xml version="1.0" encoding="utf-8"?>
<sst xmlns="http://schemas.openxmlformats.org/spreadsheetml/2006/main" count="155" uniqueCount="44">
  <si>
    <t>population</t>
  </si>
  <si>
    <t>population femmes</t>
  </si>
  <si>
    <t>population hommes</t>
  </si>
  <si>
    <t>nearest au 1 juillet</t>
  </si>
  <si>
    <t xml:space="preserve">60 en </t>
  </si>
  <si>
    <t>Hommes</t>
  </si>
  <si>
    <t>populations à 60 ans</t>
  </si>
  <si>
    <t>de chaque cohorte</t>
  </si>
  <si>
    <t>Nombre de retraités</t>
  </si>
  <si>
    <t>Femmes</t>
  </si>
  <si>
    <t xml:space="preserve">Age </t>
  </si>
  <si>
    <t>moyen de</t>
  </si>
  <si>
    <t>retraite</t>
  </si>
  <si>
    <t>cohorte complète</t>
  </si>
  <si>
    <t>cohorte partielle</t>
  </si>
  <si>
    <t>cohorte estimée</t>
  </si>
  <si>
    <t>Année du</t>
  </si>
  <si>
    <t>soixantième</t>
  </si>
  <si>
    <t>anniversaire</t>
  </si>
  <si>
    <t>SEXE DU COTISANT MASCULIN</t>
  </si>
  <si>
    <t>LISTEB</t>
  </si>
  <si>
    <t>TOTAL</t>
  </si>
  <si>
    <t>AGE</t>
  </si>
  <si>
    <t>NOMBRE</t>
  </si>
  <si>
    <t>annais</t>
  </si>
  <si>
    <t>SEXE DU COTISANT FEMININ</t>
  </si>
  <si>
    <t>1984 - 2015 = Fichier ISQ ( POP QC 66-15 (oct2015)</t>
  </si>
  <si>
    <t>et +</t>
  </si>
  <si>
    <t>Total</t>
  </si>
  <si>
    <t>(âge exact) début de rente</t>
  </si>
  <si>
    <t xml:space="preserve">Nouveaux bénéficiaires de la rente de retraite </t>
  </si>
  <si>
    <t>pop du québec Hommes</t>
  </si>
  <si>
    <t>calculés sur population</t>
  </si>
  <si>
    <t>totale à 60 ana</t>
  </si>
  <si>
    <t># de retraités</t>
  </si>
  <si>
    <t>Population à 60</t>
  </si>
  <si>
    <t>Retraitté</t>
  </si>
  <si>
    <t>Homme</t>
  </si>
  <si>
    <t>à distribuer</t>
  </si>
  <si>
    <t>pop du québec Femmes</t>
  </si>
  <si>
    <t>Et +</t>
  </si>
  <si>
    <t>1.58E6</t>
  </si>
  <si>
    <t>1.88E6</t>
  </si>
  <si>
    <t>Normalized diagonal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</si>
</sst>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)\ _$_ ;_ * \(#,##0.00\)\ _$_ ;_ * &quot;-&quot;??_)\ _$_ ;_ @_ "/>
    <numFmt numFmtId="165" formatCode="#,##0.000"/>
    <numFmt numFmtId="166" formatCode="0.00000"/>
    <numFmt numFmtId="167" formatCode="0.0000"/>
    <numFmt numFmtId="168" formatCode="_ * #,##0_)\ _$_ ;_ * \(#,##0\)\ _$_ ;_ * &quot;-&quot;??_)\ _$_ ;_ @_ "/>
  </numFmts>
  <fonts count="26">
    <font>
      <sz val="10"/>
      <name val="Arial"/>
    </font>
    <font>
      <sz val="10"/>
      <name val="Arial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Helv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color rgb="FF11227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u/>
      <sz val="10"/>
      <color indexed="12"/>
      <name val="Arial"/>
      <family val="2"/>
    </font>
    <font>
      <b/>
      <sz val="8"/>
      <name val="Arial"/>
      <family val="2"/>
    </font>
    <font>
      <u/>
      <sz val="10"/>
      <color theme="10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/>
      <right style="medium">
        <color rgb="FFB0B7BB"/>
      </right>
      <top/>
      <bottom style="medium">
        <color rgb="FFB0B7BB"/>
      </bottom>
      <diagonal/>
    </border>
    <border>
      <left/>
      <right/>
      <top/>
      <bottom style="medium">
        <color rgb="FFB0B7BB"/>
      </bottom>
      <diagonal/>
    </border>
    <border>
      <left style="medium">
        <color rgb="FFC1C1C1"/>
      </left>
      <right style="medium">
        <color rgb="FFB0B7BB"/>
      </right>
      <top style="medium">
        <color rgb="FFC1C1C1"/>
      </top>
      <bottom/>
      <diagonal/>
    </border>
    <border>
      <left/>
      <right/>
      <top style="medium">
        <color rgb="FFC1C1C1"/>
      </top>
      <bottom style="medium">
        <color rgb="FFB0B7BB"/>
      </bottom>
      <diagonal/>
    </border>
    <border>
      <left style="medium">
        <color rgb="FFC1C1C1"/>
      </left>
      <right style="medium">
        <color rgb="FFB0B7BB"/>
      </right>
      <top/>
      <bottom/>
      <diagonal/>
    </border>
    <border>
      <left style="medium">
        <color rgb="FFC1C1C1"/>
      </left>
      <right style="medium">
        <color rgb="FFB0B7BB"/>
      </right>
      <top/>
      <bottom style="medium">
        <color rgb="FFB0B7BB"/>
      </bottom>
      <diagonal/>
    </border>
    <border>
      <left style="medium">
        <color rgb="FFB0B7BB"/>
      </left>
      <right style="medium">
        <color rgb="FFB0B7BB"/>
      </right>
      <top style="medium">
        <color rgb="FFC1C1C1"/>
      </top>
      <bottom/>
      <diagonal/>
    </border>
    <border>
      <left style="medium">
        <color rgb="FFB0B7BB"/>
      </left>
      <right style="medium">
        <color rgb="FFB0B7BB"/>
      </right>
      <top/>
      <bottom style="medium">
        <color rgb="FFB0B7BB"/>
      </bottom>
      <diagonal/>
    </border>
    <border>
      <left style="medium">
        <color rgb="FFB0B7BB"/>
      </left>
      <right/>
      <top style="medium">
        <color rgb="FFC1C1C1"/>
      </top>
      <bottom style="medium">
        <color rgb="FFB0B7BB"/>
      </bottom>
      <diagonal/>
    </border>
    <border>
      <left style="medium">
        <color rgb="FFB0B7BB"/>
      </left>
      <right/>
      <top style="medium">
        <color rgb="FFB0B7BB"/>
      </top>
      <bottom/>
      <diagonal/>
    </border>
    <border>
      <left/>
      <right/>
      <top style="medium">
        <color rgb="FFB0B7BB"/>
      </top>
      <bottom/>
      <diagonal/>
    </border>
    <border>
      <left style="medium">
        <color rgb="FFB0B7BB"/>
      </left>
      <right/>
      <top/>
      <bottom/>
      <diagonal/>
    </border>
  </borders>
  <cellStyleXfs count="18">
    <xf numFmtId="0" fontId="0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" fillId="0" borderId="0"/>
    <xf numFmtId="0" fontId="16" fillId="0" borderId="0"/>
    <xf numFmtId="0" fontId="4" fillId="0" borderId="0"/>
    <xf numFmtId="0" fontId="17" fillId="0" borderId="0"/>
    <xf numFmtId="0" fontId="6" fillId="0" borderId="0"/>
    <xf numFmtId="164" fontId="6" fillId="0" borderId="0" applyFont="0" applyFill="0" applyBorder="0" applyAlignment="0" applyProtection="0"/>
    <xf numFmtId="0" fontId="3" fillId="0" borderId="0"/>
    <xf numFmtId="0" fontId="10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/>
    <xf numFmtId="0" fontId="2" fillId="0" borderId="0"/>
    <xf numFmtId="0" fontId="6" fillId="0" borderId="0"/>
    <xf numFmtId="9" fontId="6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/>
    </xf>
    <xf numFmtId="3" fontId="8" fillId="0" borderId="0" xfId="0" applyNumberFormat="1" applyFont="1"/>
    <xf numFmtId="165" fontId="8" fillId="0" borderId="0" xfId="0" applyNumberFormat="1" applyFont="1"/>
    <xf numFmtId="0" fontId="7" fillId="0" borderId="0" xfId="0" applyFont="1" applyAlignment="1">
      <alignment horizontal="center"/>
    </xf>
    <xf numFmtId="1" fontId="0" fillId="0" borderId="0" xfId="0" applyNumberFormat="1"/>
    <xf numFmtId="0" fontId="8" fillId="0" borderId="0" xfId="0" applyFont="1"/>
    <xf numFmtId="3" fontId="0" fillId="0" borderId="0" xfId="0" applyNumberFormat="1"/>
    <xf numFmtId="166" fontId="8" fillId="0" borderId="0" xfId="0" applyNumberFormat="1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0" fontId="9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168" fontId="8" fillId="0" borderId="0" xfId="1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0" fontId="0" fillId="2" borderId="0" xfId="0" applyFill="1"/>
    <xf numFmtId="2" fontId="0" fillId="0" borderId="0" xfId="0" applyNumberFormat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3" borderId="0" xfId="0" applyNumberFormat="1" applyFill="1" applyAlignment="1">
      <alignment horizontal="center"/>
    </xf>
    <xf numFmtId="10" fontId="6" fillId="4" borderId="0" xfId="0" applyNumberFormat="1" applyFont="1" applyFill="1" applyAlignment="1">
      <alignment horizontal="center"/>
    </xf>
    <xf numFmtId="0" fontId="0" fillId="4" borderId="0" xfId="0" applyFill="1"/>
    <xf numFmtId="10" fontId="6" fillId="5" borderId="0" xfId="0" applyNumberFormat="1" applyFont="1" applyFill="1" applyAlignment="1">
      <alignment horizontal="center"/>
    </xf>
    <xf numFmtId="0" fontId="0" fillId="5" borderId="0" xfId="0" applyFill="1"/>
    <xf numFmtId="10" fontId="0" fillId="4" borderId="0" xfId="0" applyNumberFormat="1" applyFill="1" applyAlignment="1">
      <alignment horizontal="center"/>
    </xf>
    <xf numFmtId="0" fontId="13" fillId="6" borderId="1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left" vertical="top" wrapText="1"/>
    </xf>
    <xf numFmtId="0" fontId="13" fillId="6" borderId="5" xfId="0" applyFont="1" applyFill="1" applyBorder="1" applyAlignment="1">
      <alignment horizontal="left"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7" fillId="0" borderId="0" xfId="7" applyFont="1"/>
    <xf numFmtId="0" fontId="6" fillId="0" borderId="0" xfId="13"/>
    <xf numFmtId="0" fontId="18" fillId="0" borderId="0" xfId="13" applyFont="1"/>
    <xf numFmtId="0" fontId="3" fillId="0" borderId="0" xfId="9"/>
    <xf numFmtId="1" fontId="11" fillId="0" borderId="0" xfId="0" applyNumberFormat="1" applyFont="1"/>
    <xf numFmtId="1" fontId="20" fillId="0" borderId="0" xfId="0" applyNumberFormat="1" applyFont="1" applyAlignment="1">
      <alignment horizontal="center"/>
    </xf>
    <xf numFmtId="0" fontId="6" fillId="0" borderId="0" xfId="13" applyAlignment="1">
      <alignment horizontal="center"/>
    </xf>
    <xf numFmtId="1" fontId="0" fillId="3" borderId="0" xfId="0" applyNumberFormat="1" applyFill="1"/>
    <xf numFmtId="0" fontId="1" fillId="0" borderId="0" xfId="0" applyFont="1"/>
    <xf numFmtId="0" fontId="21" fillId="0" borderId="0" xfId="17"/>
    <xf numFmtId="0" fontId="1" fillId="0" borderId="0" xfId="13" applyFont="1"/>
    <xf numFmtId="0" fontId="7" fillId="3" borderId="0" xfId="0" applyFont="1" applyFill="1"/>
    <xf numFmtId="0" fontId="0" fillId="3" borderId="0" xfId="0" applyFill="1"/>
    <xf numFmtId="0" fontId="21" fillId="0" borderId="0" xfId="17" applyAlignment="1"/>
    <xf numFmtId="0" fontId="13" fillId="6" borderId="2" xfId="0" applyFont="1" applyFill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10" fontId="22" fillId="4" borderId="0" xfId="0" applyNumberFormat="1" applyFont="1" applyFill="1" applyAlignment="1">
      <alignment horizontal="center"/>
    </xf>
    <xf numFmtId="1" fontId="11" fillId="7" borderId="0" xfId="0" applyNumberFormat="1" applyFont="1" applyFill="1" applyAlignment="1">
      <alignment horizontal="center"/>
    </xf>
    <xf numFmtId="1" fontId="1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23" fillId="0" borderId="0" xfId="0" applyFont="1" applyAlignment="1">
      <alignment horizontal="right"/>
    </xf>
    <xf numFmtId="0" fontId="5" fillId="0" borderId="0" xfId="3"/>
    <xf numFmtId="1" fontId="5" fillId="0" borderId="0" xfId="3" applyNumberFormat="1"/>
    <xf numFmtId="1" fontId="0" fillId="0" borderId="0" xfId="0" applyNumberFormat="1" applyAlignment="1">
      <alignment horizontal="right"/>
    </xf>
    <xf numFmtId="1" fontId="0" fillId="8" borderId="0" xfId="0" applyNumberFormat="1" applyFill="1" applyAlignment="1">
      <alignment horizontal="center"/>
    </xf>
    <xf numFmtId="0" fontId="1" fillId="8" borderId="0" xfId="0" applyFont="1" applyFill="1"/>
    <xf numFmtId="0" fontId="0" fillId="8" borderId="0" xfId="0" applyFill="1"/>
    <xf numFmtId="0" fontId="12" fillId="0" borderId="11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12" fillId="0" borderId="10" xfId="0" applyFont="1" applyBorder="1" applyAlignment="1">
      <alignment horizontal="right"/>
    </xf>
    <xf numFmtId="0" fontId="12" fillId="0" borderId="12" xfId="0" applyFont="1" applyBorder="1" applyAlignment="1">
      <alignment horizontal="right"/>
    </xf>
    <xf numFmtId="0" fontId="13" fillId="6" borderId="7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wrapText="1"/>
    </xf>
    <xf numFmtId="0" fontId="13" fillId="6" borderId="3" xfId="0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 wrapText="1"/>
    </xf>
    <xf numFmtId="10" fontId="6" fillId="3" borderId="0" xfId="0" applyNumberFormat="1" applyFont="1" applyFill="1" applyAlignment="1">
      <alignment horizontal="center"/>
    </xf>
  </cellXfs>
  <cellStyles count="18">
    <cellStyle name="Lien hypertexte" xfId="17" builtinId="8"/>
    <cellStyle name="Lien hypertexte 2" xfId="11" xr:uid="{00000000-0005-0000-0000-000001000000}"/>
    <cellStyle name="Milliers" xfId="1" builtinId="3"/>
    <cellStyle name="Milliers 2" xfId="8" xr:uid="{00000000-0005-0000-0000-000003000000}"/>
    <cellStyle name="Normal" xfId="0" builtinId="0"/>
    <cellStyle name="Normal 2" xfId="3" xr:uid="{00000000-0005-0000-0000-000005000000}"/>
    <cellStyle name="Normal 2 2 2" xfId="13" xr:uid="{00000000-0005-0000-0000-000006000000}"/>
    <cellStyle name="Normal 2 2 3" xfId="15" xr:uid="{00000000-0005-0000-0000-000007000000}"/>
    <cellStyle name="Normal 3" xfId="4" xr:uid="{00000000-0005-0000-0000-000008000000}"/>
    <cellStyle name="Normal 4" xfId="5" xr:uid="{00000000-0005-0000-0000-000009000000}"/>
    <cellStyle name="Normal 4 2" xfId="10" xr:uid="{00000000-0005-0000-0000-00000A000000}"/>
    <cellStyle name="Normal 5" xfId="6" xr:uid="{00000000-0005-0000-0000-00000B000000}"/>
    <cellStyle name="Normal 6" xfId="7" xr:uid="{00000000-0005-0000-0000-00000C000000}"/>
    <cellStyle name="Normal 7" xfId="14" xr:uid="{00000000-0005-0000-0000-00000D000000}"/>
    <cellStyle name="Normal 8" xfId="9" xr:uid="{00000000-0005-0000-0000-00000E000000}"/>
    <cellStyle name="Normal 9" xfId="12" xr:uid="{00000000-0005-0000-0000-00000F000000}"/>
    <cellStyle name="Pourcentage" xfId="2" builtinId="5"/>
    <cellStyle name="Pourcentage 2" xfId="16" xr:uid="{00000000-0005-0000-0000-000011000000}"/>
  </cellStyles>
  <dxfs count="0"/>
  <tableStyles count="0" defaultTableStyle="TableStyleMedium9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647157605082789E-2"/>
          <c:y val="0.12711495359998845"/>
          <c:w val="0.90293637704959806"/>
          <c:h val="0.81337968425792739"/>
        </c:manualLayout>
      </c:layout>
      <c:lineChart>
        <c:grouping val="standard"/>
        <c:varyColors val="0"/>
        <c:ser>
          <c:idx val="0"/>
          <c:order val="0"/>
          <c:tx>
            <c:strRef>
              <c:f>'calcul des TR hommes'!$S$51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'calcul des TR hommes'!$T$4:$AD$4</c:f>
              <c:numCache>
                <c:formatCode>General</c:formatCode>
                <c:ptCount val="11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</c:numCache>
            </c:numRef>
          </c:cat>
          <c:val>
            <c:numRef>
              <c:f>'calcul des TR hommes'!$T$51:$AD$51</c:f>
              <c:numCache>
                <c:formatCode>0.00%</c:formatCode>
                <c:ptCount val="11"/>
                <c:pt idx="0">
                  <c:v>0.47274107820804862</c:v>
                </c:pt>
                <c:pt idx="1">
                  <c:v>6.8318147304479881E-2</c:v>
                </c:pt>
                <c:pt idx="2">
                  <c:v>0.10480258162490509</c:v>
                </c:pt>
                <c:pt idx="3">
                  <c:v>4.9734244495064542E-2</c:v>
                </c:pt>
                <c:pt idx="4">
                  <c:v>4.6545178435839031E-2</c:v>
                </c:pt>
                <c:pt idx="5">
                  <c:v>0.20358769931662871</c:v>
                </c:pt>
                <c:pt idx="6">
                  <c:v>1.6400911161731209E-2</c:v>
                </c:pt>
                <c:pt idx="7">
                  <c:v>1.0611237661351556E-2</c:v>
                </c:pt>
                <c:pt idx="8">
                  <c:v>7.5740318906605923E-3</c:v>
                </c:pt>
                <c:pt idx="9">
                  <c:v>6.6818526955201218E-3</c:v>
                </c:pt>
                <c:pt idx="10">
                  <c:v>1.3003037205770691E-2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24-3B46-B89F-16DAC7E68A21}"/>
            </c:ext>
          </c:extLst>
        </c:ser>
        <c:ser>
          <c:idx val="5"/>
          <c:order val="1"/>
          <c:tx>
            <c:strRef>
              <c:f>'calcul des TR hommes'!$S$56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'calcul des TR hommes'!$T$4:$AD$4</c:f>
              <c:numCache>
                <c:formatCode>General</c:formatCode>
                <c:ptCount val="11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</c:numCache>
            </c:numRef>
          </c:cat>
          <c:val>
            <c:numRef>
              <c:f>'calcul des TR hommes'!$T$56:$AD$56</c:f>
              <c:numCache>
                <c:formatCode>0.00%</c:formatCode>
                <c:ptCount val="11"/>
                <c:pt idx="0">
                  <c:v>0.50414474732982628</c:v>
                </c:pt>
                <c:pt idx="1">
                  <c:v>6.1374143153196239E-2</c:v>
                </c:pt>
                <c:pt idx="2">
                  <c:v>4.0583984271215262E-2</c:v>
                </c:pt>
                <c:pt idx="3">
                  <c:v>3.0653860460173231E-2</c:v>
                </c:pt>
                <c:pt idx="4">
                  <c:v>3.2945427493490623E-2</c:v>
                </c:pt>
                <c:pt idx="5">
                  <c:v>0.20077780434667095</c:v>
                </c:pt>
                <c:pt idx="6">
                  <c:v>4.4371525348039585E-2</c:v>
                </c:pt>
                <c:pt idx="7">
                  <c:v>2.7072705566261027E-2</c:v>
                </c:pt>
                <c:pt idx="8">
                  <c:v>1.7560899910077612E-2</c:v>
                </c:pt>
                <c:pt idx="9">
                  <c:v>1.1896362955347984E-2</c:v>
                </c:pt>
                <c:pt idx="10">
                  <c:v>2.8618539165701222E-2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24-3B46-B89F-16DAC7E68A21}"/>
            </c:ext>
          </c:extLst>
        </c:ser>
        <c:ser>
          <c:idx val="10"/>
          <c:order val="2"/>
          <c:tx>
            <c:strRef>
              <c:f>'calcul des TR hommes'!$S$61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'calcul des TR hommes'!$T$4:$AD$4</c:f>
              <c:numCache>
                <c:formatCode>General</c:formatCode>
                <c:ptCount val="11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</c:numCache>
            </c:numRef>
          </c:cat>
          <c:val>
            <c:numRef>
              <c:f>'calcul des TR hommes'!$T$61:$AD$61</c:f>
              <c:numCache>
                <c:formatCode>0.00%</c:formatCode>
                <c:ptCount val="11"/>
                <c:pt idx="0">
                  <c:v>0.30987497493694666</c:v>
                </c:pt>
                <c:pt idx="1">
                  <c:v>9.6217252810437984E-2</c:v>
                </c:pt>
                <c:pt idx="2">
                  <c:v>6.7350432222319664E-2</c:v>
                </c:pt>
                <c:pt idx="3">
                  <c:v>5.6653477756582471E-2</c:v>
                </c:pt>
                <c:pt idx="4">
                  <c:v>6.1638026041758442E-2</c:v>
                </c:pt>
                <c:pt idx="5">
                  <c:v>0.31572596534843028</c:v>
                </c:pt>
                <c:pt idx="6">
                  <c:v>3.1702703691734856E-2</c:v>
                </c:pt>
                <c:pt idx="7">
                  <c:v>1.9342989810889485E-2</c:v>
                </c:pt>
                <c:pt idx="8">
                  <c:v>1.2546965695737593E-2</c:v>
                </c:pt>
                <c:pt idx="9">
                  <c:v>8.4997499370255795E-3</c:v>
                </c:pt>
                <c:pt idx="10">
                  <c:v>2.0447461748137091E-2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C824-3B46-B89F-16DAC7E68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954399"/>
        <c:axId val="1593772703"/>
      </c:lineChart>
      <c:catAx>
        <c:axId val="151495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3772703"/>
        <c:crosses val="autoZero"/>
        <c:auto val="1"/>
        <c:lblAlgn val="ctr"/>
        <c:lblOffset val="100"/>
        <c:noMultiLvlLbl val="0"/>
      </c:catAx>
      <c:valAx>
        <c:axId val="159377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495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'calcul des TR Femmes'!$S$51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'calcul des TR Femmes'!$T$4:$AD$4</c:f>
              <c:numCache>
                <c:formatCode>General</c:formatCode>
                <c:ptCount val="11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</c:numCache>
            </c:numRef>
          </c:cat>
          <c:val>
            <c:numRef>
              <c:f>'calcul des TR Femmes'!$T$51:$AD$51</c:f>
              <c:numCache>
                <c:formatCode>0.00%</c:formatCode>
                <c:ptCount val="11"/>
                <c:pt idx="0">
                  <c:v>0.55985231987211204</c:v>
                </c:pt>
                <c:pt idx="1">
                  <c:v>6.1983785635443232E-2</c:v>
                </c:pt>
                <c:pt idx="2">
                  <c:v>8.5677311308187107E-2</c:v>
                </c:pt>
                <c:pt idx="3">
                  <c:v>3.792867202070567E-2</c:v>
                </c:pt>
                <c:pt idx="4">
                  <c:v>3.8290259962699351E-2</c:v>
                </c:pt>
                <c:pt idx="5">
                  <c:v>0.17811060784836144</c:v>
                </c:pt>
                <c:pt idx="6">
                  <c:v>1.2332051916416092E-2</c:v>
                </c:pt>
                <c:pt idx="7">
                  <c:v>7.4220682830282037E-3</c:v>
                </c:pt>
                <c:pt idx="8">
                  <c:v>5.2906025196970278E-3</c:v>
                </c:pt>
                <c:pt idx="9">
                  <c:v>5.0432002435960872E-3</c:v>
                </c:pt>
                <c:pt idx="10">
                  <c:v>8.0691203897537388E-3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E-F844-9FA9-52762DB787A4}"/>
            </c:ext>
          </c:extLst>
        </c:ser>
        <c:ser>
          <c:idx val="5"/>
          <c:order val="1"/>
          <c:tx>
            <c:strRef>
              <c:f>'calcul des TR Femmes'!$S$56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'calcul des TR Femmes'!$T$4:$AD$4</c:f>
              <c:numCache>
                <c:formatCode>General</c:formatCode>
                <c:ptCount val="11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</c:numCache>
            </c:numRef>
          </c:cat>
          <c:val>
            <c:numRef>
              <c:f>'calcul des TR Femmes'!$T$56:$AD$56</c:f>
              <c:numCache>
                <c:formatCode>0.00%</c:formatCode>
                <c:ptCount val="11"/>
                <c:pt idx="0">
                  <c:v>0.56063434837657455</c:v>
                </c:pt>
                <c:pt idx="1">
                  <c:v>5.9936237902100904E-2</c:v>
                </c:pt>
                <c:pt idx="2">
                  <c:v>3.9683657374621775E-2</c:v>
                </c:pt>
                <c:pt idx="3">
                  <c:v>2.8501148093306724E-2</c:v>
                </c:pt>
                <c:pt idx="4">
                  <c:v>2.9825613210583919E-2</c:v>
                </c:pt>
                <c:pt idx="5">
                  <c:v>0.19171213438056611</c:v>
                </c:pt>
                <c:pt idx="6">
                  <c:v>3.492092133835932E-2</c:v>
                </c:pt>
                <c:pt idx="7">
                  <c:v>1.8311515183175583E-2</c:v>
                </c:pt>
                <c:pt idx="8">
                  <c:v>1.1670265958243048E-2</c:v>
                </c:pt>
                <c:pt idx="9">
                  <c:v>7.3391467790306997E-3</c:v>
                </c:pt>
                <c:pt idx="10">
                  <c:v>1.7465011403437338E-2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FE-F844-9FA9-52762DB787A4}"/>
            </c:ext>
          </c:extLst>
        </c:ser>
        <c:ser>
          <c:idx val="10"/>
          <c:order val="2"/>
          <c:tx>
            <c:strRef>
              <c:f>'calcul des TR Femmes'!$S$61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'calcul des TR Femmes'!$T$4:$AD$4</c:f>
              <c:numCache>
                <c:formatCode>General</c:formatCode>
                <c:ptCount val="11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</c:numCache>
            </c:numRef>
          </c:cat>
          <c:val>
            <c:numRef>
              <c:f>'calcul des TR Femmes'!$T$61:$AD$61</c:f>
              <c:numCache>
                <c:formatCode>0.00%</c:formatCode>
                <c:ptCount val="11"/>
                <c:pt idx="0">
                  <c:v>0.34311969214437366</c:v>
                </c:pt>
                <c:pt idx="1">
                  <c:v>9.8908111170343538E-2</c:v>
                </c:pt>
                <c:pt idx="2">
                  <c:v>6.8468917603700372E-2</c:v>
                </c:pt>
                <c:pt idx="3">
                  <c:v>5.6683323297372655E-2</c:v>
                </c:pt>
                <c:pt idx="4">
                  <c:v>5.7046298223243391E-2</c:v>
                </c:pt>
                <c:pt idx="5">
                  <c:v>0.30897639314719555</c:v>
                </c:pt>
                <c:pt idx="6">
                  <c:v>2.6002715946034496E-2</c:v>
                </c:pt>
                <c:pt idx="7">
                  <c:v>1.363506773593E-2</c:v>
                </c:pt>
                <c:pt idx="8">
                  <c:v>8.6898798512951084E-3</c:v>
                </c:pt>
                <c:pt idx="9">
                  <c:v>5.4648543528478212E-3</c:v>
                </c:pt>
                <c:pt idx="10">
                  <c:v>1.3004746527663383E-2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FE-F844-9FA9-52762DB78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954399"/>
        <c:axId val="1593772703"/>
      </c:lineChart>
      <c:catAx>
        <c:axId val="151495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3772703"/>
        <c:crosses val="autoZero"/>
        <c:auto val="1"/>
        <c:lblAlgn val="ctr"/>
        <c:lblOffset val="100"/>
        <c:noMultiLvlLbl val="0"/>
      </c:catAx>
      <c:valAx>
        <c:axId val="159377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495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343176</xdr:colOff>
      <xdr:row>67</xdr:row>
      <xdr:rowOff>86963</xdr:rowOff>
    </xdr:from>
    <xdr:to>
      <xdr:col>26</xdr:col>
      <xdr:colOff>685524</xdr:colOff>
      <xdr:row>90</xdr:row>
      <xdr:rowOff>157781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2138C0C-57D9-0EB4-63B6-8942345C8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188568</xdr:colOff>
      <xdr:row>67</xdr:row>
      <xdr:rowOff>104913</xdr:rowOff>
    </xdr:from>
    <xdr:to>
      <xdr:col>22</xdr:col>
      <xdr:colOff>671306</xdr:colOff>
      <xdr:row>82</xdr:row>
      <xdr:rowOff>16566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6254F74-B9AB-EA45-9026-108182B56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AF74"/>
  <sheetViews>
    <sheetView topLeftCell="R51" zoomScale="115" zoomScaleNormal="115" zoomScaleSheetLayoutView="85" workbookViewId="0">
      <selection activeCell="Y66" sqref="Y66"/>
    </sheetView>
  </sheetViews>
  <sheetFormatPr baseColWidth="10" defaultColWidth="11.5" defaultRowHeight="13"/>
  <cols>
    <col min="1" max="1" width="10.83203125" customWidth="1"/>
    <col min="2" max="2" width="10.5" customWidth="1"/>
    <col min="3" max="3" width="14.5" customWidth="1"/>
    <col min="4" max="4" width="12.6640625" customWidth="1"/>
    <col min="5" max="5" width="15.5" customWidth="1"/>
    <col min="6" max="6" width="12.1640625" customWidth="1"/>
    <col min="7" max="7" width="13.6640625" customWidth="1"/>
    <col min="8" max="8" width="14.5" customWidth="1"/>
    <col min="9" max="10" width="9.83203125" customWidth="1"/>
    <col min="11" max="11" width="12.5" customWidth="1"/>
    <col min="12" max="12" width="13.5" customWidth="1"/>
    <col min="13" max="13" width="14.6640625" customWidth="1"/>
    <col min="14" max="14" width="11.5" customWidth="1"/>
    <col min="15" max="15" width="12.6640625" customWidth="1"/>
    <col min="16" max="16" width="19.5" customWidth="1"/>
    <col min="17" max="17" width="15.5" customWidth="1"/>
    <col min="18" max="18" width="14.6640625" customWidth="1"/>
    <col min="19" max="21" width="11.5" customWidth="1"/>
    <col min="22" max="22" width="19.83203125" customWidth="1"/>
    <col min="23" max="23" width="14" customWidth="1"/>
    <col min="24" max="24" width="11.5" customWidth="1"/>
    <col min="25" max="25" width="18.83203125" customWidth="1"/>
    <col min="26" max="26" width="11.5" customWidth="1"/>
    <col min="27" max="27" width="19.6640625" customWidth="1"/>
    <col min="28" max="28" width="19.1640625" customWidth="1"/>
    <col min="29" max="29" width="16.1640625" customWidth="1"/>
    <col min="30" max="30" width="17.1640625" customWidth="1"/>
    <col min="31" max="31" width="15" customWidth="1"/>
    <col min="32" max="32" width="14" customWidth="1"/>
  </cols>
  <sheetData>
    <row r="1" spans="1:32" ht="15" customHeight="1">
      <c r="A1" s="11" t="s">
        <v>5</v>
      </c>
      <c r="C1" s="33" t="s">
        <v>30</v>
      </c>
      <c r="P1" s="31" t="s">
        <v>35</v>
      </c>
      <c r="Q1" s="30"/>
      <c r="S1" s="18"/>
      <c r="T1" t="s">
        <v>13</v>
      </c>
      <c r="W1" s="23"/>
      <c r="X1" t="s">
        <v>14</v>
      </c>
      <c r="AA1" s="25"/>
      <c r="AB1" t="s">
        <v>15</v>
      </c>
      <c r="AF1" s="11" t="s">
        <v>10</v>
      </c>
    </row>
    <row r="2" spans="1:32">
      <c r="A2" s="53">
        <v>57</v>
      </c>
      <c r="C2" s="33" t="s">
        <v>29</v>
      </c>
      <c r="O2" t="s">
        <v>16</v>
      </c>
      <c r="P2" s="11" t="s">
        <v>6</v>
      </c>
      <c r="Q2" s="11" t="s">
        <v>8</v>
      </c>
      <c r="R2" s="31" t="s">
        <v>8</v>
      </c>
      <c r="AF2" s="11" t="s">
        <v>11</v>
      </c>
    </row>
    <row r="3" spans="1:32" ht="15" customHeight="1">
      <c r="B3" s="11"/>
      <c r="C3" s="33"/>
      <c r="D3" s="11"/>
      <c r="E3" s="11"/>
      <c r="F3" s="46"/>
      <c r="G3" s="11"/>
      <c r="H3" s="11"/>
      <c r="I3" s="11"/>
      <c r="J3" s="11"/>
      <c r="K3" s="11"/>
      <c r="L3" s="52" t="s">
        <v>40</v>
      </c>
      <c r="M3" s="30" t="s">
        <v>36</v>
      </c>
      <c r="N3" s="11"/>
      <c r="O3" t="s">
        <v>17</v>
      </c>
      <c r="P3" s="11" t="s">
        <v>7</v>
      </c>
      <c r="Q3" s="11" t="s">
        <v>7</v>
      </c>
      <c r="R3" s="31" t="s">
        <v>32</v>
      </c>
      <c r="S3" s="32" t="s">
        <v>37</v>
      </c>
    </row>
    <row r="4" spans="1:32">
      <c r="A4" s="11" t="s">
        <v>4</v>
      </c>
      <c r="B4" s="11">
        <v>60</v>
      </c>
      <c r="C4" s="11">
        <v>61</v>
      </c>
      <c r="D4" s="11">
        <v>62</v>
      </c>
      <c r="E4" s="11">
        <v>63</v>
      </c>
      <c r="F4" s="11">
        <v>64</v>
      </c>
      <c r="G4" s="11">
        <v>65</v>
      </c>
      <c r="H4" s="11">
        <v>66</v>
      </c>
      <c r="I4" s="11">
        <v>67</v>
      </c>
      <c r="J4" s="11">
        <v>68</v>
      </c>
      <c r="K4" s="11">
        <v>69</v>
      </c>
      <c r="L4" s="11">
        <v>70</v>
      </c>
      <c r="M4" s="30" t="s">
        <v>28</v>
      </c>
      <c r="N4" s="30"/>
      <c r="O4" t="s">
        <v>18</v>
      </c>
      <c r="P4" s="31" t="s">
        <v>31</v>
      </c>
      <c r="Q4" s="11" t="s">
        <v>5</v>
      </c>
      <c r="R4" s="31" t="s">
        <v>33</v>
      </c>
      <c r="T4" s="11">
        <v>60</v>
      </c>
      <c r="U4" s="11">
        <v>61</v>
      </c>
      <c r="V4" s="11">
        <v>62</v>
      </c>
      <c r="W4" s="11">
        <v>63</v>
      </c>
      <c r="X4" s="11">
        <v>64</v>
      </c>
      <c r="Y4" s="11">
        <v>65</v>
      </c>
      <c r="Z4" s="11">
        <v>66</v>
      </c>
      <c r="AA4" s="11">
        <v>67</v>
      </c>
      <c r="AB4" s="11">
        <v>68</v>
      </c>
      <c r="AC4" s="11">
        <v>69</v>
      </c>
      <c r="AD4" s="11">
        <v>70</v>
      </c>
      <c r="AF4" s="11" t="s">
        <v>12</v>
      </c>
    </row>
    <row r="5" spans="1:32">
      <c r="A5" s="12">
        <f t="shared" ref="A5:A24" si="0">A6-1</f>
        <v>1966</v>
      </c>
      <c r="B5" s="12">
        <f>VLOOKUP($A5-B$4+(B$4-60),Hommes!$A:$M,(B$4-57),FALSE)</f>
        <v>0</v>
      </c>
      <c r="C5" s="12">
        <f>VLOOKUP($A5-C$4+(C$4-60),Hommes!$A:$M,(C$4-$A$2),FALSE)</f>
        <v>0</v>
      </c>
      <c r="D5" s="12">
        <f>VLOOKUP($A5-D$4+(D$4-60),Hommes!$A:$M,(D$4-$A$2),FALSE)</f>
        <v>0</v>
      </c>
      <c r="E5" s="12">
        <f>VLOOKUP($A5-E$4+(E$4-60),Hommes!$A:$M,(E$4-$A$2),FALSE)</f>
        <v>0</v>
      </c>
      <c r="F5" s="12">
        <f>VLOOKUP($A5-F$4+(F$4-60),Hommes!$A:$M,(F$4-$A$2),FALSE)</f>
        <v>0</v>
      </c>
      <c r="G5" s="12">
        <f>VLOOKUP($A5-G$4+(G$4-60),Hommes!$A:$M,(G$4-$A$2),FALSE)</f>
        <v>5472</v>
      </c>
      <c r="H5" s="12">
        <f>VLOOKUP($A5-H$4+(H$4-60),Hommes!$A:$M,(H$4-$A$2),FALSE)</f>
        <v>1552</v>
      </c>
      <c r="I5" s="12">
        <f>VLOOKUP($A5-I$4+(I$4-60),Hommes!$A:$M,(I$4-$A$2),FALSE)</f>
        <v>1509</v>
      </c>
      <c r="J5" s="12">
        <f>VLOOKUP($A5-J$4+(J$4-60),Hommes!$A:$M,(J$4-$A$2),FALSE)</f>
        <v>779</v>
      </c>
      <c r="K5" s="12">
        <f>VLOOKUP($A5-K$4+(K$4-60),Hommes!$A:$M,(K$4-$A$2),FALSE)</f>
        <v>619</v>
      </c>
      <c r="L5" s="12">
        <f>VLOOKUP($A5-L$4+(L$4-60),Hommes!$A:$M,(L$4-$A$2),FALSE)</f>
        <v>2699</v>
      </c>
      <c r="M5" s="12">
        <f t="shared" ref="M5:M24" si="1">SUM(B5:L5)</f>
        <v>12630</v>
      </c>
      <c r="N5" s="12"/>
      <c r="O5" s="7">
        <f t="shared" ref="O5:O24" si="2">A5</f>
        <v>1966</v>
      </c>
      <c r="P5" s="25">
        <f>VLOOKUP(O5,populationISQ!$B$64:$M$121,2,FALSE)</f>
        <v>19592</v>
      </c>
      <c r="Q5" s="7">
        <f t="shared" ref="Q5:Q24" si="3">VLOOKUP(O5,$A$4:$M$56,13,FALSE)</f>
        <v>12630</v>
      </c>
      <c r="R5" s="20">
        <f t="shared" ref="R5:R24" si="4">Q5/P5</f>
        <v>0.64465087790935072</v>
      </c>
      <c r="S5" s="12">
        <f t="shared" ref="S5:S24" si="5">A5</f>
        <v>1966</v>
      </c>
      <c r="T5" s="21">
        <f t="shared" ref="T5:T24" si="6">B5/$M5</f>
        <v>0</v>
      </c>
      <c r="U5" s="21">
        <f t="shared" ref="U5:U24" si="7">C5/$M5</f>
        <v>0</v>
      </c>
      <c r="V5" s="21">
        <f t="shared" ref="V5:V24" si="8">D5/$M5</f>
        <v>0</v>
      </c>
      <c r="W5" s="21">
        <f t="shared" ref="W5:W24" si="9">E5/$M5</f>
        <v>0</v>
      </c>
      <c r="X5" s="21">
        <f t="shared" ref="X5:X24" si="10">F5/$M5</f>
        <v>0</v>
      </c>
      <c r="Y5" s="21">
        <f t="shared" ref="Y5:Y24" si="11">G5/$M5</f>
        <v>0.43325415676959622</v>
      </c>
      <c r="Z5" s="21">
        <f t="shared" ref="Z5:Z24" si="12">H5/$M5</f>
        <v>0.12288202692003167</v>
      </c>
      <c r="AA5" s="21">
        <f t="shared" ref="AA5:AA24" si="13">I5/$M5</f>
        <v>0.11947743467933492</v>
      </c>
      <c r="AB5" s="21">
        <f t="shared" ref="AB5:AB24" si="14">J5/$M5</f>
        <v>6.1678543151227234E-2</v>
      </c>
      <c r="AC5" s="21">
        <f t="shared" ref="AC5:AC24" si="15">K5/$M5</f>
        <v>4.9010292953285829E-2</v>
      </c>
      <c r="AD5" s="21">
        <f t="shared" ref="AD5:AD24" si="16">L5/$M5</f>
        <v>0.21369754552652415</v>
      </c>
      <c r="AE5" s="13">
        <f t="shared" ref="AE5:AE24" si="17">SUM(T5:AD5)</f>
        <v>1</v>
      </c>
      <c r="AF5" s="19">
        <f t="shared" ref="AF5:AF24" si="18">T5*$T$4+U5*$U$4+V5*$V$4+W5*$W$4+X5*$X$4+Y5*$Y$4+Z5*$Z$4+AA5*$AA$4+AB5*$AB$4+AC5*$AC$4+AD5*$AD$4</f>
        <v>66.811401425178147</v>
      </c>
    </row>
    <row r="6" spans="1:32">
      <c r="A6" s="12">
        <f t="shared" si="0"/>
        <v>1967</v>
      </c>
      <c r="B6" s="12">
        <f>VLOOKUP($A6-B$4+(B$4-60),Hommes!$A:$M,(B$4-57),FALSE)</f>
        <v>0</v>
      </c>
      <c r="C6" s="12">
        <f>VLOOKUP($A6-C$4+(C$4-60),Hommes!$A:$M,(C$4-$A$2),FALSE)</f>
        <v>0</v>
      </c>
      <c r="D6" s="12">
        <f>VLOOKUP($A6-D$4+(D$4-60),Hommes!$A:$M,(D$4-$A$2),FALSE)</f>
        <v>0</v>
      </c>
      <c r="E6" s="12">
        <f>VLOOKUP($A6-E$4+(E$4-60),Hommes!$A:$M,(E$4-$A$2),FALSE)</f>
        <v>0</v>
      </c>
      <c r="F6" s="12">
        <f>VLOOKUP($A6-F$4+(F$4-60),Hommes!$A:$M,(F$4-$A$2),FALSE)</f>
        <v>0</v>
      </c>
      <c r="G6" s="12">
        <f>VLOOKUP($A6-G$4+(G$4-60),Hommes!$A:$M,(G$4-$A$2),FALSE)</f>
        <v>4084</v>
      </c>
      <c r="H6" s="12">
        <f>VLOOKUP($A6-H$4+(H$4-60),Hommes!$A:$M,(H$4-$A$2),FALSE)</f>
        <v>3483</v>
      </c>
      <c r="I6" s="12">
        <f>VLOOKUP($A6-I$4+(I$4-60),Hommes!$A:$M,(I$4-$A$2),FALSE)</f>
        <v>1385</v>
      </c>
      <c r="J6" s="12">
        <f>VLOOKUP($A6-J$4+(J$4-60),Hommes!$A:$M,(J$4-$A$2),FALSE)</f>
        <v>1033</v>
      </c>
      <c r="K6" s="12">
        <f>VLOOKUP($A6-K$4+(K$4-60),Hommes!$A:$M,(K$4-$A$2),FALSE)</f>
        <v>1154</v>
      </c>
      <c r="L6" s="12">
        <f>VLOOKUP($A6-L$4+(L$4-60),Hommes!$A:$M,(L$4-$A$2),FALSE)</f>
        <v>2394</v>
      </c>
      <c r="M6" s="12">
        <f t="shared" si="1"/>
        <v>13533</v>
      </c>
      <c r="N6" s="12"/>
      <c r="O6" s="7">
        <f t="shared" si="2"/>
        <v>1967</v>
      </c>
      <c r="P6" s="25">
        <f>VLOOKUP(O6,populationISQ!$B$64:$M$121,2,FALSE)</f>
        <v>20428</v>
      </c>
      <c r="Q6" s="7">
        <f t="shared" si="3"/>
        <v>13533</v>
      </c>
      <c r="R6" s="20">
        <f t="shared" si="4"/>
        <v>0.66247307616996276</v>
      </c>
      <c r="S6" s="12">
        <f t="shared" si="5"/>
        <v>1967</v>
      </c>
      <c r="T6" s="21">
        <f t="shared" si="6"/>
        <v>0</v>
      </c>
      <c r="U6" s="21">
        <f t="shared" si="7"/>
        <v>0</v>
      </c>
      <c r="V6" s="21">
        <f t="shared" si="8"/>
        <v>0</v>
      </c>
      <c r="W6" s="21">
        <f t="shared" si="9"/>
        <v>0</v>
      </c>
      <c r="X6" s="21">
        <f t="shared" si="10"/>
        <v>0</v>
      </c>
      <c r="Y6" s="21">
        <f t="shared" si="11"/>
        <v>0.30178083204019801</v>
      </c>
      <c r="Z6" s="21">
        <f t="shared" si="12"/>
        <v>0.25737087120372421</v>
      </c>
      <c r="AA6" s="21">
        <f t="shared" si="13"/>
        <v>0.10234242222714846</v>
      </c>
      <c r="AB6" s="21">
        <f t="shared" si="14"/>
        <v>7.6331929357865952E-2</v>
      </c>
      <c r="AC6" s="21">
        <f t="shared" si="15"/>
        <v>8.5273036281681813E-2</v>
      </c>
      <c r="AD6" s="21">
        <f t="shared" si="16"/>
        <v>0.17690090888938151</v>
      </c>
      <c r="AE6" s="13">
        <f t="shared" si="17"/>
        <v>0.99999999999999989</v>
      </c>
      <c r="AF6" s="19">
        <f t="shared" si="18"/>
        <v>66.916648193305249</v>
      </c>
    </row>
    <row r="7" spans="1:32">
      <c r="A7" s="12">
        <f t="shared" si="0"/>
        <v>1968</v>
      </c>
      <c r="B7" s="12">
        <f>VLOOKUP($A7-B$4+(B$4-60),Hommes!$A:$M,(B$4-57),FALSE)</f>
        <v>0</v>
      </c>
      <c r="C7" s="12">
        <f>VLOOKUP($A7-C$4+(C$4-60),Hommes!$A:$M,(C$4-$A$2),FALSE)</f>
        <v>0</v>
      </c>
      <c r="D7" s="12">
        <f>VLOOKUP($A7-D$4+(D$4-60),Hommes!$A:$M,(D$4-$A$2),FALSE)</f>
        <v>0</v>
      </c>
      <c r="E7" s="12">
        <f>VLOOKUP($A7-E$4+(E$4-60),Hommes!$A:$M,(E$4-$A$2),FALSE)</f>
        <v>0</v>
      </c>
      <c r="F7" s="12">
        <f>VLOOKUP($A7-F$4+(F$4-60),Hommes!$A:$M,(F$4-$A$2),FALSE)</f>
        <v>0</v>
      </c>
      <c r="G7" s="12">
        <f>VLOOKUP($A7-G$4+(G$4-60),Hommes!$A:$M,(G$4-$A$2),FALSE)</f>
        <v>4896</v>
      </c>
      <c r="H7" s="12">
        <f>VLOOKUP($A7-H$4+(H$4-60),Hommes!$A:$M,(H$4-$A$2),FALSE)</f>
        <v>3215</v>
      </c>
      <c r="I7" s="12">
        <f>VLOOKUP($A7-I$4+(I$4-60),Hommes!$A:$M,(I$4-$A$2),FALSE)</f>
        <v>1646</v>
      </c>
      <c r="J7" s="12">
        <f>VLOOKUP($A7-J$4+(J$4-60),Hommes!$A:$M,(J$4-$A$2),FALSE)</f>
        <v>1545</v>
      </c>
      <c r="K7" s="12">
        <f>VLOOKUP($A7-K$4+(K$4-60),Hommes!$A:$M,(K$4-$A$2),FALSE)</f>
        <v>2085</v>
      </c>
      <c r="L7" s="12">
        <f>VLOOKUP($A7-L$4+(L$4-60),Hommes!$A:$M,(L$4-$A$2),FALSE)</f>
        <v>885</v>
      </c>
      <c r="M7" s="12">
        <f t="shared" si="1"/>
        <v>14272</v>
      </c>
      <c r="N7" s="12"/>
      <c r="O7" s="7">
        <f t="shared" si="2"/>
        <v>1968</v>
      </c>
      <c r="P7" s="25">
        <f>VLOOKUP(O7,populationISQ!$B$64:$M$121,2,FALSE)</f>
        <v>21060</v>
      </c>
      <c r="Q7" s="7">
        <f t="shared" si="3"/>
        <v>14272</v>
      </c>
      <c r="R7" s="20">
        <f t="shared" si="4"/>
        <v>0.67768281101614436</v>
      </c>
      <c r="S7" s="12">
        <f t="shared" si="5"/>
        <v>1968</v>
      </c>
      <c r="T7" s="21">
        <f t="shared" si="6"/>
        <v>0</v>
      </c>
      <c r="U7" s="21">
        <f t="shared" si="7"/>
        <v>0</v>
      </c>
      <c r="V7" s="21">
        <f t="shared" si="8"/>
        <v>0</v>
      </c>
      <c r="W7" s="21">
        <f t="shared" si="9"/>
        <v>0</v>
      </c>
      <c r="X7" s="21">
        <f t="shared" si="10"/>
        <v>0</v>
      </c>
      <c r="Y7" s="21">
        <f t="shared" si="11"/>
        <v>0.34304932735426008</v>
      </c>
      <c r="Z7" s="21">
        <f t="shared" si="12"/>
        <v>0.22526625560538116</v>
      </c>
      <c r="AA7" s="21">
        <f t="shared" si="13"/>
        <v>0.11533071748878924</v>
      </c>
      <c r="AB7" s="21">
        <f t="shared" si="14"/>
        <v>0.10825392376681614</v>
      </c>
      <c r="AC7" s="21">
        <f t="shared" si="15"/>
        <v>0.14609024663677131</v>
      </c>
      <c r="AD7" s="21">
        <f t="shared" si="16"/>
        <v>6.2009529147982065E-2</v>
      </c>
      <c r="AE7" s="13">
        <f t="shared" si="17"/>
        <v>1</v>
      </c>
      <c r="AF7" s="19">
        <f t="shared" si="18"/>
        <v>66.675098094170409</v>
      </c>
    </row>
    <row r="8" spans="1:32">
      <c r="A8" s="12">
        <f t="shared" si="0"/>
        <v>1969</v>
      </c>
      <c r="B8" s="12">
        <f>VLOOKUP($A8-B$4+(B$4-60),Hommes!$A:$M,(B$4-57),FALSE)</f>
        <v>0</v>
      </c>
      <c r="C8" s="12">
        <f>VLOOKUP($A8-C$4+(C$4-60),Hommes!$A:$M,(C$4-$A$2),FALSE)</f>
        <v>0</v>
      </c>
      <c r="D8" s="12">
        <f>VLOOKUP($A8-D$4+(D$4-60),Hommes!$A:$M,(D$4-$A$2),FALSE)</f>
        <v>0</v>
      </c>
      <c r="E8" s="12">
        <f>VLOOKUP($A8-E$4+(E$4-60),Hommes!$A:$M,(E$4-$A$2),FALSE)</f>
        <v>0</v>
      </c>
      <c r="F8" s="12">
        <f>VLOOKUP($A8-F$4+(F$4-60),Hommes!$A:$M,(F$4-$A$2),FALSE)</f>
        <v>0</v>
      </c>
      <c r="G8" s="12">
        <f>VLOOKUP($A8-G$4+(G$4-60),Hommes!$A:$M,(G$4-$A$2),FALSE)</f>
        <v>5109</v>
      </c>
      <c r="H8" s="12">
        <f>VLOOKUP($A8-H$4+(H$4-60),Hommes!$A:$M,(H$4-$A$2),FALSE)</f>
        <v>3580</v>
      </c>
      <c r="I8" s="12">
        <f>VLOOKUP($A8-I$4+(I$4-60),Hommes!$A:$M,(I$4-$A$2),FALSE)</f>
        <v>2910</v>
      </c>
      <c r="J8" s="12">
        <f>VLOOKUP($A8-J$4+(J$4-60),Hommes!$A:$M,(J$4-$A$2),FALSE)</f>
        <v>2486</v>
      </c>
      <c r="K8" s="12">
        <f>VLOOKUP($A8-K$4+(K$4-60),Hommes!$A:$M,(K$4-$A$2),FALSE)</f>
        <v>320</v>
      </c>
      <c r="L8" s="12">
        <f>VLOOKUP($A8-L$4+(L$4-60),Hommes!$A:$M,(L$4-$A$2),FALSE)</f>
        <v>785</v>
      </c>
      <c r="M8" s="12">
        <f t="shared" si="1"/>
        <v>15190</v>
      </c>
      <c r="N8" s="12"/>
      <c r="O8" s="7">
        <f t="shared" si="2"/>
        <v>1969</v>
      </c>
      <c r="P8" s="25">
        <f>VLOOKUP(O8,populationISQ!$B$64:$M$121,2,FALSE)</f>
        <v>21402</v>
      </c>
      <c r="Q8" s="7">
        <f t="shared" si="3"/>
        <v>15190</v>
      </c>
      <c r="R8" s="20">
        <f t="shared" si="4"/>
        <v>0.70974675263994014</v>
      </c>
      <c r="S8" s="12">
        <f t="shared" si="5"/>
        <v>1969</v>
      </c>
      <c r="T8" s="21">
        <f t="shared" si="6"/>
        <v>0</v>
      </c>
      <c r="U8" s="21">
        <f t="shared" si="7"/>
        <v>0</v>
      </c>
      <c r="V8" s="21">
        <f t="shared" si="8"/>
        <v>0</v>
      </c>
      <c r="W8" s="21">
        <f t="shared" si="9"/>
        <v>0</v>
      </c>
      <c r="X8" s="21">
        <f t="shared" si="10"/>
        <v>0</v>
      </c>
      <c r="Y8" s="21">
        <f t="shared" si="11"/>
        <v>0.33633969716919027</v>
      </c>
      <c r="Z8" s="21">
        <f t="shared" si="12"/>
        <v>0.23568136932192232</v>
      </c>
      <c r="AA8" s="21">
        <f t="shared" si="13"/>
        <v>0.19157340355497038</v>
      </c>
      <c r="AB8" s="21">
        <f t="shared" si="14"/>
        <v>0.16366030283080973</v>
      </c>
      <c r="AC8" s="21">
        <f t="shared" si="15"/>
        <v>2.1066491112574061E-2</v>
      </c>
      <c r="AD8" s="21">
        <f t="shared" si="16"/>
        <v>5.1678736010533244E-2</v>
      </c>
      <c r="AE8" s="13">
        <f t="shared" si="17"/>
        <v>1</v>
      </c>
      <c r="AF8" s="19">
        <f t="shared" si="18"/>
        <v>66.452468729427252</v>
      </c>
    </row>
    <row r="9" spans="1:32">
      <c r="A9" s="12">
        <f t="shared" si="0"/>
        <v>1970</v>
      </c>
      <c r="B9" s="12">
        <f>VLOOKUP($A9-B$4+(B$4-60),Hommes!$A:$M,(B$4-57),FALSE)</f>
        <v>0</v>
      </c>
      <c r="C9" s="12">
        <f>VLOOKUP($A9-C$4+(C$4-60),Hommes!$A:$M,(C$4-$A$2),FALSE)</f>
        <v>0</v>
      </c>
      <c r="D9" s="12">
        <f>VLOOKUP($A9-D$4+(D$4-60),Hommes!$A:$M,(D$4-$A$2),FALSE)</f>
        <v>0</v>
      </c>
      <c r="E9" s="12">
        <f>VLOOKUP($A9-E$4+(E$4-60),Hommes!$A:$M,(E$4-$A$2),FALSE)</f>
        <v>0</v>
      </c>
      <c r="F9" s="12">
        <f>VLOOKUP($A9-F$4+(F$4-60),Hommes!$A:$M,(F$4-$A$2),FALSE)</f>
        <v>0</v>
      </c>
      <c r="G9" s="12">
        <f>VLOOKUP($A9-G$4+(G$4-60),Hommes!$A:$M,(G$4-$A$2),FALSE)</f>
        <v>5943</v>
      </c>
      <c r="H9" s="12">
        <f>VLOOKUP($A9-H$4+(H$4-60),Hommes!$A:$M,(H$4-$A$2),FALSE)</f>
        <v>6035</v>
      </c>
      <c r="I9" s="12">
        <f>VLOOKUP($A9-I$4+(I$4-60),Hommes!$A:$M,(I$4-$A$2),FALSE)</f>
        <v>3106</v>
      </c>
      <c r="J9" s="12">
        <f>VLOOKUP($A9-J$4+(J$4-60),Hommes!$A:$M,(J$4-$A$2),FALSE)</f>
        <v>341</v>
      </c>
      <c r="K9" s="12">
        <f>VLOOKUP($A9-K$4+(K$4-60),Hommes!$A:$M,(K$4-$A$2),FALSE)</f>
        <v>144</v>
      </c>
      <c r="L9" s="12">
        <f>VLOOKUP($A9-L$4+(L$4-60),Hommes!$A:$M,(L$4-$A$2),FALSE)</f>
        <v>772</v>
      </c>
      <c r="M9" s="12">
        <f t="shared" si="1"/>
        <v>16341</v>
      </c>
      <c r="N9" s="12"/>
      <c r="O9" s="7">
        <f t="shared" si="2"/>
        <v>1970</v>
      </c>
      <c r="P9" s="25">
        <f>VLOOKUP(O9,populationISQ!$B$64:$M$121,2,FALSE)</f>
        <v>22124</v>
      </c>
      <c r="Q9" s="7">
        <f t="shared" si="3"/>
        <v>16341</v>
      </c>
      <c r="R9" s="20">
        <f t="shared" si="4"/>
        <v>0.73860965467365758</v>
      </c>
      <c r="S9" s="12">
        <f t="shared" si="5"/>
        <v>1970</v>
      </c>
      <c r="T9" s="21">
        <f t="shared" si="6"/>
        <v>0</v>
      </c>
      <c r="U9" s="21">
        <f t="shared" si="7"/>
        <v>0</v>
      </c>
      <c r="V9" s="21">
        <f t="shared" si="8"/>
        <v>0</v>
      </c>
      <c r="W9" s="21">
        <f t="shared" si="9"/>
        <v>0</v>
      </c>
      <c r="X9" s="21">
        <f t="shared" si="10"/>
        <v>0</v>
      </c>
      <c r="Y9" s="21">
        <f t="shared" si="11"/>
        <v>0.36368643289884339</v>
      </c>
      <c r="Z9" s="21">
        <f t="shared" si="12"/>
        <v>0.36931644330212349</v>
      </c>
      <c r="AA9" s="21">
        <f t="shared" si="13"/>
        <v>0.19007404687595619</v>
      </c>
      <c r="AB9" s="21">
        <f t="shared" si="14"/>
        <v>2.0867755951288171E-2</v>
      </c>
      <c r="AC9" s="21">
        <f t="shared" si="15"/>
        <v>8.8121901964384065E-3</v>
      </c>
      <c r="AD9" s="21">
        <f t="shared" si="16"/>
        <v>4.7243130775350348E-2</v>
      </c>
      <c r="AE9" s="13">
        <f t="shared" si="17"/>
        <v>1</v>
      </c>
      <c r="AF9" s="19">
        <f t="shared" si="18"/>
        <v>66.083532219570415</v>
      </c>
    </row>
    <row r="10" spans="1:32">
      <c r="A10" s="12">
        <f t="shared" si="0"/>
        <v>1971</v>
      </c>
      <c r="B10" s="12">
        <f>VLOOKUP($A10-B$4+(B$4-60),Hommes!$A:$M,(B$4-57),FALSE)</f>
        <v>0</v>
      </c>
      <c r="C10" s="12">
        <f>VLOOKUP($A10-C$4+(C$4-60),Hommes!$A:$M,(C$4-$A$2),FALSE)</f>
        <v>0</v>
      </c>
      <c r="D10" s="12">
        <f>VLOOKUP($A10-D$4+(D$4-60),Hommes!$A:$M,(D$4-$A$2),FALSE)</f>
        <v>0</v>
      </c>
      <c r="E10" s="12">
        <f>VLOOKUP($A10-E$4+(E$4-60),Hommes!$A:$M,(E$4-$A$2),FALSE)</f>
        <v>0</v>
      </c>
      <c r="F10" s="12">
        <f>VLOOKUP($A10-F$4+(F$4-60),Hommes!$A:$M,(F$4-$A$2),FALSE)</f>
        <v>0</v>
      </c>
      <c r="G10" s="12">
        <f>VLOOKUP($A10-G$4+(G$4-60),Hommes!$A:$M,(G$4-$A$2),FALSE)</f>
        <v>11486</v>
      </c>
      <c r="H10" s="12">
        <f>VLOOKUP($A10-H$4+(H$4-60),Hommes!$A:$M,(H$4-$A$2),FALSE)</f>
        <v>3909</v>
      </c>
      <c r="I10" s="12">
        <f>VLOOKUP($A10-I$4+(I$4-60),Hommes!$A:$M,(I$4-$A$2),FALSE)</f>
        <v>367</v>
      </c>
      <c r="J10" s="12">
        <f>VLOOKUP($A10-J$4+(J$4-60),Hommes!$A:$M,(J$4-$A$2),FALSE)</f>
        <v>158</v>
      </c>
      <c r="K10" s="12">
        <f>VLOOKUP($A10-K$4+(K$4-60),Hommes!$A:$M,(K$4-$A$2),FALSE)</f>
        <v>82</v>
      </c>
      <c r="L10" s="12">
        <f>VLOOKUP($A10-L$4+(L$4-60),Hommes!$A:$M,(L$4-$A$2),FALSE)</f>
        <v>629</v>
      </c>
      <c r="M10" s="12">
        <f t="shared" si="1"/>
        <v>16631</v>
      </c>
      <c r="N10" s="12"/>
      <c r="O10" s="7">
        <f t="shared" si="2"/>
        <v>1971</v>
      </c>
      <c r="P10" s="25">
        <f>VLOOKUP(O10,populationISQ!$B$64:$M$121,2,FALSE)</f>
        <v>22675</v>
      </c>
      <c r="Q10" s="7">
        <f t="shared" si="3"/>
        <v>16631</v>
      </c>
      <c r="R10" s="20">
        <f t="shared" si="4"/>
        <v>0.73345093715545751</v>
      </c>
      <c r="S10" s="12">
        <f t="shared" si="5"/>
        <v>1971</v>
      </c>
      <c r="T10" s="21">
        <f t="shared" si="6"/>
        <v>0</v>
      </c>
      <c r="U10" s="21">
        <f t="shared" si="7"/>
        <v>0</v>
      </c>
      <c r="V10" s="21">
        <f t="shared" si="8"/>
        <v>0</v>
      </c>
      <c r="W10" s="21">
        <f t="shared" si="9"/>
        <v>0</v>
      </c>
      <c r="X10" s="21">
        <f t="shared" si="10"/>
        <v>0</v>
      </c>
      <c r="Y10" s="21">
        <f t="shared" si="11"/>
        <v>0.6906379652456256</v>
      </c>
      <c r="Z10" s="21">
        <f t="shared" si="12"/>
        <v>0.23504299200288617</v>
      </c>
      <c r="AA10" s="21">
        <f t="shared" si="13"/>
        <v>2.2067223859058384E-2</v>
      </c>
      <c r="AB10" s="21">
        <f t="shared" si="14"/>
        <v>9.5003307077145098E-3</v>
      </c>
      <c r="AC10" s="21">
        <f t="shared" si="15"/>
        <v>4.9305513799530994E-3</v>
      </c>
      <c r="AD10" s="21">
        <f t="shared" si="16"/>
        <v>3.7820936804762194E-2</v>
      </c>
      <c r="AE10" s="13">
        <f t="shared" si="17"/>
        <v>0.99999999999999989</v>
      </c>
      <c r="AF10" s="19">
        <f t="shared" si="18"/>
        <v>65.516505321387768</v>
      </c>
    </row>
    <row r="11" spans="1:32">
      <c r="A11" s="12">
        <f t="shared" si="0"/>
        <v>1972</v>
      </c>
      <c r="B11" s="12">
        <f>VLOOKUP($A11-B$4+(B$4-60),Hommes!$A:$M,(B$4-57),FALSE)</f>
        <v>0</v>
      </c>
      <c r="C11" s="12">
        <f>VLOOKUP($A11-C$4+(C$4-60),Hommes!$A:$M,(C$4-$A$2),FALSE)</f>
        <v>0</v>
      </c>
      <c r="D11" s="12">
        <f>VLOOKUP($A11-D$4+(D$4-60),Hommes!$A:$M,(D$4-$A$2),FALSE)</f>
        <v>0</v>
      </c>
      <c r="E11" s="12">
        <f>VLOOKUP($A11-E$4+(E$4-60),Hommes!$A:$M,(E$4-$A$2),FALSE)</f>
        <v>0</v>
      </c>
      <c r="F11" s="12">
        <f>VLOOKUP($A11-F$4+(F$4-60),Hommes!$A:$M,(F$4-$A$2),FALSE)</f>
        <v>0</v>
      </c>
      <c r="G11" s="12">
        <f>VLOOKUP($A11-G$4+(G$4-60),Hommes!$A:$M,(G$4-$A$2),FALSE)</f>
        <v>16348</v>
      </c>
      <c r="H11" s="12">
        <f>VLOOKUP($A11-H$4+(H$4-60),Hommes!$A:$M,(H$4-$A$2),FALSE)</f>
        <v>504</v>
      </c>
      <c r="I11" s="12">
        <f>VLOOKUP($A11-I$4+(I$4-60),Hommes!$A:$M,(I$4-$A$2),FALSE)</f>
        <v>170</v>
      </c>
      <c r="J11" s="12">
        <f>VLOOKUP($A11-J$4+(J$4-60),Hommes!$A:$M,(J$4-$A$2),FALSE)</f>
        <v>106</v>
      </c>
      <c r="K11" s="12">
        <f>VLOOKUP($A11-K$4+(K$4-60),Hommes!$A:$M,(K$4-$A$2),FALSE)</f>
        <v>73</v>
      </c>
      <c r="L11" s="12">
        <f>VLOOKUP($A11-L$4+(L$4-60),Hommes!$A:$M,(L$4-$A$2),FALSE)</f>
        <v>610</v>
      </c>
      <c r="M11" s="12">
        <f t="shared" si="1"/>
        <v>17811</v>
      </c>
      <c r="N11" s="12"/>
      <c r="O11" s="7">
        <f t="shared" si="2"/>
        <v>1972</v>
      </c>
      <c r="P11" s="25">
        <f>VLOOKUP(O11,populationISQ!$B$64:$M$121,2,FALSE)</f>
        <v>23218</v>
      </c>
      <c r="Q11" s="7">
        <f t="shared" si="3"/>
        <v>17811</v>
      </c>
      <c r="R11" s="20">
        <f t="shared" si="4"/>
        <v>0.76712033766904986</v>
      </c>
      <c r="S11" s="12">
        <f t="shared" si="5"/>
        <v>1972</v>
      </c>
      <c r="T11" s="21">
        <f t="shared" si="6"/>
        <v>0</v>
      </c>
      <c r="U11" s="21">
        <f t="shared" si="7"/>
        <v>0</v>
      </c>
      <c r="V11" s="21">
        <f t="shared" si="8"/>
        <v>0</v>
      </c>
      <c r="W11" s="21">
        <f t="shared" si="9"/>
        <v>0</v>
      </c>
      <c r="X11" s="21">
        <f t="shared" si="10"/>
        <v>0</v>
      </c>
      <c r="Y11" s="21">
        <f t="shared" si="11"/>
        <v>0.91785974959294814</v>
      </c>
      <c r="Z11" s="21">
        <f t="shared" si="12"/>
        <v>2.8297119757453259E-2</v>
      </c>
      <c r="AA11" s="21">
        <f t="shared" si="13"/>
        <v>9.5446634102520911E-3</v>
      </c>
      <c r="AB11" s="21">
        <f t="shared" si="14"/>
        <v>5.9513783616865984E-3</v>
      </c>
      <c r="AC11" s="21">
        <f t="shared" si="15"/>
        <v>4.0985907585200159E-3</v>
      </c>
      <c r="AD11" s="21">
        <f t="shared" si="16"/>
        <v>3.424849811913986E-2</v>
      </c>
      <c r="AE11" s="13">
        <f t="shared" si="17"/>
        <v>1</v>
      </c>
      <c r="AF11" s="19">
        <f t="shared" si="18"/>
        <v>65.252877435292788</v>
      </c>
    </row>
    <row r="12" spans="1:32">
      <c r="A12" s="12">
        <f t="shared" si="0"/>
        <v>1973</v>
      </c>
      <c r="B12" s="12">
        <f>VLOOKUP($A12-B$4+(B$4-60),Hommes!$A:$M,(B$4-57),FALSE)</f>
        <v>0</v>
      </c>
      <c r="C12" s="12">
        <f>VLOOKUP($A12-C$4+(C$4-60),Hommes!$A:$M,(C$4-$A$2),FALSE)</f>
        <v>0</v>
      </c>
      <c r="D12" s="12">
        <f>VLOOKUP($A12-D$4+(D$4-60),Hommes!$A:$M,(D$4-$A$2),FALSE)</f>
        <v>0</v>
      </c>
      <c r="E12" s="12">
        <f>VLOOKUP($A12-E$4+(E$4-60),Hommes!$A:$M,(E$4-$A$2),FALSE)</f>
        <v>0</v>
      </c>
      <c r="F12" s="12">
        <f>VLOOKUP($A12-F$4+(F$4-60),Hommes!$A:$M,(F$4-$A$2),FALSE)</f>
        <v>0</v>
      </c>
      <c r="G12" s="12">
        <f>VLOOKUP($A12-G$4+(G$4-60),Hommes!$A:$M,(G$4-$A$2),FALSE)</f>
        <v>17404</v>
      </c>
      <c r="H12" s="12">
        <f>VLOOKUP($A12-H$4+(H$4-60),Hommes!$A:$M,(H$4-$A$2),FALSE)</f>
        <v>386</v>
      </c>
      <c r="I12" s="12">
        <f>VLOOKUP($A12-I$4+(I$4-60),Hommes!$A:$M,(I$4-$A$2),FALSE)</f>
        <v>115</v>
      </c>
      <c r="J12" s="12">
        <f>VLOOKUP($A12-J$4+(J$4-60),Hommes!$A:$M,(J$4-$A$2),FALSE)</f>
        <v>111</v>
      </c>
      <c r="K12" s="12">
        <f>VLOOKUP($A12-K$4+(K$4-60),Hommes!$A:$M,(K$4-$A$2),FALSE)</f>
        <v>76</v>
      </c>
      <c r="L12" s="12">
        <f>VLOOKUP($A12-L$4+(L$4-60),Hommes!$A:$M,(L$4-$A$2),FALSE)</f>
        <v>566</v>
      </c>
      <c r="M12" s="12">
        <f t="shared" si="1"/>
        <v>18658</v>
      </c>
      <c r="N12" s="12"/>
      <c r="O12" s="7">
        <f t="shared" si="2"/>
        <v>1973</v>
      </c>
      <c r="P12" s="25">
        <f>VLOOKUP(O12,populationISQ!$B$64:$M$121,2,FALSE)</f>
        <v>23871</v>
      </c>
      <c r="Q12" s="7">
        <f t="shared" si="3"/>
        <v>18658</v>
      </c>
      <c r="R12" s="20">
        <f t="shared" si="4"/>
        <v>0.78161786267856392</v>
      </c>
      <c r="S12" s="12">
        <f t="shared" si="5"/>
        <v>1973</v>
      </c>
      <c r="T12" s="21">
        <f t="shared" si="6"/>
        <v>0</v>
      </c>
      <c r="U12" s="21">
        <f t="shared" si="7"/>
        <v>0</v>
      </c>
      <c r="V12" s="21">
        <f t="shared" si="8"/>
        <v>0</v>
      </c>
      <c r="W12" s="21">
        <f t="shared" si="9"/>
        <v>0</v>
      </c>
      <c r="X12" s="21">
        <f t="shared" si="10"/>
        <v>0</v>
      </c>
      <c r="Y12" s="21">
        <f t="shared" si="11"/>
        <v>0.9327902240325866</v>
      </c>
      <c r="Z12" s="21">
        <f t="shared" si="12"/>
        <v>2.0688176653446244E-2</v>
      </c>
      <c r="AA12" s="21">
        <f t="shared" si="13"/>
        <v>6.1635759459749166E-3</v>
      </c>
      <c r="AB12" s="21">
        <f t="shared" si="14"/>
        <v>5.9491906956801368E-3</v>
      </c>
      <c r="AC12" s="21">
        <f t="shared" si="15"/>
        <v>4.0733197556008143E-3</v>
      </c>
      <c r="AD12" s="21">
        <f t="shared" si="16"/>
        <v>3.033551291671133E-2</v>
      </c>
      <c r="AE12" s="13">
        <f t="shared" si="17"/>
        <v>1</v>
      </c>
      <c r="AF12" s="19">
        <f t="shared" si="18"/>
        <v>65.218833744238395</v>
      </c>
    </row>
    <row r="13" spans="1:32">
      <c r="A13" s="12">
        <f t="shared" si="0"/>
        <v>1974</v>
      </c>
      <c r="B13" s="12">
        <f>VLOOKUP($A13-B$4+(B$4-60),Hommes!$A:$M,(B$4-57),FALSE)</f>
        <v>0</v>
      </c>
      <c r="C13" s="12">
        <f>VLOOKUP($A13-C$4+(C$4-60),Hommes!$A:$M,(C$4-$A$2),FALSE)</f>
        <v>0</v>
      </c>
      <c r="D13" s="12">
        <f>VLOOKUP($A13-D$4+(D$4-60),Hommes!$A:$M,(D$4-$A$2),FALSE)</f>
        <v>0</v>
      </c>
      <c r="E13" s="12">
        <f>VLOOKUP($A13-E$4+(E$4-60),Hommes!$A:$M,(E$4-$A$2),FALSE)</f>
        <v>0</v>
      </c>
      <c r="F13" s="12">
        <f>VLOOKUP($A13-F$4+(F$4-60),Hommes!$A:$M,(F$4-$A$2),FALSE)</f>
        <v>0</v>
      </c>
      <c r="G13" s="12">
        <f>VLOOKUP($A13-G$4+(G$4-60),Hommes!$A:$M,(G$4-$A$2),FALSE)</f>
        <v>18279</v>
      </c>
      <c r="H13" s="12">
        <f>VLOOKUP($A13-H$4+(H$4-60),Hommes!$A:$M,(H$4-$A$2),FALSE)</f>
        <v>294</v>
      </c>
      <c r="I13" s="12">
        <f>VLOOKUP($A13-I$4+(I$4-60),Hommes!$A:$M,(I$4-$A$2),FALSE)</f>
        <v>112</v>
      </c>
      <c r="J13" s="12">
        <f>VLOOKUP($A13-J$4+(J$4-60),Hommes!$A:$M,(J$4-$A$2),FALSE)</f>
        <v>88</v>
      </c>
      <c r="K13" s="12">
        <f>VLOOKUP($A13-K$4+(K$4-60),Hommes!$A:$M,(K$4-$A$2),FALSE)</f>
        <v>23</v>
      </c>
      <c r="L13" s="12">
        <f>VLOOKUP($A13-L$4+(L$4-60),Hommes!$A:$M,(L$4-$A$2),FALSE)</f>
        <v>559</v>
      </c>
      <c r="M13" s="12">
        <f t="shared" si="1"/>
        <v>19355</v>
      </c>
      <c r="N13" s="12"/>
      <c r="O13" s="7">
        <f t="shared" si="2"/>
        <v>1974</v>
      </c>
      <c r="P13" s="25">
        <f>VLOOKUP(O13,populationISQ!$B$64:$M$121,2,FALSE)</f>
        <v>24241</v>
      </c>
      <c r="Q13" s="7">
        <f t="shared" si="3"/>
        <v>19355</v>
      </c>
      <c r="R13" s="20">
        <f t="shared" si="4"/>
        <v>0.79844065838868028</v>
      </c>
      <c r="S13" s="12">
        <f t="shared" si="5"/>
        <v>1974</v>
      </c>
      <c r="T13" s="21">
        <f t="shared" si="6"/>
        <v>0</v>
      </c>
      <c r="U13" s="21">
        <f t="shared" si="7"/>
        <v>0</v>
      </c>
      <c r="V13" s="21">
        <f t="shared" si="8"/>
        <v>0</v>
      </c>
      <c r="W13" s="21">
        <f t="shared" si="9"/>
        <v>0</v>
      </c>
      <c r="X13" s="21">
        <f t="shared" si="10"/>
        <v>0</v>
      </c>
      <c r="Y13" s="21">
        <f t="shared" si="11"/>
        <v>0.94440712994058384</v>
      </c>
      <c r="Z13" s="21">
        <f t="shared" si="12"/>
        <v>1.5189873417721518E-2</v>
      </c>
      <c r="AA13" s="21">
        <f t="shared" si="13"/>
        <v>5.7866184448462929E-3</v>
      </c>
      <c r="AB13" s="21">
        <f t="shared" si="14"/>
        <v>4.5466287780935163E-3</v>
      </c>
      <c r="AC13" s="21">
        <f t="shared" si="15"/>
        <v>1.188323430638078E-3</v>
      </c>
      <c r="AD13" s="21">
        <f t="shared" si="16"/>
        <v>2.8881425988116764E-2</v>
      </c>
      <c r="AE13" s="13">
        <f t="shared" si="17"/>
        <v>1</v>
      </c>
      <c r="AF13" s="19">
        <f t="shared" si="18"/>
        <v>65.189563420304836</v>
      </c>
    </row>
    <row r="14" spans="1:32">
      <c r="A14" s="12">
        <f t="shared" si="0"/>
        <v>1975</v>
      </c>
      <c r="B14" s="12">
        <f>VLOOKUP($A14-B$4+(B$4-60),Hommes!$A:$M,(B$4-57),FALSE)</f>
        <v>0</v>
      </c>
      <c r="C14" s="12">
        <f>VLOOKUP($A14-C$4+(C$4-60),Hommes!$A:$M,(C$4-$A$2),FALSE)</f>
        <v>0</v>
      </c>
      <c r="D14" s="12">
        <f>VLOOKUP($A14-D$4+(D$4-60),Hommes!$A:$M,(D$4-$A$2),FALSE)</f>
        <v>0</v>
      </c>
      <c r="E14" s="12">
        <f>VLOOKUP($A14-E$4+(E$4-60),Hommes!$A:$M,(E$4-$A$2),FALSE)</f>
        <v>0</v>
      </c>
      <c r="F14" s="12">
        <f>VLOOKUP($A14-F$4+(F$4-60),Hommes!$A:$M,(F$4-$A$2),FALSE)</f>
        <v>0</v>
      </c>
      <c r="G14" s="12">
        <f>VLOOKUP($A14-G$4+(G$4-60),Hommes!$A:$M,(G$4-$A$2),FALSE)</f>
        <v>18303</v>
      </c>
      <c r="H14" s="12">
        <f>VLOOKUP($A14-H$4+(H$4-60),Hommes!$A:$M,(H$4-$A$2),FALSE)</f>
        <v>247</v>
      </c>
      <c r="I14" s="12">
        <f>VLOOKUP($A14-I$4+(I$4-60),Hommes!$A:$M,(I$4-$A$2),FALSE)</f>
        <v>105</v>
      </c>
      <c r="J14" s="12">
        <f>VLOOKUP($A14-J$4+(J$4-60),Hommes!$A:$M,(J$4-$A$2),FALSE)</f>
        <v>41</v>
      </c>
      <c r="K14" s="12">
        <f>VLOOKUP($A14-K$4+(K$4-60),Hommes!$A:$M,(K$4-$A$2),FALSE)</f>
        <v>33</v>
      </c>
      <c r="L14" s="12">
        <f>VLOOKUP($A14-L$4+(L$4-60),Hommes!$A:$M,(L$4-$A$2),FALSE)</f>
        <v>568</v>
      </c>
      <c r="M14" s="12">
        <f t="shared" si="1"/>
        <v>19297</v>
      </c>
      <c r="N14" s="12"/>
      <c r="O14" s="7">
        <f t="shared" si="2"/>
        <v>1975</v>
      </c>
      <c r="P14" s="25">
        <f>VLOOKUP(O14,populationISQ!$B$64:$M$121,2,FALSE)</f>
        <v>23958</v>
      </c>
      <c r="Q14" s="7">
        <f t="shared" si="3"/>
        <v>19297</v>
      </c>
      <c r="R14" s="20">
        <f t="shared" si="4"/>
        <v>0.80545120627765254</v>
      </c>
      <c r="S14" s="12">
        <f t="shared" si="5"/>
        <v>1975</v>
      </c>
      <c r="T14" s="21">
        <f t="shared" si="6"/>
        <v>0</v>
      </c>
      <c r="U14" s="21">
        <f t="shared" si="7"/>
        <v>0</v>
      </c>
      <c r="V14" s="21">
        <f t="shared" si="8"/>
        <v>0</v>
      </c>
      <c r="W14" s="21">
        <f t="shared" si="9"/>
        <v>0</v>
      </c>
      <c r="X14" s="21">
        <f t="shared" si="10"/>
        <v>0</v>
      </c>
      <c r="Y14" s="21">
        <f t="shared" si="11"/>
        <v>0.94848940249779756</v>
      </c>
      <c r="Z14" s="21">
        <f t="shared" si="12"/>
        <v>1.279991708555734E-2</v>
      </c>
      <c r="AA14" s="21">
        <f t="shared" si="13"/>
        <v>5.4412602995284245E-3</v>
      </c>
      <c r="AB14" s="21">
        <f t="shared" si="14"/>
        <v>2.1246825931491944E-3</v>
      </c>
      <c r="AC14" s="21">
        <f t="shared" si="15"/>
        <v>1.7101103798517904E-3</v>
      </c>
      <c r="AD14" s="21">
        <f t="shared" si="16"/>
        <v>2.9434627144115665E-2</v>
      </c>
      <c r="AE14" s="13">
        <f t="shared" si="17"/>
        <v>1</v>
      </c>
      <c r="AF14" s="19">
        <f t="shared" si="18"/>
        <v>65.184070062704052</v>
      </c>
    </row>
    <row r="15" spans="1:32">
      <c r="A15" s="12">
        <f t="shared" si="0"/>
        <v>1976</v>
      </c>
      <c r="B15" s="12">
        <f>VLOOKUP($A15-B$4+(B$4-60),Hommes!$A:$M,(B$4-57),FALSE)</f>
        <v>0</v>
      </c>
      <c r="C15" s="12">
        <f>VLOOKUP($A15-C$4+(C$4-60),Hommes!$A:$M,(C$4-$A$2),FALSE)</f>
        <v>0</v>
      </c>
      <c r="D15" s="12">
        <f>VLOOKUP($A15-D$4+(D$4-60),Hommes!$A:$M,(D$4-$A$2),FALSE)</f>
        <v>0</v>
      </c>
      <c r="E15" s="12">
        <f>VLOOKUP($A15-E$4+(E$4-60),Hommes!$A:$M,(E$4-$A$2),FALSE)</f>
        <v>0</v>
      </c>
      <c r="F15" s="12">
        <f>VLOOKUP($A15-F$4+(F$4-60),Hommes!$A:$M,(F$4-$A$2),FALSE)</f>
        <v>0</v>
      </c>
      <c r="G15" s="12">
        <f>VLOOKUP($A15-G$4+(G$4-60),Hommes!$A:$M,(G$4-$A$2),FALSE)</f>
        <v>18331</v>
      </c>
      <c r="H15" s="12">
        <f>VLOOKUP($A15-H$4+(H$4-60),Hommes!$A:$M,(H$4-$A$2),FALSE)</f>
        <v>256</v>
      </c>
      <c r="I15" s="12">
        <f>VLOOKUP($A15-I$4+(I$4-60),Hommes!$A:$M,(I$4-$A$2),FALSE)</f>
        <v>48</v>
      </c>
      <c r="J15" s="12">
        <f>VLOOKUP($A15-J$4+(J$4-60),Hommes!$A:$M,(J$4-$A$2),FALSE)</f>
        <v>53</v>
      </c>
      <c r="K15" s="12">
        <f>VLOOKUP($A15-K$4+(K$4-60),Hommes!$A:$M,(K$4-$A$2),FALSE)</f>
        <v>171</v>
      </c>
      <c r="L15" s="12">
        <f>VLOOKUP($A15-L$4+(L$4-60),Hommes!$A:$M,(L$4-$A$2),FALSE)</f>
        <v>390</v>
      </c>
      <c r="M15" s="12">
        <f t="shared" si="1"/>
        <v>19249</v>
      </c>
      <c r="N15" s="12"/>
      <c r="O15" s="7">
        <f t="shared" si="2"/>
        <v>1976</v>
      </c>
      <c r="P15" s="25">
        <f>VLOOKUP(O15,populationISQ!$B$64:$M$121,2,FALSE)</f>
        <v>23802</v>
      </c>
      <c r="Q15" s="7">
        <f t="shared" si="3"/>
        <v>19249</v>
      </c>
      <c r="R15" s="20">
        <f t="shared" si="4"/>
        <v>0.80871355348290064</v>
      </c>
      <c r="S15" s="12">
        <f t="shared" si="5"/>
        <v>1976</v>
      </c>
      <c r="T15" s="21">
        <f t="shared" si="6"/>
        <v>0</v>
      </c>
      <c r="U15" s="21">
        <f t="shared" si="7"/>
        <v>0</v>
      </c>
      <c r="V15" s="21">
        <f t="shared" si="8"/>
        <v>0</v>
      </c>
      <c r="W15" s="21">
        <f t="shared" si="9"/>
        <v>0</v>
      </c>
      <c r="X15" s="21">
        <f t="shared" si="10"/>
        <v>0</v>
      </c>
      <c r="Y15" s="21">
        <f t="shared" si="11"/>
        <v>0.95230921086809706</v>
      </c>
      <c r="Z15" s="21">
        <f t="shared" si="12"/>
        <v>1.3299392176216946E-2</v>
      </c>
      <c r="AA15" s="21">
        <f t="shared" si="13"/>
        <v>2.4936360330406774E-3</v>
      </c>
      <c r="AB15" s="21">
        <f t="shared" si="14"/>
        <v>2.7533897864824145E-3</v>
      </c>
      <c r="AC15" s="21">
        <f t="shared" si="15"/>
        <v>8.8835783677074127E-3</v>
      </c>
      <c r="AD15" s="21">
        <f t="shared" si="16"/>
        <v>2.0260792768455504E-2</v>
      </c>
      <c r="AE15" s="13">
        <f t="shared" si="17"/>
        <v>0.99999999999999989</v>
      </c>
      <c r="AF15" s="19">
        <f t="shared" si="18"/>
        <v>65.163385110914859</v>
      </c>
    </row>
    <row r="16" spans="1:32">
      <c r="A16" s="12">
        <f t="shared" si="0"/>
        <v>1977</v>
      </c>
      <c r="B16" s="12">
        <f>VLOOKUP($A16-B$4+(B$4-60),Hommes!$A:$M,(B$4-57),FALSE)</f>
        <v>0</v>
      </c>
      <c r="C16" s="12">
        <f>VLOOKUP($A16-C$4+(C$4-60),Hommes!$A:$M,(C$4-$A$2),FALSE)</f>
        <v>0</v>
      </c>
      <c r="D16" s="12">
        <f>VLOOKUP($A16-D$4+(D$4-60),Hommes!$A:$M,(D$4-$A$2),FALSE)</f>
        <v>0</v>
      </c>
      <c r="E16" s="12">
        <f>VLOOKUP($A16-E$4+(E$4-60),Hommes!$A:$M,(E$4-$A$2),FALSE)</f>
        <v>0</v>
      </c>
      <c r="F16" s="12">
        <f>VLOOKUP($A16-F$4+(F$4-60),Hommes!$A:$M,(F$4-$A$2),FALSE)</f>
        <v>0</v>
      </c>
      <c r="G16" s="12">
        <f>VLOOKUP($A16-G$4+(G$4-60),Hommes!$A:$M,(G$4-$A$2),FALSE)</f>
        <v>18996</v>
      </c>
      <c r="H16" s="12">
        <f>VLOOKUP($A16-H$4+(H$4-60),Hommes!$A:$M,(H$4-$A$2),FALSE)</f>
        <v>131</v>
      </c>
      <c r="I16" s="12">
        <f>VLOOKUP($A16-I$4+(I$4-60),Hommes!$A:$M,(I$4-$A$2),FALSE)</f>
        <v>77</v>
      </c>
      <c r="J16" s="12">
        <f>VLOOKUP($A16-J$4+(J$4-60),Hommes!$A:$M,(J$4-$A$2),FALSE)</f>
        <v>173</v>
      </c>
      <c r="K16" s="12">
        <f>VLOOKUP($A16-K$4+(K$4-60),Hommes!$A:$M,(K$4-$A$2),FALSE)</f>
        <v>62</v>
      </c>
      <c r="L16" s="12">
        <f>VLOOKUP($A16-L$4+(L$4-60),Hommes!$A:$M,(L$4-$A$2),FALSE)</f>
        <v>353</v>
      </c>
      <c r="M16" s="12">
        <f t="shared" si="1"/>
        <v>19792</v>
      </c>
      <c r="N16" s="12"/>
      <c r="O16" s="7">
        <f t="shared" si="2"/>
        <v>1977</v>
      </c>
      <c r="P16" s="25">
        <f>VLOOKUP(O16,populationISQ!$B$64:$M$121,2,FALSE)</f>
        <v>23872</v>
      </c>
      <c r="Q16" s="7">
        <f t="shared" si="3"/>
        <v>19792</v>
      </c>
      <c r="R16" s="20">
        <f t="shared" si="4"/>
        <v>0.829088471849866</v>
      </c>
      <c r="S16" s="12">
        <f t="shared" si="5"/>
        <v>1977</v>
      </c>
      <c r="T16" s="21">
        <f t="shared" si="6"/>
        <v>0</v>
      </c>
      <c r="U16" s="21">
        <f t="shared" si="7"/>
        <v>0</v>
      </c>
      <c r="V16" s="21">
        <f t="shared" si="8"/>
        <v>0</v>
      </c>
      <c r="W16" s="21">
        <f t="shared" si="9"/>
        <v>0</v>
      </c>
      <c r="X16" s="21">
        <f t="shared" si="10"/>
        <v>0</v>
      </c>
      <c r="Y16" s="21">
        <f t="shared" si="11"/>
        <v>0.95978172999191591</v>
      </c>
      <c r="Z16" s="21">
        <f t="shared" si="12"/>
        <v>6.6188358932902187E-3</v>
      </c>
      <c r="AA16" s="21">
        <f t="shared" si="13"/>
        <v>3.8904607922392886E-3</v>
      </c>
      <c r="AB16" s="21">
        <f t="shared" si="14"/>
        <v>8.7409054163298302E-3</v>
      </c>
      <c r="AC16" s="21">
        <f t="shared" si="15"/>
        <v>3.1325788197251415E-3</v>
      </c>
      <c r="AD16" s="21">
        <f t="shared" si="16"/>
        <v>1.7835489086499595E-2</v>
      </c>
      <c r="AE16" s="13">
        <f t="shared" si="17"/>
        <v>1.0000000000000002</v>
      </c>
      <c r="AF16" s="19">
        <f t="shared" si="18"/>
        <v>65.142330234438163</v>
      </c>
    </row>
    <row r="17" spans="1:32">
      <c r="A17" s="12">
        <f t="shared" si="0"/>
        <v>1978</v>
      </c>
      <c r="B17" s="12">
        <f>VLOOKUP($A17-B$4+(B$4-60),Hommes!$A:$M,(B$4-57),FALSE)</f>
        <v>0</v>
      </c>
      <c r="C17" s="12">
        <f>VLOOKUP($A17-C$4+(C$4-60),Hommes!$A:$M,(C$4-$A$2),FALSE)</f>
        <v>0</v>
      </c>
      <c r="D17" s="12">
        <f>VLOOKUP($A17-D$4+(D$4-60),Hommes!$A:$M,(D$4-$A$2),FALSE)</f>
        <v>0</v>
      </c>
      <c r="E17" s="12">
        <f>VLOOKUP($A17-E$4+(E$4-60),Hommes!$A:$M,(E$4-$A$2),FALSE)</f>
        <v>0</v>
      </c>
      <c r="F17" s="12">
        <f>VLOOKUP($A17-F$4+(F$4-60),Hommes!$A:$M,(F$4-$A$2),FALSE)</f>
        <v>0</v>
      </c>
      <c r="G17" s="12">
        <f>VLOOKUP($A17-G$4+(G$4-60),Hommes!$A:$M,(G$4-$A$2),FALSE)</f>
        <v>19513</v>
      </c>
      <c r="H17" s="12">
        <f>VLOOKUP($A17-H$4+(H$4-60),Hommes!$A:$M,(H$4-$A$2),FALSE)</f>
        <v>285</v>
      </c>
      <c r="I17" s="12">
        <f>VLOOKUP($A17-I$4+(I$4-60),Hommes!$A:$M,(I$4-$A$2),FALSE)</f>
        <v>212</v>
      </c>
      <c r="J17" s="12">
        <f>VLOOKUP($A17-J$4+(J$4-60),Hommes!$A:$M,(J$4-$A$2),FALSE)</f>
        <v>93</v>
      </c>
      <c r="K17" s="12">
        <f>VLOOKUP($A17-K$4+(K$4-60),Hommes!$A:$M,(K$4-$A$2),FALSE)</f>
        <v>46</v>
      </c>
      <c r="L17" s="12">
        <f>VLOOKUP($A17-L$4+(L$4-60),Hommes!$A:$M,(L$4-$A$2),FALSE)</f>
        <v>326</v>
      </c>
      <c r="M17" s="12">
        <f t="shared" si="1"/>
        <v>20475</v>
      </c>
      <c r="N17" s="12"/>
      <c r="O17" s="7">
        <f t="shared" si="2"/>
        <v>1978</v>
      </c>
      <c r="P17" s="25">
        <f>VLOOKUP(O17,populationISQ!$B$64:$M$121,2,FALSE)</f>
        <v>23885</v>
      </c>
      <c r="Q17" s="7">
        <f t="shared" si="3"/>
        <v>20475</v>
      </c>
      <c r="R17" s="20">
        <f t="shared" si="4"/>
        <v>0.85723257274440023</v>
      </c>
      <c r="S17" s="12">
        <f t="shared" si="5"/>
        <v>1978</v>
      </c>
      <c r="T17" s="21">
        <f t="shared" si="6"/>
        <v>0</v>
      </c>
      <c r="U17" s="21">
        <f t="shared" si="7"/>
        <v>0</v>
      </c>
      <c r="V17" s="21">
        <f t="shared" si="8"/>
        <v>0</v>
      </c>
      <c r="W17" s="21">
        <f t="shared" si="9"/>
        <v>0</v>
      </c>
      <c r="X17" s="21">
        <f t="shared" si="10"/>
        <v>0</v>
      </c>
      <c r="Y17" s="21">
        <f t="shared" si="11"/>
        <v>0.95301587301587298</v>
      </c>
      <c r="Z17" s="21">
        <f t="shared" si="12"/>
        <v>1.391941391941392E-2</v>
      </c>
      <c r="AA17" s="21">
        <f t="shared" si="13"/>
        <v>1.0354090354090354E-2</v>
      </c>
      <c r="AB17" s="21">
        <f t="shared" si="14"/>
        <v>4.5421245421245421E-3</v>
      </c>
      <c r="AC17" s="21">
        <f t="shared" si="15"/>
        <v>2.2466422466422466E-3</v>
      </c>
      <c r="AD17" s="21">
        <f t="shared" si="16"/>
        <v>1.5921855921855924E-2</v>
      </c>
      <c r="AE17" s="13">
        <f t="shared" si="17"/>
        <v>1</v>
      </c>
      <c r="AF17" s="19">
        <f t="shared" si="18"/>
        <v>65.136849816849804</v>
      </c>
    </row>
    <row r="18" spans="1:32">
      <c r="A18" s="12">
        <f t="shared" si="0"/>
        <v>1979</v>
      </c>
      <c r="B18" s="12">
        <f>VLOOKUP($A18-B$4+(B$4-60),Hommes!$A:$M,(B$4-57),FALSE)</f>
        <v>0</v>
      </c>
      <c r="C18" s="12">
        <f>VLOOKUP($A18-C$4+(C$4-60),Hommes!$A:$M,(C$4-$A$2),FALSE)</f>
        <v>0</v>
      </c>
      <c r="D18" s="12">
        <f>VLOOKUP($A18-D$4+(D$4-60),Hommes!$A:$M,(D$4-$A$2),FALSE)</f>
        <v>0</v>
      </c>
      <c r="E18" s="12">
        <f>VLOOKUP($A18-E$4+(E$4-60),Hommes!$A:$M,(E$4-$A$2),FALSE)</f>
        <v>0</v>
      </c>
      <c r="F18" s="12">
        <f>VLOOKUP($A18-F$4+(F$4-60),Hommes!$A:$M,(F$4-$A$2),FALSE)</f>
        <v>0</v>
      </c>
      <c r="G18" s="12">
        <f>VLOOKUP($A18-G$4+(G$4-60),Hommes!$A:$M,(G$4-$A$2),FALSE)</f>
        <v>18028</v>
      </c>
      <c r="H18" s="12">
        <f>VLOOKUP($A18-H$4+(H$4-60),Hommes!$A:$M,(H$4-$A$2),FALSE)</f>
        <v>1054</v>
      </c>
      <c r="I18" s="12">
        <f>VLOOKUP($A18-I$4+(I$4-60),Hommes!$A:$M,(I$4-$A$2),FALSE)</f>
        <v>187</v>
      </c>
      <c r="J18" s="12">
        <f>VLOOKUP($A18-J$4+(J$4-60),Hommes!$A:$M,(J$4-$A$2),FALSE)</f>
        <v>97</v>
      </c>
      <c r="K18" s="12">
        <f>VLOOKUP($A18-K$4+(K$4-60),Hommes!$A:$M,(K$4-$A$2),FALSE)</f>
        <v>56</v>
      </c>
      <c r="L18" s="12">
        <f>VLOOKUP($A18-L$4+(L$4-60),Hommes!$A:$M,(L$4-$A$2),FALSE)</f>
        <v>350</v>
      </c>
      <c r="M18" s="12">
        <f t="shared" si="1"/>
        <v>19772</v>
      </c>
      <c r="N18" s="12"/>
      <c r="O18" s="7">
        <f t="shared" si="2"/>
        <v>1979</v>
      </c>
      <c r="P18" s="25">
        <f>VLOOKUP(O18,populationISQ!$B$64:$M$121,2,FALSE)</f>
        <v>24828</v>
      </c>
      <c r="Q18" s="7">
        <f t="shared" si="3"/>
        <v>19772</v>
      </c>
      <c r="R18" s="20">
        <f t="shared" si="4"/>
        <v>0.79635894957306264</v>
      </c>
      <c r="S18" s="12">
        <f t="shared" si="5"/>
        <v>1979</v>
      </c>
      <c r="T18" s="21">
        <f t="shared" si="6"/>
        <v>0</v>
      </c>
      <c r="U18" s="21">
        <f t="shared" si="7"/>
        <v>0</v>
      </c>
      <c r="V18" s="21">
        <f t="shared" si="8"/>
        <v>0</v>
      </c>
      <c r="W18" s="21">
        <f t="shared" si="9"/>
        <v>0</v>
      </c>
      <c r="X18" s="21">
        <f t="shared" si="10"/>
        <v>0</v>
      </c>
      <c r="Y18" s="21">
        <f t="shared" si="11"/>
        <v>0.91179445680760673</v>
      </c>
      <c r="Z18" s="21">
        <f t="shared" si="12"/>
        <v>5.3307707869714747E-2</v>
      </c>
      <c r="AA18" s="21">
        <f t="shared" si="13"/>
        <v>9.457819138175198E-3</v>
      </c>
      <c r="AB18" s="21">
        <f t="shared" si="14"/>
        <v>4.9059275743475626E-3</v>
      </c>
      <c r="AC18" s="21">
        <f t="shared" si="15"/>
        <v>2.8322880841594174E-3</v>
      </c>
      <c r="AD18" s="21">
        <f t="shared" si="16"/>
        <v>1.7701800525996358E-2</v>
      </c>
      <c r="AE18" s="13">
        <f t="shared" si="17"/>
        <v>1</v>
      </c>
      <c r="AF18" s="19">
        <f t="shared" si="18"/>
        <v>65.186779283835733</v>
      </c>
    </row>
    <row r="19" spans="1:32">
      <c r="A19" s="12">
        <f t="shared" si="0"/>
        <v>1980</v>
      </c>
      <c r="B19" s="12">
        <f>VLOOKUP($A19-B$4+(B$4-60),Hommes!$A:$M,(B$4-57),FALSE)</f>
        <v>0</v>
      </c>
      <c r="C19" s="12">
        <f>VLOOKUP($A19-C$4+(C$4-60),Hommes!$A:$M,(C$4-$A$2),FALSE)</f>
        <v>0</v>
      </c>
      <c r="D19" s="12">
        <f>VLOOKUP($A19-D$4+(D$4-60),Hommes!$A:$M,(D$4-$A$2),FALSE)</f>
        <v>0</v>
      </c>
      <c r="E19" s="12">
        <f>VLOOKUP($A19-E$4+(E$4-60),Hommes!$A:$M,(E$4-$A$2),FALSE)</f>
        <v>0</v>
      </c>
      <c r="F19" s="12">
        <f>VLOOKUP($A19-F$4+(F$4-60),Hommes!$A:$M,(F$4-$A$2),FALSE)</f>
        <v>6006</v>
      </c>
      <c r="G19" s="12">
        <f>VLOOKUP($A19-G$4+(G$4-60),Hommes!$A:$M,(G$4-$A$2),FALSE)</f>
        <v>14715</v>
      </c>
      <c r="H19" s="12">
        <f>VLOOKUP($A19-H$4+(H$4-60),Hommes!$A:$M,(H$4-$A$2),FALSE)</f>
        <v>1271</v>
      </c>
      <c r="I19" s="12">
        <f>VLOOKUP($A19-I$4+(I$4-60),Hommes!$A:$M,(I$4-$A$2),FALSE)</f>
        <v>131</v>
      </c>
      <c r="J19" s="12">
        <f>VLOOKUP($A19-J$4+(J$4-60),Hommes!$A:$M,(J$4-$A$2),FALSE)</f>
        <v>80</v>
      </c>
      <c r="K19" s="12">
        <f>VLOOKUP($A19-K$4+(K$4-60),Hommes!$A:$M,(K$4-$A$2),FALSE)</f>
        <v>197</v>
      </c>
      <c r="L19" s="12">
        <f>VLOOKUP($A19-L$4+(L$4-60),Hommes!$A:$M,(L$4-$A$2),FALSE)</f>
        <v>291</v>
      </c>
      <c r="M19" s="12">
        <f t="shared" si="1"/>
        <v>22691</v>
      </c>
      <c r="N19" s="12"/>
      <c r="O19" s="7">
        <f t="shared" si="2"/>
        <v>1980</v>
      </c>
      <c r="P19" s="25">
        <f>VLOOKUP(O19,populationISQ!$B$64:$M$121,2,FALSE)</f>
        <v>26324</v>
      </c>
      <c r="Q19" s="7">
        <f t="shared" si="3"/>
        <v>22691</v>
      </c>
      <c r="R19" s="20">
        <f t="shared" si="4"/>
        <v>0.86198905941346304</v>
      </c>
      <c r="S19" s="12">
        <f t="shared" si="5"/>
        <v>1980</v>
      </c>
      <c r="T19" s="21">
        <f t="shared" si="6"/>
        <v>0</v>
      </c>
      <c r="U19" s="21">
        <f t="shared" si="7"/>
        <v>0</v>
      </c>
      <c r="V19" s="21">
        <f t="shared" si="8"/>
        <v>0</v>
      </c>
      <c r="W19" s="21">
        <f t="shared" si="9"/>
        <v>0</v>
      </c>
      <c r="X19" s="21">
        <f t="shared" si="10"/>
        <v>0.26468643955753385</v>
      </c>
      <c r="Y19" s="21">
        <f t="shared" si="11"/>
        <v>0.64849499801683486</v>
      </c>
      <c r="Z19" s="21">
        <f t="shared" si="12"/>
        <v>5.6013397382222024E-2</v>
      </c>
      <c r="AA19" s="21">
        <f t="shared" si="13"/>
        <v>5.7732140496231984E-3</v>
      </c>
      <c r="AB19" s="21">
        <f t="shared" si="14"/>
        <v>3.5256269005332509E-3</v>
      </c>
      <c r="AC19" s="21">
        <f t="shared" si="15"/>
        <v>8.681856242563131E-3</v>
      </c>
      <c r="AD19" s="21">
        <f t="shared" si="16"/>
        <v>1.28244678506897E-2</v>
      </c>
      <c r="AE19" s="13">
        <f t="shared" si="17"/>
        <v>1</v>
      </c>
      <c r="AF19" s="19">
        <f t="shared" si="18"/>
        <v>64.912300030849224</v>
      </c>
    </row>
    <row r="20" spans="1:32">
      <c r="A20" s="12">
        <f t="shared" si="0"/>
        <v>1981</v>
      </c>
      <c r="B20" s="12">
        <f>VLOOKUP($A20-B$4+(B$4-60),Hommes!$A:$M,(B$4-57),FALSE)</f>
        <v>0</v>
      </c>
      <c r="C20" s="12">
        <f>VLOOKUP($A20-C$4+(C$4-60),Hommes!$A:$M,(C$4-$A$2),FALSE)</f>
        <v>0</v>
      </c>
      <c r="D20" s="12">
        <f>VLOOKUP($A20-D$4+(D$4-60),Hommes!$A:$M,(D$4-$A$2),FALSE)</f>
        <v>0</v>
      </c>
      <c r="E20" s="12">
        <f>VLOOKUP($A20-E$4+(E$4-60),Hommes!$A:$M,(E$4-$A$2),FALSE)</f>
        <v>5261</v>
      </c>
      <c r="F20" s="12">
        <f>VLOOKUP($A20-F$4+(F$4-60),Hommes!$A:$M,(F$4-$A$2),FALSE)</f>
        <v>3565</v>
      </c>
      <c r="G20" s="12">
        <f>VLOOKUP($A20-G$4+(G$4-60),Hommes!$A:$M,(G$4-$A$2),FALSE)</f>
        <v>14214</v>
      </c>
      <c r="H20" s="12">
        <f>VLOOKUP($A20-H$4+(H$4-60),Hommes!$A:$M,(H$4-$A$2),FALSE)</f>
        <v>756</v>
      </c>
      <c r="I20" s="12">
        <f>VLOOKUP($A20-I$4+(I$4-60),Hommes!$A:$M,(I$4-$A$2),FALSE)</f>
        <v>128</v>
      </c>
      <c r="J20" s="12">
        <f>VLOOKUP($A20-J$4+(J$4-60),Hommes!$A:$M,(J$4-$A$2),FALSE)</f>
        <v>78</v>
      </c>
      <c r="K20" s="12">
        <f>VLOOKUP($A20-K$4+(K$4-60),Hommes!$A:$M,(K$4-$A$2),FALSE)</f>
        <v>101</v>
      </c>
      <c r="L20" s="12">
        <f>VLOOKUP($A20-L$4+(L$4-60),Hommes!$A:$M,(L$4-$A$2),FALSE)</f>
        <v>370</v>
      </c>
      <c r="M20" s="12">
        <f t="shared" si="1"/>
        <v>24473</v>
      </c>
      <c r="N20" s="12"/>
      <c r="O20" s="7">
        <f t="shared" si="2"/>
        <v>1981</v>
      </c>
      <c r="P20" s="25">
        <f>VLOOKUP(O20,populationISQ!$B$64:$M$121,2,FALSE)</f>
        <v>27553</v>
      </c>
      <c r="Q20" s="7">
        <f t="shared" si="3"/>
        <v>24473</v>
      </c>
      <c r="R20" s="20">
        <f t="shared" si="4"/>
        <v>0.88821543933509961</v>
      </c>
      <c r="S20" s="12">
        <f t="shared" si="5"/>
        <v>1981</v>
      </c>
      <c r="T20" s="21">
        <f t="shared" si="6"/>
        <v>0</v>
      </c>
      <c r="U20" s="21">
        <f t="shared" si="7"/>
        <v>0</v>
      </c>
      <c r="V20" s="21">
        <f t="shared" si="8"/>
        <v>0</v>
      </c>
      <c r="W20" s="21">
        <f t="shared" si="9"/>
        <v>0.21497160135659707</v>
      </c>
      <c r="X20" s="21">
        <f t="shared" si="10"/>
        <v>0.14567073918195561</v>
      </c>
      <c r="Y20" s="21">
        <f t="shared" si="11"/>
        <v>0.58080333428676501</v>
      </c>
      <c r="Z20" s="21">
        <f t="shared" si="12"/>
        <v>3.0891186205205735E-2</v>
      </c>
      <c r="AA20" s="21">
        <f t="shared" si="13"/>
        <v>5.2302537490295431E-3</v>
      </c>
      <c r="AB20" s="21">
        <f t="shared" si="14"/>
        <v>3.1871858783148778E-3</v>
      </c>
      <c r="AC20" s="21">
        <f t="shared" si="15"/>
        <v>4.1269970988436237E-3</v>
      </c>
      <c r="AD20" s="21">
        <f t="shared" si="16"/>
        <v>1.5118702243288522E-2</v>
      </c>
      <c r="AE20" s="13">
        <f t="shared" si="17"/>
        <v>1</v>
      </c>
      <c r="AF20" s="19">
        <f t="shared" si="18"/>
        <v>64.567400809054874</v>
      </c>
    </row>
    <row r="21" spans="1:32">
      <c r="A21" s="12">
        <f t="shared" si="0"/>
        <v>1982</v>
      </c>
      <c r="B21" s="12">
        <f>VLOOKUP($A21-B$4+(B$4-60),Hommes!$A:$M,(B$4-57),FALSE)</f>
        <v>0</v>
      </c>
      <c r="C21" s="12">
        <f>VLOOKUP($A21-C$4+(C$4-60),Hommes!$A:$M,(C$4-$A$2),FALSE)</f>
        <v>0</v>
      </c>
      <c r="D21" s="12">
        <f>VLOOKUP($A21-D$4+(D$4-60),Hommes!$A:$M,(D$4-$A$2),FALSE)</f>
        <v>4677</v>
      </c>
      <c r="E21" s="12">
        <f>VLOOKUP($A21-E$4+(E$4-60),Hommes!$A:$M,(E$4-$A$2),FALSE)</f>
        <v>2610</v>
      </c>
      <c r="F21" s="12">
        <f>VLOOKUP($A21-F$4+(F$4-60),Hommes!$A:$M,(F$4-$A$2),FALSE)</f>
        <v>2573</v>
      </c>
      <c r="G21" s="12">
        <f>VLOOKUP($A21-G$4+(G$4-60),Hommes!$A:$M,(G$4-$A$2),FALSE)</f>
        <v>13581</v>
      </c>
      <c r="H21" s="12">
        <f>VLOOKUP($A21-H$4+(H$4-60),Hommes!$A:$M,(H$4-$A$2),FALSE)</f>
        <v>456</v>
      </c>
      <c r="I21" s="12">
        <f>VLOOKUP($A21-I$4+(I$4-60),Hommes!$A:$M,(I$4-$A$2),FALSE)</f>
        <v>130</v>
      </c>
      <c r="J21" s="12">
        <f>VLOOKUP($A21-J$4+(J$4-60),Hommes!$A:$M,(J$4-$A$2),FALSE)</f>
        <v>97</v>
      </c>
      <c r="K21" s="12">
        <f>VLOOKUP($A21-K$4+(K$4-60),Hommes!$A:$M,(K$4-$A$2),FALSE)</f>
        <v>51</v>
      </c>
      <c r="L21" s="12">
        <f>VLOOKUP($A21-L$4+(L$4-60),Hommes!$A:$M,(L$4-$A$2),FALSE)</f>
        <v>444</v>
      </c>
      <c r="M21" s="12">
        <f t="shared" si="1"/>
        <v>24619</v>
      </c>
      <c r="N21" s="12"/>
      <c r="O21" s="7">
        <f t="shared" si="2"/>
        <v>1982</v>
      </c>
      <c r="P21" s="25">
        <f>VLOOKUP(O21,populationISQ!$B$64:$M$121,2,FALSE)</f>
        <v>28088</v>
      </c>
      <c r="Q21" s="7">
        <f t="shared" si="3"/>
        <v>24619</v>
      </c>
      <c r="R21" s="20">
        <f t="shared" si="4"/>
        <v>0.87649530048419255</v>
      </c>
      <c r="S21" s="12">
        <f t="shared" si="5"/>
        <v>1982</v>
      </c>
      <c r="T21" s="21">
        <f t="shared" si="6"/>
        <v>0</v>
      </c>
      <c r="U21" s="21">
        <f t="shared" si="7"/>
        <v>0</v>
      </c>
      <c r="V21" s="21">
        <f t="shared" si="8"/>
        <v>0.18997522238921158</v>
      </c>
      <c r="W21" s="21">
        <f t="shared" si="9"/>
        <v>0.10601567894715463</v>
      </c>
      <c r="X21" s="21">
        <f t="shared" si="10"/>
        <v>0.10451277468621796</v>
      </c>
      <c r="Y21" s="21">
        <f t="shared" si="11"/>
        <v>0.55164710183191845</v>
      </c>
      <c r="Z21" s="21">
        <f t="shared" si="12"/>
        <v>1.8522279540192536E-2</v>
      </c>
      <c r="AA21" s="21">
        <f t="shared" si="13"/>
        <v>5.2804744303180471E-3</v>
      </c>
      <c r="AB21" s="21">
        <f t="shared" si="14"/>
        <v>3.9400463056988508E-3</v>
      </c>
      <c r="AC21" s="21">
        <f t="shared" si="15"/>
        <v>2.0715707380478494E-3</v>
      </c>
      <c r="AD21" s="21">
        <f t="shared" si="16"/>
        <v>1.80348511312401E-2</v>
      </c>
      <c r="AE21" s="13">
        <f t="shared" si="17"/>
        <v>1.0000000000000002</v>
      </c>
      <c r="AF21" s="19">
        <f t="shared" si="18"/>
        <v>64.252894106178161</v>
      </c>
    </row>
    <row r="22" spans="1:32">
      <c r="A22" s="12">
        <f t="shared" si="0"/>
        <v>1983</v>
      </c>
      <c r="B22" s="12">
        <f>VLOOKUP($A22-B$4+(B$4-60),Hommes!$A:$M,(B$4-57),FALSE)</f>
        <v>0</v>
      </c>
      <c r="C22" s="12">
        <f>VLOOKUP($A22-C$4+(C$4-60),Hommes!$A:$M,(C$4-$A$2),FALSE)</f>
        <v>4116</v>
      </c>
      <c r="D22" s="12">
        <f>VLOOKUP($A22-D$4+(D$4-60),Hommes!$A:$M,(D$4-$A$2),FALSE)</f>
        <v>2685</v>
      </c>
      <c r="E22" s="12">
        <f>VLOOKUP($A22-E$4+(E$4-60),Hommes!$A:$M,(E$4-$A$2),FALSE)</f>
        <v>2093</v>
      </c>
      <c r="F22" s="12">
        <f>VLOOKUP($A22-F$4+(F$4-60),Hommes!$A:$M,(F$4-$A$2),FALSE)</f>
        <v>2215</v>
      </c>
      <c r="G22" s="12">
        <f>VLOOKUP($A22-G$4+(G$4-60),Hommes!$A:$M,(G$4-$A$2),FALSE)</f>
        <v>12658</v>
      </c>
      <c r="H22" s="12">
        <f>VLOOKUP($A22-H$4+(H$4-60),Hommes!$A:$M,(H$4-$A$2),FALSE)</f>
        <v>397</v>
      </c>
      <c r="I22" s="12">
        <f>VLOOKUP($A22-I$4+(I$4-60),Hommes!$A:$M,(I$4-$A$2),FALSE)</f>
        <v>139</v>
      </c>
      <c r="J22" s="12">
        <f>VLOOKUP($A22-J$4+(J$4-60),Hommes!$A:$M,(J$4-$A$2),FALSE)</f>
        <v>90</v>
      </c>
      <c r="K22" s="12">
        <f>VLOOKUP($A22-K$4+(K$4-60),Hommes!$A:$M,(K$4-$A$2),FALSE)</f>
        <v>72</v>
      </c>
      <c r="L22" s="12">
        <f>VLOOKUP($A22-L$4+(L$4-60),Hommes!$A:$M,(L$4-$A$2),FALSE)</f>
        <v>434</v>
      </c>
      <c r="M22" s="12">
        <f t="shared" si="1"/>
        <v>24899</v>
      </c>
      <c r="N22" s="12"/>
      <c r="O22" s="7">
        <f t="shared" si="2"/>
        <v>1983</v>
      </c>
      <c r="P22" s="25">
        <f>VLOOKUP(O22,populationISQ!$B$64:$M$121,2,FALSE)</f>
        <v>28106</v>
      </c>
      <c r="Q22" s="7">
        <f t="shared" si="3"/>
        <v>24899</v>
      </c>
      <c r="R22" s="20">
        <f t="shared" si="4"/>
        <v>0.88589624991105098</v>
      </c>
      <c r="S22" s="12">
        <f t="shared" si="5"/>
        <v>1983</v>
      </c>
      <c r="T22" s="21">
        <f t="shared" si="6"/>
        <v>0</v>
      </c>
      <c r="U22" s="21">
        <f t="shared" si="7"/>
        <v>0.16530784368850154</v>
      </c>
      <c r="V22" s="21">
        <f t="shared" si="8"/>
        <v>0.10783565605044379</v>
      </c>
      <c r="W22" s="21">
        <f t="shared" si="9"/>
        <v>8.4059600787180208E-2</v>
      </c>
      <c r="X22" s="21">
        <f t="shared" si="10"/>
        <v>8.8959395959677098E-2</v>
      </c>
      <c r="Y22" s="21">
        <f t="shared" si="11"/>
        <v>0.50837383027430816</v>
      </c>
      <c r="Z22" s="21">
        <f t="shared" si="12"/>
        <v>1.594441543837102E-2</v>
      </c>
      <c r="AA22" s="21">
        <f t="shared" si="13"/>
        <v>5.5825535162054704E-3</v>
      </c>
      <c r="AB22" s="21">
        <f t="shared" si="14"/>
        <v>3.6146029961042613E-3</v>
      </c>
      <c r="AC22" s="21">
        <f t="shared" si="15"/>
        <v>2.891682396883409E-3</v>
      </c>
      <c r="AD22" s="21">
        <f t="shared" si="16"/>
        <v>1.7430418892324991E-2</v>
      </c>
      <c r="AE22" s="13">
        <f t="shared" si="17"/>
        <v>1</v>
      </c>
      <c r="AF22" s="19">
        <f t="shared" si="18"/>
        <v>63.894855215068873</v>
      </c>
    </row>
    <row r="23" spans="1:32">
      <c r="A23" s="12">
        <f t="shared" si="0"/>
        <v>1984</v>
      </c>
      <c r="B23" s="12">
        <f>VLOOKUP($A23-B$4+(B$4-60),Hommes!$A:$M,(B$4-57),FALSE)</f>
        <v>3294</v>
      </c>
      <c r="C23" s="12">
        <f>VLOOKUP($A23-C$4+(C$4-60),Hommes!$A:$M,(C$4-$A$2),FALSE)</f>
        <v>2990</v>
      </c>
      <c r="D23" s="12">
        <f>VLOOKUP($A23-D$4+(D$4-60),Hommes!$A:$M,(D$4-$A$2),FALSE)</f>
        <v>2277</v>
      </c>
      <c r="E23" s="12">
        <f>VLOOKUP($A23-E$4+(E$4-60),Hommes!$A:$M,(E$4-$A$2),FALSE)</f>
        <v>2050</v>
      </c>
      <c r="F23" s="12">
        <f>VLOOKUP($A23-F$4+(F$4-60),Hommes!$A:$M,(F$4-$A$2),FALSE)</f>
        <v>2378</v>
      </c>
      <c r="G23" s="12">
        <f>VLOOKUP($A23-G$4+(G$4-60),Hommes!$A:$M,(G$4-$A$2),FALSE)</f>
        <v>12359</v>
      </c>
      <c r="H23" s="12">
        <f>VLOOKUP($A23-H$4+(H$4-60),Hommes!$A:$M,(H$4-$A$2),FALSE)</f>
        <v>410</v>
      </c>
      <c r="I23" s="12">
        <f>VLOOKUP($A23-I$4+(I$4-60),Hommes!$A:$M,(I$4-$A$2),FALSE)</f>
        <v>153</v>
      </c>
      <c r="J23" s="12">
        <f>VLOOKUP($A23-J$4+(J$4-60),Hommes!$A:$M,(J$4-$A$2),FALSE)</f>
        <v>73</v>
      </c>
      <c r="K23" s="12">
        <f>VLOOKUP($A23-K$4+(K$4-60),Hommes!$A:$M,(K$4-$A$2),FALSE)</f>
        <v>72</v>
      </c>
      <c r="L23" s="12">
        <f>VLOOKUP($A23-L$4+(L$4-60),Hommes!$A:$M,(L$4-$A$2),FALSE)</f>
        <v>447</v>
      </c>
      <c r="M23" s="12">
        <f t="shared" si="1"/>
        <v>26503</v>
      </c>
      <c r="N23" s="12"/>
      <c r="O23" s="7">
        <f t="shared" si="2"/>
        <v>1984</v>
      </c>
      <c r="P23" s="25">
        <f>VLOOKUP(O23,populationISQ!$B$64:$M$121,2,FALSE)</f>
        <v>28781</v>
      </c>
      <c r="Q23" s="7">
        <f t="shared" si="3"/>
        <v>26503</v>
      </c>
      <c r="R23" s="20">
        <f t="shared" si="4"/>
        <v>0.92085056113408148</v>
      </c>
      <c r="S23" s="12">
        <f t="shared" si="5"/>
        <v>1984</v>
      </c>
      <c r="T23" s="21">
        <f t="shared" si="6"/>
        <v>0.12428781647360676</v>
      </c>
      <c r="U23" s="21">
        <f t="shared" si="7"/>
        <v>0.11281741689620044</v>
      </c>
      <c r="V23" s="21">
        <f t="shared" si="8"/>
        <v>8.5914802097875706E-2</v>
      </c>
      <c r="W23" s="21">
        <f t="shared" si="9"/>
        <v>7.7349733992378225E-2</v>
      </c>
      <c r="X23" s="21">
        <f t="shared" si="10"/>
        <v>8.972569143115873E-2</v>
      </c>
      <c r="Y23" s="21">
        <f t="shared" si="11"/>
        <v>0.46632456703014752</v>
      </c>
      <c r="Z23" s="21">
        <f t="shared" si="12"/>
        <v>1.5469946798475645E-2</v>
      </c>
      <c r="AA23" s="21">
        <f t="shared" si="13"/>
        <v>5.7729313662604233E-3</v>
      </c>
      <c r="AB23" s="21">
        <f t="shared" si="14"/>
        <v>2.7544051616798099E-3</v>
      </c>
      <c r="AC23" s="21">
        <f t="shared" si="15"/>
        <v>2.7166735841225522E-3</v>
      </c>
      <c r="AD23" s="21">
        <f t="shared" si="16"/>
        <v>1.6866015168094179E-2</v>
      </c>
      <c r="AE23" s="13">
        <f t="shared" si="17"/>
        <v>1</v>
      </c>
      <c r="AF23" s="19">
        <f t="shared" si="18"/>
        <v>63.555597479530618</v>
      </c>
    </row>
    <row r="24" spans="1:32">
      <c r="A24" s="12">
        <f t="shared" si="0"/>
        <v>1985</v>
      </c>
      <c r="B24" s="12">
        <f>VLOOKUP($A24-B$4+(B$4-60),Hommes!$A:$M,(B$4-57),FALSE)</f>
        <v>4162</v>
      </c>
      <c r="C24" s="12">
        <f>VLOOKUP($A24-C$4+(C$4-60),Hommes!$A:$M,(C$4-$A$2),FALSE)</f>
        <v>3162</v>
      </c>
      <c r="D24" s="12">
        <f>VLOOKUP($A24-D$4+(D$4-60),Hommes!$A:$M,(D$4-$A$2),FALSE)</f>
        <v>2165</v>
      </c>
      <c r="E24" s="12">
        <f>VLOOKUP($A24-E$4+(E$4-60),Hommes!$A:$M,(E$4-$A$2),FALSE)</f>
        <v>1936</v>
      </c>
      <c r="F24" s="12">
        <f>VLOOKUP($A24-F$4+(F$4-60),Hommes!$A:$M,(F$4-$A$2),FALSE)</f>
        <v>2056</v>
      </c>
      <c r="G24" s="12">
        <f>VLOOKUP($A24-G$4+(G$4-60),Hommes!$A:$M,(G$4-$A$2),FALSE)</f>
        <v>12201</v>
      </c>
      <c r="H24" s="12">
        <f>VLOOKUP($A24-H$4+(H$4-60),Hommes!$A:$M,(H$4-$A$2),FALSE)</f>
        <v>413</v>
      </c>
      <c r="I24" s="12">
        <f>VLOOKUP($A24-I$4+(I$4-60),Hommes!$A:$M,(I$4-$A$2),FALSE)</f>
        <v>152</v>
      </c>
      <c r="J24" s="12">
        <f>VLOOKUP($A24-J$4+(J$4-60),Hommes!$A:$M,(J$4-$A$2),FALSE)</f>
        <v>85</v>
      </c>
      <c r="K24" s="12">
        <f>VLOOKUP($A24-K$4+(K$4-60),Hommes!$A:$M,(K$4-$A$2),FALSE)</f>
        <v>54</v>
      </c>
      <c r="L24" s="12">
        <f>VLOOKUP($A24-L$4+(L$4-60),Hommes!$A:$M,(L$4-$A$2),FALSE)</f>
        <v>498</v>
      </c>
      <c r="M24" s="12">
        <f t="shared" si="1"/>
        <v>26884</v>
      </c>
      <c r="N24" s="12"/>
      <c r="O24" s="7">
        <f t="shared" si="2"/>
        <v>1985</v>
      </c>
      <c r="P24" s="25">
        <f>VLOOKUP(O24,populationISQ!$B$64:$M$121,2,FALSE)</f>
        <v>29247</v>
      </c>
      <c r="Q24" s="7">
        <f t="shared" si="3"/>
        <v>26884</v>
      </c>
      <c r="R24" s="20">
        <f t="shared" si="4"/>
        <v>0.91920538858686363</v>
      </c>
      <c r="S24" s="12">
        <f t="shared" si="5"/>
        <v>1985</v>
      </c>
      <c r="T24" s="21">
        <f t="shared" si="6"/>
        <v>0.15481327183454843</v>
      </c>
      <c r="U24" s="21">
        <f t="shared" si="7"/>
        <v>0.11761642612706442</v>
      </c>
      <c r="V24" s="21">
        <f t="shared" si="8"/>
        <v>8.0531170956702869E-2</v>
      </c>
      <c r="W24" s="21">
        <f t="shared" si="9"/>
        <v>7.2013093289689037E-2</v>
      </c>
      <c r="X24" s="21">
        <f t="shared" si="10"/>
        <v>7.6476714774587118E-2</v>
      </c>
      <c r="Y24" s="21">
        <f t="shared" si="11"/>
        <v>0.45383871447701235</v>
      </c>
      <c r="Z24" s="21">
        <f t="shared" si="12"/>
        <v>1.5362297277190894E-2</v>
      </c>
      <c r="AA24" s="21">
        <f t="shared" si="13"/>
        <v>5.6539205475375689E-3</v>
      </c>
      <c r="AB24" s="21">
        <f t="shared" si="14"/>
        <v>3.1617318851361403E-3</v>
      </c>
      <c r="AC24" s="21">
        <f t="shared" si="15"/>
        <v>2.0086296682041362E-3</v>
      </c>
      <c r="AD24" s="21">
        <f t="shared" si="16"/>
        <v>1.8524029162327035E-2</v>
      </c>
      <c r="AE24" s="13">
        <f t="shared" si="17"/>
        <v>1</v>
      </c>
      <c r="AF24" s="19">
        <f t="shared" si="18"/>
        <v>63.430181520607057</v>
      </c>
    </row>
    <row r="25" spans="1:32">
      <c r="A25" s="12">
        <f t="shared" ref="A25:A54" si="19">A26-1</f>
        <v>1986</v>
      </c>
      <c r="B25" s="12">
        <f>VLOOKUP($A25-B$4+(B$4-60),Hommes!$A:$M,(B$4-57),FALSE)</f>
        <v>5223</v>
      </c>
      <c r="C25" s="12">
        <f>VLOOKUP($A25-C$4+(C$4-60),Hommes!$A:$M,(C$4-$A$2),FALSE)</f>
        <v>2692</v>
      </c>
      <c r="D25" s="12">
        <f>VLOOKUP($A25-D$4+(D$4-60),Hommes!$A:$M,(D$4-$A$2),FALSE)</f>
        <v>2482</v>
      </c>
      <c r="E25" s="12">
        <f>VLOOKUP($A25-E$4+(E$4-60),Hommes!$A:$M,(E$4-$A$2),FALSE)</f>
        <v>1705</v>
      </c>
      <c r="F25" s="12">
        <f>VLOOKUP($A25-F$4+(F$4-60),Hommes!$A:$M,(F$4-$A$2),FALSE)</f>
        <v>2109</v>
      </c>
      <c r="G25" s="12">
        <f>VLOOKUP($A25-G$4+(G$4-60),Hommes!$A:$M,(G$4-$A$2),FALSE)</f>
        <v>11900</v>
      </c>
      <c r="H25" s="12">
        <f>VLOOKUP($A25-H$4+(H$4-60),Hommes!$A:$M,(H$4-$A$2),FALSE)</f>
        <v>443</v>
      </c>
      <c r="I25" s="12">
        <f>VLOOKUP($A25-I$4+(I$4-60),Hommes!$A:$M,(I$4-$A$2),FALSE)</f>
        <v>152</v>
      </c>
      <c r="J25" s="12">
        <f>VLOOKUP($A25-J$4+(J$4-60),Hommes!$A:$M,(J$4-$A$2),FALSE)</f>
        <v>77</v>
      </c>
      <c r="K25" s="12">
        <f>VLOOKUP($A25-K$4+(K$4-60),Hommes!$A:$M,(K$4-$A$2),FALSE)</f>
        <v>61</v>
      </c>
      <c r="L25" s="12">
        <f>VLOOKUP($A25-L$4+(L$4-60),Hommes!$A:$M,(L$4-$A$2),FALSE)</f>
        <v>434</v>
      </c>
      <c r="M25" s="12">
        <f>SUM(B25:L25)</f>
        <v>27278</v>
      </c>
      <c r="N25" s="12"/>
      <c r="O25" s="7">
        <f t="shared" ref="O25:O56" si="20">A25</f>
        <v>1986</v>
      </c>
      <c r="P25" s="25">
        <f>VLOOKUP(O25,populationISQ!$B$64:$M$121,2,FALSE)</f>
        <v>29495</v>
      </c>
      <c r="Q25" s="7">
        <f t="shared" ref="Q25:Q45" si="21">VLOOKUP(O25,$A$4:$M$56,13,FALSE)</f>
        <v>27278</v>
      </c>
      <c r="R25" s="20">
        <f t="shared" ref="R25:R27" si="22">Q25/P25</f>
        <v>0.92483471774877102</v>
      </c>
      <c r="S25" s="12">
        <f>A25</f>
        <v>1986</v>
      </c>
      <c r="T25" s="21">
        <f t="shared" ref="T25:T61" si="23">B25/$M25</f>
        <v>0.1914729818901679</v>
      </c>
      <c r="U25" s="21">
        <f t="shared" ref="U25:U61" si="24">C25/$M25</f>
        <v>9.8687587066500479E-2</v>
      </c>
      <c r="V25" s="21">
        <f t="shared" ref="V25:V59" si="25">D25/$M25</f>
        <v>9.0989075445413889E-2</v>
      </c>
      <c r="W25" s="21">
        <f t="shared" ref="W25:W61" si="26">E25/$M25</f>
        <v>6.25045824473935E-2</v>
      </c>
      <c r="X25" s="21">
        <f t="shared" ref="X25:AC57" si="27">F25/$M25</f>
        <v>7.731505242319818E-2</v>
      </c>
      <c r="Y25" s="21">
        <f t="shared" ref="Y25:Y55" si="28">G25/$M25</f>
        <v>0.43624899186157345</v>
      </c>
      <c r="Z25" s="21">
        <f t="shared" ref="Z25:Z56" si="29">H25/$M25</f>
        <v>1.6240193562577901E-2</v>
      </c>
      <c r="AA25" s="21">
        <f t="shared" ref="AA25:AA61" si="30">I25/$M25</f>
        <v>5.5722560305007697E-3</v>
      </c>
      <c r="AB25" s="21">
        <f t="shared" ref="AB25:AB61" si="31">J25/$M25</f>
        <v>2.8227875943984161E-3</v>
      </c>
      <c r="AC25" s="21">
        <f t="shared" ref="AC25:AC61" si="32">K25/$M25</f>
        <v>2.2362343280299141E-3</v>
      </c>
      <c r="AD25" s="21">
        <f t="shared" ref="AD25:AD60" si="33">L25/$M25</f>
        <v>1.5910257350245618E-2</v>
      </c>
      <c r="AE25" s="13">
        <f>SUM(T25:AD25)</f>
        <v>1</v>
      </c>
      <c r="AF25" s="19">
        <f>T25*$T$4+U25*$U$4+V25*$V$4+W25*$W$4+X25*$X$4+Y25*$Y$4+Z25*$Z$4+AA25*$AA$4+AB25*$AB$4+AC25*$AC$4+AD25*$AD$4</f>
        <v>63.296942591099054</v>
      </c>
    </row>
    <row r="26" spans="1:32">
      <c r="A26" s="12">
        <f t="shared" si="19"/>
        <v>1987</v>
      </c>
      <c r="B26" s="12">
        <f>VLOOKUP($A26-B$4+(B$4-60),Hommes!$A:$M,(B$4-57),FALSE)</f>
        <v>5818</v>
      </c>
      <c r="C26" s="12">
        <f>VLOOKUP($A26-C$4+(C$4-60),Hommes!$A:$M,(C$4-$A$2),FALSE)</f>
        <v>2535</v>
      </c>
      <c r="D26" s="12">
        <f>VLOOKUP($A26-D$4+(D$4-60),Hommes!$A:$M,(D$4-$A$2),FALSE)</f>
        <v>2352</v>
      </c>
      <c r="E26" s="12">
        <f>VLOOKUP($A26-E$4+(E$4-60),Hommes!$A:$M,(E$4-$A$2),FALSE)</f>
        <v>2072</v>
      </c>
      <c r="F26" s="12">
        <f>VLOOKUP($A26-F$4+(F$4-60),Hommes!$A:$M,(F$4-$A$2),FALSE)</f>
        <v>2180</v>
      </c>
      <c r="G26" s="12">
        <f>VLOOKUP($A26-G$4+(G$4-60),Hommes!$A:$M,(G$4-$A$2),FALSE)</f>
        <v>11545</v>
      </c>
      <c r="H26" s="12">
        <f>VLOOKUP($A26-H$4+(H$4-60),Hommes!$A:$M,(H$4-$A$2),FALSE)</f>
        <v>481</v>
      </c>
      <c r="I26" s="12">
        <f>VLOOKUP($A26-I$4+(I$4-60),Hommes!$A:$M,(I$4-$A$2),FALSE)</f>
        <v>173</v>
      </c>
      <c r="J26" s="12">
        <f>VLOOKUP($A26-J$4+(J$4-60),Hommes!$A:$M,(J$4-$A$2),FALSE)</f>
        <v>98</v>
      </c>
      <c r="K26" s="12">
        <f>VLOOKUP($A26-K$4+(K$4-60),Hommes!$A:$M,(K$4-$A$2),FALSE)</f>
        <v>276</v>
      </c>
      <c r="L26" s="12">
        <f>VLOOKUP($A26-L$4+(L$4-60),Hommes!$A:$M,(L$4-$A$2),FALSE)</f>
        <v>228</v>
      </c>
      <c r="M26" s="12">
        <f t="shared" ref="M26:M41" si="34">SUM(B26:L26)</f>
        <v>27758</v>
      </c>
      <c r="N26" s="12"/>
      <c r="O26" s="7">
        <f t="shared" si="20"/>
        <v>1987</v>
      </c>
      <c r="P26" s="25">
        <f>VLOOKUP(O26,populationISQ!$B$64:$M$121,2,FALSE)</f>
        <v>30147</v>
      </c>
      <c r="Q26" s="7">
        <f t="shared" si="21"/>
        <v>27758</v>
      </c>
      <c r="R26" s="20">
        <f t="shared" si="22"/>
        <v>0.92075496732676554</v>
      </c>
      <c r="S26" s="11">
        <f>S25+1</f>
        <v>1987</v>
      </c>
      <c r="T26" s="21">
        <f t="shared" si="23"/>
        <v>0.2095972332300598</v>
      </c>
      <c r="U26" s="21">
        <f t="shared" si="24"/>
        <v>9.1325023416672674E-2</v>
      </c>
      <c r="V26" s="21">
        <f t="shared" si="25"/>
        <v>8.4732329418545999E-2</v>
      </c>
      <c r="W26" s="21">
        <f t="shared" si="26"/>
        <v>7.4645147344909582E-2</v>
      </c>
      <c r="X26" s="21">
        <f t="shared" si="27"/>
        <v>7.85359175733122E-2</v>
      </c>
      <c r="Y26" s="21">
        <f t="shared" si="28"/>
        <v>0.41591613228618779</v>
      </c>
      <c r="Z26" s="21">
        <f t="shared" si="29"/>
        <v>1.7328337776496866E-2</v>
      </c>
      <c r="AA26" s="21">
        <f t="shared" si="30"/>
        <v>6.2324374954967933E-3</v>
      </c>
      <c r="AB26" s="21">
        <f t="shared" si="31"/>
        <v>3.5305137257727504E-3</v>
      </c>
      <c r="AC26" s="21">
        <f t="shared" si="32"/>
        <v>9.9430794725844807E-3</v>
      </c>
      <c r="AD26" s="21">
        <f t="shared" si="33"/>
        <v>8.2138482599610919E-3</v>
      </c>
      <c r="AE26" s="13">
        <f t="shared" ref="AE26:AE46" si="35">SUM(T26:AD26)</f>
        <v>1.0000000000000002</v>
      </c>
      <c r="AF26" s="19">
        <f t="shared" ref="AF26:AF55" si="36">T26*$T$4+U26*$U$4+V26*$V$4+W26*$W$4+X26*$X$4+Y26*$Y$4+Z26*$Z$4+AA26*$AA$4+AB26*$AB$4+AC26*$AC$4+AD26*$AD$4</f>
        <v>63.225916852799195</v>
      </c>
    </row>
    <row r="27" spans="1:32">
      <c r="A27" s="12">
        <f t="shared" si="19"/>
        <v>1988</v>
      </c>
      <c r="B27" s="12">
        <f>VLOOKUP($A27-B$4+(B$4-60),Hommes!$A:$M,(B$4-57),FALSE)</f>
        <v>6622</v>
      </c>
      <c r="C27" s="12">
        <f>VLOOKUP($A27-C$4+(C$4-60),Hommes!$A:$M,(C$4-$A$2),FALSE)</f>
        <v>2397</v>
      </c>
      <c r="D27" s="12">
        <f>VLOOKUP($A27-D$4+(D$4-60),Hommes!$A:$M,(D$4-$A$2),FALSE)</f>
        <v>2572</v>
      </c>
      <c r="E27" s="12">
        <f>VLOOKUP($A27-E$4+(E$4-60),Hommes!$A:$M,(E$4-$A$2),FALSE)</f>
        <v>1991</v>
      </c>
      <c r="F27" s="12">
        <f>VLOOKUP($A27-F$4+(F$4-60),Hommes!$A:$M,(F$4-$A$2),FALSE)</f>
        <v>2054</v>
      </c>
      <c r="G27" s="12">
        <f>VLOOKUP($A27-G$4+(G$4-60),Hommes!$A:$M,(G$4-$A$2),FALSE)</f>
        <v>11424</v>
      </c>
      <c r="H27" s="12">
        <f>VLOOKUP($A27-H$4+(H$4-60),Hommes!$A:$M,(H$4-$A$2),FALSE)</f>
        <v>490</v>
      </c>
      <c r="I27" s="12">
        <f>VLOOKUP($A27-I$4+(I$4-60),Hommes!$A:$M,(I$4-$A$2),FALSE)</f>
        <v>157</v>
      </c>
      <c r="J27" s="12">
        <f>VLOOKUP($A27-J$4+(J$4-60),Hommes!$A:$M,(J$4-$A$2),FALSE)</f>
        <v>334</v>
      </c>
      <c r="K27" s="12">
        <f>VLOOKUP($A27-K$4+(K$4-60),Hommes!$A:$M,(K$4-$A$2),FALSE)</f>
        <v>75</v>
      </c>
      <c r="L27" s="12">
        <f>VLOOKUP($A27-L$4+(L$4-60),Hommes!$A:$M,(L$4-$A$2),FALSE)</f>
        <v>241</v>
      </c>
      <c r="M27" s="12">
        <f t="shared" si="34"/>
        <v>28357</v>
      </c>
      <c r="N27" s="12"/>
      <c r="O27" s="7">
        <f t="shared" si="20"/>
        <v>1988</v>
      </c>
      <c r="P27" s="25">
        <f>VLOOKUP(O27,populationISQ!$B$64:$M$121,2,FALSE)</f>
        <v>30413</v>
      </c>
      <c r="Q27" s="7">
        <f t="shared" si="21"/>
        <v>28357</v>
      </c>
      <c r="R27" s="20">
        <f t="shared" si="22"/>
        <v>0.93239733008910664</v>
      </c>
      <c r="S27" s="11">
        <f t="shared" ref="S27:S56" si="37">S26+1</f>
        <v>1988</v>
      </c>
      <c r="T27" s="21">
        <f t="shared" si="23"/>
        <v>0.2335225870155517</v>
      </c>
      <c r="U27" s="21">
        <f t="shared" si="24"/>
        <v>8.4529393095179317E-2</v>
      </c>
      <c r="V27" s="21">
        <f t="shared" si="25"/>
        <v>9.0700708819691792E-2</v>
      </c>
      <c r="W27" s="21">
        <f t="shared" si="26"/>
        <v>7.0211940614310395E-2</v>
      </c>
      <c r="X27" s="21">
        <f t="shared" si="27"/>
        <v>7.243361427513488E-2</v>
      </c>
      <c r="Y27" s="21">
        <f t="shared" si="28"/>
        <v>0.40286349049617376</v>
      </c>
      <c r="Z27" s="21">
        <f t="shared" si="29"/>
        <v>1.7279684028634903E-2</v>
      </c>
      <c r="AA27" s="21">
        <f t="shared" si="30"/>
        <v>5.5365518214197549E-3</v>
      </c>
      <c r="AB27" s="21">
        <f t="shared" si="31"/>
        <v>1.1778396868498077E-2</v>
      </c>
      <c r="AC27" s="21">
        <f t="shared" si="32"/>
        <v>2.6448495962196283E-3</v>
      </c>
      <c r="AD27" s="21">
        <f t="shared" si="33"/>
        <v>8.4987833691857386E-3</v>
      </c>
      <c r="AE27" s="13">
        <f t="shared" si="35"/>
        <v>0.99999999999999989</v>
      </c>
      <c r="AF27" s="19">
        <f t="shared" si="36"/>
        <v>63.126071164086461</v>
      </c>
    </row>
    <row r="28" spans="1:32">
      <c r="A28" s="12">
        <f t="shared" si="19"/>
        <v>1989</v>
      </c>
      <c r="B28" s="12">
        <f>VLOOKUP($A28-B$4+(B$4-60),Hommes!$A:$M,(B$4-$A$2),FALSE)</f>
        <v>6916</v>
      </c>
      <c r="C28" s="12">
        <f>VLOOKUP($A28-C$4+(C$4-60),Hommes!$A:$M,(C$4-$A$2),FALSE)</f>
        <v>2678</v>
      </c>
      <c r="D28" s="12">
        <f>VLOOKUP($A28-D$4+(D$4-60),Hommes!$A:$M,(D$4-$A$2),FALSE)</f>
        <v>2704</v>
      </c>
      <c r="E28" s="12">
        <f>VLOOKUP($A28-E$4+(E$4-60),Hommes!$A:$M,(E$4-$A$2),FALSE)</f>
        <v>1968</v>
      </c>
      <c r="F28" s="12">
        <f>VLOOKUP($A28-F$4+(F$4-60),Hommes!$A:$M,(F$4-$A$2),FALSE)</f>
        <v>1856</v>
      </c>
      <c r="G28" s="12">
        <f>VLOOKUP($A28-G$4+(G$4-60),Hommes!$A:$M,(G$4-$A$2),FALSE)</f>
        <v>10948</v>
      </c>
      <c r="H28" s="12">
        <f>VLOOKUP($A28-H$4+(H$4-60),Hommes!$A:$M,(H$4-$A$2),FALSE)</f>
        <v>450</v>
      </c>
      <c r="I28" s="12">
        <f>VLOOKUP($A28-I$4+(I$4-60),Hommes!$A:$M,(I$4-$A$2),FALSE)</f>
        <v>453</v>
      </c>
      <c r="J28" s="12">
        <f>VLOOKUP($A28-J$4+(J$4-60),Hommes!$A:$M,(J$4-$A$2),FALSE)</f>
        <v>82</v>
      </c>
      <c r="K28" s="12">
        <f>VLOOKUP($A28-K$4+(K$4-60),Hommes!$A:$M,(K$4-$A$2),FALSE)</f>
        <v>156</v>
      </c>
      <c r="L28" s="12">
        <f>VLOOKUP($A28-L$4+(L$4-60),Hommes!$A:$M,(L$4-$A$2),FALSE)</f>
        <v>147</v>
      </c>
      <c r="M28" s="12">
        <f t="shared" si="34"/>
        <v>28358</v>
      </c>
      <c r="N28" s="12"/>
      <c r="O28" s="7">
        <f t="shared" si="20"/>
        <v>1989</v>
      </c>
      <c r="P28" s="25">
        <f>VLOOKUP(O28,populationISQ!$B$64:$M$121,2,FALSE)</f>
        <v>30946</v>
      </c>
      <c r="Q28" s="7">
        <f t="shared" si="21"/>
        <v>28358</v>
      </c>
      <c r="R28" s="20">
        <f>Q28/P28</f>
        <v>0.91637045175466947</v>
      </c>
      <c r="S28" s="11">
        <f t="shared" si="37"/>
        <v>1989</v>
      </c>
      <c r="T28" s="21">
        <f t="shared" si="23"/>
        <v>0.24388179702376755</v>
      </c>
      <c r="U28" s="21">
        <f t="shared" si="24"/>
        <v>9.4435432682135556E-2</v>
      </c>
      <c r="V28" s="21">
        <f t="shared" si="25"/>
        <v>9.5352281543127165E-2</v>
      </c>
      <c r="W28" s="21">
        <f t="shared" si="26"/>
        <v>6.9398406093518578E-2</v>
      </c>
      <c r="X28" s="21">
        <f t="shared" si="27"/>
        <v>6.5448903307708584E-2</v>
      </c>
      <c r="Y28" s="21">
        <f t="shared" si="28"/>
        <v>0.38606389731292756</v>
      </c>
      <c r="Z28" s="21">
        <f t="shared" si="29"/>
        <v>1.5868537978700897E-2</v>
      </c>
      <c r="AA28" s="21">
        <f t="shared" si="30"/>
        <v>1.5974328231892234E-2</v>
      </c>
      <c r="AB28" s="21">
        <f t="shared" si="31"/>
        <v>2.8916002538966075E-3</v>
      </c>
      <c r="AC28" s="21">
        <f t="shared" si="32"/>
        <v>5.5010931659496441E-3</v>
      </c>
      <c r="AD28" s="21">
        <f t="shared" si="33"/>
        <v>5.1837224063756258E-3</v>
      </c>
      <c r="AE28" s="13">
        <f t="shared" si="35"/>
        <v>1</v>
      </c>
      <c r="AF28" s="19">
        <f t="shared" si="36"/>
        <v>63.016961703928345</v>
      </c>
    </row>
    <row r="29" spans="1:32">
      <c r="A29" s="12">
        <f t="shared" si="19"/>
        <v>1990</v>
      </c>
      <c r="B29" s="12">
        <f>VLOOKUP($A29-B$4+(B$4-60),Hommes!$A:$M,(B$4-$A$2),FALSE)</f>
        <v>8216</v>
      </c>
      <c r="C29" s="12">
        <f>VLOOKUP($A29-C$4+(C$4-60),Hommes!$A:$M,(C$4-$A$2),FALSE)</f>
        <v>3026</v>
      </c>
      <c r="D29" s="12">
        <f>VLOOKUP($A29-D$4+(D$4-60),Hommes!$A:$M,(D$4-$A$2),FALSE)</f>
        <v>2813</v>
      </c>
      <c r="E29" s="12">
        <f>VLOOKUP($A29-E$4+(E$4-60),Hommes!$A:$M,(E$4-$A$2),FALSE)</f>
        <v>1994</v>
      </c>
      <c r="F29" s="12">
        <f>VLOOKUP($A29-F$4+(F$4-60),Hommes!$A:$M,(F$4-$A$2),FALSE)</f>
        <v>2037</v>
      </c>
      <c r="G29" s="12">
        <f>VLOOKUP($A29-G$4+(G$4-60),Hommes!$A:$M,(G$4-$A$2),FALSE)</f>
        <v>11087</v>
      </c>
      <c r="H29" s="12">
        <f>VLOOKUP($A29-H$4+(H$4-60),Hommes!$A:$M,(H$4-$A$2),FALSE)</f>
        <v>626</v>
      </c>
      <c r="I29" s="12">
        <f>VLOOKUP($A29-I$4+(I$4-60),Hommes!$A:$M,(I$4-$A$2),FALSE)</f>
        <v>106</v>
      </c>
      <c r="J29" s="12">
        <f>VLOOKUP($A29-J$4+(J$4-60),Hommes!$A:$M,(J$4-$A$2),FALSE)</f>
        <v>154</v>
      </c>
      <c r="K29" s="12">
        <f>VLOOKUP($A29-K$4+(K$4-60),Hommes!$A:$M,(K$4-$A$2),FALSE)</f>
        <v>30</v>
      </c>
      <c r="L29" s="12">
        <f>VLOOKUP($A29-L$4+(L$4-60),Hommes!$A:$M,(L$4-$A$2),FALSE)</f>
        <v>140</v>
      </c>
      <c r="M29" s="12">
        <f t="shared" si="34"/>
        <v>30229</v>
      </c>
      <c r="N29" s="12"/>
      <c r="O29" s="7">
        <f t="shared" si="20"/>
        <v>1990</v>
      </c>
      <c r="P29" s="25">
        <f>VLOOKUP(O29,populationISQ!$B$64:$M$121,2,FALSE)</f>
        <v>31633</v>
      </c>
      <c r="Q29" s="7">
        <f t="shared" si="21"/>
        <v>30229</v>
      </c>
      <c r="R29" s="20">
        <f t="shared" ref="R29:R45" si="38">Q29/P29</f>
        <v>0.95561597066354753</v>
      </c>
      <c r="S29" s="11">
        <f t="shared" si="37"/>
        <v>1990</v>
      </c>
      <c r="T29" s="21">
        <f t="shared" si="23"/>
        <v>0.27179198782625957</v>
      </c>
      <c r="U29" s="21">
        <f t="shared" si="24"/>
        <v>0.1001025505309471</v>
      </c>
      <c r="V29" s="21">
        <f t="shared" si="25"/>
        <v>9.3056336630388037E-2</v>
      </c>
      <c r="W29" s="21">
        <f t="shared" si="26"/>
        <v>6.5963147970491909E-2</v>
      </c>
      <c r="X29" s="21">
        <f t="shared" si="27"/>
        <v>6.7385623077177548E-2</v>
      </c>
      <c r="Y29" s="21">
        <f t="shared" si="28"/>
        <v>0.36676701180985144</v>
      </c>
      <c r="Z29" s="21">
        <f t="shared" si="29"/>
        <v>2.0708591088028052E-2</v>
      </c>
      <c r="AA29" s="21">
        <f t="shared" si="30"/>
        <v>3.506566542062258E-3</v>
      </c>
      <c r="AB29" s="21">
        <f t="shared" si="31"/>
        <v>5.0944457309206395E-3</v>
      </c>
      <c r="AC29" s="21">
        <f t="shared" si="32"/>
        <v>9.9242449303648815E-4</v>
      </c>
      <c r="AD29" s="21">
        <f t="shared" si="33"/>
        <v>4.6313143008369449E-3</v>
      </c>
      <c r="AE29" s="13">
        <f t="shared" si="35"/>
        <v>1</v>
      </c>
      <c r="AF29" s="19">
        <f t="shared" si="36"/>
        <v>62.832280260676832</v>
      </c>
    </row>
    <row r="30" spans="1:32">
      <c r="A30" s="12">
        <f t="shared" si="19"/>
        <v>1991</v>
      </c>
      <c r="B30" s="12">
        <f>VLOOKUP($A30-B$4+(B$4-60),Hommes!$A:$M,(B$4-$A$2),FALSE)</f>
        <v>9271</v>
      </c>
      <c r="C30" s="12">
        <f>VLOOKUP($A30-C$4+(C$4-60),Hommes!$A:$M,(C$4-$A$2),FALSE)</f>
        <v>2912</v>
      </c>
      <c r="D30" s="12">
        <f>VLOOKUP($A30-D$4+(D$4-60),Hommes!$A:$M,(D$4-$A$2),FALSE)</f>
        <v>2652</v>
      </c>
      <c r="E30" s="12">
        <f>VLOOKUP($A30-E$4+(E$4-60),Hommes!$A:$M,(E$4-$A$2),FALSE)</f>
        <v>2092</v>
      </c>
      <c r="F30" s="12">
        <f>VLOOKUP($A30-F$4+(F$4-60),Hommes!$A:$M,(F$4-$A$2),FALSE)</f>
        <v>3361</v>
      </c>
      <c r="G30" s="12">
        <f>VLOOKUP($A30-G$4+(G$4-60),Hommes!$A:$M,(G$4-$A$2),FALSE)</f>
        <v>9332</v>
      </c>
      <c r="H30" s="12">
        <f>VLOOKUP($A30-H$4+(H$4-60),Hommes!$A:$M,(H$4-$A$2),FALSE)</f>
        <v>231</v>
      </c>
      <c r="I30" s="12">
        <f>VLOOKUP($A30-I$4+(I$4-60),Hommes!$A:$M,(I$4-$A$2),FALSE)</f>
        <v>174</v>
      </c>
      <c r="J30" s="12">
        <f>VLOOKUP($A30-J$4+(J$4-60),Hommes!$A:$M,(J$4-$A$2),FALSE)</f>
        <v>43</v>
      </c>
      <c r="K30" s="12">
        <f>VLOOKUP($A30-K$4+(K$4-60),Hommes!$A:$M,(K$4-$A$2),FALSE)</f>
        <v>36</v>
      </c>
      <c r="L30" s="12">
        <f>VLOOKUP($A30-L$4+(L$4-60),Hommes!$A:$M,(L$4-$A$2),FALSE)</f>
        <v>121</v>
      </c>
      <c r="M30" s="12">
        <f t="shared" si="34"/>
        <v>30225</v>
      </c>
      <c r="N30" s="12"/>
      <c r="O30" s="7">
        <f t="shared" si="20"/>
        <v>1991</v>
      </c>
      <c r="P30" s="25">
        <f>VLOOKUP(O30,populationISQ!$B$64:$M$121,2,FALSE)</f>
        <v>32259</v>
      </c>
      <c r="Q30" s="7">
        <f>VLOOKUP(O30,$A$4:$M$56,13,FALSE)</f>
        <v>30225</v>
      </c>
      <c r="R30" s="20">
        <f t="shared" si="38"/>
        <v>0.93694782851297309</v>
      </c>
      <c r="S30" s="11">
        <f t="shared" si="37"/>
        <v>1991</v>
      </c>
      <c r="T30" s="21">
        <f t="shared" si="23"/>
        <v>0.30673283705541771</v>
      </c>
      <c r="U30" s="21">
        <f t="shared" si="24"/>
        <v>9.6344086021505376E-2</v>
      </c>
      <c r="V30" s="21">
        <f t="shared" si="25"/>
        <v>8.7741935483870964E-2</v>
      </c>
      <c r="W30" s="21">
        <f t="shared" si="26"/>
        <v>6.9214226633581469E-2</v>
      </c>
      <c r="X30" s="21">
        <f t="shared" si="27"/>
        <v>0.11119933829611249</v>
      </c>
      <c r="Y30" s="21">
        <f t="shared" si="28"/>
        <v>0.30875103391232422</v>
      </c>
      <c r="Z30" s="21">
        <f t="shared" si="29"/>
        <v>7.6426799007444169E-3</v>
      </c>
      <c r="AA30" s="21">
        <f t="shared" si="30"/>
        <v>5.7568238213399504E-3</v>
      </c>
      <c r="AB30" s="21">
        <f t="shared" si="31"/>
        <v>1.4226633581472291E-3</v>
      </c>
      <c r="AC30" s="21">
        <f t="shared" si="32"/>
        <v>1.1910669975186104E-3</v>
      </c>
      <c r="AD30" s="21">
        <f t="shared" si="33"/>
        <v>4.0033085194375517E-3</v>
      </c>
      <c r="AE30" s="13">
        <f t="shared" si="35"/>
        <v>1</v>
      </c>
      <c r="AF30" s="19">
        <f t="shared" si="36"/>
        <v>62.616311000827118</v>
      </c>
    </row>
    <row r="31" spans="1:32" ht="12.75" customHeight="1">
      <c r="A31" s="12">
        <f t="shared" si="19"/>
        <v>1992</v>
      </c>
      <c r="B31" s="12">
        <f>VLOOKUP($A31-B$4+(B$4-60),Hommes!$A:$M,(B$4-$A$2),FALSE)</f>
        <v>10271</v>
      </c>
      <c r="C31" s="12">
        <f>VLOOKUP($A31-C$4+(C$4-60),Hommes!$A:$M,(C$4-$A$2),FALSE)</f>
        <v>2858</v>
      </c>
      <c r="D31" s="12">
        <f>VLOOKUP($A31-D$4+(D$4-60),Hommes!$A:$M,(D$4-$A$2),FALSE)</f>
        <v>2715</v>
      </c>
      <c r="E31" s="12">
        <f>VLOOKUP($A31-E$4+(E$4-60),Hommes!$A:$M,(E$4-$A$2),FALSE)</f>
        <v>3681</v>
      </c>
      <c r="F31" s="12">
        <f>VLOOKUP($A31-F$4+(F$4-60),Hommes!$A:$M,(F$4-$A$2),FALSE)</f>
        <v>1928</v>
      </c>
      <c r="G31" s="12">
        <f>VLOOKUP($A31-G$4+(G$4-60),Hommes!$A:$M,(G$4-$A$2),FALSE)</f>
        <v>9079</v>
      </c>
      <c r="H31" s="12">
        <f>VLOOKUP($A31-H$4+(H$4-60),Hommes!$A:$M,(H$4-$A$2),FALSE)</f>
        <v>375</v>
      </c>
      <c r="I31" s="12">
        <f>VLOOKUP($A31-I$4+(I$4-60),Hommes!$A:$M,(I$4-$A$2),FALSE)</f>
        <v>71</v>
      </c>
      <c r="J31" s="12">
        <f>VLOOKUP($A31-J$4+(J$4-60),Hommes!$A:$M,(J$4-$A$2),FALSE)</f>
        <v>61</v>
      </c>
      <c r="K31" s="12">
        <f>VLOOKUP($A31-K$4+(K$4-60),Hommes!$A:$M,(K$4-$A$2),FALSE)</f>
        <v>42</v>
      </c>
      <c r="L31" s="12">
        <f>VLOOKUP($A31-L$4+(L$4-60),Hommes!$A:$M,(L$4-$A$2),FALSE)</f>
        <v>137</v>
      </c>
      <c r="M31" s="12">
        <f t="shared" si="34"/>
        <v>31218</v>
      </c>
      <c r="N31" s="12"/>
      <c r="O31" s="7">
        <f t="shared" si="20"/>
        <v>1992</v>
      </c>
      <c r="P31" s="25">
        <f>VLOOKUP(O31,populationISQ!$B$64:$M$121,2,FALSE)</f>
        <v>32205</v>
      </c>
      <c r="Q31" s="7">
        <f t="shared" si="21"/>
        <v>31218</v>
      </c>
      <c r="R31" s="20">
        <f t="shared" si="38"/>
        <v>0.96935258500232879</v>
      </c>
      <c r="S31" s="11">
        <f t="shared" si="37"/>
        <v>1992</v>
      </c>
      <c r="T31" s="21">
        <f t="shared" si="23"/>
        <v>0.32900890511884168</v>
      </c>
      <c r="U31" s="21">
        <f t="shared" si="24"/>
        <v>9.1549746940867455E-2</v>
      </c>
      <c r="V31" s="21">
        <f t="shared" si="25"/>
        <v>8.6969056313665194E-2</v>
      </c>
      <c r="W31" s="21">
        <f t="shared" si="26"/>
        <v>0.11791274264847204</v>
      </c>
      <c r="X31" s="21">
        <f t="shared" si="27"/>
        <v>6.1759241463258376E-2</v>
      </c>
      <c r="Y31" s="21">
        <f t="shared" si="28"/>
        <v>0.29082580562495997</v>
      </c>
      <c r="Z31" s="21">
        <f t="shared" si="29"/>
        <v>1.201230059581011E-2</v>
      </c>
      <c r="AA31" s="21">
        <f t="shared" si="30"/>
        <v>2.2743289128067143E-3</v>
      </c>
      <c r="AB31" s="21">
        <f t="shared" si="31"/>
        <v>1.9540008969184445E-3</v>
      </c>
      <c r="AC31" s="21">
        <f t="shared" si="32"/>
        <v>1.3453776667307323E-3</v>
      </c>
      <c r="AD31" s="21">
        <f t="shared" si="33"/>
        <v>4.3884938176692936E-3</v>
      </c>
      <c r="AE31" s="13">
        <f t="shared" si="35"/>
        <v>1</v>
      </c>
      <c r="AF31" s="19">
        <f t="shared" si="36"/>
        <v>62.480011531808564</v>
      </c>
    </row>
    <row r="32" spans="1:32">
      <c r="A32" s="12">
        <f t="shared" si="19"/>
        <v>1993</v>
      </c>
      <c r="B32" s="12">
        <f>VLOOKUP($A32-B$4+(B$4-60),Hommes!$A:$M,(B$4-$A$2),FALSE)</f>
        <v>10054</v>
      </c>
      <c r="C32" s="12">
        <f>VLOOKUP($A32-C$4+(C$4-60),Hommes!$A:$M,(C$4-$A$2),FALSE)</f>
        <v>3066</v>
      </c>
      <c r="D32" s="12">
        <f>VLOOKUP($A32-D$4+(D$4-60),Hommes!$A:$M,(D$4-$A$2),FALSE)</f>
        <v>4076</v>
      </c>
      <c r="E32" s="12">
        <f>VLOOKUP($A32-E$4+(E$4-60),Hommes!$A:$M,(E$4-$A$2),FALSE)</f>
        <v>1995</v>
      </c>
      <c r="F32" s="12">
        <f>VLOOKUP($A32-F$4+(F$4-60),Hommes!$A:$M,(F$4-$A$2),FALSE)</f>
        <v>1490</v>
      </c>
      <c r="G32" s="12">
        <f>VLOOKUP($A32-G$4+(G$4-60),Hommes!$A:$M,(G$4-$A$2),FALSE)</f>
        <v>8281</v>
      </c>
      <c r="H32" s="12">
        <f>VLOOKUP($A32-H$4+(H$4-60),Hommes!$A:$M,(H$4-$A$2),FALSE)</f>
        <v>211</v>
      </c>
      <c r="I32" s="12">
        <f>VLOOKUP($A32-I$4+(I$4-60),Hommes!$A:$M,(I$4-$A$2),FALSE)</f>
        <v>71</v>
      </c>
      <c r="J32" s="12">
        <f>VLOOKUP($A32-J$4+(J$4-60),Hommes!$A:$M,(J$4-$A$2),FALSE)</f>
        <v>53</v>
      </c>
      <c r="K32" s="12">
        <f>VLOOKUP($A32-K$4+(K$4-60),Hommes!$A:$M,(K$4-$A$2),FALSE)</f>
        <v>47</v>
      </c>
      <c r="L32" s="12">
        <f>VLOOKUP($A32-L$4+(L$4-60),Hommes!$A:$M,(L$4-$A$2),FALSE)</f>
        <v>145</v>
      </c>
      <c r="M32" s="12">
        <f t="shared" si="34"/>
        <v>29489</v>
      </c>
      <c r="N32" s="12"/>
      <c r="O32" s="7">
        <f t="shared" si="20"/>
        <v>1993</v>
      </c>
      <c r="P32" s="25">
        <f>VLOOKUP(O32,populationISQ!$B$64:$M$121,2,FALSE)</f>
        <v>30952</v>
      </c>
      <c r="Q32" s="7">
        <f t="shared" si="21"/>
        <v>29489</v>
      </c>
      <c r="R32" s="20">
        <f t="shared" si="38"/>
        <v>0.95273326440940809</v>
      </c>
      <c r="S32" s="11">
        <f t="shared" si="37"/>
        <v>1993</v>
      </c>
      <c r="T32" s="21">
        <f t="shared" si="23"/>
        <v>0.34094068974871988</v>
      </c>
      <c r="U32" s="21">
        <f t="shared" si="24"/>
        <v>0.10397097222693208</v>
      </c>
      <c r="V32" s="21">
        <f t="shared" si="25"/>
        <v>0.1382210315710943</v>
      </c>
      <c r="W32" s="21">
        <f t="shared" si="26"/>
        <v>6.7652344942181836E-2</v>
      </c>
      <c r="X32" s="21">
        <f t="shared" si="27"/>
        <v>5.0527315270100716E-2</v>
      </c>
      <c r="Y32" s="21">
        <f t="shared" si="28"/>
        <v>0.28081657567228457</v>
      </c>
      <c r="Z32" s="21">
        <f t="shared" si="29"/>
        <v>7.1552104174437926E-3</v>
      </c>
      <c r="AA32" s="21">
        <f t="shared" si="30"/>
        <v>2.4076774390450677E-3</v>
      </c>
      <c r="AB32" s="21">
        <f t="shared" si="31"/>
        <v>1.7972803418223745E-3</v>
      </c>
      <c r="AC32" s="21">
        <f t="shared" si="32"/>
        <v>1.5938146427481434E-3</v>
      </c>
      <c r="AD32" s="21">
        <f t="shared" si="33"/>
        <v>4.9170877276272507E-3</v>
      </c>
      <c r="AE32" s="13">
        <f t="shared" si="35"/>
        <v>0.99999999999999989</v>
      </c>
      <c r="AF32" s="19">
        <f t="shared" si="36"/>
        <v>62.327240666011058</v>
      </c>
    </row>
    <row r="33" spans="1:32">
      <c r="A33" s="12">
        <f t="shared" si="19"/>
        <v>1994</v>
      </c>
      <c r="B33" s="12">
        <f>VLOOKUP($A33-B$4+(B$4-60),Hommes!$A:$M,(B$4-$A$2),FALSE)</f>
        <v>12316</v>
      </c>
      <c r="C33" s="12">
        <f>VLOOKUP($A33-C$4+(C$4-60),Hommes!$A:$M,(C$4-$A$2),FALSE)</f>
        <v>3553</v>
      </c>
      <c r="D33" s="12">
        <f>VLOOKUP($A33-D$4+(D$4-60),Hommes!$A:$M,(D$4-$A$2),FALSE)</f>
        <v>2398</v>
      </c>
      <c r="E33" s="12">
        <f>VLOOKUP($A33-E$4+(E$4-60),Hommes!$A:$M,(E$4-$A$2),FALSE)</f>
        <v>1670</v>
      </c>
      <c r="F33" s="12">
        <f>VLOOKUP($A33-F$4+(F$4-60),Hommes!$A:$M,(F$4-$A$2),FALSE)</f>
        <v>1191</v>
      </c>
      <c r="G33" s="12">
        <f>VLOOKUP($A33-G$4+(G$4-60),Hommes!$A:$M,(G$4-$A$2),FALSE)</f>
        <v>8055</v>
      </c>
      <c r="H33" s="12">
        <f>VLOOKUP($A33-H$4+(H$4-60),Hommes!$A:$M,(H$4-$A$2),FALSE)</f>
        <v>238</v>
      </c>
      <c r="I33" s="12">
        <f>VLOOKUP($A33-I$4+(I$4-60),Hommes!$A:$M,(I$4-$A$2),FALSE)</f>
        <v>101</v>
      </c>
      <c r="J33" s="12">
        <f>VLOOKUP($A33-J$4+(J$4-60),Hommes!$A:$M,(J$4-$A$2),FALSE)</f>
        <v>55</v>
      </c>
      <c r="K33" s="12">
        <f>VLOOKUP($A33-K$4+(K$4-60),Hommes!$A:$M,(K$4-$A$2),FALSE)</f>
        <v>48</v>
      </c>
      <c r="L33" s="12">
        <f>VLOOKUP($A33-L$4+(L$4-60),Hommes!$A:$M,(L$4-$A$2),FALSE)</f>
        <v>143</v>
      </c>
      <c r="M33" s="12">
        <f t="shared" si="34"/>
        <v>29768</v>
      </c>
      <c r="N33" s="12"/>
      <c r="O33" s="7">
        <f t="shared" si="20"/>
        <v>1994</v>
      </c>
      <c r="P33" s="25">
        <f>VLOOKUP(O33,populationISQ!$B$64:$M$121,2,FALSE)</f>
        <v>30373</v>
      </c>
      <c r="Q33" s="7">
        <f t="shared" si="21"/>
        <v>29768</v>
      </c>
      <c r="R33" s="20">
        <f t="shared" si="38"/>
        <v>0.98008099298719253</v>
      </c>
      <c r="S33" s="11">
        <f t="shared" si="37"/>
        <v>1994</v>
      </c>
      <c r="T33" s="21">
        <f t="shared" si="23"/>
        <v>0.41373286750873423</v>
      </c>
      <c r="U33" s="21">
        <f t="shared" si="24"/>
        <v>0.1193563558183284</v>
      </c>
      <c r="V33" s="21">
        <f t="shared" si="25"/>
        <v>8.05563020693362E-2</v>
      </c>
      <c r="W33" s="21">
        <f t="shared" si="26"/>
        <v>5.6100510615425959E-2</v>
      </c>
      <c r="X33" s="21">
        <f t="shared" si="27"/>
        <v>4.0009406073636122E-2</v>
      </c>
      <c r="Y33" s="21">
        <f t="shared" si="28"/>
        <v>0.27059258263907554</v>
      </c>
      <c r="Z33" s="21">
        <f t="shared" si="29"/>
        <v>7.9951625907014236E-3</v>
      </c>
      <c r="AA33" s="21">
        <f t="shared" si="30"/>
        <v>3.3929051330287559E-3</v>
      </c>
      <c r="AB33" s="21">
        <f t="shared" si="31"/>
        <v>1.847621607094867E-3</v>
      </c>
      <c r="AC33" s="21">
        <f t="shared" si="32"/>
        <v>1.6124697661918839E-3</v>
      </c>
      <c r="AD33" s="21">
        <f t="shared" si="33"/>
        <v>4.803816178446654E-3</v>
      </c>
      <c r="AE33" s="13">
        <f t="shared" si="35"/>
        <v>0.99999999999999989</v>
      </c>
      <c r="AF33" s="19">
        <f t="shared" si="36"/>
        <v>62.11082370330557</v>
      </c>
    </row>
    <row r="34" spans="1:32">
      <c r="A34" s="12">
        <f t="shared" si="19"/>
        <v>1995</v>
      </c>
      <c r="B34" s="12">
        <f>VLOOKUP($A34-B$4+(B$4-60),Hommes!$A:$M,(B$4-$A$2),FALSE)</f>
        <v>13624</v>
      </c>
      <c r="C34" s="12">
        <f>VLOOKUP($A34-C$4+(C$4-60),Hommes!$A:$M,(C$4-$A$2),FALSE)</f>
        <v>3068</v>
      </c>
      <c r="D34" s="12">
        <f>VLOOKUP($A34-D$4+(D$4-60),Hommes!$A:$M,(D$4-$A$2),FALSE)</f>
        <v>2115</v>
      </c>
      <c r="E34" s="12">
        <f>VLOOKUP($A34-E$4+(E$4-60),Hommes!$A:$M,(E$4-$A$2),FALSE)</f>
        <v>1279</v>
      </c>
      <c r="F34" s="12">
        <f>VLOOKUP($A34-F$4+(F$4-60),Hommes!$A:$M,(F$4-$A$2),FALSE)</f>
        <v>1139</v>
      </c>
      <c r="G34" s="12">
        <f>VLOOKUP($A34-G$4+(G$4-60),Hommes!$A:$M,(G$4-$A$2),FALSE)</f>
        <v>8102</v>
      </c>
      <c r="H34" s="12">
        <f>VLOOKUP($A34-H$4+(H$4-60),Hommes!$A:$M,(H$4-$A$2),FALSE)</f>
        <v>294</v>
      </c>
      <c r="I34" s="12">
        <f>VLOOKUP($A34-I$4+(I$4-60),Hommes!$A:$M,(I$4-$A$2),FALSE)</f>
        <v>104</v>
      </c>
      <c r="J34" s="12">
        <f>VLOOKUP($A34-J$4+(J$4-60),Hommes!$A:$M,(J$4-$A$2),FALSE)</f>
        <v>45</v>
      </c>
      <c r="K34" s="12">
        <f>VLOOKUP($A34-K$4+(K$4-60),Hommes!$A:$M,(K$4-$A$2),FALSE)</f>
        <v>45</v>
      </c>
      <c r="L34" s="12">
        <f>VLOOKUP($A34-L$4+(L$4-60),Hommes!$A:$M,(L$4-$A$2),FALSE)</f>
        <v>142</v>
      </c>
      <c r="M34" s="12">
        <f t="shared" si="34"/>
        <v>29957</v>
      </c>
      <c r="N34" s="12"/>
      <c r="O34" s="7">
        <f t="shared" si="20"/>
        <v>1995</v>
      </c>
      <c r="P34" s="25">
        <f>VLOOKUP(O34,populationISQ!$B$64:$M$121,2,FALSE)</f>
        <v>30714</v>
      </c>
      <c r="Q34" s="7">
        <f t="shared" si="21"/>
        <v>29957</v>
      </c>
      <c r="R34" s="20">
        <f t="shared" si="38"/>
        <v>0.97535325910008464</v>
      </c>
      <c r="S34" s="11">
        <f t="shared" si="37"/>
        <v>1995</v>
      </c>
      <c r="T34" s="21">
        <f t="shared" si="23"/>
        <v>0.45478519210868912</v>
      </c>
      <c r="U34" s="21">
        <f t="shared" si="24"/>
        <v>0.10241345929165137</v>
      </c>
      <c r="V34" s="21">
        <f t="shared" si="25"/>
        <v>7.060119504623294E-2</v>
      </c>
      <c r="W34" s="21">
        <f t="shared" si="26"/>
        <v>4.2694528824648664E-2</v>
      </c>
      <c r="X34" s="21">
        <f t="shared" si="27"/>
        <v>3.8021163667924025E-2</v>
      </c>
      <c r="Y34" s="21">
        <f t="shared" si="28"/>
        <v>0.27045431785559304</v>
      </c>
      <c r="Z34" s="21">
        <f t="shared" si="29"/>
        <v>9.8140668291217415E-3</v>
      </c>
      <c r="AA34" s="21">
        <f t="shared" si="30"/>
        <v>3.4716426878525887E-3</v>
      </c>
      <c r="AB34" s="21">
        <f t="shared" si="31"/>
        <v>1.5021530860900624E-3</v>
      </c>
      <c r="AC34" s="21">
        <f t="shared" si="32"/>
        <v>1.5021530860900624E-3</v>
      </c>
      <c r="AD34" s="21">
        <f t="shared" si="33"/>
        <v>4.7401275161064191E-3</v>
      </c>
      <c r="AE34" s="13">
        <f t="shared" si="35"/>
        <v>1.0000000000000002</v>
      </c>
      <c r="AF34" s="19">
        <f t="shared" si="36"/>
        <v>62.032179457222021</v>
      </c>
    </row>
    <row r="35" spans="1:32">
      <c r="A35" s="12">
        <f t="shared" si="19"/>
        <v>1996</v>
      </c>
      <c r="B35" s="12">
        <f>VLOOKUP($A35-B$4+(B$4-60),Hommes!$A:$M,(B$4-$A$2),FALSE)</f>
        <v>15103</v>
      </c>
      <c r="C35" s="12">
        <f>VLOOKUP($A35-C$4+(C$4-60),Hommes!$A:$M,(C$4-$A$2),FALSE)</f>
        <v>2721</v>
      </c>
      <c r="D35" s="12">
        <f>VLOOKUP($A35-D$4+(D$4-60),Hommes!$A:$M,(D$4-$A$2),FALSE)</f>
        <v>1512</v>
      </c>
      <c r="E35" s="12">
        <f>VLOOKUP($A35-E$4+(E$4-60),Hommes!$A:$M,(E$4-$A$2),FALSE)</f>
        <v>1121</v>
      </c>
      <c r="F35" s="12">
        <f>VLOOKUP($A35-F$4+(F$4-60),Hommes!$A:$M,(F$4-$A$2),FALSE)</f>
        <v>1079</v>
      </c>
      <c r="G35" s="12">
        <f>VLOOKUP($A35-G$4+(G$4-60),Hommes!$A:$M,(G$4-$A$2),FALSE)</f>
        <v>7960</v>
      </c>
      <c r="H35" s="12">
        <f>VLOOKUP($A35-H$4+(H$4-60),Hommes!$A:$M,(H$4-$A$2),FALSE)</f>
        <v>249</v>
      </c>
      <c r="I35" s="12">
        <f>VLOOKUP($A35-I$4+(I$4-60),Hommes!$A:$M,(I$4-$A$2),FALSE)</f>
        <v>116</v>
      </c>
      <c r="J35" s="12">
        <f>VLOOKUP($A35-J$4+(J$4-60),Hommes!$A:$M,(J$4-$A$2),FALSE)</f>
        <v>78</v>
      </c>
      <c r="K35" s="12">
        <f>VLOOKUP($A35-K$4+(K$4-60),Hommes!$A:$M,(K$4-$A$2),FALSE)</f>
        <v>64</v>
      </c>
      <c r="L35" s="12">
        <f>VLOOKUP($A35-L$4+(L$4-60),Hommes!$A:$M,(L$4-$A$2),FALSE)</f>
        <v>151</v>
      </c>
      <c r="M35" s="12">
        <f t="shared" si="34"/>
        <v>30154</v>
      </c>
      <c r="N35" s="12"/>
      <c r="O35" s="7">
        <f t="shared" si="20"/>
        <v>1996</v>
      </c>
      <c r="P35" s="25">
        <f>VLOOKUP(O35,populationISQ!$B$64:$M$121,2,FALSE)</f>
        <v>30549</v>
      </c>
      <c r="Q35" s="7">
        <f t="shared" si="21"/>
        <v>30154</v>
      </c>
      <c r="R35" s="20">
        <f t="shared" si="38"/>
        <v>0.98706995318995716</v>
      </c>
      <c r="S35" s="11">
        <f t="shared" si="37"/>
        <v>1996</v>
      </c>
      <c r="T35" s="21">
        <f t="shared" si="23"/>
        <v>0.50086224049877293</v>
      </c>
      <c r="U35" s="21">
        <f t="shared" si="24"/>
        <v>9.0236784506201498E-2</v>
      </c>
      <c r="V35" s="21">
        <f t="shared" si="25"/>
        <v>5.0142601313258608E-2</v>
      </c>
      <c r="W35" s="21">
        <f t="shared" si="26"/>
        <v>3.7175830735557469E-2</v>
      </c>
      <c r="X35" s="21">
        <f t="shared" si="27"/>
        <v>3.5782980699078065E-2</v>
      </c>
      <c r="Y35" s="21">
        <f t="shared" si="28"/>
        <v>0.26397824500895406</v>
      </c>
      <c r="Z35" s="21">
        <f t="shared" si="29"/>
        <v>8.2576109305564759E-3</v>
      </c>
      <c r="AA35" s="21">
        <f t="shared" si="30"/>
        <v>3.846919148371692E-3</v>
      </c>
      <c r="AB35" s="21">
        <f t="shared" si="31"/>
        <v>2.5867214963188963E-3</v>
      </c>
      <c r="AC35" s="21">
        <f t="shared" si="32"/>
        <v>2.1224381508257611E-3</v>
      </c>
      <c r="AD35" s="21">
        <f t="shared" si="33"/>
        <v>5.0076275121045304E-3</v>
      </c>
      <c r="AE35" s="13">
        <f t="shared" si="35"/>
        <v>1</v>
      </c>
      <c r="AF35" s="19">
        <f t="shared" si="36"/>
        <v>61.931418717251425</v>
      </c>
    </row>
    <row r="36" spans="1:32">
      <c r="A36" s="12">
        <f t="shared" si="19"/>
        <v>1997</v>
      </c>
      <c r="B36" s="12">
        <f>VLOOKUP($A36-B$4+(B$4-60),Hommes!$A:$M,(B$4-$A$2),FALSE)</f>
        <v>15579</v>
      </c>
      <c r="C36" s="12">
        <f>VLOOKUP($A36-C$4+(C$4-60),Hommes!$A:$M,(C$4-$A$2),FALSE)</f>
        <v>2268</v>
      </c>
      <c r="D36" s="12">
        <f>VLOOKUP($A36-D$4+(D$4-60),Hommes!$A:$M,(D$4-$A$2),FALSE)</f>
        <v>1493</v>
      </c>
      <c r="E36" s="12">
        <f>VLOOKUP($A36-E$4+(E$4-60),Hommes!$A:$M,(E$4-$A$2),FALSE)</f>
        <v>1149</v>
      </c>
      <c r="F36" s="12">
        <f>VLOOKUP($A36-F$4+(F$4-60),Hommes!$A:$M,(F$4-$A$2),FALSE)</f>
        <v>1091</v>
      </c>
      <c r="G36" s="12">
        <f>VLOOKUP($A36-G$4+(G$4-60),Hommes!$A:$M,(G$4-$A$2),FALSE)</f>
        <v>8264</v>
      </c>
      <c r="H36" s="12">
        <f>VLOOKUP($A36-H$4+(H$4-60),Hommes!$A:$M,(H$4-$A$2),FALSE)</f>
        <v>252</v>
      </c>
      <c r="I36" s="12">
        <f>VLOOKUP($A36-I$4+(I$4-60),Hommes!$A:$M,(I$4-$A$2),FALSE)</f>
        <v>115</v>
      </c>
      <c r="J36" s="12">
        <f>VLOOKUP($A36-J$4+(J$4-60),Hommes!$A:$M,(J$4-$A$2),FALSE)</f>
        <v>69</v>
      </c>
      <c r="K36" s="12">
        <f>VLOOKUP($A36-K$4+(K$4-60),Hommes!$A:$M,(K$4-$A$2),FALSE)</f>
        <v>55</v>
      </c>
      <c r="L36" s="12">
        <f>VLOOKUP($A36-L$4+(L$4-60),Hommes!$A:$M,(L$4-$A$2),FALSE)</f>
        <v>172</v>
      </c>
      <c r="M36" s="12">
        <f t="shared" si="34"/>
        <v>30507</v>
      </c>
      <c r="N36" s="15"/>
      <c r="O36" s="7">
        <f t="shared" si="20"/>
        <v>1997</v>
      </c>
      <c r="P36" s="25">
        <f>VLOOKUP(O36,populationISQ!$B$64:$M$121,2,FALSE)</f>
        <v>31028</v>
      </c>
      <c r="Q36" s="7">
        <f t="shared" si="21"/>
        <v>30507</v>
      </c>
      <c r="R36" s="20">
        <f t="shared" si="38"/>
        <v>0.98320871470929483</v>
      </c>
      <c r="S36" s="11">
        <f t="shared" si="37"/>
        <v>1997</v>
      </c>
      <c r="T36" s="21">
        <f t="shared" si="23"/>
        <v>0.51066968236798116</v>
      </c>
      <c r="U36" s="21">
        <f t="shared" si="24"/>
        <v>7.4343593273674888E-2</v>
      </c>
      <c r="V36" s="21">
        <f t="shared" si="25"/>
        <v>4.8939587635624608E-2</v>
      </c>
      <c r="W36" s="21">
        <f t="shared" si="26"/>
        <v>3.7663487068541647E-2</v>
      </c>
      <c r="X36" s="21">
        <f t="shared" si="27"/>
        <v>3.5762284065952075E-2</v>
      </c>
      <c r="Y36" s="21">
        <f t="shared" si="28"/>
        <v>0.27088864850690003</v>
      </c>
      <c r="Z36" s="21">
        <f t="shared" si="29"/>
        <v>8.2603992526305431E-3</v>
      </c>
      <c r="AA36" s="21">
        <f t="shared" si="30"/>
        <v>3.7696266430655261E-3</v>
      </c>
      <c r="AB36" s="21">
        <f t="shared" si="31"/>
        <v>2.2617759858393157E-3</v>
      </c>
      <c r="AC36" s="21">
        <f t="shared" si="32"/>
        <v>1.8028649162487298E-3</v>
      </c>
      <c r="AD36" s="21">
        <f t="shared" si="33"/>
        <v>5.6380502835414823E-3</v>
      </c>
      <c r="AE36" s="13">
        <f t="shared" si="35"/>
        <v>0.99999999999999989</v>
      </c>
      <c r="AF36" s="19">
        <f t="shared" si="36"/>
        <v>61.949355885534473</v>
      </c>
    </row>
    <row r="37" spans="1:32">
      <c r="A37" s="12">
        <f t="shared" si="19"/>
        <v>1998</v>
      </c>
      <c r="B37" s="12">
        <f>VLOOKUP($A37-B$4+(B$4-60),Hommes!$A:$M,(B$4-$A$2),FALSE)</f>
        <v>16170</v>
      </c>
      <c r="C37" s="12">
        <f>VLOOKUP($A37-C$4+(C$4-60),Hommes!$A:$M,(C$4-$A$2),FALSE)</f>
        <v>2365</v>
      </c>
      <c r="D37" s="12">
        <f>VLOOKUP($A37-D$4+(D$4-60),Hommes!$A:$M,(D$4-$A$2),FALSE)</f>
        <v>1592</v>
      </c>
      <c r="E37" s="12">
        <f>VLOOKUP($A37-E$4+(E$4-60),Hommes!$A:$M,(E$4-$A$2),FALSE)</f>
        <v>1221</v>
      </c>
      <c r="F37" s="12">
        <f>VLOOKUP($A37-F$4+(F$4-60),Hommes!$A:$M,(F$4-$A$2),FALSE)</f>
        <v>1249</v>
      </c>
      <c r="G37" s="12">
        <f>VLOOKUP($A37-G$4+(G$4-60),Hommes!$A:$M,(G$4-$A$2),FALSE)</f>
        <v>8903</v>
      </c>
      <c r="H37" s="12">
        <f>VLOOKUP($A37-H$4+(H$4-60),Hommes!$A:$M,(H$4-$A$2),FALSE)</f>
        <v>278</v>
      </c>
      <c r="I37" s="12">
        <f>VLOOKUP($A37-I$4+(I$4-60),Hommes!$A:$M,(I$4-$A$2),FALSE)</f>
        <v>116</v>
      </c>
      <c r="J37" s="12">
        <f>VLOOKUP($A37-J$4+(J$4-60),Hommes!$A:$M,(J$4-$A$2),FALSE)</f>
        <v>91</v>
      </c>
      <c r="K37" s="12">
        <f>VLOOKUP($A37-K$4+(K$4-60),Hommes!$A:$M,(K$4-$A$2),FALSE)</f>
        <v>59</v>
      </c>
      <c r="L37" s="12">
        <f>VLOOKUP($A37-L$4+(L$4-60),Hommes!$A:$M,(L$4-$A$2),FALSE)</f>
        <v>194</v>
      </c>
      <c r="M37" s="12">
        <f t="shared" si="34"/>
        <v>32238</v>
      </c>
      <c r="N37" s="15"/>
      <c r="O37" s="7">
        <f t="shared" si="20"/>
        <v>1998</v>
      </c>
      <c r="P37" s="25">
        <f>VLOOKUP(O37,populationISQ!$B$64:$M$121,2,FALSE)</f>
        <v>32480</v>
      </c>
      <c r="Q37" s="7">
        <f t="shared" si="21"/>
        <v>32238</v>
      </c>
      <c r="R37" s="20">
        <f>Q37/P37</f>
        <v>0.99254926108374386</v>
      </c>
      <c r="S37" s="11">
        <f t="shared" si="37"/>
        <v>1998</v>
      </c>
      <c r="T37" s="21">
        <f t="shared" si="23"/>
        <v>0.5015819839940443</v>
      </c>
      <c r="U37" s="21">
        <f t="shared" si="24"/>
        <v>7.3360630312054101E-2</v>
      </c>
      <c r="V37" s="21">
        <f t="shared" si="25"/>
        <v>4.9382716049382713E-2</v>
      </c>
      <c r="W37" s="21">
        <f t="shared" si="26"/>
        <v>3.7874557975060487E-2</v>
      </c>
      <c r="X37" s="21">
        <f t="shared" si="27"/>
        <v>3.8743098207084804E-2</v>
      </c>
      <c r="Y37" s="21">
        <f t="shared" si="28"/>
        <v>0.27616477448973259</v>
      </c>
      <c r="Z37" s="21">
        <f t="shared" si="29"/>
        <v>8.6233637322414534E-3</v>
      </c>
      <c r="AA37" s="21">
        <f t="shared" si="30"/>
        <v>3.5982381041007507E-3</v>
      </c>
      <c r="AB37" s="21">
        <f t="shared" si="31"/>
        <v>2.8227557540790372E-3</v>
      </c>
      <c r="AC37" s="21">
        <f t="shared" si="32"/>
        <v>1.8301383460512439E-3</v>
      </c>
      <c r="AD37" s="21">
        <f t="shared" si="33"/>
        <v>6.0177430361684969E-3</v>
      </c>
      <c r="AE37" s="13">
        <f t="shared" si="35"/>
        <v>1</v>
      </c>
      <c r="AF37" s="19">
        <f t="shared" si="36"/>
        <v>61.997704572243933</v>
      </c>
    </row>
    <row r="38" spans="1:32">
      <c r="A38" s="12">
        <f t="shared" si="19"/>
        <v>1999</v>
      </c>
      <c r="B38" s="12">
        <f>VLOOKUP($A38-B$4+(B$4-60),Hommes!$A:$M,(B$4-$A$2),FALSE)</f>
        <v>16733</v>
      </c>
      <c r="C38" s="12">
        <f>VLOOKUP($A38-C$4+(C$4-60),Hommes!$A:$M,(C$4-$A$2),FALSE)</f>
        <v>2438</v>
      </c>
      <c r="D38" s="12">
        <f>VLOOKUP($A38-D$4+(D$4-60),Hommes!$A:$M,(D$4-$A$2),FALSE)</f>
        <v>1590</v>
      </c>
      <c r="E38" s="12">
        <f>VLOOKUP($A38-E$4+(E$4-60),Hommes!$A:$M,(E$4-$A$2),FALSE)</f>
        <v>1267</v>
      </c>
      <c r="F38" s="12">
        <f>VLOOKUP($A38-F$4+(F$4-60),Hommes!$A:$M,(F$4-$A$2),FALSE)</f>
        <v>1157</v>
      </c>
      <c r="G38" s="12">
        <f>VLOOKUP($A38-G$4+(G$4-60),Hommes!$A:$M,(G$4-$A$2),FALSE)</f>
        <v>9384</v>
      </c>
      <c r="H38" s="12">
        <f>VLOOKUP($A38-H$4+(H$4-60),Hommes!$A:$M,(H$4-$A$2),FALSE)</f>
        <v>371</v>
      </c>
      <c r="I38" s="12">
        <f>VLOOKUP($A38-I$4+(I$4-60),Hommes!$A:$M,(I$4-$A$2),FALSE)</f>
        <v>143</v>
      </c>
      <c r="J38" s="12">
        <f>VLOOKUP($A38-J$4+(J$4-60),Hommes!$A:$M,(J$4-$A$2),FALSE)</f>
        <v>80</v>
      </c>
      <c r="K38" s="12">
        <f>VLOOKUP($A38-K$4+(K$4-60),Hommes!$A:$M,(K$4-$A$2),FALSE)</f>
        <v>68</v>
      </c>
      <c r="L38" s="12">
        <f>VLOOKUP($A38-L$4+(L$4-60),Hommes!$A:$M,(L$4-$A$2),FALSE)</f>
        <v>215</v>
      </c>
      <c r="M38" s="12">
        <f t="shared" si="34"/>
        <v>33446</v>
      </c>
      <c r="N38" s="15"/>
      <c r="O38" s="7">
        <f t="shared" si="20"/>
        <v>1999</v>
      </c>
      <c r="P38" s="25">
        <f>VLOOKUP(O38,populationISQ!$B$64:$M$121,2,FALSE)</f>
        <v>33577</v>
      </c>
      <c r="Q38" s="7">
        <f t="shared" si="21"/>
        <v>33446</v>
      </c>
      <c r="R38" s="20">
        <f t="shared" si="38"/>
        <v>0.99609851982011499</v>
      </c>
      <c r="S38" s="11">
        <f t="shared" si="37"/>
        <v>1999</v>
      </c>
      <c r="T38" s="21">
        <f t="shared" si="23"/>
        <v>0.50029898941577466</v>
      </c>
      <c r="U38" s="21">
        <f t="shared" si="24"/>
        <v>7.2893619565867374E-2</v>
      </c>
      <c r="V38" s="21">
        <f t="shared" si="25"/>
        <v>4.753931710817437E-2</v>
      </c>
      <c r="W38" s="21">
        <f t="shared" si="26"/>
        <v>3.7881958978652153E-2</v>
      </c>
      <c r="X38" s="21">
        <f t="shared" si="27"/>
        <v>3.4593075405130659E-2</v>
      </c>
      <c r="Y38" s="21">
        <f t="shared" si="28"/>
        <v>0.28057166776296122</v>
      </c>
      <c r="Z38" s="21">
        <f t="shared" si="29"/>
        <v>1.1092507325240687E-2</v>
      </c>
      <c r="AA38" s="21">
        <f t="shared" si="30"/>
        <v>4.2755486455779467E-3</v>
      </c>
      <c r="AB38" s="21">
        <f t="shared" si="31"/>
        <v>2.3919153261974524E-3</v>
      </c>
      <c r="AC38" s="21">
        <f t="shared" si="32"/>
        <v>2.0331280272678346E-3</v>
      </c>
      <c r="AD38" s="21">
        <f t="shared" si="33"/>
        <v>6.4282724391556542E-3</v>
      </c>
      <c r="AE38" s="13">
        <f t="shared" si="35"/>
        <v>1.0000000000000002</v>
      </c>
      <c r="AF38" s="19">
        <f t="shared" si="36"/>
        <v>62.021048854870536</v>
      </c>
    </row>
    <row r="39" spans="1:32">
      <c r="A39" s="12">
        <f t="shared" si="19"/>
        <v>2000</v>
      </c>
      <c r="B39" s="12">
        <f>VLOOKUP($A39-B$4+(B$4-60),Hommes!$A:$M,(B$4-$A$2),FALSE)</f>
        <v>17432</v>
      </c>
      <c r="C39" s="12">
        <f>VLOOKUP($A39-C$4+(C$4-60),Hommes!$A:$M,(C$4-$A$2),FALSE)</f>
        <v>2623</v>
      </c>
      <c r="D39" s="12">
        <f>VLOOKUP($A39-D$4+(D$4-60),Hommes!$A:$M,(D$4-$A$2),FALSE)</f>
        <v>1689</v>
      </c>
      <c r="E39" s="12">
        <f>VLOOKUP($A39-E$4+(E$4-60),Hommes!$A:$M,(E$4-$A$2),FALSE)</f>
        <v>1321</v>
      </c>
      <c r="F39" s="12">
        <f>VLOOKUP($A39-F$4+(F$4-60),Hommes!$A:$M,(F$4-$A$2),FALSE)</f>
        <v>1268</v>
      </c>
      <c r="G39" s="12">
        <f>VLOOKUP($A39-G$4+(G$4-60),Hommes!$A:$M,(G$4-$A$2),FALSE)</f>
        <v>9807</v>
      </c>
      <c r="H39" s="12">
        <f>VLOOKUP($A39-H$4+(H$4-60),Hommes!$A:$M,(H$4-$A$2),FALSE)</f>
        <v>431</v>
      </c>
      <c r="I39" s="12">
        <f>VLOOKUP($A39-I$4+(I$4-60),Hommes!$A:$M,(I$4-$A$2),FALSE)</f>
        <v>135</v>
      </c>
      <c r="J39" s="12">
        <f>VLOOKUP($A39-J$4+(J$4-60),Hommes!$A:$M,(J$4-$A$2),FALSE)</f>
        <v>89</v>
      </c>
      <c r="K39" s="12">
        <f>VLOOKUP($A39-K$4+(K$4-60),Hommes!$A:$M,(K$4-$A$2),FALSE)</f>
        <v>79</v>
      </c>
      <c r="L39" s="12">
        <f>VLOOKUP($A39-L$4+(L$4-60),Hommes!$A:$M,(L$4-$A$2),FALSE)</f>
        <v>253</v>
      </c>
      <c r="M39" s="12">
        <f t="shared" si="34"/>
        <v>35127</v>
      </c>
      <c r="N39" s="15"/>
      <c r="O39" s="7">
        <f t="shared" si="20"/>
        <v>2000</v>
      </c>
      <c r="P39" s="25">
        <f>VLOOKUP(O39,populationISQ!$B$64:$M$121,2,FALSE)</f>
        <v>35333</v>
      </c>
      <c r="Q39" s="7">
        <f t="shared" si="21"/>
        <v>35127</v>
      </c>
      <c r="R39" s="20">
        <f t="shared" si="38"/>
        <v>0.99416975631845583</v>
      </c>
      <c r="S39" s="11">
        <f t="shared" si="37"/>
        <v>2000</v>
      </c>
      <c r="T39" s="21">
        <f t="shared" si="23"/>
        <v>0.49625644091439636</v>
      </c>
      <c r="U39" s="21">
        <f t="shared" si="24"/>
        <v>7.4671904802573519E-2</v>
      </c>
      <c r="V39" s="21">
        <f t="shared" si="25"/>
        <v>4.8082671449312497E-2</v>
      </c>
      <c r="W39" s="21">
        <f t="shared" si="26"/>
        <v>3.760639963560794E-2</v>
      </c>
      <c r="X39" s="21">
        <f t="shared" si="27"/>
        <v>3.6097588749395053E-2</v>
      </c>
      <c r="Y39" s="21">
        <f t="shared" si="28"/>
        <v>0.27918695020924078</v>
      </c>
      <c r="Z39" s="21">
        <f t="shared" si="29"/>
        <v>1.2269763999202892E-2</v>
      </c>
      <c r="AA39" s="21">
        <f t="shared" si="30"/>
        <v>3.843197540353574E-3</v>
      </c>
      <c r="AB39" s="21">
        <f t="shared" si="31"/>
        <v>2.5336635636405043E-3</v>
      </c>
      <c r="AC39" s="21">
        <f t="shared" si="32"/>
        <v>2.2489822643550544E-3</v>
      </c>
      <c r="AD39" s="21">
        <f t="shared" si="33"/>
        <v>7.2024368719218832E-3</v>
      </c>
      <c r="AE39" s="13">
        <f t="shared" si="35"/>
        <v>1</v>
      </c>
      <c r="AF39" s="19">
        <f t="shared" si="36"/>
        <v>62.037037037037038</v>
      </c>
    </row>
    <row r="40" spans="1:32">
      <c r="A40" s="12">
        <f t="shared" si="19"/>
        <v>2001</v>
      </c>
      <c r="B40" s="12">
        <f>VLOOKUP($A40-B$4+(B$4-60),Hommes!$A:$M,(B$4-$A$2),FALSE)</f>
        <v>18516</v>
      </c>
      <c r="C40" s="12">
        <f>VLOOKUP($A40-C$4+(C$4-60),Hommes!$A:$M,(C$4-$A$2),FALSE)</f>
        <v>2726</v>
      </c>
      <c r="D40" s="12">
        <f>VLOOKUP($A40-D$4+(D$4-60),Hommes!$A:$M,(D$4-$A$2),FALSE)</f>
        <v>1778</v>
      </c>
      <c r="E40" s="12">
        <f>VLOOKUP($A40-E$4+(E$4-60),Hommes!$A:$M,(E$4-$A$2),FALSE)</f>
        <v>1319</v>
      </c>
      <c r="F40" s="12">
        <f>VLOOKUP($A40-F$4+(F$4-60),Hommes!$A:$M,(F$4-$A$2),FALSE)</f>
        <v>1284</v>
      </c>
      <c r="G40" s="12">
        <f>VLOOKUP($A40-G$4+(G$4-60),Hommes!$A:$M,(G$4-$A$2),FALSE)</f>
        <v>10318</v>
      </c>
      <c r="H40" s="12">
        <f>VLOOKUP($A40-H$4+(H$4-60),Hommes!$A:$M,(H$4-$A$2),FALSE)</f>
        <v>368</v>
      </c>
      <c r="I40" s="12">
        <f>VLOOKUP($A40-I$4+(I$4-60),Hommes!$A:$M,(I$4-$A$2),FALSE)</f>
        <v>184</v>
      </c>
      <c r="J40" s="12">
        <f>VLOOKUP($A40-J$4+(J$4-60),Hommes!$A:$M,(J$4-$A$2),FALSE)</f>
        <v>112</v>
      </c>
      <c r="K40" s="12">
        <f>VLOOKUP($A40-K$4+(K$4-60),Hommes!$A:$M,(K$4-$A$2),FALSE)</f>
        <v>77</v>
      </c>
      <c r="L40" s="12">
        <f>VLOOKUP($A40-L$4+(L$4-60),Hommes!$A:$M,(L$4-$A$2),FALSE)</f>
        <v>250</v>
      </c>
      <c r="M40" s="12">
        <f t="shared" si="34"/>
        <v>36932</v>
      </c>
      <c r="N40" s="15"/>
      <c r="O40" s="7">
        <f t="shared" si="20"/>
        <v>2001</v>
      </c>
      <c r="P40" s="25">
        <f>VLOOKUP(O40,populationISQ!$B$64:$M$121,2,FALSE)</f>
        <v>37474</v>
      </c>
      <c r="Q40" s="7">
        <f t="shared" si="21"/>
        <v>36932</v>
      </c>
      <c r="R40" s="20">
        <f t="shared" si="38"/>
        <v>0.98553663873619046</v>
      </c>
      <c r="S40" s="11">
        <f t="shared" si="37"/>
        <v>2001</v>
      </c>
      <c r="T40" s="21">
        <f t="shared" si="23"/>
        <v>0.5013538394887902</v>
      </c>
      <c r="U40" s="21">
        <f t="shared" si="24"/>
        <v>7.3811328928842193E-2</v>
      </c>
      <c r="V40" s="21">
        <f t="shared" si="25"/>
        <v>4.8142532221379833E-2</v>
      </c>
      <c r="W40" s="21">
        <f t="shared" si="26"/>
        <v>3.5714285714285712E-2</v>
      </c>
      <c r="X40" s="21">
        <f t="shared" si="27"/>
        <v>3.4766598072132567E-2</v>
      </c>
      <c r="Y40" s="21">
        <f t="shared" si="28"/>
        <v>0.27937831690674753</v>
      </c>
      <c r="Z40" s="21">
        <f t="shared" si="29"/>
        <v>9.9642586374959381E-3</v>
      </c>
      <c r="AA40" s="21">
        <f t="shared" si="30"/>
        <v>4.9821293187479691E-3</v>
      </c>
      <c r="AB40" s="21">
        <f t="shared" si="31"/>
        <v>3.0326004548900682E-3</v>
      </c>
      <c r="AC40" s="21">
        <f t="shared" si="32"/>
        <v>2.084912812736922E-3</v>
      </c>
      <c r="AD40" s="21">
        <f t="shared" si="33"/>
        <v>6.7691974439510454E-3</v>
      </c>
      <c r="AE40" s="13">
        <f t="shared" si="35"/>
        <v>1</v>
      </c>
      <c r="AF40" s="19">
        <f t="shared" si="36"/>
        <v>62.018574677786198</v>
      </c>
    </row>
    <row r="41" spans="1:32">
      <c r="A41" s="12">
        <f t="shared" si="19"/>
        <v>2002</v>
      </c>
      <c r="B41" s="12">
        <f>VLOOKUP($A41-B$4+(B$4-60),Hommes!$A:$M,(B$4-$A$2),FALSE)</f>
        <v>19799</v>
      </c>
      <c r="C41" s="12">
        <f>VLOOKUP($A41-C$4+(C$4-60),Hommes!$A:$M,(C$4-$A$2),FALSE)</f>
        <v>2824</v>
      </c>
      <c r="D41" s="12">
        <f>VLOOKUP($A41-D$4+(D$4-60),Hommes!$A:$M,(D$4-$A$2),FALSE)</f>
        <v>1821</v>
      </c>
      <c r="E41" s="12">
        <f>VLOOKUP($A41-E$4+(E$4-60),Hommes!$A:$M,(E$4-$A$2),FALSE)</f>
        <v>1448</v>
      </c>
      <c r="F41" s="12">
        <f>VLOOKUP($A41-F$4+(F$4-60),Hommes!$A:$M,(F$4-$A$2),FALSE)</f>
        <v>1465</v>
      </c>
      <c r="G41" s="12">
        <f>VLOOKUP($A41-G$4+(G$4-60),Hommes!$A:$M,(G$4-$A$2),FALSE)</f>
        <v>10994</v>
      </c>
      <c r="H41" s="12">
        <f>VLOOKUP($A41-H$4+(H$4-60),Hommes!$A:$M,(H$4-$A$2),FALSE)</f>
        <v>457</v>
      </c>
      <c r="I41" s="12">
        <f>VLOOKUP($A41-I$4+(I$4-60),Hommes!$A:$M,(I$4-$A$2),FALSE)</f>
        <v>210</v>
      </c>
      <c r="J41" s="12">
        <f>VLOOKUP($A41-J$4+(J$4-60),Hommes!$A:$M,(J$4-$A$2),FALSE)</f>
        <v>122</v>
      </c>
      <c r="K41" s="12">
        <f>VLOOKUP($A41-K$4+(K$4-60),Hommes!$A:$M,(K$4-$A$2),FALSE)</f>
        <v>88</v>
      </c>
      <c r="L41" s="12">
        <f>VLOOKUP($A41-L$4+(L$4-60),Hommes!$A:$M,(L$4-$A$2),FALSE)</f>
        <v>306</v>
      </c>
      <c r="M41" s="12">
        <f t="shared" si="34"/>
        <v>39534</v>
      </c>
      <c r="N41" s="12"/>
      <c r="O41" s="7">
        <f t="shared" si="20"/>
        <v>2002</v>
      </c>
      <c r="P41" s="25">
        <f>VLOOKUP(O41,populationISQ!$B$64:$M$121,2,FALSE)</f>
        <v>39503</v>
      </c>
      <c r="Q41" s="7">
        <f t="shared" si="21"/>
        <v>39534</v>
      </c>
      <c r="R41" s="20">
        <f t="shared" si="38"/>
        <v>1.0007847505252765</v>
      </c>
      <c r="S41" s="11">
        <f t="shared" si="37"/>
        <v>2002</v>
      </c>
      <c r="T41" s="21">
        <f t="shared" si="23"/>
        <v>0.50080942985784394</v>
      </c>
      <c r="U41" s="21">
        <f t="shared" si="24"/>
        <v>7.1432184954722519E-2</v>
      </c>
      <c r="V41" s="21">
        <f t="shared" si="25"/>
        <v>4.6061617847928366E-2</v>
      </c>
      <c r="W41" s="21">
        <f t="shared" si="26"/>
        <v>3.6626701067435624E-2</v>
      </c>
      <c r="X41" s="21">
        <f t="shared" si="27"/>
        <v>3.7056710679415183E-2</v>
      </c>
      <c r="Y41" s="21">
        <f t="shared" si="28"/>
        <v>0.27808974553548843</v>
      </c>
      <c r="Z41" s="21">
        <f t="shared" si="29"/>
        <v>1.1559670157332929E-2</v>
      </c>
      <c r="AA41" s="21">
        <f t="shared" si="30"/>
        <v>5.3118834421004707E-3</v>
      </c>
      <c r="AB41" s="21">
        <f t="shared" si="31"/>
        <v>3.0859513330297973E-3</v>
      </c>
      <c r="AC41" s="21">
        <f t="shared" si="32"/>
        <v>2.2259321090706734E-3</v>
      </c>
      <c r="AD41" s="21">
        <f t="shared" si="33"/>
        <v>7.740173015632114E-3</v>
      </c>
      <c r="AE41" s="13">
        <f t="shared" si="35"/>
        <v>0.99999999999999989</v>
      </c>
      <c r="AF41" s="19">
        <f t="shared" si="36"/>
        <v>62.040775029088898</v>
      </c>
    </row>
    <row r="42" spans="1:32">
      <c r="A42" s="12">
        <f t="shared" si="19"/>
        <v>2003</v>
      </c>
      <c r="B42" s="12">
        <f>VLOOKUP($A42-B$4+(B$4-60),Hommes!$A:$M,(B$4-$A$2),FALSE)</f>
        <v>20719</v>
      </c>
      <c r="C42" s="12">
        <f>VLOOKUP($A42-C$4+(C$4-60),Hommes!$A:$M,(C$4-$A$2),FALSE)</f>
        <v>3049</v>
      </c>
      <c r="D42" s="12">
        <f>VLOOKUP($A42-D$4+(D$4-60),Hommes!$A:$M,(D$4-$A$2),FALSE)</f>
        <v>1888</v>
      </c>
      <c r="E42" s="12">
        <f>VLOOKUP($A42-E$4+(E$4-60),Hommes!$A:$M,(E$4-$A$2),FALSE)</f>
        <v>1544</v>
      </c>
      <c r="F42" s="12">
        <f>VLOOKUP($A42-F$4+(F$4-60),Hommes!$A:$M,(F$4-$A$2),FALSE)</f>
        <v>1545</v>
      </c>
      <c r="G42" s="12">
        <f>VLOOKUP($A42-G$4+(G$4-60),Hommes!$A:$M,(G$4-$A$2),FALSE)</f>
        <v>11625</v>
      </c>
      <c r="H42" s="12">
        <f>VLOOKUP($A42-H$4+(H$4-60),Hommes!$A:$M,(H$4-$A$2),FALSE)</f>
        <v>500</v>
      </c>
      <c r="I42" s="12">
        <f>VLOOKUP($A42-I$4+(I$4-60),Hommes!$A:$M,(I$4-$A$2),FALSE)</f>
        <v>226</v>
      </c>
      <c r="J42" s="12">
        <f>VLOOKUP($A42-J$4+(J$4-60),Hommes!$A:$M,(J$4-$A$2),FALSE)</f>
        <v>112</v>
      </c>
      <c r="K42" s="12">
        <f>VLOOKUP($A42-K$4+(K$4-60),Hommes!$A:$M,(K$4-$A$2),FALSE)</f>
        <v>76</v>
      </c>
      <c r="L42" s="12">
        <f>VLOOKUP($A42-L$4+(L$4-60),Hommes!$A:$M,(L$4-$A$2),FALSE)</f>
        <v>357</v>
      </c>
      <c r="M42" s="12">
        <f t="shared" ref="M42:M50" si="39">SUM(B42:L42)</f>
        <v>41641</v>
      </c>
      <c r="N42" s="12"/>
      <c r="O42" s="7">
        <f t="shared" si="20"/>
        <v>2003</v>
      </c>
      <c r="P42" s="25">
        <f>VLOOKUP(O42,populationISQ!$B$64:$M$121,2,FALSE)</f>
        <v>41449</v>
      </c>
      <c r="Q42" s="7">
        <f t="shared" si="21"/>
        <v>41641</v>
      </c>
      <c r="R42" s="20">
        <f t="shared" si="38"/>
        <v>1.0046321986055151</v>
      </c>
      <c r="S42" s="11">
        <f t="shared" si="37"/>
        <v>2003</v>
      </c>
      <c r="T42" s="21">
        <f t="shared" si="23"/>
        <v>0.49756249849907541</v>
      </c>
      <c r="U42" s="21">
        <f t="shared" si="24"/>
        <v>7.322110420018732E-2</v>
      </c>
      <c r="V42" s="21">
        <f t="shared" si="25"/>
        <v>4.5339929396508251E-2</v>
      </c>
      <c r="W42" s="21">
        <f t="shared" si="26"/>
        <v>3.7078840565788529E-2</v>
      </c>
      <c r="X42" s="21">
        <f t="shared" si="27"/>
        <v>3.7102855358901086E-2</v>
      </c>
      <c r="Y42" s="21">
        <f t="shared" si="28"/>
        <v>0.27917196993347904</v>
      </c>
      <c r="Z42" s="21">
        <f t="shared" si="29"/>
        <v>1.2007396556278667E-2</v>
      </c>
      <c r="AA42" s="21">
        <f t="shared" si="30"/>
        <v>5.4273432434379576E-3</v>
      </c>
      <c r="AB42" s="21">
        <f t="shared" si="31"/>
        <v>2.6896568286064217E-3</v>
      </c>
      <c r="AC42" s="21">
        <f t="shared" si="32"/>
        <v>1.8251242765543576E-3</v>
      </c>
      <c r="AD42" s="21">
        <f t="shared" si="33"/>
        <v>8.5732811411829684E-3</v>
      </c>
      <c r="AE42" s="13">
        <f t="shared" si="35"/>
        <v>1</v>
      </c>
      <c r="AF42" s="19">
        <f t="shared" si="36"/>
        <v>62.053120722364973</v>
      </c>
    </row>
    <row r="43" spans="1:32">
      <c r="A43" s="12">
        <f t="shared" si="19"/>
        <v>2004</v>
      </c>
      <c r="B43" s="12">
        <f>VLOOKUP($A43-B$4+(B$4-60),Hommes!$A:$M,(B$4-$A$2),FALSE)</f>
        <v>21358</v>
      </c>
      <c r="C43" s="12">
        <f>VLOOKUP($A43-C$4+(C$4-60),Hommes!$A:$M,(C$4-$A$2),FALSE)</f>
        <v>3093</v>
      </c>
      <c r="D43" s="12">
        <f>VLOOKUP($A43-D$4+(D$4-60),Hommes!$A:$M,(D$4-$A$2),FALSE)</f>
        <v>2158</v>
      </c>
      <c r="E43" s="12">
        <f>VLOOKUP($A43-E$4+(E$4-60),Hommes!$A:$M,(E$4-$A$2),FALSE)</f>
        <v>1626</v>
      </c>
      <c r="F43" s="12">
        <f>VLOOKUP($A43-F$4+(F$4-60),Hommes!$A:$M,(F$4-$A$2),FALSE)</f>
        <v>1619</v>
      </c>
      <c r="G43" s="12">
        <f>VLOOKUP($A43-G$4+(G$4-60),Hommes!$A:$M,(G$4-$A$2),FALSE)</f>
        <v>11804</v>
      </c>
      <c r="H43" s="12">
        <f>VLOOKUP($A43-H$4+(H$4-60),Hommes!$A:$M,(H$4-$A$2),FALSE)</f>
        <v>486</v>
      </c>
      <c r="I43" s="12">
        <f>VLOOKUP($A43-I$4+(I$4-60),Hommes!$A:$M,(I$4-$A$2),FALSE)</f>
        <v>184</v>
      </c>
      <c r="J43" s="12">
        <f>VLOOKUP($A43-J$4+(J$4-60),Hommes!$A:$M,(J$4-$A$2),FALSE)</f>
        <v>106</v>
      </c>
      <c r="K43" s="12">
        <f>VLOOKUP($A43-K$4+(K$4-60),Hommes!$A:$M,(K$4-$A$2),FALSE)</f>
        <v>101</v>
      </c>
      <c r="L43" s="51">
        <f>VLOOKUP($A43-L$4+(L$4-60),Hommes!$A:$M,(L$4-$A$2),FALSE)</f>
        <v>414</v>
      </c>
      <c r="M43" s="12">
        <f t="shared" si="39"/>
        <v>42949</v>
      </c>
      <c r="N43" s="12"/>
      <c r="O43" s="7">
        <f t="shared" si="20"/>
        <v>2004</v>
      </c>
      <c r="P43" s="25">
        <f>VLOOKUP(O43,populationISQ!$B$64:$M$121,2,FALSE)</f>
        <v>43075</v>
      </c>
      <c r="Q43" s="7">
        <f t="shared" si="21"/>
        <v>42949</v>
      </c>
      <c r="R43" s="20">
        <f t="shared" si="38"/>
        <v>0.99707486941381307</v>
      </c>
      <c r="S43" s="11">
        <f t="shared" si="37"/>
        <v>2004</v>
      </c>
      <c r="T43" s="21">
        <f t="shared" si="23"/>
        <v>0.49728748050012805</v>
      </c>
      <c r="U43" s="21">
        <f t="shared" si="24"/>
        <v>7.2015646464411276E-2</v>
      </c>
      <c r="V43" s="21">
        <f t="shared" si="25"/>
        <v>5.0245640177885402E-2</v>
      </c>
      <c r="W43" s="21">
        <f t="shared" si="26"/>
        <v>3.7858855852289923E-2</v>
      </c>
      <c r="X43" s="21">
        <f t="shared" si="27"/>
        <v>3.7695871848005776E-2</v>
      </c>
      <c r="Y43" s="21">
        <f t="shared" si="28"/>
        <v>0.27483759808144542</v>
      </c>
      <c r="Z43" s="21">
        <f t="shared" si="29"/>
        <v>1.1315746583156767E-2</v>
      </c>
      <c r="AA43" s="21">
        <f t="shared" si="30"/>
        <v>4.2841509697548255E-3</v>
      </c>
      <c r="AB43" s="21">
        <f t="shared" si="31"/>
        <v>2.4680434934457145E-3</v>
      </c>
      <c r="AC43" s="21">
        <f t="shared" si="32"/>
        <v>2.3516263475284638E-3</v>
      </c>
      <c r="AD43" s="21">
        <f t="shared" si="33"/>
        <v>9.6393396819483574E-3</v>
      </c>
      <c r="AE43" s="13">
        <f t="shared" si="35"/>
        <v>1.0000000000000002</v>
      </c>
      <c r="AF43" s="19">
        <f t="shared" si="36"/>
        <v>62.046240890358341</v>
      </c>
    </row>
    <row r="44" spans="1:32">
      <c r="A44" s="12">
        <f t="shared" si="19"/>
        <v>2005</v>
      </c>
      <c r="B44" s="12">
        <f>VLOOKUP($A44-B$4+(B$4-60),Hommes!$A:$M,(B$4-$A$2),FALSE)</f>
        <v>22269</v>
      </c>
      <c r="C44" s="12">
        <f>VLOOKUP($A44-C$4+(C$4-60),Hommes!$A:$M,(C$4-$A$2),FALSE)</f>
        <v>3264</v>
      </c>
      <c r="D44" s="12">
        <f>VLOOKUP($A44-D$4+(D$4-60),Hommes!$A:$M,(D$4-$A$2),FALSE)</f>
        <v>2085</v>
      </c>
      <c r="E44" s="12">
        <f>VLOOKUP($A44-E$4+(E$4-60),Hommes!$A:$M,(E$4-$A$2),FALSE)</f>
        <v>1652</v>
      </c>
      <c r="F44" s="12">
        <f>VLOOKUP($A44-F$4+(F$4-60),Hommes!$A:$M,(F$4-$A$2),FALSE)</f>
        <v>1747</v>
      </c>
      <c r="G44" s="12">
        <f>VLOOKUP($A44-G$4+(G$4-60),Hommes!$A:$M,(G$4-$A$2),FALSE)</f>
        <v>11901</v>
      </c>
      <c r="H44" s="12">
        <f>VLOOKUP($A44-H$4+(H$4-60),Hommes!$A:$M,(H$4-$A$2),FALSE)</f>
        <v>501</v>
      </c>
      <c r="I44" s="12">
        <f>VLOOKUP($A44-I$4+(I$4-60),Hommes!$A:$M,(I$4-$A$2),FALSE)</f>
        <v>195</v>
      </c>
      <c r="J44" s="12">
        <f>VLOOKUP($A44-J$4+(J$4-60),Hommes!$A:$M,(J$4-$A$2),FALSE)</f>
        <v>133</v>
      </c>
      <c r="K44" s="51">
        <f>VLOOKUP($A44-K$4+(K$4-60),Hommes!$A:$M,(K$4-$A$2),FALSE)</f>
        <v>171</v>
      </c>
      <c r="L44" s="12">
        <f>VLOOKUP($A44-L$4+(L$4-60),Hommes!$A:$M,(L$4-$A$2),FALSE)</f>
        <v>368</v>
      </c>
      <c r="M44" s="12">
        <f t="shared" si="39"/>
        <v>44286</v>
      </c>
      <c r="N44" s="32"/>
      <c r="O44" s="7">
        <f t="shared" si="20"/>
        <v>2005</v>
      </c>
      <c r="P44" s="25">
        <f>VLOOKUP(O44,populationISQ!$B$64:$M$121,2,FALSE)</f>
        <v>44878</v>
      </c>
      <c r="Q44" s="7">
        <f>VLOOKUP(O44,$A$4:$M$56,13,FALSE)</f>
        <v>44286</v>
      </c>
      <c r="R44" s="20">
        <f t="shared" si="38"/>
        <v>0.98680868131378408</v>
      </c>
      <c r="S44" s="11">
        <f t="shared" si="37"/>
        <v>2005</v>
      </c>
      <c r="T44" s="21">
        <f t="shared" si="23"/>
        <v>0.50284514293456173</v>
      </c>
      <c r="U44" s="21">
        <f t="shared" si="24"/>
        <v>7.3702750304836737E-2</v>
      </c>
      <c r="V44" s="21">
        <f t="shared" si="25"/>
        <v>4.7080341417152144E-2</v>
      </c>
      <c r="W44" s="21">
        <f t="shared" si="26"/>
        <v>3.7302985142031342E-2</v>
      </c>
      <c r="X44" s="21">
        <f t="shared" si="27"/>
        <v>3.9448132592692947E-2</v>
      </c>
      <c r="Y44" s="21">
        <f t="shared" si="28"/>
        <v>0.26873052431919792</v>
      </c>
      <c r="Z44" s="21">
        <f t="shared" si="29"/>
        <v>1.1312830239804905E-2</v>
      </c>
      <c r="AA44" s="21">
        <f t="shared" si="30"/>
        <v>4.40319739872646E-3</v>
      </c>
      <c r="AB44" s="21">
        <f t="shared" si="31"/>
        <v>3.0032064309262522E-3</v>
      </c>
      <c r="AC44" s="21">
        <f t="shared" si="32"/>
        <v>3.8612654111908956E-3</v>
      </c>
      <c r="AD44" s="21">
        <f t="shared" si="33"/>
        <v>8.3096238088786519E-3</v>
      </c>
      <c r="AE44" s="13">
        <f t="shared" si="35"/>
        <v>1</v>
      </c>
      <c r="AF44" s="19">
        <f t="shared" si="36"/>
        <v>62.021790181998824</v>
      </c>
    </row>
    <row r="45" spans="1:32">
      <c r="A45" s="12">
        <f t="shared" si="19"/>
        <v>2006</v>
      </c>
      <c r="B45" s="12">
        <f>VLOOKUP($A45-B$4+(B$4-60),Hommes!$A:$M,(B$4-$A$2),FALSE)</f>
        <v>24050</v>
      </c>
      <c r="C45" s="12">
        <f>VLOOKUP($A45-C$4+(C$4-60),Hommes!$A:$M,(C$4-$A$2),FALSE)</f>
        <v>3643</v>
      </c>
      <c r="D45" s="12">
        <f>VLOOKUP($A45-D$4+(D$4-60),Hommes!$A:$M,(D$4-$A$2),FALSE)</f>
        <v>2320</v>
      </c>
      <c r="E45" s="12">
        <f>VLOOKUP($A45-E$4+(E$4-60),Hommes!$A:$M,(E$4-$A$2),FALSE)</f>
        <v>1977</v>
      </c>
      <c r="F45" s="12">
        <f>VLOOKUP($A45-F$4+(F$4-60),Hommes!$A:$M,(F$4-$A$2),FALSE)</f>
        <v>1694</v>
      </c>
      <c r="G45" s="12">
        <f>VLOOKUP($A45-G$4+(G$4-60),Hommes!$A:$M,(G$4-$A$2),FALSE)</f>
        <v>12926</v>
      </c>
      <c r="H45" s="12">
        <f>VLOOKUP($A45-H$4+(H$4-60),Hommes!$A:$M,(H$4-$A$2),FALSE)</f>
        <v>532</v>
      </c>
      <c r="I45" s="12">
        <f>VLOOKUP($A45-I$4+(I$4-60),Hommes!$A:$M,(I$4-$A$2),FALSE)</f>
        <v>283</v>
      </c>
      <c r="J45" s="51">
        <f>VLOOKUP($A45-J$4+(J$4-60),Hommes!$A:$M,(J$4-$A$2),FALSE)</f>
        <v>317</v>
      </c>
      <c r="K45" s="12">
        <f>VLOOKUP($A45-K$4+(K$4-60),Hommes!$A:$M,(K$4-$A$2),FALSE)</f>
        <v>162</v>
      </c>
      <c r="L45" s="12">
        <f>VLOOKUP($A45-L$4+(L$4-60),Hommes!$A:$M,(L$4-$A$2),FALSE)</f>
        <v>461</v>
      </c>
      <c r="M45" s="12">
        <f>SUM(B45:L45)</f>
        <v>48365</v>
      </c>
      <c r="N45" s="15"/>
      <c r="O45" s="7">
        <f t="shared" si="20"/>
        <v>2006</v>
      </c>
      <c r="P45" s="25">
        <f>VLOOKUP(O45,populationISQ!$B$64:$M$121,2,FALSE)</f>
        <v>47382</v>
      </c>
      <c r="Q45" s="7">
        <f t="shared" si="21"/>
        <v>48365</v>
      </c>
      <c r="R45" s="20">
        <f t="shared" si="38"/>
        <v>1.0207462749567346</v>
      </c>
      <c r="S45" s="11">
        <f t="shared" si="37"/>
        <v>2006</v>
      </c>
      <c r="T45" s="21">
        <f t="shared" si="23"/>
        <v>0.49726041558978601</v>
      </c>
      <c r="U45" s="21">
        <f t="shared" si="24"/>
        <v>7.5323064199317682E-2</v>
      </c>
      <c r="V45" s="21">
        <f t="shared" si="25"/>
        <v>4.7968572314690372E-2</v>
      </c>
      <c r="W45" s="21">
        <f t="shared" si="26"/>
        <v>4.0876667011268478E-2</v>
      </c>
      <c r="X45" s="21">
        <f t="shared" si="27"/>
        <v>3.5025328233226509E-2</v>
      </c>
      <c r="Y45" s="21">
        <f t="shared" si="28"/>
        <v>0.26725938178434816</v>
      </c>
      <c r="Z45" s="21">
        <f t="shared" si="29"/>
        <v>1.0999689858368656E-2</v>
      </c>
      <c r="AA45" s="21">
        <f t="shared" si="30"/>
        <v>5.8513387780419722E-3</v>
      </c>
      <c r="AB45" s="21">
        <f t="shared" si="31"/>
        <v>6.5543264757572627E-3</v>
      </c>
      <c r="AC45" s="21">
        <f t="shared" si="32"/>
        <v>3.3495296185257935E-3</v>
      </c>
      <c r="AD45" s="21">
        <f t="shared" si="33"/>
        <v>9.5316861366690781E-3</v>
      </c>
      <c r="AE45" s="13">
        <f t="shared" si="35"/>
        <v>1</v>
      </c>
      <c r="AF45" s="19">
        <f t="shared" si="36"/>
        <v>62.055143182053136</v>
      </c>
    </row>
    <row r="46" spans="1:32">
      <c r="A46" s="12">
        <f t="shared" si="19"/>
        <v>2007</v>
      </c>
      <c r="B46" s="12">
        <f>VLOOKUP($A46-B$4+(B$4-60),Hommes!$A:$M,(B$4-$A$2),FALSE)</f>
        <v>24702</v>
      </c>
      <c r="C46" s="12">
        <f>VLOOKUP($A46-C$4+(C$4-60),Hommes!$A:$M,(C$4-$A$2),FALSE)</f>
        <v>3813</v>
      </c>
      <c r="D46" s="12">
        <f>VLOOKUP($A46-D$4+(D$4-60),Hommes!$A:$M,(D$4-$A$2),FALSE)</f>
        <v>2684</v>
      </c>
      <c r="E46" s="12">
        <f>VLOOKUP($A46-E$4+(E$4-60),Hommes!$A:$M,(E$4-$A$2),FALSE)</f>
        <v>1900</v>
      </c>
      <c r="F46" s="12">
        <f>VLOOKUP($A46-F$4+(F$4-60),Hommes!$A:$M,(F$4-$A$2),FALSE)</f>
        <v>1709</v>
      </c>
      <c r="G46" s="12">
        <f>VLOOKUP($A46-G$4+(G$4-60),Hommes!$A:$M,(G$4-$A$2),FALSE)</f>
        <v>13112</v>
      </c>
      <c r="H46" s="12">
        <f>VLOOKUP($A46-H$4+(H$4-60),Hommes!$A:$M,(H$4-$A$2),FALSE)</f>
        <v>644</v>
      </c>
      <c r="I46" s="51">
        <f>VLOOKUP($A46-I$4+(I$4-60),Hommes!$A:$M,(I$4-$A$2),FALSE)</f>
        <v>508</v>
      </c>
      <c r="J46" s="12">
        <f>VLOOKUP($A46-J$4+(J$4-60),Hommes!$A:$M,(J$4-$A$2),FALSE)</f>
        <v>230</v>
      </c>
      <c r="K46" s="12">
        <f>VLOOKUP($A46-K$4+(K$4-60),Hommes!$A:$M,(K$4-$A$2),FALSE)</f>
        <v>192</v>
      </c>
      <c r="L46" s="12">
        <f>VLOOKUP($A46-L$4+(L$4-60),Hommes!$A:$M,(L$4-$A$2),FALSE)</f>
        <v>548</v>
      </c>
      <c r="M46" s="12">
        <f t="shared" si="39"/>
        <v>50042</v>
      </c>
      <c r="N46" s="15"/>
      <c r="O46" s="7">
        <f t="shared" si="20"/>
        <v>2007</v>
      </c>
      <c r="P46" s="25">
        <f>VLOOKUP(O46,populationISQ!$B$64:$M$121,2,FALSE)</f>
        <v>49187</v>
      </c>
      <c r="Q46" s="7">
        <f t="shared" ref="Q46:Q51" si="40">VLOOKUP(O46,$A$4:$M$56,13,FALSE)</f>
        <v>50042</v>
      </c>
      <c r="R46" s="20">
        <f>Q46/P46</f>
        <v>1.0173826417549352</v>
      </c>
      <c r="S46" s="11">
        <f t="shared" si="37"/>
        <v>2007</v>
      </c>
      <c r="T46" s="21">
        <f t="shared" si="23"/>
        <v>0.49362535470205027</v>
      </c>
      <c r="U46" s="21">
        <f t="shared" si="24"/>
        <v>7.6195995363894334E-2</v>
      </c>
      <c r="V46" s="21">
        <f t="shared" si="25"/>
        <v>5.3634946644818354E-2</v>
      </c>
      <c r="W46" s="21">
        <f t="shared" si="26"/>
        <v>3.7968106790296149E-2</v>
      </c>
      <c r="X46" s="21">
        <f t="shared" si="27"/>
        <v>3.4151312897166379E-2</v>
      </c>
      <c r="Y46" s="21">
        <f t="shared" si="28"/>
        <v>0.26201990328124375</v>
      </c>
      <c r="Z46" s="21">
        <f t="shared" si="29"/>
        <v>1.2869189880500379E-2</v>
      </c>
      <c r="AA46" s="21">
        <f t="shared" si="30"/>
        <v>1.0151472762879182E-2</v>
      </c>
      <c r="AB46" s="21">
        <f t="shared" si="31"/>
        <v>4.5961392430358501E-3</v>
      </c>
      <c r="AC46" s="21">
        <f t="shared" si="32"/>
        <v>3.8367771072299267E-3</v>
      </c>
      <c r="AD46" s="21">
        <f t="shared" si="33"/>
        <v>1.0950801326885416E-2</v>
      </c>
      <c r="AE46" s="13">
        <f t="shared" si="35"/>
        <v>1</v>
      </c>
      <c r="AF46" s="19">
        <f t="shared" si="36"/>
        <v>62.073158546820657</v>
      </c>
    </row>
    <row r="47" spans="1:32">
      <c r="A47" s="12">
        <f t="shared" si="19"/>
        <v>2008</v>
      </c>
      <c r="B47" s="12">
        <f>VLOOKUP($A47-B$4+(B$4-60),Hommes!$A:$M,(B$4-$A$2),FALSE)</f>
        <v>24345</v>
      </c>
      <c r="C47" s="12">
        <f>VLOOKUP($A47-C$4+(C$4-60),Hommes!$A:$M,(C$4-$A$2),FALSE)</f>
        <v>4164</v>
      </c>
      <c r="D47" s="12">
        <f>VLOOKUP($A47-D$4+(D$4-60),Hommes!$A:$M,(D$4-$A$2),FALSE)</f>
        <v>2489</v>
      </c>
      <c r="E47" s="12">
        <f>VLOOKUP($A47-E$4+(E$4-60),Hommes!$A:$M,(E$4-$A$2),FALSE)</f>
        <v>1813</v>
      </c>
      <c r="F47" s="12">
        <f>VLOOKUP($A47-F$4+(F$4-60),Hommes!$A:$M,(F$4-$A$2),FALSE)</f>
        <v>1688</v>
      </c>
      <c r="G47" s="12">
        <f>VLOOKUP($A47-G$4+(G$4-60),Hommes!$A:$M,(G$4-$A$2),FALSE)</f>
        <v>12746</v>
      </c>
      <c r="H47" s="51">
        <f>VLOOKUP($A47-H$4+(H$4-60),Hommes!$A:$M,(H$4-$A$2),FALSE)</f>
        <v>1047</v>
      </c>
      <c r="I47" s="12">
        <f>VLOOKUP($A47-I$4+(I$4-60),Hommes!$A:$M,(I$4-$A$2),FALSE)</f>
        <v>343</v>
      </c>
      <c r="J47" s="12">
        <f>VLOOKUP($A47-J$4+(J$4-60),Hommes!$A:$M,(J$4-$A$2),FALSE)</f>
        <v>267</v>
      </c>
      <c r="K47" s="12">
        <f>VLOOKUP($A47-K$4+(K$4-60),Hommes!$A:$M,(K$4-$A$2),FALSE)</f>
        <v>221</v>
      </c>
      <c r="L47" s="12">
        <f>VLOOKUP($A47-L$4+(L$4-60),Hommes!$A:$M,(L$4-$A$2),FALSE)</f>
        <v>665</v>
      </c>
      <c r="M47" s="12">
        <f t="shared" si="39"/>
        <v>49788</v>
      </c>
      <c r="N47" s="15"/>
      <c r="O47" s="7">
        <f t="shared" si="20"/>
        <v>2008</v>
      </c>
      <c r="P47" s="25">
        <f>VLOOKUP(O47,populationISQ!$B$64:$M$121,2,FALSE)</f>
        <v>50050</v>
      </c>
      <c r="Q47" s="7">
        <f t="shared" si="40"/>
        <v>49788</v>
      </c>
      <c r="R47" s="20">
        <f t="shared" ref="R47:R51" si="41">Q47/P47</f>
        <v>0.99476523476523482</v>
      </c>
      <c r="S47" s="11">
        <f t="shared" si="37"/>
        <v>2008</v>
      </c>
      <c r="T47" s="26">
        <f t="shared" si="23"/>
        <v>0.48897324656543745</v>
      </c>
      <c r="U47" s="26">
        <f t="shared" si="24"/>
        <v>8.3634610749578217E-2</v>
      </c>
      <c r="V47" s="22">
        <f t="shared" si="25"/>
        <v>4.9991965935566804E-2</v>
      </c>
      <c r="W47" s="22">
        <f t="shared" si="26"/>
        <v>3.6414397043464289E-2</v>
      </c>
      <c r="X47" s="22">
        <f t="shared" ref="X47:X51" si="42">F47/$M47</f>
        <v>3.39037519080903E-2</v>
      </c>
      <c r="Y47" s="22">
        <f t="shared" si="28"/>
        <v>0.25600546316381456</v>
      </c>
      <c r="Z47" s="22">
        <f t="shared" si="29"/>
        <v>2.1029163653892503E-2</v>
      </c>
      <c r="AA47" s="22">
        <f t="shared" si="30"/>
        <v>6.8892102514662166E-3</v>
      </c>
      <c r="AB47" s="22">
        <f t="shared" si="31"/>
        <v>5.3627380091588331E-3</v>
      </c>
      <c r="AC47" s="22">
        <f t="shared" si="32"/>
        <v>4.4388205993412064E-3</v>
      </c>
      <c r="AD47" s="22">
        <f t="shared" si="33"/>
        <v>1.3356632120189603E-2</v>
      </c>
      <c r="AE47" s="13">
        <f t="shared" ref="AE47:AE51" si="43">SUM(T47:AD47)</f>
        <v>0.99999999999999989</v>
      </c>
      <c r="AF47" s="19">
        <f t="shared" si="36"/>
        <v>62.099321121555391</v>
      </c>
    </row>
    <row r="48" spans="1:32">
      <c r="A48" s="12">
        <f t="shared" si="19"/>
        <v>2009</v>
      </c>
      <c r="B48" s="12">
        <f>VLOOKUP($A48-B$4+(B$4-60),Hommes!$A:$M,(B$4-$A$2),FALSE)</f>
        <v>25212</v>
      </c>
      <c r="C48" s="12">
        <f>VLOOKUP($A48-C$4+(C$4-60),Hommes!$A:$M,(C$4-$A$2),FALSE)</f>
        <v>4076</v>
      </c>
      <c r="D48" s="12">
        <f>VLOOKUP($A48-D$4+(D$4-60),Hommes!$A:$M,(D$4-$A$2),FALSE)</f>
        <v>2381</v>
      </c>
      <c r="E48" s="12">
        <f>VLOOKUP($A48-E$4+(E$4-60),Hommes!$A:$M,(E$4-$A$2),FALSE)</f>
        <v>1748</v>
      </c>
      <c r="F48" s="12">
        <f>VLOOKUP($A48-F$4+(F$4-60),Hommes!$A:$M,(F$4-$A$2),FALSE)</f>
        <v>1555</v>
      </c>
      <c r="G48" s="51">
        <f>VLOOKUP($A48-G$4+(G$4-60),Hommes!$A:$M,(G$4-$A$2),FALSE)</f>
        <v>12793</v>
      </c>
      <c r="H48" s="12">
        <f>VLOOKUP($A48-H$4+(H$4-60),Hommes!$A:$M,(H$4-$A$2),FALSE)</f>
        <v>880</v>
      </c>
      <c r="I48" s="12">
        <f>VLOOKUP($A48-I$4+(I$4-60),Hommes!$A:$M,(I$4-$A$2),FALSE)</f>
        <v>486</v>
      </c>
      <c r="J48" s="12">
        <f>VLOOKUP($A48-J$4+(J$4-60),Hommes!$A:$M,(J$4-$A$2),FALSE)</f>
        <v>346</v>
      </c>
      <c r="K48" s="12">
        <f>VLOOKUP($A48-K$4+(K$4-60),Hommes!$A:$M,(K$4-$A$2),FALSE)</f>
        <v>331</v>
      </c>
      <c r="L48" s="12">
        <f>VLOOKUP($A48-L$4+(L$4-60),Hommes!$A:$M,(L$4-$A$2),FALSE)</f>
        <v>840</v>
      </c>
      <c r="M48" s="12">
        <f t="shared" si="39"/>
        <v>50648</v>
      </c>
      <c r="N48" s="15"/>
      <c r="O48" s="7">
        <f t="shared" si="20"/>
        <v>2009</v>
      </c>
      <c r="P48" s="25">
        <f>VLOOKUP(O48,populationISQ!$B$64:$M$121,2,FALSE)</f>
        <v>51178</v>
      </c>
      <c r="Q48" s="7">
        <f t="shared" si="40"/>
        <v>50648</v>
      </c>
      <c r="R48" s="20">
        <f t="shared" si="41"/>
        <v>0.98964398765094375</v>
      </c>
      <c r="S48" s="11">
        <f t="shared" si="37"/>
        <v>2009</v>
      </c>
      <c r="T48" s="26">
        <f t="shared" si="23"/>
        <v>0.4977886589796241</v>
      </c>
      <c r="U48" s="26">
        <f t="shared" si="24"/>
        <v>8.0477017848681096E-2</v>
      </c>
      <c r="V48" s="22">
        <f t="shared" si="25"/>
        <v>4.7010740799241828E-2</v>
      </c>
      <c r="W48" s="22">
        <f t="shared" si="26"/>
        <v>3.4512715210867163E-2</v>
      </c>
      <c r="X48" s="22">
        <f t="shared" si="42"/>
        <v>3.0702100773969357E-2</v>
      </c>
      <c r="Y48" s="22">
        <f t="shared" si="28"/>
        <v>0.2525864792291897</v>
      </c>
      <c r="Z48" s="22">
        <f t="shared" si="29"/>
        <v>1.7374822302953719E-2</v>
      </c>
      <c r="AA48" s="22">
        <f t="shared" si="30"/>
        <v>9.5956404991312597E-3</v>
      </c>
      <c r="AB48" s="22">
        <f t="shared" si="31"/>
        <v>6.8314642236613488E-3</v>
      </c>
      <c r="AC48" s="22">
        <f t="shared" si="32"/>
        <v>6.5353024798610014E-3</v>
      </c>
      <c r="AD48" s="22">
        <f t="shared" si="33"/>
        <v>1.6585057652819458E-2</v>
      </c>
      <c r="AE48" s="13">
        <f t="shared" si="43"/>
        <v>1</v>
      </c>
      <c r="AF48" s="19">
        <f t="shared" si="36"/>
        <v>62.114515874269486</v>
      </c>
    </row>
    <row r="49" spans="1:32">
      <c r="A49" s="12">
        <f t="shared" si="19"/>
        <v>2010</v>
      </c>
      <c r="B49" s="12">
        <f>VLOOKUP($A49-B$4+(B$4-60),Hommes!$A:$M,(B$4-$A$2),FALSE)</f>
        <v>25265</v>
      </c>
      <c r="C49" s="12">
        <f>VLOOKUP($A49-C$4+(C$4-60),Hommes!$A:$M,(C$4-$A$2),FALSE)</f>
        <v>4107</v>
      </c>
      <c r="D49" s="12">
        <f>VLOOKUP($A49-D$4+(D$4-60),Hommes!$A:$M,(D$4-$A$2),FALSE)</f>
        <v>2218</v>
      </c>
      <c r="E49" s="12">
        <f>VLOOKUP($A49-E$4+(E$4-60),Hommes!$A:$M,(E$4-$A$2),FALSE)</f>
        <v>1713</v>
      </c>
      <c r="F49" s="51">
        <f>VLOOKUP($A49-F$4+(F$4-60),Hommes!$A:$M,(F$4-$A$2),FALSE)</f>
        <v>3423</v>
      </c>
      <c r="G49" s="12">
        <f>VLOOKUP($A49-G$4+(G$4-60),Hommes!$A:$M,(G$4-$A$2),FALSE)</f>
        <v>11335</v>
      </c>
      <c r="H49" s="12">
        <f>VLOOKUP($A49-H$4+(H$4-60),Hommes!$A:$M,(H$4-$A$2),FALSE)</f>
        <v>888</v>
      </c>
      <c r="I49" s="12">
        <f>VLOOKUP($A49-I$4+(I$4-60),Hommes!$A:$M,(I$4-$A$2),FALSE)</f>
        <v>514</v>
      </c>
      <c r="J49" s="12">
        <f>VLOOKUP($A49-J$4+(J$4-60),Hommes!$A:$M,(J$4-$A$2),FALSE)</f>
        <v>371</v>
      </c>
      <c r="K49" s="12">
        <f>VLOOKUP($A49-K$4+(K$4-60),Hommes!$A:$M,(K$4-$A$2),FALSE)</f>
        <v>310</v>
      </c>
      <c r="L49" s="12">
        <f>VLOOKUP($A49-L$4+(L$4-60),Hommes!$A:$M,(L$4-$A$2),FALSE)</f>
        <v>840</v>
      </c>
      <c r="M49" s="12">
        <f t="shared" si="39"/>
        <v>50984</v>
      </c>
      <c r="N49" s="15"/>
      <c r="O49" s="7">
        <f t="shared" si="20"/>
        <v>2010</v>
      </c>
      <c r="P49" s="25">
        <f>VLOOKUP(O49,populationISQ!$B$64:$M$121,2,FALSE)</f>
        <v>52391</v>
      </c>
      <c r="Q49" s="7">
        <f t="shared" si="40"/>
        <v>50984</v>
      </c>
      <c r="R49" s="20">
        <f t="shared" si="41"/>
        <v>0.97314424233169816</v>
      </c>
      <c r="S49" s="11">
        <f t="shared" si="37"/>
        <v>2010</v>
      </c>
      <c r="T49" s="26">
        <f t="shared" si="23"/>
        <v>0.49554762278361841</v>
      </c>
      <c r="U49" s="26">
        <f t="shared" si="24"/>
        <v>8.0554683822375642E-2</v>
      </c>
      <c r="V49" s="22">
        <f t="shared" si="25"/>
        <v>4.3503844343323397E-2</v>
      </c>
      <c r="W49" s="22">
        <f t="shared" si="26"/>
        <v>3.3598776086615406E-2</v>
      </c>
      <c r="X49" s="22">
        <f t="shared" si="42"/>
        <v>6.7138710183587011E-2</v>
      </c>
      <c r="Y49" s="22">
        <f t="shared" si="28"/>
        <v>0.22232465087086145</v>
      </c>
      <c r="Z49" s="22">
        <f t="shared" si="29"/>
        <v>1.7417228934567708E-2</v>
      </c>
      <c r="AA49" s="22">
        <f t="shared" si="30"/>
        <v>1.0081594225639416E-2</v>
      </c>
      <c r="AB49" s="22">
        <f t="shared" si="31"/>
        <v>7.2767927192844816E-3</v>
      </c>
      <c r="AC49" s="22">
        <f t="shared" si="32"/>
        <v>6.0803389298603487E-3</v>
      </c>
      <c r="AD49" s="22">
        <f t="shared" si="33"/>
        <v>1.647575710026675E-2</v>
      </c>
      <c r="AE49" s="13">
        <f t="shared" si="43"/>
        <v>1.0000000000000002</v>
      </c>
      <c r="AF49" s="19">
        <f t="shared" si="36"/>
        <v>62.101306292170094</v>
      </c>
    </row>
    <row r="50" spans="1:32">
      <c r="A50" s="12">
        <f t="shared" si="19"/>
        <v>2011</v>
      </c>
      <c r="B50" s="12">
        <f>VLOOKUP($A50-B$4+(B$4-60),Hommes!$A:$M,(B$4-$A$2),FALSE)</f>
        <v>24909</v>
      </c>
      <c r="C50" s="12">
        <f>VLOOKUP($A50-C$4+(C$4-60),Hommes!$A:$M,(C$4-$A$2),FALSE)</f>
        <v>3804</v>
      </c>
      <c r="D50" s="12">
        <f>VLOOKUP($A50-D$4+(D$4-60),Hommes!$A:$M,(D$4-$A$2),FALSE)</f>
        <v>2230</v>
      </c>
      <c r="E50" s="51">
        <f>VLOOKUP($A50-E$4+(E$4-60),Hommes!$A:$M,(E$4-$A$2),FALSE)</f>
        <v>3886</v>
      </c>
      <c r="F50" s="12">
        <f>VLOOKUP($A50-F$4+(F$4-60),Hommes!$A:$M,(F$4-$A$2),FALSE)</f>
        <v>2710</v>
      </c>
      <c r="G50" s="12">
        <f>VLOOKUP($A50-G$4+(G$4-60),Hommes!$A:$M,(G$4-$A$2),FALSE)</f>
        <v>11004</v>
      </c>
      <c r="H50" s="12">
        <f>VLOOKUP($A50-H$4+(H$4-60),Hommes!$A:$M,(H$4-$A$2),FALSE)</f>
        <v>866</v>
      </c>
      <c r="I50" s="12">
        <f>VLOOKUP($A50-I$4+(I$4-60),Hommes!$A:$M,(I$4-$A$2),FALSE)</f>
        <v>515</v>
      </c>
      <c r="J50" s="12">
        <f>VLOOKUP($A50-J$4+(J$4-60),Hommes!$A:$M,(J$4-$A$2),FALSE)</f>
        <v>372</v>
      </c>
      <c r="K50" s="12">
        <f>VLOOKUP($A50-K$4+(K$4-60),Hommes!$A:$M,(K$4-$A$2),FALSE)</f>
        <v>333</v>
      </c>
      <c r="L50" s="12">
        <f>VLOOKUP($A50-L$4+(L$4-60),Hommes!$A:$M,(L$4-$A$2),FALSE)</f>
        <v>858</v>
      </c>
      <c r="M50" s="12">
        <f t="shared" si="39"/>
        <v>51487</v>
      </c>
      <c r="N50" s="38" t="s">
        <v>34</v>
      </c>
      <c r="O50" s="7">
        <f t="shared" si="20"/>
        <v>2011</v>
      </c>
      <c r="P50" s="25">
        <f>VLOOKUP(O50,populationISQ!$B$64:$M$121,2,FALSE)</f>
        <v>53566</v>
      </c>
      <c r="Q50" s="7">
        <f t="shared" si="40"/>
        <v>51487</v>
      </c>
      <c r="R50" s="20">
        <f t="shared" si="41"/>
        <v>0.96118806705746185</v>
      </c>
      <c r="S50" s="11">
        <f t="shared" si="37"/>
        <v>2011</v>
      </c>
      <c r="T50" s="26">
        <f t="shared" si="23"/>
        <v>0.48379202517140252</v>
      </c>
      <c r="U50" s="26">
        <f t="shared" si="24"/>
        <v>7.3882727678831556E-2</v>
      </c>
      <c r="V50" s="22">
        <f t="shared" si="25"/>
        <v>4.3311903975760874E-2</v>
      </c>
      <c r="W50" s="22">
        <f t="shared" si="26"/>
        <v>7.5475362712917826E-2</v>
      </c>
      <c r="X50" s="22">
        <f t="shared" si="42"/>
        <v>5.2634645638704916E-2</v>
      </c>
      <c r="Y50" s="22">
        <f t="shared" si="28"/>
        <v>0.21372385262299221</v>
      </c>
      <c r="Z50" s="22">
        <f t="shared" si="29"/>
        <v>1.6819779750228213E-2</v>
      </c>
      <c r="AA50" s="22">
        <f t="shared" si="30"/>
        <v>1.000252490920038E-2</v>
      </c>
      <c r="AB50" s="22">
        <f t="shared" si="31"/>
        <v>7.2251247887816341E-3</v>
      </c>
      <c r="AC50" s="22">
        <f t="shared" si="32"/>
        <v>6.4676520286674304E-3</v>
      </c>
      <c r="AD50" s="22">
        <f t="shared" si="33"/>
        <v>1.666440072251248E-2</v>
      </c>
      <c r="AE50" s="13">
        <f>SUM(T50:AD50)</f>
        <v>1</v>
      </c>
      <c r="AF50" s="19">
        <f t="shared" si="36"/>
        <v>62.119680696098037</v>
      </c>
    </row>
    <row r="51" spans="1:32">
      <c r="A51" s="12">
        <f t="shared" si="19"/>
        <v>2012</v>
      </c>
      <c r="B51" s="12">
        <f>VLOOKUP($A51-B$4+(B$4-60),Hommes!$A:$M,(B$4-$A$2),FALSE)</f>
        <v>24904</v>
      </c>
      <c r="C51" s="12">
        <f>VLOOKUP($A51-C$4+(C$4-60),Hommes!$A:$M,(C$4-$A$2),FALSE)</f>
        <v>3599</v>
      </c>
      <c r="D51" s="51">
        <f>VLOOKUP($A51-D$4+(D$4-60),Hommes!$A:$M,(D$4-$A$2),FALSE)</f>
        <v>5521</v>
      </c>
      <c r="E51" s="12">
        <f>VLOOKUP($A51-E$4+(E$4-60),Hommes!$A:$M,(E$4-$A$2),FALSE)</f>
        <v>2620</v>
      </c>
      <c r="F51" s="12">
        <f>VLOOKUP($A51-F$4+(F$4-60),Hommes!$A:$M,(F$4-$A$2),FALSE)</f>
        <v>2452</v>
      </c>
      <c r="G51" s="12">
        <f>VLOOKUP($A51-G$4+(G$4-60),Hommes!$A:$M,(G$4-$A$2),FALSE)</f>
        <v>10725</v>
      </c>
      <c r="H51" s="12">
        <f>VLOOKUP($A51-H$4+(H$4-60),Hommes!$A:$M,(H$4-$A$2),FALSE)</f>
        <v>864</v>
      </c>
      <c r="I51" s="12">
        <f>VLOOKUP($A51-I$4+(I$4-60),Hommes!$A:$M,(I$4-$A$2),FALSE)</f>
        <v>559</v>
      </c>
      <c r="J51" s="12">
        <f>VLOOKUP($A51-J$4+(J$4-60),Hommes!$A:$M,(J$4-$A$2),FALSE)</f>
        <v>399</v>
      </c>
      <c r="K51" s="12">
        <f>VLOOKUP($A51-K$4+(K$4-60),Hommes!$A:$M,(K$4-$A$2),FALSE)</f>
        <v>352</v>
      </c>
      <c r="L51" s="58">
        <f>VLOOKUP($A51-L$4+(L$4-60),Hommes!$A:$M,(L$4-$A$2),FALSE)</f>
        <v>685</v>
      </c>
      <c r="M51" s="12">
        <f>SUM(B51:L51)</f>
        <v>52680</v>
      </c>
      <c r="N51" s="38" t="s">
        <v>38</v>
      </c>
      <c r="O51" s="7">
        <f t="shared" si="20"/>
        <v>2012</v>
      </c>
      <c r="P51" s="25">
        <f>VLOOKUP(O51,populationISQ!$B$64:$M$121,2,FALSE)</f>
        <v>54357</v>
      </c>
      <c r="Q51" s="7">
        <f t="shared" si="40"/>
        <v>52680</v>
      </c>
      <c r="R51" s="20">
        <f t="shared" si="41"/>
        <v>0.96914840774877198</v>
      </c>
      <c r="S51" s="11">
        <f t="shared" si="37"/>
        <v>2012</v>
      </c>
      <c r="T51" s="26">
        <f t="shared" si="23"/>
        <v>0.47274107820804862</v>
      </c>
      <c r="U51" s="26">
        <f t="shared" si="24"/>
        <v>6.8318147304479881E-2</v>
      </c>
      <c r="V51" s="22">
        <f t="shared" si="25"/>
        <v>0.10480258162490509</v>
      </c>
      <c r="W51" s="22">
        <f t="shared" si="26"/>
        <v>4.9734244495064542E-2</v>
      </c>
      <c r="X51" s="22">
        <f t="shared" si="42"/>
        <v>4.6545178435839031E-2</v>
      </c>
      <c r="Y51" s="22">
        <f t="shared" si="28"/>
        <v>0.20358769931662871</v>
      </c>
      <c r="Z51" s="22">
        <f t="shared" si="29"/>
        <v>1.6400911161731209E-2</v>
      </c>
      <c r="AA51" s="22">
        <f t="shared" si="30"/>
        <v>1.0611237661351556E-2</v>
      </c>
      <c r="AB51" s="22">
        <f t="shared" si="31"/>
        <v>7.5740318906605923E-3</v>
      </c>
      <c r="AC51" s="22">
        <f t="shared" si="32"/>
        <v>6.6818526955201218E-3</v>
      </c>
      <c r="AD51" s="22">
        <f t="shared" si="33"/>
        <v>1.3003037205770691E-2</v>
      </c>
      <c r="AE51" s="13">
        <f t="shared" si="43"/>
        <v>1.0000000000000002</v>
      </c>
      <c r="AF51" s="19">
        <f t="shared" si="36"/>
        <v>62.054688686408497</v>
      </c>
    </row>
    <row r="52" spans="1:32" ht="14">
      <c r="A52" s="12">
        <f t="shared" si="19"/>
        <v>2013</v>
      </c>
      <c r="B52" s="12">
        <f>VLOOKUP($A52-B$4+(B$4-60),Hommes!$A:$M,(B$4-$A$2),FALSE)</f>
        <v>23231</v>
      </c>
      <c r="C52" s="51">
        <f>VLOOKUP($A52-C$4+(C$4-60),Hommes!$A:$M,(C$4-$A$2),FALSE)</f>
        <v>9652</v>
      </c>
      <c r="D52" s="12">
        <f>VLOOKUP($A52-D$4+(D$4-60),Hommes!$A:$M,(D$4-$A$2),FALSE)</f>
        <v>2983</v>
      </c>
      <c r="E52" s="12">
        <f>VLOOKUP($A52-E$4+(E$4-60),Hommes!$A:$M,(E$4-$A$2),FALSE)</f>
        <v>2058</v>
      </c>
      <c r="F52" s="12">
        <f>VLOOKUP($A52-F$4+(F$4-60),Hommes!$A:$M,(F$4-$A$2),FALSE)</f>
        <v>2155</v>
      </c>
      <c r="G52" s="12">
        <f>VLOOKUP($A52-G$4+(G$4-60),Hommes!$A:$M,(G$4-$A$2),FALSE)</f>
        <v>9984</v>
      </c>
      <c r="H52" s="12">
        <f>VLOOKUP($A52-H$4+(H$4-60),Hommes!$A:$M,(H$4-$A$2),FALSE)</f>
        <v>931</v>
      </c>
      <c r="I52" s="12">
        <f>VLOOKUP($A52-I$4+(I$4-60),Hommes!$A:$M,(I$4-$A$2),FALSE)</f>
        <v>591</v>
      </c>
      <c r="J52" s="12">
        <f>VLOOKUP($A52-J$4+(J$4-60),Hommes!$A:$M,(J$4-$A$2),FALSE)</f>
        <v>467</v>
      </c>
      <c r="K52" s="58">
        <f>VLOOKUP($A52-K$4+(K$4-60),Hommes!$A:$M,(K$4-$A$2),FALSE)</f>
        <v>292</v>
      </c>
      <c r="L52" s="50">
        <f>$N52*L$63/SUM($L$63)</f>
        <v>1678.0799999999947</v>
      </c>
      <c r="M52" s="32">
        <f>Q52</f>
        <v>54022.079999999994</v>
      </c>
      <c r="N52" s="40">
        <f>M52-SUM(B52:K52)</f>
        <v>1678.0799999999945</v>
      </c>
      <c r="O52" s="7">
        <f t="shared" si="20"/>
        <v>2013</v>
      </c>
      <c r="P52" s="25">
        <f>VLOOKUP(O52,populationISQ!$B$64:$M$121,2,FALSE)</f>
        <v>56273</v>
      </c>
      <c r="Q52" s="37">
        <f>P52*R52</f>
        <v>54022.079999999994</v>
      </c>
      <c r="R52" s="20">
        <v>0.96</v>
      </c>
      <c r="S52" s="11">
        <f t="shared" si="37"/>
        <v>2013</v>
      </c>
      <c r="T52" s="49">
        <f t="shared" si="23"/>
        <v>0.43002787008571314</v>
      </c>
      <c r="U52" s="26">
        <f t="shared" si="24"/>
        <v>0.17866768550933249</v>
      </c>
      <c r="V52" s="22">
        <f t="shared" si="25"/>
        <v>5.5218162647569298E-2</v>
      </c>
      <c r="W52" s="22">
        <f t="shared" si="26"/>
        <v>3.809553427043165E-2</v>
      </c>
      <c r="X52" s="22">
        <f t="shared" si="27"/>
        <v>3.9891096381331488E-2</v>
      </c>
      <c r="Y52" s="22">
        <f t="shared" si="28"/>
        <v>0.18481332077550514</v>
      </c>
      <c r="Z52" s="22">
        <f t="shared" si="29"/>
        <v>1.7233694074719079E-2</v>
      </c>
      <c r="AA52" s="22">
        <f t="shared" si="30"/>
        <v>1.0939971211771189E-2</v>
      </c>
      <c r="AB52" s="22">
        <f t="shared" si="31"/>
        <v>8.6446134617548989E-3</v>
      </c>
      <c r="AC52" s="22">
        <f t="shared" si="27"/>
        <v>5.4051972822964246E-3</v>
      </c>
      <c r="AD52" s="24">
        <f>L52/$M52</f>
        <v>3.1062854299575188E-2</v>
      </c>
      <c r="AE52" s="13">
        <f t="shared" ref="AE52:AE60" si="44">SUM(T52:AD52)</f>
        <v>1</v>
      </c>
      <c r="AF52" s="19">
        <f t="shared" si="36"/>
        <v>62.095435792179792</v>
      </c>
    </row>
    <row r="53" spans="1:32" ht="19.5" customHeight="1">
      <c r="A53" s="12">
        <f t="shared" si="19"/>
        <v>2014</v>
      </c>
      <c r="B53" s="51">
        <f>VLOOKUP($A53-B$4+(B$4-60),Hommes!$A:$M,(B$4-$A$2),FALSE)</f>
        <v>32045</v>
      </c>
      <c r="C53" s="12">
        <f>VLOOKUP($A53-C$4+(C$4-60),Hommes!$A:$M,(C$4-$A$2),FALSE)</f>
        <v>3953</v>
      </c>
      <c r="D53" s="12">
        <f>VLOOKUP($A53-D$4+(D$4-60),Hommes!$A:$M,(D$4-$A$2),FALSE)</f>
        <v>2358</v>
      </c>
      <c r="E53" s="12">
        <f>VLOOKUP($A53-E$4+(E$4-60),Hommes!$A:$M,(E$4-$A$2),FALSE)</f>
        <v>1875</v>
      </c>
      <c r="F53" s="12">
        <f>VLOOKUP($A53-F$4+(F$4-60),Hommes!$A:$M,(F$4-$A$2),FALSE)</f>
        <v>2035</v>
      </c>
      <c r="G53" s="12">
        <f>VLOOKUP($A53-G$4+(G$4-60),Hommes!$A:$M,(G$4-$A$2),FALSE)</f>
        <v>10504</v>
      </c>
      <c r="H53" s="12">
        <f>VLOOKUP($A53-H$4+(H$4-60),Hommes!$A:$M,(H$4-$A$2),FALSE)</f>
        <v>1078</v>
      </c>
      <c r="I53" s="12">
        <f>VLOOKUP($A53-I$4+(I$4-60),Hommes!$A:$M,(I$4-$A$2),FALSE)</f>
        <v>729</v>
      </c>
      <c r="J53" s="58">
        <f>VLOOKUP($A53-J$4+(J$4-60),Hommes!$A:$M,(J$4-$A$2),FALSE)</f>
        <v>449</v>
      </c>
      <c r="K53" s="50">
        <f>$N53*K$63/SUM($K$63:$L$63)</f>
        <v>366.23797195939426</v>
      </c>
      <c r="L53" s="50">
        <f>$N53*L$63/SUM($K$63:$L$63)</f>
        <v>881.04202804060469</v>
      </c>
      <c r="M53" s="32">
        <f>Q53</f>
        <v>56273.279999999999</v>
      </c>
      <c r="N53" s="40">
        <f>M53-SUM(B53:J53)</f>
        <v>1247.2799999999988</v>
      </c>
      <c r="O53" s="7">
        <f t="shared" si="20"/>
        <v>2014</v>
      </c>
      <c r="P53" s="25">
        <f>VLOOKUP(O53,populationISQ!$B$64:$M$121,2,FALSE)</f>
        <v>58618</v>
      </c>
      <c r="Q53" s="37">
        <f t="shared" ref="Q53:Q55" si="45">P53*R53</f>
        <v>56273.279999999999</v>
      </c>
      <c r="R53" s="20">
        <v>0.96</v>
      </c>
      <c r="S53" s="11">
        <f t="shared" si="37"/>
        <v>2014</v>
      </c>
      <c r="T53" s="49">
        <f t="shared" si="23"/>
        <v>0.56945321118655245</v>
      </c>
      <c r="U53" s="26">
        <f t="shared" si="24"/>
        <v>7.0246482877841854E-2</v>
      </c>
      <c r="V53" s="22">
        <f t="shared" si="25"/>
        <v>4.1902657886655974E-2</v>
      </c>
      <c r="W53" s="22">
        <f t="shared" si="26"/>
        <v>3.3319543484936369E-2</v>
      </c>
      <c r="X53" s="22">
        <f t="shared" si="27"/>
        <v>3.6162811195650936E-2</v>
      </c>
      <c r="Y53" s="22">
        <f t="shared" si="28"/>
        <v>0.18666052520841153</v>
      </c>
      <c r="Z53" s="22">
        <f t="shared" si="29"/>
        <v>1.9156516200939416E-2</v>
      </c>
      <c r="AA53" s="22">
        <f t="shared" si="30"/>
        <v>1.2954638506943259E-2</v>
      </c>
      <c r="AB53" s="22">
        <f t="shared" si="27"/>
        <v>7.9789200131927616E-3</v>
      </c>
      <c r="AC53" s="24">
        <f t="shared" si="32"/>
        <v>6.5082037506858361E-3</v>
      </c>
      <c r="AD53" s="24">
        <f t="shared" si="33"/>
        <v>1.5656489688189577E-2</v>
      </c>
      <c r="AE53" s="13">
        <f>SUM(T53:AD53)</f>
        <v>0.99999999999999978</v>
      </c>
      <c r="AF53" s="19">
        <f t="shared" si="36"/>
        <v>61.816555957428477</v>
      </c>
    </row>
    <row r="54" spans="1:32" ht="14">
      <c r="A54" s="12">
        <f t="shared" si="19"/>
        <v>2015</v>
      </c>
      <c r="B54" s="12">
        <f>VLOOKUP($A54-B$4+(B$4-60),Hommes!$A:$M,(B$4-$A$2),FALSE)</f>
        <v>31527</v>
      </c>
      <c r="C54" s="12">
        <f>VLOOKUP($A54-C$4+(C$4-60),Hommes!$A:$M,(C$4-$A$2),FALSE)</f>
        <v>3651</v>
      </c>
      <c r="D54" s="12">
        <f>VLOOKUP($A54-D$4+(D$4-60),Hommes!$A:$M,(D$4-$A$2),FALSE)</f>
        <v>2349</v>
      </c>
      <c r="E54" s="12">
        <f>VLOOKUP($A54-E$4+(E$4-60),Hommes!$A:$M,(E$4-$A$2),FALSE)</f>
        <v>1712</v>
      </c>
      <c r="F54" s="12">
        <f>VLOOKUP($A54-F$4+(F$4-60),Hommes!$A:$M,(F$4-$A$2),FALSE)</f>
        <v>2015</v>
      </c>
      <c r="G54" s="12">
        <f>VLOOKUP($A54-G$4+(G$4-60),Hommes!$A:$M,(G$4-$A$2),FALSE)</f>
        <v>10621</v>
      </c>
      <c r="H54" s="12">
        <f>VLOOKUP($A54-H$4+(H$4-60),Hommes!$A:$M,(H$4-$A$2),FALSE)</f>
        <v>1213</v>
      </c>
      <c r="I54" s="58">
        <f>VLOOKUP($A54-I$4+(I$4-60),Hommes!$A:$M,(I$4-$A$2),FALSE)</f>
        <v>705</v>
      </c>
      <c r="J54" s="50">
        <f t="shared" ref="J54:K54" si="46">$N54*J$63/SUM($J$63:$L$63)</f>
        <v>1064.6520848433777</v>
      </c>
      <c r="K54" s="50">
        <f t="shared" si="46"/>
        <v>721.23226527795759</v>
      </c>
      <c r="L54" s="50">
        <f>$N54*L$63/SUM($J$63:$L$63)</f>
        <v>1735.035649878663</v>
      </c>
      <c r="M54" s="32">
        <f>Q54</f>
        <v>57313.919999999998</v>
      </c>
      <c r="N54" s="40">
        <f>M54-SUM(B54:I54)</f>
        <v>3520.9199999999983</v>
      </c>
      <c r="O54" s="7">
        <f t="shared" si="20"/>
        <v>2015</v>
      </c>
      <c r="P54" s="25">
        <f>VLOOKUP(O54,populationISQ!$B$64:$M$121,2,FALSE)</f>
        <v>59702</v>
      </c>
      <c r="Q54" s="37">
        <f t="shared" si="45"/>
        <v>57313.919999999998</v>
      </c>
      <c r="R54" s="20">
        <v>0.96</v>
      </c>
      <c r="S54" s="11">
        <f t="shared" si="37"/>
        <v>2015</v>
      </c>
      <c r="T54" s="49">
        <f t="shared" si="23"/>
        <v>0.5500757931057586</v>
      </c>
      <c r="U54" s="26">
        <f t="shared" si="24"/>
        <v>6.3701802284680586E-2</v>
      </c>
      <c r="V54" s="22">
        <f t="shared" si="25"/>
        <v>4.0984807879133028E-2</v>
      </c>
      <c r="W54" s="22">
        <f t="shared" si="26"/>
        <v>2.9870579433408151E-2</v>
      </c>
      <c r="X54" s="22">
        <f t="shared" si="27"/>
        <v>3.5157253246680738E-2</v>
      </c>
      <c r="Y54" s="22">
        <f t="shared" si="28"/>
        <v>0.18531274775831072</v>
      </c>
      <c r="Z54" s="22">
        <f t="shared" si="29"/>
        <v>2.1164143021450987E-2</v>
      </c>
      <c r="AA54" s="22">
        <f t="shared" si="27"/>
        <v>1.23006766942481E-2</v>
      </c>
      <c r="AB54" s="24">
        <f t="shared" si="31"/>
        <v>1.8575802961015016E-2</v>
      </c>
      <c r="AC54" s="24">
        <f t="shared" si="32"/>
        <v>1.2583893498786292E-2</v>
      </c>
      <c r="AD54" s="24">
        <f t="shared" si="33"/>
        <v>3.0272500116527764E-2</v>
      </c>
      <c r="AE54" s="13">
        <f t="shared" si="44"/>
        <v>1</v>
      </c>
      <c r="AF54" s="19">
        <f t="shared" si="36"/>
        <v>62.080151969452366</v>
      </c>
    </row>
    <row r="55" spans="1:32" ht="19.5" customHeight="1">
      <c r="A55" s="12">
        <f>A56-1</f>
        <v>2016</v>
      </c>
      <c r="B55" s="12">
        <f>VLOOKUP($A55-B$4+(B$4-60),Hommes!$A:$M,(B$4-$A$2),FALSE)</f>
        <v>30394</v>
      </c>
      <c r="C55" s="12">
        <f>VLOOKUP($A55-C$4+(C$4-60),Hommes!$A:$M,(C$4-$A$2),FALSE)</f>
        <v>3770</v>
      </c>
      <c r="D55" s="12">
        <f>VLOOKUP($A55-D$4+(D$4-60),Hommes!$A:$M,(D$4-$A$2),FALSE)</f>
        <v>2355</v>
      </c>
      <c r="E55" s="12">
        <f>VLOOKUP($A55-E$4+(E$4-60),Hommes!$A:$M,(E$4-$A$2),FALSE)</f>
        <v>1951</v>
      </c>
      <c r="F55" s="12">
        <f>VLOOKUP($A55-F$4+(F$4-60),Hommes!$A:$M,(F$4-$A$2),FALSE)</f>
        <v>2079</v>
      </c>
      <c r="G55" s="12">
        <f>VLOOKUP($A55-G$4+(G$4-60),Hommes!$A:$M,(G$4-$A$2),FALSE)</f>
        <v>11358</v>
      </c>
      <c r="H55" s="58">
        <f>VLOOKUP($A55-H$4+(H$4-60),Hommes!$A:$M,(H$4-$A$2),FALSE)</f>
        <v>1180</v>
      </c>
      <c r="I55" s="50">
        <f t="shared" ref="I55:K55" si="47">$N55*I$63/SUM($I$63:$L$63)</f>
        <v>1730.6613821498779</v>
      </c>
      <c r="J55" s="50">
        <f t="shared" si="47"/>
        <v>1122.605616043272</v>
      </c>
      <c r="K55" s="50">
        <f t="shared" si="47"/>
        <v>760.49199827731172</v>
      </c>
      <c r="L55" s="50">
        <f>$N55*L$63/SUM($I$63:$L$63)</f>
        <v>1829.4810035295361</v>
      </c>
      <c r="M55" s="32">
        <f>Q55</f>
        <v>58530.239999999998</v>
      </c>
      <c r="N55" s="40">
        <f>M55-SUM(B55:H55)</f>
        <v>5443.239999999998</v>
      </c>
      <c r="O55" s="7">
        <f t="shared" si="20"/>
        <v>2016</v>
      </c>
      <c r="P55" s="25">
        <f>VLOOKUP(O55,populationISQ!$B$64:$M$121,2,FALSE)</f>
        <v>60969</v>
      </c>
      <c r="Q55" s="37">
        <f t="shared" si="45"/>
        <v>58530.239999999998</v>
      </c>
      <c r="R55" s="20">
        <v>0.96</v>
      </c>
      <c r="S55" s="11">
        <f t="shared" si="37"/>
        <v>2016</v>
      </c>
      <c r="T55" s="49">
        <f t="shared" si="23"/>
        <v>0.51928712405758115</v>
      </c>
      <c r="U55" s="26">
        <f t="shared" si="24"/>
        <v>6.441114883520041E-2</v>
      </c>
      <c r="V55" s="22">
        <f t="shared" si="25"/>
        <v>4.0235611540290969E-2</v>
      </c>
      <c r="W55" s="22">
        <f t="shared" si="26"/>
        <v>3.3333196651850396E-2</v>
      </c>
      <c r="X55" s="22">
        <f t="shared" si="27"/>
        <v>3.5520100378881071E-2</v>
      </c>
      <c r="Y55" s="22">
        <f t="shared" si="28"/>
        <v>0.19405353540323772</v>
      </c>
      <c r="Z55" s="22">
        <f t="shared" si="27"/>
        <v>2.0160518733564052E-2</v>
      </c>
      <c r="AA55" s="24">
        <f t="shared" si="30"/>
        <v>2.9568670522278365E-2</v>
      </c>
      <c r="AB55" s="24">
        <f t="shared" si="31"/>
        <v>1.9179925044614066E-2</v>
      </c>
      <c r="AC55" s="24">
        <f t="shared" si="32"/>
        <v>1.299314676101297E-2</v>
      </c>
      <c r="AD55" s="24">
        <f t="shared" si="33"/>
        <v>3.1257022071488789E-2</v>
      </c>
      <c r="AE55" s="13">
        <f t="shared" si="44"/>
        <v>1</v>
      </c>
      <c r="AF55" s="19">
        <f t="shared" si="36"/>
        <v>62.268121788381301</v>
      </c>
    </row>
    <row r="56" spans="1:32" ht="14">
      <c r="A56" s="12">
        <v>2017</v>
      </c>
      <c r="B56" s="12">
        <f>VLOOKUP($A56-B$4+(B$4-60),Hommes!$A:$M,(B$4-$A$2),FALSE)</f>
        <v>30360</v>
      </c>
      <c r="C56" s="12">
        <f>VLOOKUP($A56-C$4+(C$4-60),Hommes!$A:$M,(C$4-$A$2),FALSE)</f>
        <v>3696</v>
      </c>
      <c r="D56" s="12">
        <f>VLOOKUP($A56-D$4+(D$4-60),Hommes!$A:$M,(D$4-$A$2),FALSE)</f>
        <v>2444</v>
      </c>
      <c r="E56" s="12">
        <f>VLOOKUP($A56-E$4+(E$4-60),Hommes!$A:$M,(E$4-$A$2),FALSE)</f>
        <v>1846</v>
      </c>
      <c r="F56" s="12">
        <f>VLOOKUP($A56-F$4+(F$4-60),Hommes!$A:$M,(F$4-$A$2),FALSE)</f>
        <v>1984</v>
      </c>
      <c r="G56" s="58">
        <f>VLOOKUP($A56-G$4+(G$4-60),Hommes!$A:$M,(G$4-$A$2),FALSE)</f>
        <v>12091</v>
      </c>
      <c r="H56" s="50">
        <f t="shared" ref="H56:K56" si="48">$N56*H$63/SUM($H$63:$L$63)</f>
        <v>2672.088753679222</v>
      </c>
      <c r="I56" s="50">
        <f t="shared" si="48"/>
        <v>1630.339987364692</v>
      </c>
      <c r="J56" s="50">
        <f t="shared" si="48"/>
        <v>1057.5314413048018</v>
      </c>
      <c r="K56" s="50">
        <f t="shared" si="48"/>
        <v>716.40849426141983</v>
      </c>
      <c r="L56" s="50">
        <f>$N56*L$63/SUM($H$63:$L$63)</f>
        <v>1723.4313233898599</v>
      </c>
      <c r="M56" s="32">
        <f t="shared" ref="M56:M60" si="49">Q56</f>
        <v>60220.799999999996</v>
      </c>
      <c r="N56" s="40">
        <f>M56-SUM(B56:G56)</f>
        <v>7799.7999999999956</v>
      </c>
      <c r="O56" s="7">
        <f t="shared" si="20"/>
        <v>2017</v>
      </c>
      <c r="P56" s="25">
        <f>VLOOKUP(O56,populationISQ!$B$64:$M$121,2,FALSE)</f>
        <v>62730</v>
      </c>
      <c r="Q56" s="37">
        <f>P56*R56</f>
        <v>60220.799999999996</v>
      </c>
      <c r="R56" s="20">
        <v>0.96</v>
      </c>
      <c r="S56" s="11">
        <f t="shared" si="37"/>
        <v>2017</v>
      </c>
      <c r="T56" s="49">
        <f t="shared" si="23"/>
        <v>0.50414474732982628</v>
      </c>
      <c r="U56" s="26">
        <f t="shared" si="24"/>
        <v>6.1374143153196239E-2</v>
      </c>
      <c r="V56" s="22">
        <f t="shared" si="25"/>
        <v>4.0583984271215262E-2</v>
      </c>
      <c r="W56" s="22">
        <f t="shared" si="26"/>
        <v>3.0653860460173231E-2</v>
      </c>
      <c r="X56" s="22">
        <f t="shared" si="27"/>
        <v>3.2945427493490623E-2</v>
      </c>
      <c r="Y56" s="22">
        <f t="shared" si="27"/>
        <v>0.20077780434667095</v>
      </c>
      <c r="Z56" s="24">
        <f t="shared" si="29"/>
        <v>4.4371525348039585E-2</v>
      </c>
      <c r="AA56" s="24">
        <f t="shared" si="30"/>
        <v>2.7072705566261027E-2</v>
      </c>
      <c r="AB56" s="24">
        <f t="shared" si="31"/>
        <v>1.7560899910077612E-2</v>
      </c>
      <c r="AC56" s="24">
        <f t="shared" si="32"/>
        <v>1.1896362955347984E-2</v>
      </c>
      <c r="AD56" s="24">
        <f t="shared" si="33"/>
        <v>2.8618539165701222E-2</v>
      </c>
      <c r="AE56" s="13">
        <f t="shared" si="44"/>
        <v>1</v>
      </c>
      <c r="AF56" s="19">
        <f>T56*$T$4+U56*$U$4+V56*$V$4+W56*$W$4+X56*$X$4+Y56*$Y$4+Z56*$Z$4+AA56*$AA$4+AB56*$AB$4+AC56*$AC$4+AD56*$AD$4</f>
        <v>62.35965237337129</v>
      </c>
    </row>
    <row r="57" spans="1:32" ht="14">
      <c r="A57" s="12">
        <v>2018</v>
      </c>
      <c r="B57" s="12">
        <f>VLOOKUP($A57-B$4+(B$4-60),Hommes!$A:$M,(B$4-$A$2),FALSE)</f>
        <v>27843</v>
      </c>
      <c r="C57" s="12">
        <f>VLOOKUP($A57-C$4+(C$4-60),Hommes!$A:$M,(C$4-$A$2),FALSE)</f>
        <v>3845</v>
      </c>
      <c r="D57" s="12">
        <f>VLOOKUP($A57-D$4+(D$4-60),Hommes!$A:$M,(D$4-$A$2),FALSE)</f>
        <v>2295</v>
      </c>
      <c r="E57" s="12">
        <f>VLOOKUP($A57-E$4+(E$4-60),Hommes!$A:$M,(E$4-$A$2),FALSE)</f>
        <v>1679</v>
      </c>
      <c r="F57" s="58">
        <f>VLOOKUP($A57-F$4+(F$4-60),Hommes!$A:$M,(F$4-$A$2),FALSE)</f>
        <v>2384</v>
      </c>
      <c r="G57" s="50">
        <f t="shared" ref="G57:K57" si="50">$N57*G$63/SUM($G$63:$L$63)</f>
        <v>17612.533495288877</v>
      </c>
      <c r="H57" s="50">
        <f t="shared" si="50"/>
        <v>1768.5112785883657</v>
      </c>
      <c r="I57" s="50">
        <f t="shared" si="50"/>
        <v>1079.0340147265192</v>
      </c>
      <c r="J57" s="50">
        <f t="shared" si="50"/>
        <v>699.92296432301509</v>
      </c>
      <c r="K57" s="50">
        <f t="shared" si="50"/>
        <v>474.15210308165052</v>
      </c>
      <c r="L57" s="50">
        <f>$N57*L$63/SUM($G$63:$L$63)</f>
        <v>1140.6461439915684</v>
      </c>
      <c r="M57" s="32">
        <f t="shared" si="49"/>
        <v>60820.799999999996</v>
      </c>
      <c r="N57" s="40">
        <f>M57-SUM(B57:F57)</f>
        <v>22774.799999999996</v>
      </c>
      <c r="O57" s="57">
        <v>2018</v>
      </c>
      <c r="P57" s="25">
        <f>VLOOKUP(O57,populationISQ!$B$64:$M$121,2,FALSE)</f>
        <v>63355</v>
      </c>
      <c r="Q57" s="37">
        <f t="shared" ref="Q57:Q60" si="51">P57*R57</f>
        <v>60820.799999999996</v>
      </c>
      <c r="R57" s="20">
        <v>0.96</v>
      </c>
      <c r="S57" s="12">
        <v>2018</v>
      </c>
      <c r="T57" s="49">
        <f t="shared" si="23"/>
        <v>0.45778746744534765</v>
      </c>
      <c r="U57" s="26">
        <f t="shared" si="24"/>
        <v>6.3218504195932973E-2</v>
      </c>
      <c r="V57" s="22">
        <f t="shared" si="25"/>
        <v>3.7733801594191464E-2</v>
      </c>
      <c r="W57" s="22">
        <f t="shared" si="26"/>
        <v>2.7605687527950964E-2</v>
      </c>
      <c r="X57" s="22">
        <f t="shared" si="27"/>
        <v>3.9197116775839848E-2</v>
      </c>
      <c r="Y57" s="24">
        <f t="shared" si="27"/>
        <v>0.28958076012299866</v>
      </c>
      <c r="Z57" s="24">
        <f t="shared" ref="Z57" si="52">H57/$M57</f>
        <v>2.90774090210646E-2</v>
      </c>
      <c r="AA57" s="24">
        <f t="shared" si="30"/>
        <v>1.7741200620947428E-2</v>
      </c>
      <c r="AB57" s="24">
        <f t="shared" si="31"/>
        <v>1.1507953928968629E-2</v>
      </c>
      <c r="AC57" s="24">
        <f t="shared" si="32"/>
        <v>7.7958873129200957E-3</v>
      </c>
      <c r="AD57" s="24">
        <f t="shared" si="33"/>
        <v>1.8754211453837641E-2</v>
      </c>
      <c r="AE57" s="13">
        <f t="shared" si="44"/>
        <v>1</v>
      </c>
      <c r="AF57" s="19">
        <f t="shared" ref="AF57:AF61" si="53">T57*$T$4+U57*$U$4+V57*$V$4+W57*$W$4+X57*$X$4+Y57*$Y$4+Z57*$Z$4+AA57*$AA$4+AB57*$AB$4+AC57*$AC$4+AD57*$AD$4</f>
        <v>62.474617027945925</v>
      </c>
    </row>
    <row r="58" spans="1:32" ht="14">
      <c r="A58" s="12">
        <v>2019</v>
      </c>
      <c r="B58" s="12">
        <f>VLOOKUP($A58-B$4+(B$4-60),Hommes!$A:$M,(B$4-$A$2),FALSE)</f>
        <v>25879</v>
      </c>
      <c r="C58" s="12">
        <f>VLOOKUP($A58-C$4+(C$4-60),Hommes!$A:$M,(C$4-$A$2),FALSE)</f>
        <v>3472</v>
      </c>
      <c r="D58" s="12">
        <f>VLOOKUP($A58-D$4+(D$4-60),Hommes!$A:$M,(D$4-$A$2),FALSE)</f>
        <v>2070</v>
      </c>
      <c r="E58" s="58">
        <f>VLOOKUP($A58-E$4+(E$4-60),Hommes!$A:$M,(E$4-$A$2),FALSE)</f>
        <v>2190</v>
      </c>
      <c r="F58" s="50">
        <f t="shared" ref="F58:K58" si="54">$N58*F$63/SUM($F$63:$L$63)</f>
        <v>3564.7447441926274</v>
      </c>
      <c r="G58" s="50">
        <f t="shared" si="54"/>
        <v>18259.547682764369</v>
      </c>
      <c r="H58" s="50">
        <f t="shared" si="54"/>
        <v>1833.4793246825386</v>
      </c>
      <c r="I58" s="50">
        <f t="shared" si="54"/>
        <v>1118.6734179096809</v>
      </c>
      <c r="J58" s="50">
        <f t="shared" si="54"/>
        <v>725.63534057927757</v>
      </c>
      <c r="K58" s="50">
        <f t="shared" si="54"/>
        <v>491.57055896690014</v>
      </c>
      <c r="L58" s="50">
        <f>$N58*L$63/SUM($F$63:$L$63)</f>
        <v>1182.548930904602</v>
      </c>
      <c r="M58" s="32">
        <f t="shared" si="49"/>
        <v>60787.199999999997</v>
      </c>
      <c r="N58" s="40">
        <f>M58-SUM(B58:E58)</f>
        <v>27176.199999999997</v>
      </c>
      <c r="O58" s="57">
        <v>2019</v>
      </c>
      <c r="P58" s="25">
        <f>VLOOKUP(O58,populationISQ!$B$64:$M$121,2,FALSE)</f>
        <v>63320</v>
      </c>
      <c r="Q58" s="37">
        <f t="shared" si="51"/>
        <v>60787.199999999997</v>
      </c>
      <c r="R58" s="20">
        <v>0.96</v>
      </c>
      <c r="S58" s="12">
        <v>2019</v>
      </c>
      <c r="T58" s="49">
        <f t="shared" si="23"/>
        <v>0.42573107496315016</v>
      </c>
      <c r="U58" s="26">
        <f t="shared" si="24"/>
        <v>5.7117287850073702E-2</v>
      </c>
      <c r="V58" s="22">
        <f t="shared" si="25"/>
        <v>3.4053221730890718E-2</v>
      </c>
      <c r="W58" s="22">
        <f t="shared" si="26"/>
        <v>3.6027321541377132E-2</v>
      </c>
      <c r="X58" s="24">
        <f>F58/$M58</f>
        <v>5.8643016032859346E-2</v>
      </c>
      <c r="Y58" s="24">
        <f t="shared" ref="Y58:Y61" si="55">G58/$M58</f>
        <v>0.3003847468342738</v>
      </c>
      <c r="Z58" s="24">
        <f t="shared" ref="Z58:Z61" si="56">H58/$M58</f>
        <v>3.0162259894888046E-2</v>
      </c>
      <c r="AA58" s="24">
        <f t="shared" si="30"/>
        <v>1.8403108185764124E-2</v>
      </c>
      <c r="AB58" s="24">
        <f t="shared" si="31"/>
        <v>1.1937304902664996E-2</v>
      </c>
      <c r="AC58" s="24">
        <f t="shared" si="32"/>
        <v>8.0867445608105021E-3</v>
      </c>
      <c r="AD58" s="24">
        <f t="shared" si="33"/>
        <v>1.945391350324743E-2</v>
      </c>
      <c r="AE58" s="13">
        <f t="shared" si="44"/>
        <v>0.99999999999999989</v>
      </c>
      <c r="AF58" s="19">
        <f t="shared" si="53"/>
        <v>62.64241508620956</v>
      </c>
    </row>
    <row r="59" spans="1:32" ht="14">
      <c r="A59" s="12">
        <v>2020</v>
      </c>
      <c r="B59" s="12">
        <f>VLOOKUP($A59-B$4+(B$4-60),Hommes!$A:$M,(B$4-$A$2),FALSE)</f>
        <v>22982</v>
      </c>
      <c r="C59" s="12">
        <f>VLOOKUP($A59-C$4+(C$4-60),Hommes!$A:$M,(C$4-$A$2),FALSE)</f>
        <v>3332</v>
      </c>
      <c r="D59" s="58">
        <f>VLOOKUP($A59-D$4+(D$4-60),Hommes!$A:$M,(D$4-$A$2),FALSE)</f>
        <v>2613</v>
      </c>
      <c r="E59" s="50">
        <f t="shared" ref="E59:K59" si="57">$N59*E$63/SUM($E$63:$L$63)</f>
        <v>3451.7695777310687</v>
      </c>
      <c r="F59" s="50">
        <f t="shared" si="57"/>
        <v>3755.4669465568145</v>
      </c>
      <c r="G59" s="50">
        <f t="shared" si="57"/>
        <v>19236.476298453919</v>
      </c>
      <c r="H59" s="50">
        <f t="shared" si="57"/>
        <v>1931.5747676626659</v>
      </c>
      <c r="I59" s="50">
        <f t="shared" si="57"/>
        <v>1178.5250688133219</v>
      </c>
      <c r="J59" s="50">
        <f t="shared" si="57"/>
        <v>764.4585327570702</v>
      </c>
      <c r="K59" s="50">
        <f t="shared" si="57"/>
        <v>517.8707364975063</v>
      </c>
      <c r="L59" s="50">
        <f>$N59*L$63/SUM($E$63:$L$63)</f>
        <v>1245.8180715276346</v>
      </c>
      <c r="M59" s="32">
        <f t="shared" si="49"/>
        <v>61008.959999999999</v>
      </c>
      <c r="N59" s="40">
        <f>M59-SUM(B59:D59)</f>
        <v>32081.96</v>
      </c>
      <c r="O59" s="57">
        <v>2020</v>
      </c>
      <c r="P59" s="25">
        <f>VLOOKUP(O59,populationISQ!$B$64:$M$121,2,FALSE)</f>
        <v>63551</v>
      </c>
      <c r="Q59" s="37">
        <f t="shared" si="51"/>
        <v>61008.959999999999</v>
      </c>
      <c r="R59" s="20">
        <v>0.96</v>
      </c>
      <c r="S59" s="12">
        <v>2020</v>
      </c>
      <c r="T59" s="49">
        <f t="shared" si="23"/>
        <v>0.37669876686965326</v>
      </c>
      <c r="U59" s="26">
        <f t="shared" si="24"/>
        <v>5.4614928692441243E-2</v>
      </c>
      <c r="V59" s="22">
        <f t="shared" si="25"/>
        <v>4.2829774511809415E-2</v>
      </c>
      <c r="W59" s="24">
        <f t="shared" si="26"/>
        <v>5.6578076035570329E-2</v>
      </c>
      <c r="X59" s="24">
        <f t="shared" ref="X59:X61" si="58">F59/$M59</f>
        <v>6.1555990244003739E-2</v>
      </c>
      <c r="Y59" s="24">
        <f t="shared" ref="Y59:Y60" si="59">G59/$M59</f>
        <v>0.31530575670285022</v>
      </c>
      <c r="Z59" s="24">
        <f t="shared" si="56"/>
        <v>3.1660509663870122E-2</v>
      </c>
      <c r="AA59" s="24">
        <f t="shared" si="30"/>
        <v>1.9317245676918962E-2</v>
      </c>
      <c r="AB59" s="24">
        <f t="shared" si="31"/>
        <v>1.253026658308993E-2</v>
      </c>
      <c r="AC59" s="24">
        <f t="shared" si="32"/>
        <v>8.4884373786654668E-3</v>
      </c>
      <c r="AD59" s="24">
        <f t="shared" si="33"/>
        <v>2.0420247641127379E-2</v>
      </c>
      <c r="AE59" s="13">
        <f t="shared" si="44"/>
        <v>1</v>
      </c>
      <c r="AF59" s="19">
        <f t="shared" si="53"/>
        <v>62.83878577351868</v>
      </c>
    </row>
    <row r="60" spans="1:32" ht="14">
      <c r="A60" s="12">
        <v>2021</v>
      </c>
      <c r="B60" s="12">
        <f>VLOOKUP($A60-B$4+(B$4-60),Hommes!$A:$M,(B$4-$A$2),FALSE)</f>
        <v>20401</v>
      </c>
      <c r="C60" s="58">
        <f>VLOOKUP($A60-C$4+(C$4-60),Hommes!$A:$M,(C$4-$A$2),FALSE)</f>
        <v>3779</v>
      </c>
      <c r="D60" s="50">
        <f t="shared" ref="D60:K60" si="60">$N60*D$63/SUM($D$63:$L$63)</f>
        <v>4261.8351229957025</v>
      </c>
      <c r="E60" s="50">
        <f t="shared" si="60"/>
        <v>3584.9477631539849</v>
      </c>
      <c r="F60" s="50">
        <f t="shared" si="60"/>
        <v>3900.3625608483494</v>
      </c>
      <c r="G60" s="50">
        <f t="shared" si="60"/>
        <v>19978.66923737049</v>
      </c>
      <c r="H60" s="50">
        <f t="shared" si="60"/>
        <v>2006.0999110052576</v>
      </c>
      <c r="I60" s="50">
        <f t="shared" si="60"/>
        <v>1223.9956098229409</v>
      </c>
      <c r="J60" s="50">
        <f t="shared" si="60"/>
        <v>793.95331736855439</v>
      </c>
      <c r="K60" s="50">
        <f t="shared" si="60"/>
        <v>537.85152705065275</v>
      </c>
      <c r="L60" s="50">
        <f>$N60*L$63/SUM($D$63:$L$63)</f>
        <v>1293.88495038407</v>
      </c>
      <c r="M60" s="32">
        <f t="shared" si="49"/>
        <v>61761.599999999999</v>
      </c>
      <c r="N60" s="40">
        <f>M60-SUM(B60:C60)</f>
        <v>37581.599999999999</v>
      </c>
      <c r="O60" s="57">
        <v>2021</v>
      </c>
      <c r="P60" s="25">
        <f>VLOOKUP(O60,populationISQ!$B$64:$M$121,2,FALSE)</f>
        <v>64335</v>
      </c>
      <c r="Q60" s="37">
        <f t="shared" si="51"/>
        <v>61761.599999999999</v>
      </c>
      <c r="R60" s="20">
        <v>0.96</v>
      </c>
      <c r="S60" s="12">
        <v>2021</v>
      </c>
      <c r="T60" s="49">
        <f t="shared" si="23"/>
        <v>0.33031851506437659</v>
      </c>
      <c r="U60" s="26">
        <f t="shared" si="24"/>
        <v>6.118688635009456E-2</v>
      </c>
      <c r="V60" s="24">
        <f>D60/$M60</f>
        <v>6.9004610032701585E-2</v>
      </c>
      <c r="W60" s="24">
        <f t="shared" si="26"/>
        <v>5.8044930234222962E-2</v>
      </c>
      <c r="X60" s="24">
        <f t="shared" si="58"/>
        <v>6.3151902814181454E-2</v>
      </c>
      <c r="Y60" s="24">
        <f t="shared" si="59"/>
        <v>0.32348043504977997</v>
      </c>
      <c r="Z60" s="24">
        <f t="shared" si="56"/>
        <v>3.2481346192541283E-2</v>
      </c>
      <c r="AA60" s="24">
        <f t="shared" si="30"/>
        <v>1.9818068343808143E-2</v>
      </c>
      <c r="AB60" s="24">
        <f t="shared" si="31"/>
        <v>1.2855128710534611E-2</v>
      </c>
      <c r="AC60" s="24">
        <f t="shared" si="32"/>
        <v>8.7085102563834605E-3</v>
      </c>
      <c r="AD60" s="24">
        <f t="shared" si="33"/>
        <v>2.0949666951375449E-2</v>
      </c>
      <c r="AE60" s="13">
        <f t="shared" si="44"/>
        <v>1</v>
      </c>
      <c r="AF60" s="19">
        <f t="shared" si="53"/>
        <v>62.967669530691182</v>
      </c>
    </row>
    <row r="61" spans="1:32" ht="14">
      <c r="A61" s="12">
        <v>2022</v>
      </c>
      <c r="B61" s="12">
        <f>VLOOKUP($A61-B$4+(B$4-60),Hommes!$A:$M,(B$4-$A$2),FALSE)</f>
        <v>18793</v>
      </c>
      <c r="C61" s="50">
        <f>$N61*C$63/SUM($C$63:$L$63)</f>
        <v>5835.2915798847453</v>
      </c>
      <c r="D61" s="50">
        <f t="shared" ref="D61:K61" si="61">$N61*D$63/SUM($C$63:$L$63)</f>
        <v>4084.6043570043098</v>
      </c>
      <c r="E61" s="50">
        <f t="shared" si="61"/>
        <v>3435.8657316425674</v>
      </c>
      <c r="F61" s="50">
        <f t="shared" si="61"/>
        <v>3738.163830875566</v>
      </c>
      <c r="G61" s="50">
        <f t="shared" si="61"/>
        <v>19147.845249524864</v>
      </c>
      <c r="H61" s="50">
        <f t="shared" si="61"/>
        <v>1922.6751389007914</v>
      </c>
      <c r="I61" s="50">
        <f t="shared" si="61"/>
        <v>1173.0950767806071</v>
      </c>
      <c r="J61" s="50">
        <f t="shared" si="61"/>
        <v>760.9363304280256</v>
      </c>
      <c r="K61" s="50">
        <f t="shared" si="61"/>
        <v>515.48467442078777</v>
      </c>
      <c r="L61" s="50">
        <f>$N61*L$63/SUM($C$63:$L$63)</f>
        <v>1240.07803053774</v>
      </c>
      <c r="M61" s="32">
        <f>Q61</f>
        <v>60647.040000000001</v>
      </c>
      <c r="N61" s="40">
        <f>M61-SUM(B61)</f>
        <v>41854.04</v>
      </c>
      <c r="O61" s="57">
        <v>2022</v>
      </c>
      <c r="P61" s="25">
        <f>VLOOKUP(O61,populationISQ!$B$64:$M$121,2,FALSE)</f>
        <v>63174</v>
      </c>
      <c r="Q61" s="37">
        <f>P61*R61</f>
        <v>60647.040000000001</v>
      </c>
      <c r="R61" s="20">
        <v>0.96</v>
      </c>
      <c r="S61" s="12">
        <v>2022</v>
      </c>
      <c r="T61" s="49">
        <f t="shared" si="23"/>
        <v>0.30987497493694666</v>
      </c>
      <c r="U61" s="24">
        <f t="shared" si="24"/>
        <v>9.6217252810437984E-2</v>
      </c>
      <c r="V61" s="24">
        <f t="shared" ref="V61" si="62">D61/$M61</f>
        <v>6.7350432222319664E-2</v>
      </c>
      <c r="W61" s="24">
        <f t="shared" si="26"/>
        <v>5.6653477756582471E-2</v>
      </c>
      <c r="X61" s="24">
        <f t="shared" si="58"/>
        <v>6.1638026041758442E-2</v>
      </c>
      <c r="Y61" s="24">
        <f t="shared" si="55"/>
        <v>0.31572596534843028</v>
      </c>
      <c r="Z61" s="24">
        <f t="shared" si="56"/>
        <v>3.1702703691734856E-2</v>
      </c>
      <c r="AA61" s="24">
        <f t="shared" si="30"/>
        <v>1.9342989810889485E-2</v>
      </c>
      <c r="AB61" s="24">
        <f t="shared" si="31"/>
        <v>1.2546965695737593E-2</v>
      </c>
      <c r="AC61" s="24">
        <f t="shared" si="32"/>
        <v>8.4997499370255795E-3</v>
      </c>
      <c r="AD61" s="24">
        <f>L61/$M61</f>
        <v>2.0447461748137091E-2</v>
      </c>
      <c r="AE61" s="13">
        <f>SUM(T61:AD61)</f>
        <v>1</v>
      </c>
      <c r="AF61" s="19">
        <f t="shared" si="53"/>
        <v>62.93302572474115</v>
      </c>
    </row>
    <row r="62" spans="1:32">
      <c r="A62" s="12"/>
      <c r="L62" s="32"/>
    </row>
    <row r="63" spans="1:32">
      <c r="A63" s="12"/>
      <c r="B63" s="59" t="s">
        <v>43</v>
      </c>
      <c r="C63" s="60">
        <f>C60/$M60*$M$51</f>
        <v>3223.3251729229814</v>
      </c>
      <c r="D63" s="60">
        <f>D59/$M59*$M$51</f>
        <v>2256.2725212821201</v>
      </c>
      <c r="E63" s="60">
        <f>E58/$M58*$M$51</f>
        <v>1897.9192987997474</v>
      </c>
      <c r="F63" s="60">
        <f>F57/$M57*$M$51</f>
        <v>2064.9041117512434</v>
      </c>
      <c r="G63" s="60">
        <f>G56/$M56*$M$51</f>
        <v>10576.974732982626</v>
      </c>
      <c r="H63" s="60">
        <f>H55/$M55*$M$51</f>
        <v>1062.0561268841543</v>
      </c>
      <c r="I63" s="58">
        <f>I54/$M54*$M$51</f>
        <v>647.99964825298991</v>
      </c>
      <c r="J63" s="60">
        <f>J53/$M53*$M$51</f>
        <v>420.3295062949947</v>
      </c>
      <c r="K63" s="58">
        <f>K52/$M52*$M$51</f>
        <v>284.74579283137564</v>
      </c>
      <c r="L63" s="60">
        <f>L51/$M51*$M$51</f>
        <v>685</v>
      </c>
    </row>
    <row r="64" spans="1:32">
      <c r="I64" s="12"/>
      <c r="N64" s="7">
        <f>N52-L52</f>
        <v>0</v>
      </c>
    </row>
    <row r="65" spans="2:14">
      <c r="I65" s="12"/>
      <c r="K65" s="12"/>
      <c r="N65" s="7">
        <f>N53-L53-K53</f>
        <v>0</v>
      </c>
    </row>
    <row r="66" spans="2:14">
      <c r="N66" s="7">
        <f>N54-L54-K54-J54</f>
        <v>0</v>
      </c>
    </row>
    <row r="67" spans="2:14">
      <c r="B67" s="41"/>
      <c r="N67" s="7">
        <f>N55-L55-K55-J55-I55</f>
        <v>0</v>
      </c>
    </row>
    <row r="68" spans="2:14">
      <c r="N68" s="7">
        <f>N56-L56-K56-J56-I56-H56</f>
        <v>0</v>
      </c>
    </row>
    <row r="69" spans="2:14">
      <c r="N69" s="7">
        <f>N57-L57-K57-J57-I57-H57-G57</f>
        <v>0</v>
      </c>
    </row>
    <row r="70" spans="2:14">
      <c r="N70" s="7">
        <f>N58-L58-K58-J58-I58-H58-G58-F58</f>
        <v>0</v>
      </c>
    </row>
    <row r="71" spans="2:14">
      <c r="N71" s="7">
        <f>N59-L59-K59-J59-I59-H59-G59-F59-E59</f>
        <v>-6.3664629124104977E-12</v>
      </c>
    </row>
    <row r="72" spans="2:14">
      <c r="N72" s="7">
        <f>N60-L60-K60-J60-I60-H60-G60-F60-E60-D60</f>
        <v>0</v>
      </c>
    </row>
    <row r="73" spans="2:14">
      <c r="N73" s="7">
        <f>N61-L61-K61-J61-I61-H61-G61-F61-E61-D61-C61</f>
        <v>0</v>
      </c>
    </row>
    <row r="74" spans="2:14">
      <c r="N74" s="7"/>
    </row>
  </sheetData>
  <phoneticPr fontId="0" type="noConversion"/>
  <pageMargins left="0.78740157499999996" right="0.78740157499999996" top="0.984251969" bottom="0.984251969" header="0.4921259845" footer="0.4921259845"/>
  <pageSetup paperSize="5" scale="63" orientation="landscape" r:id="rId1"/>
  <headerFooter alignWithMargins="0"/>
  <colBreaks count="1" manualBreakCount="1">
    <brk id="18" max="143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73"/>
  <sheetViews>
    <sheetView topLeftCell="Q31" zoomScale="115" zoomScaleNormal="115" zoomScaleSheetLayoutView="85" workbookViewId="0">
      <selection activeCell="AD51" sqref="T47:AD51"/>
    </sheetView>
  </sheetViews>
  <sheetFormatPr baseColWidth="10" defaultColWidth="11.5" defaultRowHeight="13"/>
  <cols>
    <col min="1" max="1" width="10.83203125" customWidth="1"/>
    <col min="2" max="2" width="10.5" customWidth="1"/>
    <col min="3" max="3" width="14.5" customWidth="1"/>
    <col min="4" max="4" width="12.6640625" customWidth="1"/>
    <col min="5" max="5" width="15.5" customWidth="1"/>
    <col min="6" max="6" width="12.1640625" customWidth="1"/>
    <col min="7" max="7" width="13.6640625" customWidth="1"/>
    <col min="8" max="8" width="14.5" customWidth="1"/>
    <col min="9" max="10" width="9.83203125" customWidth="1"/>
    <col min="11" max="11" width="12.5" customWidth="1"/>
    <col min="12" max="12" width="13.5" customWidth="1"/>
    <col min="13" max="13" width="14.6640625" customWidth="1"/>
    <col min="14" max="14" width="11.5" customWidth="1"/>
    <col min="15" max="15" width="12.6640625" customWidth="1"/>
    <col min="16" max="16" width="19.5" customWidth="1"/>
    <col min="17" max="17" width="15.5" customWidth="1"/>
    <col min="18" max="18" width="14.6640625" customWidth="1"/>
    <col min="19" max="21" width="11.5" customWidth="1"/>
    <col min="22" max="22" width="19.83203125" customWidth="1"/>
    <col min="23" max="23" width="14" customWidth="1"/>
    <col min="24" max="24" width="11.5" customWidth="1"/>
    <col min="25" max="25" width="18.83203125" customWidth="1"/>
    <col min="26" max="26" width="11.5" customWidth="1"/>
    <col min="27" max="27" width="19.6640625" customWidth="1"/>
    <col min="28" max="28" width="19.1640625" customWidth="1"/>
    <col min="29" max="29" width="16.1640625" customWidth="1"/>
    <col min="30" max="30" width="17.1640625" customWidth="1"/>
    <col min="31" max="31" width="15" customWidth="1"/>
    <col min="32" max="32" width="14" customWidth="1"/>
  </cols>
  <sheetData>
    <row r="1" spans="1:32" ht="15" customHeight="1">
      <c r="A1" s="11" t="s">
        <v>9</v>
      </c>
      <c r="C1" s="33" t="s">
        <v>30</v>
      </c>
      <c r="P1" s="25"/>
      <c r="Q1" s="30"/>
      <c r="S1" s="18"/>
      <c r="T1" t="s">
        <v>13</v>
      </c>
      <c r="W1" s="23"/>
      <c r="X1" t="s">
        <v>14</v>
      </c>
      <c r="AA1" s="25"/>
      <c r="AB1" t="s">
        <v>15</v>
      </c>
      <c r="AF1" s="11" t="s">
        <v>10</v>
      </c>
    </row>
    <row r="2" spans="1:32">
      <c r="A2" s="53">
        <v>57</v>
      </c>
      <c r="C2" s="33" t="s">
        <v>29</v>
      </c>
      <c r="O2" t="s">
        <v>16</v>
      </c>
      <c r="P2" s="11" t="s">
        <v>6</v>
      </c>
      <c r="Q2" s="11" t="s">
        <v>8</v>
      </c>
      <c r="R2" s="31" t="s">
        <v>8</v>
      </c>
      <c r="AF2" s="11" t="s">
        <v>11</v>
      </c>
    </row>
    <row r="3" spans="1:32" ht="15" customHeight="1">
      <c r="B3" s="11"/>
      <c r="C3" s="33"/>
      <c r="D3" s="11"/>
      <c r="E3" s="11"/>
      <c r="F3" s="46"/>
      <c r="G3" s="11"/>
      <c r="H3" s="11"/>
      <c r="I3" s="11"/>
      <c r="J3" s="11"/>
      <c r="K3" s="11"/>
      <c r="L3" s="52" t="s">
        <v>27</v>
      </c>
      <c r="M3" s="11"/>
      <c r="N3" s="11"/>
      <c r="O3" t="s">
        <v>17</v>
      </c>
      <c r="P3" s="11" t="s">
        <v>7</v>
      </c>
      <c r="Q3" s="11" t="s">
        <v>7</v>
      </c>
      <c r="R3" s="31" t="s">
        <v>32</v>
      </c>
      <c r="S3" s="32" t="s">
        <v>37</v>
      </c>
    </row>
    <row r="4" spans="1:32">
      <c r="A4" s="11" t="s">
        <v>4</v>
      </c>
      <c r="B4" s="11">
        <v>60</v>
      </c>
      <c r="C4" s="11">
        <v>61</v>
      </c>
      <c r="D4" s="11">
        <v>62</v>
      </c>
      <c r="E4" s="11">
        <v>63</v>
      </c>
      <c r="F4" s="11">
        <v>64</v>
      </c>
      <c r="G4" s="11">
        <v>65</v>
      </c>
      <c r="H4" s="11">
        <v>66</v>
      </c>
      <c r="I4" s="11">
        <v>67</v>
      </c>
      <c r="J4" s="11">
        <v>68</v>
      </c>
      <c r="K4" s="11">
        <v>69</v>
      </c>
      <c r="L4" s="11">
        <v>70</v>
      </c>
      <c r="M4" s="30" t="s">
        <v>28</v>
      </c>
      <c r="N4" s="30"/>
      <c r="O4" t="s">
        <v>18</v>
      </c>
      <c r="P4" s="31" t="s">
        <v>39</v>
      </c>
      <c r="Q4" s="11" t="s">
        <v>9</v>
      </c>
      <c r="R4" s="31" t="s">
        <v>33</v>
      </c>
      <c r="T4" s="11">
        <v>60</v>
      </c>
      <c r="U4" s="11">
        <v>61</v>
      </c>
      <c r="V4" s="11">
        <v>62</v>
      </c>
      <c r="W4" s="11">
        <v>63</v>
      </c>
      <c r="X4" s="11">
        <v>64</v>
      </c>
      <c r="Y4" s="11">
        <v>65</v>
      </c>
      <c r="Z4" s="11">
        <v>66</v>
      </c>
      <c r="AA4" s="11">
        <v>67</v>
      </c>
      <c r="AB4" s="11">
        <v>68</v>
      </c>
      <c r="AC4" s="11">
        <v>69</v>
      </c>
      <c r="AD4" s="11">
        <v>70</v>
      </c>
      <c r="AF4" s="11" t="s">
        <v>12</v>
      </c>
    </row>
    <row r="5" spans="1:32">
      <c r="A5" s="12">
        <f t="shared" ref="A5:A24" si="0">A6-1</f>
        <v>1966</v>
      </c>
      <c r="B5" s="12">
        <f>VLOOKUP($A5-B$4+(B$4-60),Femmes!$A:$M,(B$4-57),FALSE)</f>
        <v>0</v>
      </c>
      <c r="C5" s="12">
        <f>VLOOKUP($A5-C$4+(C$4-60),Femmes!$A:$M,(C$4-$A$2),FALSE)</f>
        <v>0</v>
      </c>
      <c r="D5" s="12">
        <f>VLOOKUP($A5-D$4+(D$4-60),Femmes!$A:$M,(D$4-$A$2),FALSE)</f>
        <v>0</v>
      </c>
      <c r="E5" s="12">
        <f>VLOOKUP($A5-E$4+(E$4-60),Femmes!$A:$M,(E$4-$A$2),FALSE)</f>
        <v>0</v>
      </c>
      <c r="F5" s="12">
        <f>VLOOKUP($A5-F$4+(F$4-60),Femmes!$A:$M,(F$4-$A$2),FALSE)</f>
        <v>0</v>
      </c>
      <c r="G5" s="12">
        <f>VLOOKUP($A5-G$4+(G$4-60),Femmes!$A:$M,(G$4-$A$2),FALSE)</f>
        <v>1681</v>
      </c>
      <c r="H5" s="12">
        <f>VLOOKUP($A5-H$4+(H$4-60),Femmes!$A:$M,(H$4-$A$2),FALSE)</f>
        <v>442</v>
      </c>
      <c r="I5" s="12">
        <f>VLOOKUP($A5-I$4+(I$4-60),Femmes!$A:$M,(I$4-$A$2),FALSE)</f>
        <v>456</v>
      </c>
      <c r="J5" s="12">
        <f>VLOOKUP($A5-J$4+(J$4-60),Femmes!$A:$M,(J$4-$A$2),FALSE)</f>
        <v>235</v>
      </c>
      <c r="K5" s="12">
        <f>VLOOKUP($A5-K$4+(K$4-60),Femmes!$A:$M,(K$4-$A$2),FALSE)</f>
        <v>214</v>
      </c>
      <c r="L5" s="12">
        <f>VLOOKUP($A5-L$4+(L$4-60),Femmes!$A:$M,(L$4-$A$2),FALSE)</f>
        <v>975</v>
      </c>
      <c r="M5" s="12">
        <f t="shared" ref="M5:M24" si="1">SUM(B5:L5)</f>
        <v>4003</v>
      </c>
      <c r="N5" s="12"/>
      <c r="O5" s="7">
        <f t="shared" ref="O5:O24" si="2">A5</f>
        <v>1966</v>
      </c>
      <c r="P5" s="25">
        <f>VLOOKUP(O5,populationISQ!$B$5:$M$62,2,FALSE)</f>
        <v>20804</v>
      </c>
      <c r="Q5" s="7">
        <f t="shared" ref="Q5:Q24" si="3">VLOOKUP(O5,$A$4:$M$56,13,FALSE)</f>
        <v>4003</v>
      </c>
      <c r="R5" s="20">
        <f t="shared" ref="R5:R24" si="4">Q5/P5</f>
        <v>0.19241492020765238</v>
      </c>
      <c r="S5" s="12">
        <f t="shared" ref="S5:S24" si="5">A5</f>
        <v>1966</v>
      </c>
      <c r="T5" s="21">
        <f t="shared" ref="T5:T24" si="6">B5/$M5</f>
        <v>0</v>
      </c>
      <c r="U5" s="21">
        <f t="shared" ref="U5:U24" si="7">C5/$M5</f>
        <v>0</v>
      </c>
      <c r="V5" s="21">
        <f t="shared" ref="V5:V24" si="8">D5/$M5</f>
        <v>0</v>
      </c>
      <c r="W5" s="21">
        <f t="shared" ref="W5:W24" si="9">E5/$M5</f>
        <v>0</v>
      </c>
      <c r="X5" s="21">
        <f t="shared" ref="X5:X24" si="10">F5/$M5</f>
        <v>0</v>
      </c>
      <c r="Y5" s="21">
        <f t="shared" ref="Y5:Y24" si="11">G5/$M5</f>
        <v>0.41993504871346488</v>
      </c>
      <c r="Z5" s="21">
        <f t="shared" ref="Z5:Z24" si="12">H5/$M5</f>
        <v>0.11041718710966775</v>
      </c>
      <c r="AA5" s="21">
        <f t="shared" ref="AA5:AA24" si="13">I5/$M5</f>
        <v>0.1139145640769423</v>
      </c>
      <c r="AB5" s="21">
        <f t="shared" ref="AB5:AB24" si="14">J5/$M5</f>
        <v>5.8705970522108422E-2</v>
      </c>
      <c r="AC5" s="21">
        <f t="shared" ref="AC5:AC24" si="15">K5/$M5</f>
        <v>5.3459905071196599E-2</v>
      </c>
      <c r="AD5" s="21">
        <f t="shared" ref="AD5:AD24" si="16">L5/$M5</f>
        <v>0.24356732450662003</v>
      </c>
      <c r="AE5" s="13">
        <f t="shared" ref="AE5:AE24" si="17">SUM(T5:AD5)</f>
        <v>1</v>
      </c>
      <c r="AF5" s="19">
        <f t="shared" ref="AF5:AF24" si="18">T5*$T$4+U5*$U$4+V5*$V$4+W5*$W$4+X5*$X$4+Y5*$Y$4+Z5*$Z$4+AA5*$AA$4+AB5*$AB$4+AC5*$AC$4+AD5*$AD$4</f>
        <v>66.946040469647755</v>
      </c>
    </row>
    <row r="6" spans="1:32">
      <c r="A6" s="12">
        <f t="shared" si="0"/>
        <v>1967</v>
      </c>
      <c r="B6" s="12">
        <f>VLOOKUP($A6-B$4+(B$4-60),Femmes!$A:$M,(B$4-57),FALSE)</f>
        <v>0</v>
      </c>
      <c r="C6" s="12">
        <f>VLOOKUP($A6-C$4+(C$4-60),Femmes!$A:$M,(C$4-$A$2),FALSE)</f>
        <v>0</v>
      </c>
      <c r="D6" s="12">
        <f>VLOOKUP($A6-D$4+(D$4-60),Femmes!$A:$M,(D$4-$A$2),FALSE)</f>
        <v>0</v>
      </c>
      <c r="E6" s="12">
        <f>VLOOKUP($A6-E$4+(E$4-60),Femmes!$A:$M,(E$4-$A$2),FALSE)</f>
        <v>0</v>
      </c>
      <c r="F6" s="12">
        <f>VLOOKUP($A6-F$4+(F$4-60),Femmes!$A:$M,(F$4-$A$2),FALSE)</f>
        <v>0</v>
      </c>
      <c r="G6" s="12">
        <f>VLOOKUP($A6-G$4+(G$4-60),Femmes!$A:$M,(G$4-$A$2),FALSE)</f>
        <v>1761</v>
      </c>
      <c r="H6" s="12">
        <f>VLOOKUP($A6-H$4+(H$4-60),Femmes!$A:$M,(H$4-$A$2),FALSE)</f>
        <v>839</v>
      </c>
      <c r="I6" s="12">
        <f>VLOOKUP($A6-I$4+(I$4-60),Femmes!$A:$M,(I$4-$A$2),FALSE)</f>
        <v>403</v>
      </c>
      <c r="J6" s="12">
        <f>VLOOKUP($A6-J$4+(J$4-60),Femmes!$A:$M,(J$4-$A$2),FALSE)</f>
        <v>269</v>
      </c>
      <c r="K6" s="12">
        <f>VLOOKUP($A6-K$4+(K$4-60),Femmes!$A:$M,(K$4-$A$2),FALSE)</f>
        <v>300</v>
      </c>
      <c r="L6" s="12">
        <f>VLOOKUP($A6-L$4+(L$4-60),Femmes!$A:$M,(L$4-$A$2),FALSE)</f>
        <v>942</v>
      </c>
      <c r="M6" s="12">
        <f t="shared" si="1"/>
        <v>4514</v>
      </c>
      <c r="N6" s="12"/>
      <c r="O6" s="7">
        <f t="shared" si="2"/>
        <v>1967</v>
      </c>
      <c r="P6" s="25">
        <f>VLOOKUP(O6,populationISQ!$B$5:$M$62,2,FALSE)</f>
        <v>21083</v>
      </c>
      <c r="Q6" s="7">
        <f t="shared" si="3"/>
        <v>4514</v>
      </c>
      <c r="R6" s="20">
        <f t="shared" si="4"/>
        <v>0.214106151875919</v>
      </c>
      <c r="S6" s="12">
        <f t="shared" si="5"/>
        <v>1967</v>
      </c>
      <c r="T6" s="21">
        <f t="shared" si="6"/>
        <v>0</v>
      </c>
      <c r="U6" s="21">
        <f t="shared" si="7"/>
        <v>0</v>
      </c>
      <c r="V6" s="21">
        <f t="shared" si="8"/>
        <v>0</v>
      </c>
      <c r="W6" s="21">
        <f t="shared" si="9"/>
        <v>0</v>
      </c>
      <c r="X6" s="21">
        <f t="shared" si="10"/>
        <v>0</v>
      </c>
      <c r="Y6" s="21">
        <f t="shared" si="11"/>
        <v>0.39011962782454584</v>
      </c>
      <c r="Z6" s="21">
        <f t="shared" si="12"/>
        <v>0.18586619406291538</v>
      </c>
      <c r="AA6" s="21">
        <f t="shared" si="13"/>
        <v>8.9277802392556491E-2</v>
      </c>
      <c r="AB6" s="21">
        <f t="shared" si="14"/>
        <v>5.9592379264510414E-2</v>
      </c>
      <c r="AC6" s="21">
        <f t="shared" si="15"/>
        <v>6.6459902525476303E-2</v>
      </c>
      <c r="AD6" s="21">
        <f t="shared" si="16"/>
        <v>0.20868409392999557</v>
      </c>
      <c r="AE6" s="13">
        <f t="shared" si="17"/>
        <v>0.99999999999999989</v>
      </c>
      <c r="AF6" s="19">
        <f t="shared" si="18"/>
        <v>66.852459016393439</v>
      </c>
    </row>
    <row r="7" spans="1:32">
      <c r="A7" s="12">
        <f t="shared" si="0"/>
        <v>1968</v>
      </c>
      <c r="B7" s="12">
        <f>VLOOKUP($A7-B$4+(B$4-60),Femmes!$A:$M,(B$4-57),FALSE)</f>
        <v>0</v>
      </c>
      <c r="C7" s="12">
        <f>VLOOKUP($A7-C$4+(C$4-60),Femmes!$A:$M,(C$4-$A$2),FALSE)</f>
        <v>0</v>
      </c>
      <c r="D7" s="12">
        <f>VLOOKUP($A7-D$4+(D$4-60),Femmes!$A:$M,(D$4-$A$2),FALSE)</f>
        <v>0</v>
      </c>
      <c r="E7" s="12">
        <f>VLOOKUP($A7-E$4+(E$4-60),Femmes!$A:$M,(E$4-$A$2),FALSE)</f>
        <v>0</v>
      </c>
      <c r="F7" s="12">
        <f>VLOOKUP($A7-F$4+(F$4-60),Femmes!$A:$M,(F$4-$A$2),FALSE)</f>
        <v>0</v>
      </c>
      <c r="G7" s="12">
        <f>VLOOKUP($A7-G$4+(G$4-60),Femmes!$A:$M,(G$4-$A$2),FALSE)</f>
        <v>2307</v>
      </c>
      <c r="H7" s="12">
        <f>VLOOKUP($A7-H$4+(H$4-60),Femmes!$A:$M,(H$4-$A$2),FALSE)</f>
        <v>849</v>
      </c>
      <c r="I7" s="12">
        <f>VLOOKUP($A7-I$4+(I$4-60),Femmes!$A:$M,(I$4-$A$2),FALSE)</f>
        <v>405</v>
      </c>
      <c r="J7" s="12">
        <f>VLOOKUP($A7-J$4+(J$4-60),Femmes!$A:$M,(J$4-$A$2),FALSE)</f>
        <v>397</v>
      </c>
      <c r="K7" s="12">
        <f>VLOOKUP($A7-K$4+(K$4-60),Femmes!$A:$M,(K$4-$A$2),FALSE)</f>
        <v>499</v>
      </c>
      <c r="L7" s="12">
        <f>VLOOKUP($A7-L$4+(L$4-60),Femmes!$A:$M,(L$4-$A$2),FALSE)</f>
        <v>766</v>
      </c>
      <c r="M7" s="12">
        <f t="shared" si="1"/>
        <v>5223</v>
      </c>
      <c r="N7" s="12"/>
      <c r="O7" s="7">
        <f t="shared" si="2"/>
        <v>1968</v>
      </c>
      <c r="P7" s="25">
        <f>VLOOKUP(O7,populationISQ!$B$5:$M$62,2,FALSE)</f>
        <v>21736</v>
      </c>
      <c r="Q7" s="7">
        <f t="shared" si="3"/>
        <v>5223</v>
      </c>
      <c r="R7" s="20">
        <f t="shared" si="4"/>
        <v>0.24029260213470741</v>
      </c>
      <c r="S7" s="12">
        <f t="shared" si="5"/>
        <v>1968</v>
      </c>
      <c r="T7" s="21">
        <f t="shared" si="6"/>
        <v>0</v>
      </c>
      <c r="U7" s="21">
        <f t="shared" si="7"/>
        <v>0</v>
      </c>
      <c r="V7" s="21">
        <f t="shared" si="8"/>
        <v>0</v>
      </c>
      <c r="W7" s="21">
        <f t="shared" si="9"/>
        <v>0</v>
      </c>
      <c r="X7" s="21">
        <f t="shared" si="10"/>
        <v>0</v>
      </c>
      <c r="Y7" s="21">
        <f t="shared" si="11"/>
        <v>0.44170017231476161</v>
      </c>
      <c r="Z7" s="21">
        <f t="shared" si="12"/>
        <v>0.16255025847214244</v>
      </c>
      <c r="AA7" s="21">
        <f t="shared" si="13"/>
        <v>7.7541642734060889E-2</v>
      </c>
      <c r="AB7" s="21">
        <f t="shared" si="14"/>
        <v>7.6009955964005366E-2</v>
      </c>
      <c r="AC7" s="21">
        <f t="shared" si="15"/>
        <v>9.5538962282213286E-2</v>
      </c>
      <c r="AD7" s="21">
        <f t="shared" si="16"/>
        <v>0.14665900823281638</v>
      </c>
      <c r="AE7" s="13">
        <f t="shared" si="17"/>
        <v>1</v>
      </c>
      <c r="AF7" s="19">
        <f t="shared" si="18"/>
        <v>66.661114302125213</v>
      </c>
    </row>
    <row r="8" spans="1:32">
      <c r="A8" s="12">
        <f t="shared" si="0"/>
        <v>1969</v>
      </c>
      <c r="B8" s="12">
        <f>VLOOKUP($A8-B$4+(B$4-60),Femmes!$A:$M,(B$4-57),FALSE)</f>
        <v>0</v>
      </c>
      <c r="C8" s="12">
        <f>VLOOKUP($A8-C$4+(C$4-60),Femmes!$A:$M,(C$4-$A$2),FALSE)</f>
        <v>0</v>
      </c>
      <c r="D8" s="12">
        <f>VLOOKUP($A8-D$4+(D$4-60),Femmes!$A:$M,(D$4-$A$2),FALSE)</f>
        <v>0</v>
      </c>
      <c r="E8" s="12">
        <f>VLOOKUP($A8-E$4+(E$4-60),Femmes!$A:$M,(E$4-$A$2),FALSE)</f>
        <v>0</v>
      </c>
      <c r="F8" s="12">
        <f>VLOOKUP($A8-F$4+(F$4-60),Femmes!$A:$M,(F$4-$A$2),FALSE)</f>
        <v>0</v>
      </c>
      <c r="G8" s="12">
        <f>VLOOKUP($A8-G$4+(G$4-60),Femmes!$A:$M,(G$4-$A$2),FALSE)</f>
        <v>2552</v>
      </c>
      <c r="H8" s="12">
        <f>VLOOKUP($A8-H$4+(H$4-60),Femmes!$A:$M,(H$4-$A$2),FALSE)</f>
        <v>915</v>
      </c>
      <c r="I8" s="12">
        <f>VLOOKUP($A8-I$4+(I$4-60),Femmes!$A:$M,(I$4-$A$2),FALSE)</f>
        <v>668</v>
      </c>
      <c r="J8" s="12">
        <f>VLOOKUP($A8-J$4+(J$4-60),Femmes!$A:$M,(J$4-$A$2),FALSE)</f>
        <v>655</v>
      </c>
      <c r="K8" s="12">
        <f>VLOOKUP($A8-K$4+(K$4-60),Femmes!$A:$M,(K$4-$A$2),FALSE)</f>
        <v>107</v>
      </c>
      <c r="L8" s="12">
        <f>VLOOKUP($A8-L$4+(L$4-60),Femmes!$A:$M,(L$4-$A$2),FALSE)</f>
        <v>861</v>
      </c>
      <c r="M8" s="12">
        <f t="shared" si="1"/>
        <v>5758</v>
      </c>
      <c r="N8" s="12"/>
      <c r="O8" s="7">
        <f t="shared" si="2"/>
        <v>1969</v>
      </c>
      <c r="P8" s="25">
        <f>VLOOKUP(O8,populationISQ!$B$5:$M$62,2,FALSE)</f>
        <v>22298</v>
      </c>
      <c r="Q8" s="7">
        <f t="shared" si="3"/>
        <v>5758</v>
      </c>
      <c r="R8" s="20">
        <f t="shared" si="4"/>
        <v>0.25822943761772355</v>
      </c>
      <c r="S8" s="12">
        <f t="shared" si="5"/>
        <v>1969</v>
      </c>
      <c r="T8" s="21">
        <f t="shared" si="6"/>
        <v>0</v>
      </c>
      <c r="U8" s="21">
        <f t="shared" si="7"/>
        <v>0</v>
      </c>
      <c r="V8" s="21">
        <f t="shared" si="8"/>
        <v>0</v>
      </c>
      <c r="W8" s="21">
        <f t="shared" si="9"/>
        <v>0</v>
      </c>
      <c r="X8" s="21">
        <f t="shared" si="10"/>
        <v>0</v>
      </c>
      <c r="Y8" s="21">
        <f t="shared" si="11"/>
        <v>0.4432094477249045</v>
      </c>
      <c r="Z8" s="21">
        <f t="shared" si="12"/>
        <v>0.15890934352205627</v>
      </c>
      <c r="AA8" s="21">
        <f t="shared" si="13"/>
        <v>0.11601250434178534</v>
      </c>
      <c r="AB8" s="21">
        <f t="shared" si="14"/>
        <v>0.11375477596387634</v>
      </c>
      <c r="AC8" s="21">
        <f t="shared" si="15"/>
        <v>1.8582841264327892E-2</v>
      </c>
      <c r="AD8" s="21">
        <f t="shared" si="16"/>
        <v>0.14953108718304967</v>
      </c>
      <c r="AE8" s="13">
        <f t="shared" si="17"/>
        <v>0.99999999999999989</v>
      </c>
      <c r="AF8" s="19">
        <f t="shared" si="18"/>
        <v>66.554185481069823</v>
      </c>
    </row>
    <row r="9" spans="1:32">
      <c r="A9" s="12">
        <f t="shared" si="0"/>
        <v>1970</v>
      </c>
      <c r="B9" s="12">
        <f>VLOOKUP($A9-B$4+(B$4-60),Femmes!$A:$M,(B$4-57),FALSE)</f>
        <v>0</v>
      </c>
      <c r="C9" s="12">
        <f>VLOOKUP($A9-C$4+(C$4-60),Femmes!$A:$M,(C$4-$A$2),FALSE)</f>
        <v>0</v>
      </c>
      <c r="D9" s="12">
        <f>VLOOKUP($A9-D$4+(D$4-60),Femmes!$A:$M,(D$4-$A$2),FALSE)</f>
        <v>0</v>
      </c>
      <c r="E9" s="12">
        <f>VLOOKUP($A9-E$4+(E$4-60),Femmes!$A:$M,(E$4-$A$2),FALSE)</f>
        <v>0</v>
      </c>
      <c r="F9" s="12">
        <f>VLOOKUP($A9-F$4+(F$4-60),Femmes!$A:$M,(F$4-$A$2),FALSE)</f>
        <v>0</v>
      </c>
      <c r="G9" s="12">
        <f>VLOOKUP($A9-G$4+(G$4-60),Femmes!$A:$M,(G$4-$A$2),FALSE)</f>
        <v>2955</v>
      </c>
      <c r="H9" s="12">
        <f>VLOOKUP($A9-H$4+(H$4-60),Femmes!$A:$M,(H$4-$A$2),FALSE)</f>
        <v>1640</v>
      </c>
      <c r="I9" s="12">
        <f>VLOOKUP($A9-I$4+(I$4-60),Femmes!$A:$M,(I$4-$A$2),FALSE)</f>
        <v>842</v>
      </c>
      <c r="J9" s="12">
        <f>VLOOKUP($A9-J$4+(J$4-60),Femmes!$A:$M,(J$4-$A$2),FALSE)</f>
        <v>149</v>
      </c>
      <c r="K9" s="12">
        <f>VLOOKUP($A9-K$4+(K$4-60),Femmes!$A:$M,(K$4-$A$2),FALSE)</f>
        <v>75</v>
      </c>
      <c r="L9" s="12">
        <f>VLOOKUP($A9-L$4+(L$4-60),Femmes!$A:$M,(L$4-$A$2),FALSE)</f>
        <v>903</v>
      </c>
      <c r="M9" s="12">
        <f t="shared" si="1"/>
        <v>6564</v>
      </c>
      <c r="N9" s="12"/>
      <c r="O9" s="7">
        <f t="shared" si="2"/>
        <v>1970</v>
      </c>
      <c r="P9" s="25">
        <f>VLOOKUP(O9,populationISQ!$B$5:$M$62,2,FALSE)</f>
        <v>23314</v>
      </c>
      <c r="Q9" s="7">
        <f t="shared" si="3"/>
        <v>6564</v>
      </c>
      <c r="R9" s="20">
        <f t="shared" si="4"/>
        <v>0.28154756798490177</v>
      </c>
      <c r="S9" s="12">
        <f t="shared" si="5"/>
        <v>1970</v>
      </c>
      <c r="T9" s="21">
        <f t="shared" si="6"/>
        <v>0</v>
      </c>
      <c r="U9" s="21">
        <f t="shared" si="7"/>
        <v>0</v>
      </c>
      <c r="V9" s="21">
        <f t="shared" si="8"/>
        <v>0</v>
      </c>
      <c r="W9" s="21">
        <f t="shared" si="9"/>
        <v>0</v>
      </c>
      <c r="X9" s="21">
        <f t="shared" si="10"/>
        <v>0</v>
      </c>
      <c r="Y9" s="21">
        <f t="shared" si="11"/>
        <v>0.45018281535648996</v>
      </c>
      <c r="Z9" s="21">
        <f t="shared" si="12"/>
        <v>0.24984765386959171</v>
      </c>
      <c r="AA9" s="21">
        <f t="shared" si="13"/>
        <v>0.12827544180377817</v>
      </c>
      <c r="AB9" s="21">
        <f t="shared" si="14"/>
        <v>2.2699573430834858E-2</v>
      </c>
      <c r="AC9" s="21">
        <f t="shared" si="15"/>
        <v>1.1425959780621572E-2</v>
      </c>
      <c r="AD9" s="21">
        <f t="shared" si="16"/>
        <v>0.13756855575868374</v>
      </c>
      <c r="AE9" s="13">
        <f t="shared" si="17"/>
        <v>1</v>
      </c>
      <c r="AF9" s="19">
        <f t="shared" si="18"/>
        <v>66.30804387568557</v>
      </c>
    </row>
    <row r="10" spans="1:32">
      <c r="A10" s="12">
        <f t="shared" si="0"/>
        <v>1971</v>
      </c>
      <c r="B10" s="12">
        <f>VLOOKUP($A10-B$4+(B$4-60),Femmes!$A:$M,(B$4-57),FALSE)</f>
        <v>0</v>
      </c>
      <c r="C10" s="12">
        <f>VLOOKUP($A10-C$4+(C$4-60),Femmes!$A:$M,(C$4-$A$2),FALSE)</f>
        <v>0</v>
      </c>
      <c r="D10" s="12">
        <f>VLOOKUP($A10-D$4+(D$4-60),Femmes!$A:$M,(D$4-$A$2),FALSE)</f>
        <v>0</v>
      </c>
      <c r="E10" s="12">
        <f>VLOOKUP($A10-E$4+(E$4-60),Femmes!$A:$M,(E$4-$A$2),FALSE)</f>
        <v>0</v>
      </c>
      <c r="F10" s="12">
        <f>VLOOKUP($A10-F$4+(F$4-60),Femmes!$A:$M,(F$4-$A$2),FALSE)</f>
        <v>0</v>
      </c>
      <c r="G10" s="12">
        <f>VLOOKUP($A10-G$4+(G$4-60),Femmes!$A:$M,(G$4-$A$2),FALSE)</f>
        <v>4646</v>
      </c>
      <c r="H10" s="12">
        <f>VLOOKUP($A10-H$4+(H$4-60),Femmes!$A:$M,(H$4-$A$2),FALSE)</f>
        <v>1211</v>
      </c>
      <c r="I10" s="12">
        <f>VLOOKUP($A10-I$4+(I$4-60),Femmes!$A:$M,(I$4-$A$2),FALSE)</f>
        <v>174</v>
      </c>
      <c r="J10" s="12">
        <f>VLOOKUP($A10-J$4+(J$4-60),Femmes!$A:$M,(J$4-$A$2),FALSE)</f>
        <v>79</v>
      </c>
      <c r="K10" s="12">
        <f>VLOOKUP($A10-K$4+(K$4-60),Femmes!$A:$M,(K$4-$A$2),FALSE)</f>
        <v>60</v>
      </c>
      <c r="L10" s="12">
        <f>VLOOKUP($A10-L$4+(L$4-60),Femmes!$A:$M,(L$4-$A$2),FALSE)</f>
        <v>960</v>
      </c>
      <c r="M10" s="12">
        <f t="shared" si="1"/>
        <v>7130</v>
      </c>
      <c r="N10" s="12"/>
      <c r="O10" s="7">
        <f t="shared" si="2"/>
        <v>1971</v>
      </c>
      <c r="P10" s="25">
        <f>VLOOKUP(O10,populationISQ!$B$5:$M$62,2,FALSE)</f>
        <v>24289</v>
      </c>
      <c r="Q10" s="7">
        <f t="shared" si="3"/>
        <v>7130</v>
      </c>
      <c r="R10" s="20">
        <f t="shared" si="4"/>
        <v>0.29354851990613035</v>
      </c>
      <c r="S10" s="12">
        <f t="shared" si="5"/>
        <v>1971</v>
      </c>
      <c r="T10" s="21">
        <f t="shared" si="6"/>
        <v>0</v>
      </c>
      <c r="U10" s="21">
        <f t="shared" si="7"/>
        <v>0</v>
      </c>
      <c r="V10" s="21">
        <f t="shared" si="8"/>
        <v>0</v>
      </c>
      <c r="W10" s="21">
        <f t="shared" si="9"/>
        <v>0</v>
      </c>
      <c r="X10" s="21">
        <f t="shared" si="10"/>
        <v>0</v>
      </c>
      <c r="Y10" s="21">
        <f t="shared" si="11"/>
        <v>0.65161290322580645</v>
      </c>
      <c r="Z10" s="21">
        <f t="shared" si="12"/>
        <v>0.16984572230014025</v>
      </c>
      <c r="AA10" s="21">
        <f t="shared" si="13"/>
        <v>2.4403927068723703E-2</v>
      </c>
      <c r="AB10" s="21">
        <f t="shared" si="14"/>
        <v>1.1079943899018233E-2</v>
      </c>
      <c r="AC10" s="21">
        <f t="shared" si="15"/>
        <v>8.4151472650771386E-3</v>
      </c>
      <c r="AD10" s="21">
        <f t="shared" si="16"/>
        <v>0.13464235624123422</v>
      </c>
      <c r="AE10" s="13">
        <f t="shared" si="17"/>
        <v>1</v>
      </c>
      <c r="AF10" s="19">
        <f t="shared" si="18"/>
        <v>65.958765778401116</v>
      </c>
    </row>
    <row r="11" spans="1:32">
      <c r="A11" s="12">
        <f t="shared" si="0"/>
        <v>1972</v>
      </c>
      <c r="B11" s="12">
        <f>VLOOKUP($A11-B$4+(B$4-60),Femmes!$A:$M,(B$4-57),FALSE)</f>
        <v>0</v>
      </c>
      <c r="C11" s="12">
        <f>VLOOKUP($A11-C$4+(C$4-60),Femmes!$A:$M,(C$4-$A$2),FALSE)</f>
        <v>0</v>
      </c>
      <c r="D11" s="12">
        <f>VLOOKUP($A11-D$4+(D$4-60),Femmes!$A:$M,(D$4-$A$2),FALSE)</f>
        <v>0</v>
      </c>
      <c r="E11" s="12">
        <f>VLOOKUP($A11-E$4+(E$4-60),Femmes!$A:$M,(E$4-$A$2),FALSE)</f>
        <v>0</v>
      </c>
      <c r="F11" s="12">
        <f>VLOOKUP($A11-F$4+(F$4-60),Femmes!$A:$M,(F$4-$A$2),FALSE)</f>
        <v>0</v>
      </c>
      <c r="G11" s="12">
        <f>VLOOKUP($A11-G$4+(G$4-60),Femmes!$A:$M,(G$4-$A$2),FALSE)</f>
        <v>6292</v>
      </c>
      <c r="H11" s="12">
        <f>VLOOKUP($A11-H$4+(H$4-60),Femmes!$A:$M,(H$4-$A$2),FALSE)</f>
        <v>254</v>
      </c>
      <c r="I11" s="12">
        <f>VLOOKUP($A11-I$4+(I$4-60),Femmes!$A:$M,(I$4-$A$2),FALSE)</f>
        <v>118</v>
      </c>
      <c r="J11" s="12">
        <f>VLOOKUP($A11-J$4+(J$4-60),Femmes!$A:$M,(J$4-$A$2),FALSE)</f>
        <v>54</v>
      </c>
      <c r="K11" s="12">
        <f>VLOOKUP($A11-K$4+(K$4-60),Femmes!$A:$M,(K$4-$A$2),FALSE)</f>
        <v>70</v>
      </c>
      <c r="L11" s="12">
        <f>VLOOKUP($A11-L$4+(L$4-60),Femmes!$A:$M,(L$4-$A$2),FALSE)</f>
        <v>1000</v>
      </c>
      <c r="M11" s="12">
        <f t="shared" si="1"/>
        <v>7788</v>
      </c>
      <c r="N11" s="12"/>
      <c r="O11" s="7">
        <f t="shared" si="2"/>
        <v>1972</v>
      </c>
      <c r="P11" s="25">
        <f>VLOOKUP(O11,populationISQ!$B$5:$M$62,2,FALSE)</f>
        <v>24878</v>
      </c>
      <c r="Q11" s="7">
        <f t="shared" si="3"/>
        <v>7788</v>
      </c>
      <c r="R11" s="20">
        <f t="shared" si="4"/>
        <v>0.31304767264249539</v>
      </c>
      <c r="S11" s="12">
        <f t="shared" si="5"/>
        <v>1972</v>
      </c>
      <c r="T11" s="21">
        <f t="shared" si="6"/>
        <v>0</v>
      </c>
      <c r="U11" s="21">
        <f t="shared" si="7"/>
        <v>0</v>
      </c>
      <c r="V11" s="21">
        <f t="shared" si="8"/>
        <v>0</v>
      </c>
      <c r="W11" s="21">
        <f t="shared" si="9"/>
        <v>0</v>
      </c>
      <c r="X11" s="21">
        <f t="shared" si="10"/>
        <v>0</v>
      </c>
      <c r="Y11" s="21">
        <f t="shared" si="11"/>
        <v>0.80790960451977401</v>
      </c>
      <c r="Z11" s="21">
        <f t="shared" si="12"/>
        <v>3.2614278376990241E-2</v>
      </c>
      <c r="AA11" s="21">
        <f t="shared" si="13"/>
        <v>1.5151515151515152E-2</v>
      </c>
      <c r="AB11" s="21">
        <f t="shared" si="14"/>
        <v>6.9337442218798152E-3</v>
      </c>
      <c r="AC11" s="21">
        <f t="shared" si="15"/>
        <v>8.9881869542886485E-3</v>
      </c>
      <c r="AD11" s="21">
        <f t="shared" si="16"/>
        <v>0.12840267077555212</v>
      </c>
      <c r="AE11" s="13">
        <f t="shared" si="17"/>
        <v>1</v>
      </c>
      <c r="AF11" s="19">
        <f t="shared" si="18"/>
        <v>65.761684643040567</v>
      </c>
    </row>
    <row r="12" spans="1:32">
      <c r="A12" s="12">
        <f t="shared" si="0"/>
        <v>1973</v>
      </c>
      <c r="B12" s="12">
        <f>VLOOKUP($A12-B$4+(B$4-60),Femmes!$A:$M,(B$4-57),FALSE)</f>
        <v>0</v>
      </c>
      <c r="C12" s="12">
        <f>VLOOKUP($A12-C$4+(C$4-60),Femmes!$A:$M,(C$4-$A$2),FALSE)</f>
        <v>0</v>
      </c>
      <c r="D12" s="12">
        <f>VLOOKUP($A12-D$4+(D$4-60),Femmes!$A:$M,(D$4-$A$2),FALSE)</f>
        <v>0</v>
      </c>
      <c r="E12" s="12">
        <f>VLOOKUP($A12-E$4+(E$4-60),Femmes!$A:$M,(E$4-$A$2),FALSE)</f>
        <v>0</v>
      </c>
      <c r="F12" s="12">
        <f>VLOOKUP($A12-F$4+(F$4-60),Femmes!$A:$M,(F$4-$A$2),FALSE)</f>
        <v>0</v>
      </c>
      <c r="G12" s="12">
        <f>VLOOKUP($A12-G$4+(G$4-60),Femmes!$A:$M,(G$4-$A$2),FALSE)</f>
        <v>6936</v>
      </c>
      <c r="H12" s="12">
        <f>VLOOKUP($A12-H$4+(H$4-60),Femmes!$A:$M,(H$4-$A$2),FALSE)</f>
        <v>197</v>
      </c>
      <c r="I12" s="12">
        <f>VLOOKUP($A12-I$4+(I$4-60),Femmes!$A:$M,(I$4-$A$2),FALSE)</f>
        <v>79</v>
      </c>
      <c r="J12" s="12">
        <f>VLOOKUP($A12-J$4+(J$4-60),Femmes!$A:$M,(J$4-$A$2),FALSE)</f>
        <v>64</v>
      </c>
      <c r="K12" s="12">
        <f>VLOOKUP($A12-K$4+(K$4-60),Femmes!$A:$M,(K$4-$A$2),FALSE)</f>
        <v>47</v>
      </c>
      <c r="L12" s="12">
        <f>VLOOKUP($A12-L$4+(L$4-60),Femmes!$A:$M,(L$4-$A$2),FALSE)</f>
        <v>1109</v>
      </c>
      <c r="M12" s="12">
        <f t="shared" si="1"/>
        <v>8432</v>
      </c>
      <c r="N12" s="12"/>
      <c r="O12" s="7">
        <f t="shared" si="2"/>
        <v>1973</v>
      </c>
      <c r="P12" s="25">
        <f>VLOOKUP(O12,populationISQ!$B$5:$M$62,2,FALSE)</f>
        <v>25517</v>
      </c>
      <c r="Q12" s="7">
        <f t="shared" si="3"/>
        <v>8432</v>
      </c>
      <c r="R12" s="20">
        <f t="shared" si="4"/>
        <v>0.33044636908727515</v>
      </c>
      <c r="S12" s="12">
        <f t="shared" si="5"/>
        <v>1973</v>
      </c>
      <c r="T12" s="21">
        <f t="shared" si="6"/>
        <v>0</v>
      </c>
      <c r="U12" s="21">
        <f t="shared" si="7"/>
        <v>0</v>
      </c>
      <c r="V12" s="21">
        <f t="shared" si="8"/>
        <v>0</v>
      </c>
      <c r="W12" s="21">
        <f t="shared" si="9"/>
        <v>0</v>
      </c>
      <c r="X12" s="21">
        <f t="shared" si="10"/>
        <v>0</v>
      </c>
      <c r="Y12" s="21">
        <f t="shared" si="11"/>
        <v>0.82258064516129037</v>
      </c>
      <c r="Z12" s="21">
        <f t="shared" si="12"/>
        <v>2.3363377609108161E-2</v>
      </c>
      <c r="AA12" s="21">
        <f t="shared" si="13"/>
        <v>9.3690702087286526E-3</v>
      </c>
      <c r="AB12" s="21">
        <f t="shared" si="14"/>
        <v>7.5901328273244783E-3</v>
      </c>
      <c r="AC12" s="21">
        <f t="shared" si="15"/>
        <v>5.5740037950664139E-3</v>
      </c>
      <c r="AD12" s="21">
        <f t="shared" si="16"/>
        <v>0.13152277039848198</v>
      </c>
      <c r="AE12" s="13">
        <f t="shared" si="17"/>
        <v>1</v>
      </c>
      <c r="AF12" s="19">
        <f t="shared" si="18"/>
        <v>65.744781783681205</v>
      </c>
    </row>
    <row r="13" spans="1:32">
      <c r="A13" s="12">
        <f t="shared" si="0"/>
        <v>1974</v>
      </c>
      <c r="B13" s="12">
        <f>VLOOKUP($A13-B$4+(B$4-60),Femmes!$A:$M,(B$4-57),FALSE)</f>
        <v>0</v>
      </c>
      <c r="C13" s="12">
        <f>VLOOKUP($A13-C$4+(C$4-60),Femmes!$A:$M,(C$4-$A$2),FALSE)</f>
        <v>0</v>
      </c>
      <c r="D13" s="12">
        <f>VLOOKUP($A13-D$4+(D$4-60),Femmes!$A:$M,(D$4-$A$2),FALSE)</f>
        <v>0</v>
      </c>
      <c r="E13" s="12">
        <f>VLOOKUP($A13-E$4+(E$4-60),Femmes!$A:$M,(E$4-$A$2),FALSE)</f>
        <v>0</v>
      </c>
      <c r="F13" s="12">
        <f>VLOOKUP($A13-F$4+(F$4-60),Femmes!$A:$M,(F$4-$A$2),FALSE)</f>
        <v>0</v>
      </c>
      <c r="G13" s="12">
        <f>VLOOKUP($A13-G$4+(G$4-60),Femmes!$A:$M,(G$4-$A$2),FALSE)</f>
        <v>7776</v>
      </c>
      <c r="H13" s="12">
        <f>VLOOKUP($A13-H$4+(H$4-60),Femmes!$A:$M,(H$4-$A$2),FALSE)</f>
        <v>160</v>
      </c>
      <c r="I13" s="12">
        <f>VLOOKUP($A13-I$4+(I$4-60),Femmes!$A:$M,(I$4-$A$2),FALSE)</f>
        <v>89</v>
      </c>
      <c r="J13" s="12">
        <f>VLOOKUP($A13-J$4+(J$4-60),Femmes!$A:$M,(J$4-$A$2),FALSE)</f>
        <v>72</v>
      </c>
      <c r="K13" s="12">
        <f>VLOOKUP($A13-K$4+(K$4-60),Femmes!$A:$M,(K$4-$A$2),FALSE)</f>
        <v>20</v>
      </c>
      <c r="L13" s="12">
        <f>VLOOKUP($A13-L$4+(L$4-60),Femmes!$A:$M,(L$4-$A$2),FALSE)</f>
        <v>1200</v>
      </c>
      <c r="M13" s="12">
        <f t="shared" si="1"/>
        <v>9317</v>
      </c>
      <c r="N13" s="12"/>
      <c r="O13" s="7">
        <f t="shared" si="2"/>
        <v>1974</v>
      </c>
      <c r="P13" s="25">
        <f>VLOOKUP(O13,populationISQ!$B$5:$M$62,2,FALSE)</f>
        <v>26220</v>
      </c>
      <c r="Q13" s="7">
        <f t="shared" si="3"/>
        <v>9317</v>
      </c>
      <c r="R13" s="20">
        <f t="shared" si="4"/>
        <v>0.35533943554538522</v>
      </c>
      <c r="S13" s="12">
        <f t="shared" si="5"/>
        <v>1974</v>
      </c>
      <c r="T13" s="21">
        <f t="shared" si="6"/>
        <v>0</v>
      </c>
      <c r="U13" s="21">
        <f t="shared" si="7"/>
        <v>0</v>
      </c>
      <c r="V13" s="21">
        <f t="shared" si="8"/>
        <v>0</v>
      </c>
      <c r="W13" s="21">
        <f t="shared" si="9"/>
        <v>0</v>
      </c>
      <c r="X13" s="21">
        <f t="shared" si="10"/>
        <v>0</v>
      </c>
      <c r="Y13" s="21">
        <f t="shared" si="11"/>
        <v>0.83460341311580977</v>
      </c>
      <c r="Z13" s="21">
        <f t="shared" si="12"/>
        <v>1.7172909734893205E-2</v>
      </c>
      <c r="AA13" s="21">
        <f t="shared" si="13"/>
        <v>9.5524310400343457E-3</v>
      </c>
      <c r="AB13" s="21">
        <f t="shared" si="14"/>
        <v>7.7278093807019426E-3</v>
      </c>
      <c r="AC13" s="21">
        <f t="shared" si="15"/>
        <v>2.1466137168616507E-3</v>
      </c>
      <c r="AD13" s="21">
        <f t="shared" si="16"/>
        <v>0.12879682301169904</v>
      </c>
      <c r="AE13" s="13">
        <f t="shared" si="17"/>
        <v>0.99999999999999989</v>
      </c>
      <c r="AF13" s="19">
        <f t="shared" si="18"/>
        <v>65.712031769883012</v>
      </c>
    </row>
    <row r="14" spans="1:32">
      <c r="A14" s="12">
        <f t="shared" si="0"/>
        <v>1975</v>
      </c>
      <c r="B14" s="12">
        <f>VLOOKUP($A14-B$4+(B$4-60),Femmes!$A:$M,(B$4-57),FALSE)</f>
        <v>0</v>
      </c>
      <c r="C14" s="12">
        <f>VLOOKUP($A14-C$4+(C$4-60),Femmes!$A:$M,(C$4-$A$2),FALSE)</f>
        <v>0</v>
      </c>
      <c r="D14" s="12">
        <f>VLOOKUP($A14-D$4+(D$4-60),Femmes!$A:$M,(D$4-$A$2),FALSE)</f>
        <v>0</v>
      </c>
      <c r="E14" s="12">
        <f>VLOOKUP($A14-E$4+(E$4-60),Femmes!$A:$M,(E$4-$A$2),FALSE)</f>
        <v>0</v>
      </c>
      <c r="F14" s="12">
        <f>VLOOKUP($A14-F$4+(F$4-60),Femmes!$A:$M,(F$4-$A$2),FALSE)</f>
        <v>0</v>
      </c>
      <c r="G14" s="12">
        <f>VLOOKUP($A14-G$4+(G$4-60),Femmes!$A:$M,(G$4-$A$2),FALSE)</f>
        <v>8243</v>
      </c>
      <c r="H14" s="12">
        <f>VLOOKUP($A14-H$4+(H$4-60),Femmes!$A:$M,(H$4-$A$2),FALSE)</f>
        <v>145</v>
      </c>
      <c r="I14" s="12">
        <f>VLOOKUP($A14-I$4+(I$4-60),Femmes!$A:$M,(I$4-$A$2),FALSE)</f>
        <v>82</v>
      </c>
      <c r="J14" s="12">
        <f>VLOOKUP($A14-J$4+(J$4-60),Femmes!$A:$M,(J$4-$A$2),FALSE)</f>
        <v>37</v>
      </c>
      <c r="K14" s="12">
        <f>VLOOKUP($A14-K$4+(K$4-60),Femmes!$A:$M,(K$4-$A$2),FALSE)</f>
        <v>42</v>
      </c>
      <c r="L14" s="12">
        <f>VLOOKUP($A14-L$4+(L$4-60),Femmes!$A:$M,(L$4-$A$2),FALSE)</f>
        <v>1325</v>
      </c>
      <c r="M14" s="12">
        <f t="shared" si="1"/>
        <v>9874</v>
      </c>
      <c r="N14" s="12"/>
      <c r="O14" s="7">
        <f t="shared" si="2"/>
        <v>1975</v>
      </c>
      <c r="P14" s="25">
        <f>VLOOKUP(O14,populationISQ!$B$5:$M$62,2,FALSE)</f>
        <v>26249</v>
      </c>
      <c r="Q14" s="7">
        <f t="shared" si="3"/>
        <v>9874</v>
      </c>
      <c r="R14" s="20">
        <f t="shared" si="4"/>
        <v>0.37616671111280431</v>
      </c>
      <c r="S14" s="12">
        <f t="shared" si="5"/>
        <v>1975</v>
      </c>
      <c r="T14" s="21">
        <f t="shared" si="6"/>
        <v>0</v>
      </c>
      <c r="U14" s="21">
        <f t="shared" si="7"/>
        <v>0</v>
      </c>
      <c r="V14" s="21">
        <f t="shared" si="8"/>
        <v>0</v>
      </c>
      <c r="W14" s="21">
        <f t="shared" si="9"/>
        <v>0</v>
      </c>
      <c r="X14" s="21">
        <f t="shared" si="10"/>
        <v>0</v>
      </c>
      <c r="Y14" s="21">
        <f t="shared" si="11"/>
        <v>0.83481871581932343</v>
      </c>
      <c r="Z14" s="21">
        <f t="shared" si="12"/>
        <v>1.4685031395584363E-2</v>
      </c>
      <c r="AA14" s="21">
        <f t="shared" si="13"/>
        <v>8.3046384443994335E-3</v>
      </c>
      <c r="AB14" s="21">
        <f t="shared" si="14"/>
        <v>3.7472149078387686E-3</v>
      </c>
      <c r="AC14" s="21">
        <f t="shared" si="15"/>
        <v>4.2535953007899535E-3</v>
      </c>
      <c r="AD14" s="21">
        <f t="shared" si="16"/>
        <v>0.134190804132064</v>
      </c>
      <c r="AE14" s="13">
        <f t="shared" si="17"/>
        <v>1</v>
      </c>
      <c r="AF14" s="19">
        <f t="shared" si="18"/>
        <v>65.730504354871385</v>
      </c>
    </row>
    <row r="15" spans="1:32">
      <c r="A15" s="12">
        <f t="shared" si="0"/>
        <v>1976</v>
      </c>
      <c r="B15" s="12">
        <f>VLOOKUP($A15-B$4+(B$4-60),Femmes!$A:$M,(B$4-57),FALSE)</f>
        <v>0</v>
      </c>
      <c r="C15" s="12">
        <f>VLOOKUP($A15-C$4+(C$4-60),Femmes!$A:$M,(C$4-$A$2),FALSE)</f>
        <v>0</v>
      </c>
      <c r="D15" s="12">
        <f>VLOOKUP($A15-D$4+(D$4-60),Femmes!$A:$M,(D$4-$A$2),FALSE)</f>
        <v>0</v>
      </c>
      <c r="E15" s="12">
        <f>VLOOKUP($A15-E$4+(E$4-60),Femmes!$A:$M,(E$4-$A$2),FALSE)</f>
        <v>0</v>
      </c>
      <c r="F15" s="12">
        <f>VLOOKUP($A15-F$4+(F$4-60),Femmes!$A:$M,(F$4-$A$2),FALSE)</f>
        <v>0</v>
      </c>
      <c r="G15" s="12">
        <f>VLOOKUP($A15-G$4+(G$4-60),Femmes!$A:$M,(G$4-$A$2),FALSE)</f>
        <v>8804</v>
      </c>
      <c r="H15" s="12">
        <f>VLOOKUP($A15-H$4+(H$4-60),Femmes!$A:$M,(H$4-$A$2),FALSE)</f>
        <v>137</v>
      </c>
      <c r="I15" s="12">
        <f>VLOOKUP($A15-I$4+(I$4-60),Femmes!$A:$M,(I$4-$A$2),FALSE)</f>
        <v>40</v>
      </c>
      <c r="J15" s="12">
        <f>VLOOKUP($A15-J$4+(J$4-60),Femmes!$A:$M,(J$4-$A$2),FALSE)</f>
        <v>62</v>
      </c>
      <c r="K15" s="12">
        <f>VLOOKUP($A15-K$4+(K$4-60),Femmes!$A:$M,(K$4-$A$2),FALSE)</f>
        <v>237</v>
      </c>
      <c r="L15" s="12">
        <f>VLOOKUP($A15-L$4+(L$4-60),Femmes!$A:$M,(L$4-$A$2),FALSE)</f>
        <v>1108</v>
      </c>
      <c r="M15" s="12">
        <f t="shared" si="1"/>
        <v>10388</v>
      </c>
      <c r="N15" s="12"/>
      <c r="O15" s="7">
        <f t="shared" si="2"/>
        <v>1976</v>
      </c>
      <c r="P15" s="25">
        <f>VLOOKUP(O15,populationISQ!$B$5:$M$62,2,FALSE)</f>
        <v>26208</v>
      </c>
      <c r="Q15" s="7">
        <f t="shared" si="3"/>
        <v>10388</v>
      </c>
      <c r="R15" s="20">
        <f t="shared" si="4"/>
        <v>0.39636752136752135</v>
      </c>
      <c r="S15" s="12">
        <f t="shared" si="5"/>
        <v>1976</v>
      </c>
      <c r="T15" s="21">
        <f t="shared" si="6"/>
        <v>0</v>
      </c>
      <c r="U15" s="21">
        <f t="shared" si="7"/>
        <v>0</v>
      </c>
      <c r="V15" s="21">
        <f t="shared" si="8"/>
        <v>0</v>
      </c>
      <c r="W15" s="21">
        <f t="shared" si="9"/>
        <v>0</v>
      </c>
      <c r="X15" s="21">
        <f t="shared" si="10"/>
        <v>0</v>
      </c>
      <c r="Y15" s="21">
        <f t="shared" si="11"/>
        <v>0.84751636503658068</v>
      </c>
      <c r="Z15" s="21">
        <f t="shared" si="12"/>
        <v>1.3188294185598767E-2</v>
      </c>
      <c r="AA15" s="21">
        <f t="shared" si="13"/>
        <v>3.850596842510589E-3</v>
      </c>
      <c r="AB15" s="21">
        <f t="shared" si="14"/>
        <v>5.9684251058914131E-3</v>
      </c>
      <c r="AC15" s="21">
        <f t="shared" si="15"/>
        <v>2.2814786291875239E-2</v>
      </c>
      <c r="AD15" s="21">
        <f t="shared" si="16"/>
        <v>0.10666153253754332</v>
      </c>
      <c r="AE15" s="13">
        <f t="shared" si="17"/>
        <v>1</v>
      </c>
      <c r="AF15" s="19">
        <f t="shared" si="18"/>
        <v>65.663361571043509</v>
      </c>
    </row>
    <row r="16" spans="1:32">
      <c r="A16" s="12">
        <f t="shared" si="0"/>
        <v>1977</v>
      </c>
      <c r="B16" s="12">
        <f>VLOOKUP($A16-B$4+(B$4-60),Femmes!$A:$M,(B$4-57),FALSE)</f>
        <v>0</v>
      </c>
      <c r="C16" s="12">
        <f>VLOOKUP($A16-C$4+(C$4-60),Femmes!$A:$M,(C$4-$A$2),FALSE)</f>
        <v>0</v>
      </c>
      <c r="D16" s="12">
        <f>VLOOKUP($A16-D$4+(D$4-60),Femmes!$A:$M,(D$4-$A$2),FALSE)</f>
        <v>0</v>
      </c>
      <c r="E16" s="12">
        <f>VLOOKUP($A16-E$4+(E$4-60),Femmes!$A:$M,(E$4-$A$2),FALSE)</f>
        <v>0</v>
      </c>
      <c r="F16" s="12">
        <f>VLOOKUP($A16-F$4+(F$4-60),Femmes!$A:$M,(F$4-$A$2),FALSE)</f>
        <v>0</v>
      </c>
      <c r="G16" s="12">
        <f>VLOOKUP($A16-G$4+(G$4-60),Femmes!$A:$M,(G$4-$A$2),FALSE)</f>
        <v>9231</v>
      </c>
      <c r="H16" s="12">
        <f>VLOOKUP($A16-H$4+(H$4-60),Femmes!$A:$M,(H$4-$A$2),FALSE)</f>
        <v>85</v>
      </c>
      <c r="I16" s="12">
        <f>VLOOKUP($A16-I$4+(I$4-60),Femmes!$A:$M,(I$4-$A$2),FALSE)</f>
        <v>68</v>
      </c>
      <c r="J16" s="12">
        <f>VLOOKUP($A16-J$4+(J$4-60),Femmes!$A:$M,(J$4-$A$2),FALSE)</f>
        <v>238</v>
      </c>
      <c r="K16" s="12">
        <f>VLOOKUP($A16-K$4+(K$4-60),Femmes!$A:$M,(K$4-$A$2),FALSE)</f>
        <v>229</v>
      </c>
      <c r="L16" s="12">
        <f>VLOOKUP($A16-L$4+(L$4-60),Femmes!$A:$M,(L$4-$A$2),FALSE)</f>
        <v>1021</v>
      </c>
      <c r="M16" s="12">
        <f t="shared" si="1"/>
        <v>10872</v>
      </c>
      <c r="N16" s="12"/>
      <c r="O16" s="7">
        <f t="shared" si="2"/>
        <v>1977</v>
      </c>
      <c r="P16" s="25">
        <f>VLOOKUP(O16,populationISQ!$B$5:$M$62,2,FALSE)</f>
        <v>26502</v>
      </c>
      <c r="Q16" s="7">
        <f t="shared" si="3"/>
        <v>10872</v>
      </c>
      <c r="R16" s="20">
        <f t="shared" si="4"/>
        <v>0.41023318994792846</v>
      </c>
      <c r="S16" s="12">
        <f t="shared" si="5"/>
        <v>1977</v>
      </c>
      <c r="T16" s="21">
        <f t="shared" si="6"/>
        <v>0</v>
      </c>
      <c r="U16" s="21">
        <f t="shared" si="7"/>
        <v>0</v>
      </c>
      <c r="V16" s="21">
        <f t="shared" si="8"/>
        <v>0</v>
      </c>
      <c r="W16" s="21">
        <f t="shared" si="9"/>
        <v>0</v>
      </c>
      <c r="X16" s="21">
        <f t="shared" si="10"/>
        <v>0</v>
      </c>
      <c r="Y16" s="21">
        <f t="shared" si="11"/>
        <v>0.84906181015452542</v>
      </c>
      <c r="Z16" s="21">
        <f t="shared" si="12"/>
        <v>7.8182487122884468E-3</v>
      </c>
      <c r="AA16" s="21">
        <f t="shared" si="13"/>
        <v>6.2545989698307583E-3</v>
      </c>
      <c r="AB16" s="21">
        <f t="shared" si="14"/>
        <v>2.1891096394407651E-2</v>
      </c>
      <c r="AC16" s="21">
        <f t="shared" si="15"/>
        <v>2.106328182487123E-2</v>
      </c>
      <c r="AD16" s="21">
        <f t="shared" si="16"/>
        <v>9.3910963944076525E-2</v>
      </c>
      <c r="AE16" s="13">
        <f t="shared" si="17"/>
        <v>1</v>
      </c>
      <c r="AF16" s="19">
        <f t="shared" si="18"/>
        <v>65.639808682855048</v>
      </c>
    </row>
    <row r="17" spans="1:32">
      <c r="A17" s="12">
        <f t="shared" si="0"/>
        <v>1978</v>
      </c>
      <c r="B17" s="12">
        <f>VLOOKUP($A17-B$4+(B$4-60),Femmes!$A:$M,(B$4-57),FALSE)</f>
        <v>0</v>
      </c>
      <c r="C17" s="12">
        <f>VLOOKUP($A17-C$4+(C$4-60),Femmes!$A:$M,(C$4-$A$2),FALSE)</f>
        <v>0</v>
      </c>
      <c r="D17" s="12">
        <f>VLOOKUP($A17-D$4+(D$4-60),Femmes!$A:$M,(D$4-$A$2),FALSE)</f>
        <v>0</v>
      </c>
      <c r="E17" s="12">
        <f>VLOOKUP($A17-E$4+(E$4-60),Femmes!$A:$M,(E$4-$A$2),FALSE)</f>
        <v>0</v>
      </c>
      <c r="F17" s="12">
        <f>VLOOKUP($A17-F$4+(F$4-60),Femmes!$A:$M,(F$4-$A$2),FALSE)</f>
        <v>0</v>
      </c>
      <c r="G17" s="12">
        <f>VLOOKUP($A17-G$4+(G$4-60),Femmes!$A:$M,(G$4-$A$2),FALSE)</f>
        <v>9908</v>
      </c>
      <c r="H17" s="12">
        <f>VLOOKUP($A17-H$4+(H$4-60),Femmes!$A:$M,(H$4-$A$2),FALSE)</f>
        <v>227</v>
      </c>
      <c r="I17" s="12">
        <f>VLOOKUP($A17-I$4+(I$4-60),Femmes!$A:$M,(I$4-$A$2),FALSE)</f>
        <v>279</v>
      </c>
      <c r="J17" s="12">
        <f>VLOOKUP($A17-J$4+(J$4-60),Femmes!$A:$M,(J$4-$A$2),FALSE)</f>
        <v>283</v>
      </c>
      <c r="K17" s="12">
        <f>VLOOKUP($A17-K$4+(K$4-60),Femmes!$A:$M,(K$4-$A$2),FALSE)</f>
        <v>68</v>
      </c>
      <c r="L17" s="12">
        <f>VLOOKUP($A17-L$4+(L$4-60),Femmes!$A:$M,(L$4-$A$2),FALSE)</f>
        <v>1009</v>
      </c>
      <c r="M17" s="12">
        <f t="shared" si="1"/>
        <v>11774</v>
      </c>
      <c r="N17" s="12"/>
      <c r="O17" s="7">
        <f t="shared" si="2"/>
        <v>1978</v>
      </c>
      <c r="P17" s="25">
        <f>VLOOKUP(O17,populationISQ!$B$5:$M$62,2,FALSE)</f>
        <v>26760</v>
      </c>
      <c r="Q17" s="7">
        <f t="shared" si="3"/>
        <v>11774</v>
      </c>
      <c r="R17" s="20">
        <f t="shared" si="4"/>
        <v>0.43998505231689089</v>
      </c>
      <c r="S17" s="12">
        <f t="shared" si="5"/>
        <v>1978</v>
      </c>
      <c r="T17" s="21">
        <f t="shared" si="6"/>
        <v>0</v>
      </c>
      <c r="U17" s="21">
        <f t="shared" si="7"/>
        <v>0</v>
      </c>
      <c r="V17" s="21">
        <f t="shared" si="8"/>
        <v>0</v>
      </c>
      <c r="W17" s="21">
        <f t="shared" si="9"/>
        <v>0</v>
      </c>
      <c r="X17" s="21">
        <f t="shared" si="10"/>
        <v>0</v>
      </c>
      <c r="Y17" s="21">
        <f t="shared" si="11"/>
        <v>0.84151520298963822</v>
      </c>
      <c r="Z17" s="21">
        <f t="shared" si="12"/>
        <v>1.9279768982503821E-2</v>
      </c>
      <c r="AA17" s="21">
        <f t="shared" si="13"/>
        <v>2.3696279938848309E-2</v>
      </c>
      <c r="AB17" s="21">
        <f t="shared" si="14"/>
        <v>2.4036011550874811E-2</v>
      </c>
      <c r="AC17" s="21">
        <f t="shared" si="15"/>
        <v>5.775437404450484E-3</v>
      </c>
      <c r="AD17" s="21">
        <f t="shared" si="16"/>
        <v>8.5697299133684388E-2</v>
      </c>
      <c r="AE17" s="13">
        <f t="shared" si="17"/>
        <v>1</v>
      </c>
      <c r="AF17" s="19">
        <f t="shared" si="18"/>
        <v>65.590368608799054</v>
      </c>
    </row>
    <row r="18" spans="1:32">
      <c r="A18" s="12">
        <f t="shared" si="0"/>
        <v>1979</v>
      </c>
      <c r="B18" s="12">
        <f>VLOOKUP($A18-B$4+(B$4-60),Femmes!$A:$M,(B$4-57),FALSE)</f>
        <v>0</v>
      </c>
      <c r="C18" s="12">
        <f>VLOOKUP($A18-C$4+(C$4-60),Femmes!$A:$M,(C$4-$A$2),FALSE)</f>
        <v>0</v>
      </c>
      <c r="D18" s="12">
        <f>VLOOKUP($A18-D$4+(D$4-60),Femmes!$A:$M,(D$4-$A$2),FALSE)</f>
        <v>0</v>
      </c>
      <c r="E18" s="12">
        <f>VLOOKUP($A18-E$4+(E$4-60),Femmes!$A:$M,(E$4-$A$2),FALSE)</f>
        <v>0</v>
      </c>
      <c r="F18" s="12">
        <f>VLOOKUP($A18-F$4+(F$4-60),Femmes!$A:$M,(F$4-$A$2),FALSE)</f>
        <v>0</v>
      </c>
      <c r="G18" s="12">
        <f>VLOOKUP($A18-G$4+(G$4-60),Femmes!$A:$M,(G$4-$A$2),FALSE)</f>
        <v>9503</v>
      </c>
      <c r="H18" s="12">
        <f>VLOOKUP($A18-H$4+(H$4-60),Femmes!$A:$M,(H$4-$A$2),FALSE)</f>
        <v>735</v>
      </c>
      <c r="I18" s="12">
        <f>VLOOKUP($A18-I$4+(I$4-60),Femmes!$A:$M,(I$4-$A$2),FALSE)</f>
        <v>400</v>
      </c>
      <c r="J18" s="12">
        <f>VLOOKUP($A18-J$4+(J$4-60),Femmes!$A:$M,(J$4-$A$2),FALSE)</f>
        <v>98</v>
      </c>
      <c r="K18" s="12">
        <f>VLOOKUP($A18-K$4+(K$4-60),Femmes!$A:$M,(K$4-$A$2),FALSE)</f>
        <v>55</v>
      </c>
      <c r="L18" s="12">
        <f>VLOOKUP($A18-L$4+(L$4-60),Femmes!$A:$M,(L$4-$A$2),FALSE)</f>
        <v>1042</v>
      </c>
      <c r="M18" s="12">
        <f t="shared" si="1"/>
        <v>11833</v>
      </c>
      <c r="N18" s="12"/>
      <c r="O18" s="7">
        <f t="shared" si="2"/>
        <v>1979</v>
      </c>
      <c r="P18" s="25">
        <f>VLOOKUP(O18,populationISQ!$B$5:$M$62,2,FALSE)</f>
        <v>27813</v>
      </c>
      <c r="Q18" s="7">
        <f t="shared" si="3"/>
        <v>11833</v>
      </c>
      <c r="R18" s="20">
        <f t="shared" si="4"/>
        <v>0.42544853126235932</v>
      </c>
      <c r="S18" s="12">
        <f t="shared" si="5"/>
        <v>1979</v>
      </c>
      <c r="T18" s="21">
        <f t="shared" si="6"/>
        <v>0</v>
      </c>
      <c r="U18" s="21">
        <f t="shared" si="7"/>
        <v>0</v>
      </c>
      <c r="V18" s="21">
        <f t="shared" si="8"/>
        <v>0</v>
      </c>
      <c r="W18" s="21">
        <f t="shared" si="9"/>
        <v>0</v>
      </c>
      <c r="X18" s="21">
        <f t="shared" si="10"/>
        <v>0</v>
      </c>
      <c r="Y18" s="21">
        <f t="shared" si="11"/>
        <v>0.8030930448745035</v>
      </c>
      <c r="Z18" s="21">
        <f t="shared" si="12"/>
        <v>6.2114425758472071E-2</v>
      </c>
      <c r="AA18" s="21">
        <f t="shared" si="13"/>
        <v>3.3803769120256906E-2</v>
      </c>
      <c r="AB18" s="21">
        <f t="shared" si="14"/>
        <v>8.2819234344629431E-3</v>
      </c>
      <c r="AC18" s="21">
        <f t="shared" si="15"/>
        <v>4.6480182540353252E-3</v>
      </c>
      <c r="AD18" s="21">
        <f t="shared" si="16"/>
        <v>8.8058818558269247E-2</v>
      </c>
      <c r="AE18" s="13">
        <f t="shared" si="17"/>
        <v>1</v>
      </c>
      <c r="AF18" s="19">
        <f t="shared" si="18"/>
        <v>65.61345390010986</v>
      </c>
    </row>
    <row r="19" spans="1:32">
      <c r="A19" s="12">
        <f t="shared" si="0"/>
        <v>1980</v>
      </c>
      <c r="B19" s="12">
        <f>VLOOKUP($A19-B$4+(B$4-60),Femmes!$A:$M,(B$4-57),FALSE)</f>
        <v>0</v>
      </c>
      <c r="C19" s="12">
        <f>VLOOKUP($A19-C$4+(C$4-60),Femmes!$A:$M,(C$4-$A$2),FALSE)</f>
        <v>0</v>
      </c>
      <c r="D19" s="12">
        <f>VLOOKUP($A19-D$4+(D$4-60),Femmes!$A:$M,(D$4-$A$2),FALSE)</f>
        <v>0</v>
      </c>
      <c r="E19" s="12">
        <f>VLOOKUP($A19-E$4+(E$4-60),Femmes!$A:$M,(E$4-$A$2),FALSE)</f>
        <v>0</v>
      </c>
      <c r="F19" s="12">
        <f>VLOOKUP($A19-F$4+(F$4-60),Femmes!$A:$M,(F$4-$A$2),FALSE)</f>
        <v>4466</v>
      </c>
      <c r="G19" s="12">
        <f>VLOOKUP($A19-G$4+(G$4-60),Femmes!$A:$M,(G$4-$A$2),FALSE)</f>
        <v>6972</v>
      </c>
      <c r="H19" s="12">
        <f>VLOOKUP($A19-H$4+(H$4-60),Femmes!$A:$M,(H$4-$A$2),FALSE)</f>
        <v>1094</v>
      </c>
      <c r="I19" s="12">
        <f>VLOOKUP($A19-I$4+(I$4-60),Femmes!$A:$M,(I$4-$A$2),FALSE)</f>
        <v>150</v>
      </c>
      <c r="J19" s="12">
        <f>VLOOKUP($A19-J$4+(J$4-60),Femmes!$A:$M,(J$4-$A$2),FALSE)</f>
        <v>96</v>
      </c>
      <c r="K19" s="12">
        <f>VLOOKUP($A19-K$4+(K$4-60),Femmes!$A:$M,(K$4-$A$2),FALSE)</f>
        <v>436</v>
      </c>
      <c r="L19" s="12">
        <f>VLOOKUP($A19-L$4+(L$4-60),Femmes!$A:$M,(L$4-$A$2),FALSE)</f>
        <v>877</v>
      </c>
      <c r="M19" s="12">
        <f t="shared" si="1"/>
        <v>14091</v>
      </c>
      <c r="N19" s="12"/>
      <c r="O19" s="7">
        <f t="shared" si="2"/>
        <v>1980</v>
      </c>
      <c r="P19" s="25">
        <f>VLOOKUP(O19,populationISQ!$B$5:$M$62,2,FALSE)</f>
        <v>29628</v>
      </c>
      <c r="Q19" s="7">
        <f t="shared" si="3"/>
        <v>14091</v>
      </c>
      <c r="R19" s="20">
        <f t="shared" si="4"/>
        <v>0.47559740785743215</v>
      </c>
      <c r="S19" s="12">
        <f t="shared" si="5"/>
        <v>1980</v>
      </c>
      <c r="T19" s="21">
        <f t="shared" si="6"/>
        <v>0</v>
      </c>
      <c r="U19" s="21">
        <f t="shared" si="7"/>
        <v>0</v>
      </c>
      <c r="V19" s="21">
        <f t="shared" si="8"/>
        <v>0</v>
      </c>
      <c r="W19" s="21">
        <f t="shared" si="9"/>
        <v>0</v>
      </c>
      <c r="X19" s="21">
        <f t="shared" si="10"/>
        <v>0.31693989071038253</v>
      </c>
      <c r="Y19" s="21">
        <f t="shared" si="11"/>
        <v>0.49478390461997018</v>
      </c>
      <c r="Z19" s="21">
        <f t="shared" si="12"/>
        <v>7.7638208785749771E-2</v>
      </c>
      <c r="AA19" s="21">
        <f t="shared" si="13"/>
        <v>1.0645092612305727E-2</v>
      </c>
      <c r="AB19" s="21">
        <f t="shared" si="14"/>
        <v>6.8128592718756653E-3</v>
      </c>
      <c r="AC19" s="21">
        <f t="shared" si="15"/>
        <v>3.0941735859768647E-2</v>
      </c>
      <c r="AD19" s="21">
        <f t="shared" si="16"/>
        <v>6.2238308139947483E-2</v>
      </c>
      <c r="AE19" s="13">
        <f t="shared" si="17"/>
        <v>1</v>
      </c>
      <c r="AF19" s="19">
        <f t="shared" si="18"/>
        <v>65.237385565254414</v>
      </c>
    </row>
    <row r="20" spans="1:32">
      <c r="A20" s="12">
        <f t="shared" si="0"/>
        <v>1981</v>
      </c>
      <c r="B20" s="12">
        <f>VLOOKUP($A20-B$4+(B$4-60),Femmes!$A:$M,(B$4-57),FALSE)</f>
        <v>0</v>
      </c>
      <c r="C20" s="12">
        <f>VLOOKUP($A20-C$4+(C$4-60),Femmes!$A:$M,(C$4-$A$2),FALSE)</f>
        <v>0</v>
      </c>
      <c r="D20" s="12">
        <f>VLOOKUP($A20-D$4+(D$4-60),Femmes!$A:$M,(D$4-$A$2),FALSE)</f>
        <v>0</v>
      </c>
      <c r="E20" s="12">
        <f>VLOOKUP($A20-E$4+(E$4-60),Femmes!$A:$M,(E$4-$A$2),FALSE)</f>
        <v>4275</v>
      </c>
      <c r="F20" s="12">
        <f>VLOOKUP($A20-F$4+(F$4-60),Femmes!$A:$M,(F$4-$A$2),FALSE)</f>
        <v>2201</v>
      </c>
      <c r="G20" s="12">
        <f>VLOOKUP($A20-G$4+(G$4-60),Femmes!$A:$M,(G$4-$A$2),FALSE)</f>
        <v>6428</v>
      </c>
      <c r="H20" s="12">
        <f>VLOOKUP($A20-H$4+(H$4-60),Femmes!$A:$M,(H$4-$A$2),FALSE)</f>
        <v>525</v>
      </c>
      <c r="I20" s="12">
        <f>VLOOKUP($A20-I$4+(I$4-60),Femmes!$A:$M,(I$4-$A$2),FALSE)</f>
        <v>129</v>
      </c>
      <c r="J20" s="12">
        <f>VLOOKUP($A20-J$4+(J$4-60),Femmes!$A:$M,(J$4-$A$2),FALSE)</f>
        <v>109</v>
      </c>
      <c r="K20" s="12">
        <f>VLOOKUP($A20-K$4+(K$4-60),Femmes!$A:$M,(K$4-$A$2),FALSE)</f>
        <v>218</v>
      </c>
      <c r="L20" s="12">
        <f>VLOOKUP($A20-L$4+(L$4-60),Femmes!$A:$M,(L$4-$A$2),FALSE)</f>
        <v>1319</v>
      </c>
      <c r="M20" s="12">
        <f t="shared" si="1"/>
        <v>15204</v>
      </c>
      <c r="N20" s="12"/>
      <c r="O20" s="7">
        <f t="shared" si="2"/>
        <v>1981</v>
      </c>
      <c r="P20" s="25">
        <f>VLOOKUP(O20,populationISQ!$B$5:$M$62,2,FALSE)</f>
        <v>30988</v>
      </c>
      <c r="Q20" s="7">
        <f t="shared" si="3"/>
        <v>15204</v>
      </c>
      <c r="R20" s="20">
        <f t="shared" si="4"/>
        <v>0.4906415386601265</v>
      </c>
      <c r="S20" s="12">
        <f t="shared" si="5"/>
        <v>1981</v>
      </c>
      <c r="T20" s="21">
        <f t="shared" si="6"/>
        <v>0</v>
      </c>
      <c r="U20" s="21">
        <f t="shared" si="7"/>
        <v>0</v>
      </c>
      <c r="V20" s="21">
        <f t="shared" si="8"/>
        <v>0</v>
      </c>
      <c r="W20" s="21">
        <f t="shared" si="9"/>
        <v>0.28117600631412787</v>
      </c>
      <c r="X20" s="21">
        <f t="shared" si="10"/>
        <v>0.14476453564851355</v>
      </c>
      <c r="Y20" s="21">
        <f t="shared" si="11"/>
        <v>0.42278347803209682</v>
      </c>
      <c r="Z20" s="21">
        <f t="shared" si="12"/>
        <v>3.4530386740331494E-2</v>
      </c>
      <c r="AA20" s="21">
        <f t="shared" si="13"/>
        <v>8.4846093133385952E-3</v>
      </c>
      <c r="AB20" s="21">
        <f t="shared" si="14"/>
        <v>7.1691660089450143E-3</v>
      </c>
      <c r="AC20" s="21">
        <f t="shared" si="15"/>
        <v>1.4338332017890029E-2</v>
      </c>
      <c r="AD20" s="21">
        <f t="shared" si="16"/>
        <v>8.6753485924756638E-2</v>
      </c>
      <c r="AE20" s="13">
        <f t="shared" si="17"/>
        <v>1</v>
      </c>
      <c r="AF20" s="19">
        <f t="shared" si="18"/>
        <v>64.857011312812418</v>
      </c>
    </row>
    <row r="21" spans="1:32">
      <c r="A21" s="12">
        <f t="shared" si="0"/>
        <v>1982</v>
      </c>
      <c r="B21" s="12">
        <f>VLOOKUP($A21-B$4+(B$4-60),Femmes!$A:$M,(B$4-57),FALSE)</f>
        <v>0</v>
      </c>
      <c r="C21" s="12">
        <f>VLOOKUP($A21-C$4+(C$4-60),Femmes!$A:$M,(C$4-$A$2),FALSE)</f>
        <v>0</v>
      </c>
      <c r="D21" s="12">
        <f>VLOOKUP($A21-D$4+(D$4-60),Femmes!$A:$M,(D$4-$A$2),FALSE)</f>
        <v>4293</v>
      </c>
      <c r="E21" s="12">
        <f>VLOOKUP($A21-E$4+(E$4-60),Femmes!$A:$M,(E$4-$A$2),FALSE)</f>
        <v>1829</v>
      </c>
      <c r="F21" s="12">
        <f>VLOOKUP($A21-F$4+(F$4-60),Femmes!$A:$M,(F$4-$A$2),FALSE)</f>
        <v>1699</v>
      </c>
      <c r="G21" s="12">
        <f>VLOOKUP($A21-G$4+(G$4-60),Femmes!$A:$M,(G$4-$A$2),FALSE)</f>
        <v>5879</v>
      </c>
      <c r="H21" s="12">
        <f>VLOOKUP($A21-H$4+(H$4-60),Femmes!$A:$M,(H$4-$A$2),FALSE)</f>
        <v>331</v>
      </c>
      <c r="I21" s="12">
        <f>VLOOKUP($A21-I$4+(I$4-60),Femmes!$A:$M,(I$4-$A$2),FALSE)</f>
        <v>136</v>
      </c>
      <c r="J21" s="12">
        <f>VLOOKUP($A21-J$4+(J$4-60),Femmes!$A:$M,(J$4-$A$2),FALSE)</f>
        <v>103</v>
      </c>
      <c r="K21" s="12">
        <f>VLOOKUP($A21-K$4+(K$4-60),Femmes!$A:$M,(K$4-$A$2),FALSE)</f>
        <v>635</v>
      </c>
      <c r="L21" s="12">
        <f>VLOOKUP($A21-L$4+(L$4-60),Femmes!$A:$M,(L$4-$A$2),FALSE)</f>
        <v>1107</v>
      </c>
      <c r="M21" s="12">
        <f t="shared" si="1"/>
        <v>16012</v>
      </c>
      <c r="N21" s="12"/>
      <c r="O21" s="7">
        <f t="shared" si="2"/>
        <v>1982</v>
      </c>
      <c r="P21" s="25">
        <f>VLOOKUP(O21,populationISQ!$B$5:$M$62,2,FALSE)</f>
        <v>31529</v>
      </c>
      <c r="Q21" s="7">
        <f t="shared" si="3"/>
        <v>16012</v>
      </c>
      <c r="R21" s="20">
        <f t="shared" si="4"/>
        <v>0.50784991595039486</v>
      </c>
      <c r="S21" s="12">
        <f t="shared" si="5"/>
        <v>1982</v>
      </c>
      <c r="T21" s="21">
        <f t="shared" si="6"/>
        <v>0</v>
      </c>
      <c r="U21" s="21">
        <f t="shared" si="7"/>
        <v>0</v>
      </c>
      <c r="V21" s="21">
        <f t="shared" si="8"/>
        <v>0.26811141643767172</v>
      </c>
      <c r="W21" s="21">
        <f t="shared" si="9"/>
        <v>0.11422682987759181</v>
      </c>
      <c r="X21" s="21">
        <f t="shared" si="10"/>
        <v>0.10610791906070448</v>
      </c>
      <c r="Y21" s="21">
        <f t="shared" si="11"/>
        <v>0.36716212840369722</v>
      </c>
      <c r="Z21" s="21">
        <f t="shared" si="12"/>
        <v>2.0671996002997753E-2</v>
      </c>
      <c r="AA21" s="21">
        <f t="shared" si="13"/>
        <v>8.4936297776667495E-3</v>
      </c>
      <c r="AB21" s="21">
        <f t="shared" si="14"/>
        <v>6.432675493379965E-3</v>
      </c>
      <c r="AC21" s="21">
        <f t="shared" si="15"/>
        <v>3.9657756682488131E-2</v>
      </c>
      <c r="AD21" s="21">
        <f t="shared" si="16"/>
        <v>6.9135648263802155E-2</v>
      </c>
      <c r="AE21" s="13">
        <f t="shared" si="17"/>
        <v>1</v>
      </c>
      <c r="AF21" s="19">
        <f t="shared" si="18"/>
        <v>64.422370721958529</v>
      </c>
    </row>
    <row r="22" spans="1:32">
      <c r="A22" s="12">
        <f t="shared" si="0"/>
        <v>1983</v>
      </c>
      <c r="B22" s="12">
        <f>VLOOKUP($A22-B$4+(B$4-60),Femmes!$A:$M,(B$4-57),FALSE)</f>
        <v>0</v>
      </c>
      <c r="C22" s="12">
        <f>VLOOKUP($A22-C$4+(C$4-60),Femmes!$A:$M,(C$4-$A$2),FALSE)</f>
        <v>4205</v>
      </c>
      <c r="D22" s="12">
        <f>VLOOKUP($A22-D$4+(D$4-60),Femmes!$A:$M,(D$4-$A$2),FALSE)</f>
        <v>1895</v>
      </c>
      <c r="E22" s="12">
        <f>VLOOKUP($A22-E$4+(E$4-60),Femmes!$A:$M,(E$4-$A$2),FALSE)</f>
        <v>1331</v>
      </c>
      <c r="F22" s="12">
        <f>VLOOKUP($A22-F$4+(F$4-60),Femmes!$A:$M,(F$4-$A$2),FALSE)</f>
        <v>1541</v>
      </c>
      <c r="G22" s="12">
        <f>VLOOKUP($A22-G$4+(G$4-60),Femmes!$A:$M,(G$4-$A$2),FALSE)</f>
        <v>5503</v>
      </c>
      <c r="H22" s="12">
        <f>VLOOKUP($A22-H$4+(H$4-60),Femmes!$A:$M,(H$4-$A$2),FALSE)</f>
        <v>319</v>
      </c>
      <c r="I22" s="12">
        <f>VLOOKUP($A22-I$4+(I$4-60),Femmes!$A:$M,(I$4-$A$2),FALSE)</f>
        <v>138</v>
      </c>
      <c r="J22" s="12">
        <f>VLOOKUP($A22-J$4+(J$4-60),Femmes!$A:$M,(J$4-$A$2),FALSE)</f>
        <v>616</v>
      </c>
      <c r="K22" s="12">
        <f>VLOOKUP($A22-K$4+(K$4-60),Femmes!$A:$M,(K$4-$A$2),FALSE)</f>
        <v>93</v>
      </c>
      <c r="L22" s="12">
        <f>VLOOKUP($A22-L$4+(L$4-60),Femmes!$A:$M,(L$4-$A$2),FALSE)</f>
        <v>1013</v>
      </c>
      <c r="M22" s="12">
        <f t="shared" si="1"/>
        <v>16654</v>
      </c>
      <c r="N22" s="12"/>
      <c r="O22" s="7">
        <f t="shared" si="2"/>
        <v>1983</v>
      </c>
      <c r="P22" s="25">
        <f>VLOOKUP(O22,populationISQ!$B$5:$M$62,2,FALSE)</f>
        <v>31746</v>
      </c>
      <c r="Q22" s="7">
        <f t="shared" si="3"/>
        <v>16654</v>
      </c>
      <c r="R22" s="20">
        <f t="shared" si="4"/>
        <v>0.52460152460152465</v>
      </c>
      <c r="S22" s="12">
        <f t="shared" si="5"/>
        <v>1983</v>
      </c>
      <c r="T22" s="21">
        <f t="shared" si="6"/>
        <v>0</v>
      </c>
      <c r="U22" s="21">
        <f t="shared" si="7"/>
        <v>0.25249189383931786</v>
      </c>
      <c r="V22" s="21">
        <f t="shared" si="8"/>
        <v>0.11378647772306953</v>
      </c>
      <c r="W22" s="21">
        <f t="shared" si="9"/>
        <v>7.9920739762219292E-2</v>
      </c>
      <c r="X22" s="21">
        <f t="shared" si="10"/>
        <v>9.253032304551459E-2</v>
      </c>
      <c r="Y22" s="21">
        <f t="shared" si="11"/>
        <v>0.33043112765701932</v>
      </c>
      <c r="Z22" s="21">
        <f t="shared" si="12"/>
        <v>1.9154557463672391E-2</v>
      </c>
      <c r="AA22" s="21">
        <f t="shared" si="13"/>
        <v>8.2862975861654857E-3</v>
      </c>
      <c r="AB22" s="21">
        <f t="shared" si="14"/>
        <v>3.6988110964332896E-2</v>
      </c>
      <c r="AC22" s="21">
        <f t="shared" si="15"/>
        <v>5.5842440254593494E-3</v>
      </c>
      <c r="AD22" s="21">
        <f t="shared" si="16"/>
        <v>6.0826227933229254E-2</v>
      </c>
      <c r="AE22" s="13">
        <f t="shared" si="17"/>
        <v>0.99999999999999989</v>
      </c>
      <c r="AF22" s="19">
        <f t="shared" si="18"/>
        <v>63.869460790200549</v>
      </c>
    </row>
    <row r="23" spans="1:32">
      <c r="A23" s="12">
        <f t="shared" si="0"/>
        <v>1984</v>
      </c>
      <c r="B23" s="12">
        <f>VLOOKUP($A23-B$4+(B$4-60),Femmes!$A:$M,(B$4-57),FALSE)</f>
        <v>3829</v>
      </c>
      <c r="C23" s="12">
        <f>VLOOKUP($A23-C$4+(C$4-60),Femmes!$A:$M,(C$4-$A$2),FALSE)</f>
        <v>2247</v>
      </c>
      <c r="D23" s="12">
        <f>VLOOKUP($A23-D$4+(D$4-60),Femmes!$A:$M,(D$4-$A$2),FALSE)</f>
        <v>1451</v>
      </c>
      <c r="E23" s="12">
        <f>VLOOKUP($A23-E$4+(E$4-60),Femmes!$A:$M,(E$4-$A$2),FALSE)</f>
        <v>1176</v>
      </c>
      <c r="F23" s="12">
        <f>VLOOKUP($A23-F$4+(F$4-60),Femmes!$A:$M,(F$4-$A$2),FALSE)</f>
        <v>1610</v>
      </c>
      <c r="G23" s="12">
        <f>VLOOKUP($A23-G$4+(G$4-60),Femmes!$A:$M,(G$4-$A$2),FALSE)</f>
        <v>5167</v>
      </c>
      <c r="H23" s="12">
        <f>VLOOKUP($A23-H$4+(H$4-60),Femmes!$A:$M,(H$4-$A$2),FALSE)</f>
        <v>307</v>
      </c>
      <c r="I23" s="12">
        <f>VLOOKUP($A23-I$4+(I$4-60),Femmes!$A:$M,(I$4-$A$2),FALSE)</f>
        <v>653</v>
      </c>
      <c r="J23" s="12">
        <f>VLOOKUP($A23-J$4+(J$4-60),Femmes!$A:$M,(J$4-$A$2),FALSE)</f>
        <v>92</v>
      </c>
      <c r="K23" s="12">
        <f>VLOOKUP($A23-K$4+(K$4-60),Femmes!$A:$M,(K$4-$A$2),FALSE)</f>
        <v>86</v>
      </c>
      <c r="L23" s="12">
        <f>VLOOKUP($A23-L$4+(L$4-60),Femmes!$A:$M,(L$4-$A$2),FALSE)</f>
        <v>1109</v>
      </c>
      <c r="M23" s="12">
        <f t="shared" si="1"/>
        <v>17727</v>
      </c>
      <c r="N23" s="12"/>
      <c r="O23" s="7">
        <f t="shared" si="2"/>
        <v>1984</v>
      </c>
      <c r="P23" s="25">
        <f>VLOOKUP(O23,populationISQ!$B$5:$M$62,2,FALSE)</f>
        <v>32272</v>
      </c>
      <c r="Q23" s="7">
        <f t="shared" si="3"/>
        <v>17727</v>
      </c>
      <c r="R23" s="20">
        <f t="shared" si="4"/>
        <v>0.54929970252850768</v>
      </c>
      <c r="S23" s="12">
        <f t="shared" si="5"/>
        <v>1984</v>
      </c>
      <c r="T23" s="21">
        <f t="shared" si="6"/>
        <v>0.21599819484402324</v>
      </c>
      <c r="U23" s="21">
        <f t="shared" si="7"/>
        <v>0.12675579624301914</v>
      </c>
      <c r="V23" s="21">
        <f t="shared" si="8"/>
        <v>8.1852541321148525E-2</v>
      </c>
      <c r="W23" s="21">
        <f t="shared" si="9"/>
        <v>6.6339482145879161E-2</v>
      </c>
      <c r="X23" s="21">
        <f t="shared" si="10"/>
        <v>9.0821910080667909E-2</v>
      </c>
      <c r="Y23" s="21">
        <f t="shared" si="11"/>
        <v>0.29147627912224289</v>
      </c>
      <c r="Z23" s="21">
        <f t="shared" si="12"/>
        <v>1.7318215152027978E-2</v>
      </c>
      <c r="AA23" s="21">
        <f t="shared" si="13"/>
        <v>3.6836464150730525E-2</v>
      </c>
      <c r="AB23" s="21">
        <f t="shared" si="14"/>
        <v>5.1898234331810237E-3</v>
      </c>
      <c r="AC23" s="21">
        <f t="shared" si="15"/>
        <v>4.8513566875387822E-3</v>
      </c>
      <c r="AD23" s="21">
        <f t="shared" si="16"/>
        <v>6.2559936819540807E-2</v>
      </c>
      <c r="AE23" s="13">
        <f t="shared" si="17"/>
        <v>0.99999999999999978</v>
      </c>
      <c r="AF23" s="19">
        <f t="shared" si="18"/>
        <v>63.382693067072829</v>
      </c>
    </row>
    <row r="24" spans="1:32">
      <c r="A24" s="12">
        <f t="shared" si="0"/>
        <v>1985</v>
      </c>
      <c r="B24" s="12">
        <f>VLOOKUP($A24-B$4+(B$4-60),Femmes!$A:$M,(B$4-57),FALSE)</f>
        <v>4671</v>
      </c>
      <c r="C24" s="12">
        <f>VLOOKUP($A24-C$4+(C$4-60),Femmes!$A:$M,(C$4-$A$2),FALSE)</f>
        <v>2421</v>
      </c>
      <c r="D24" s="12">
        <f>VLOOKUP($A24-D$4+(D$4-60),Femmes!$A:$M,(D$4-$A$2),FALSE)</f>
        <v>1361</v>
      </c>
      <c r="E24" s="12">
        <f>VLOOKUP($A24-E$4+(E$4-60),Femmes!$A:$M,(E$4-$A$2),FALSE)</f>
        <v>1152</v>
      </c>
      <c r="F24" s="12">
        <f>VLOOKUP($A24-F$4+(F$4-60),Femmes!$A:$M,(F$4-$A$2),FALSE)</f>
        <v>1396</v>
      </c>
      <c r="G24" s="12">
        <f>VLOOKUP($A24-G$4+(G$4-60),Femmes!$A:$M,(G$4-$A$2),FALSE)</f>
        <v>5347</v>
      </c>
      <c r="H24" s="12">
        <f>VLOOKUP($A24-H$4+(H$4-60),Femmes!$A:$M,(H$4-$A$2),FALSE)</f>
        <v>828</v>
      </c>
      <c r="I24" s="12">
        <f>VLOOKUP($A24-I$4+(I$4-60),Femmes!$A:$M,(I$4-$A$2),FALSE)</f>
        <v>141</v>
      </c>
      <c r="J24" s="12">
        <f>VLOOKUP($A24-J$4+(J$4-60),Femmes!$A:$M,(J$4-$A$2),FALSE)</f>
        <v>102</v>
      </c>
      <c r="K24" s="12">
        <f>VLOOKUP($A24-K$4+(K$4-60),Femmes!$A:$M,(K$4-$A$2),FALSE)</f>
        <v>208</v>
      </c>
      <c r="L24" s="12">
        <f>VLOOKUP($A24-L$4+(L$4-60),Femmes!$A:$M,(L$4-$A$2),FALSE)</f>
        <v>1063</v>
      </c>
      <c r="M24" s="12">
        <f t="shared" si="1"/>
        <v>18690</v>
      </c>
      <c r="N24" s="12"/>
      <c r="O24" s="7">
        <f t="shared" si="2"/>
        <v>1985</v>
      </c>
      <c r="P24" s="25">
        <f>VLOOKUP(O24,populationISQ!$B$5:$M$62,2,FALSE)</f>
        <v>32781</v>
      </c>
      <c r="Q24" s="7">
        <f t="shared" si="3"/>
        <v>18690</v>
      </c>
      <c r="R24" s="20">
        <f t="shared" si="4"/>
        <v>0.57014734144778989</v>
      </c>
      <c r="S24" s="12">
        <f t="shared" si="5"/>
        <v>1985</v>
      </c>
      <c r="T24" s="21">
        <f t="shared" si="6"/>
        <v>0.24991974317817015</v>
      </c>
      <c r="U24" s="21">
        <f t="shared" si="7"/>
        <v>0.12953451043338685</v>
      </c>
      <c r="V24" s="21">
        <f t="shared" si="8"/>
        <v>7.2819689673622262E-2</v>
      </c>
      <c r="W24" s="21">
        <f t="shared" si="9"/>
        <v>6.1637239165329052E-2</v>
      </c>
      <c r="X24" s="21">
        <f t="shared" si="10"/>
        <v>7.4692348849652215E-2</v>
      </c>
      <c r="Y24" s="21">
        <f t="shared" si="11"/>
        <v>0.28608881754949173</v>
      </c>
      <c r="Z24" s="21">
        <f t="shared" si="12"/>
        <v>4.4301765650080253E-2</v>
      </c>
      <c r="AA24" s="21">
        <f t="shared" si="13"/>
        <v>7.5441412520064208E-3</v>
      </c>
      <c r="AB24" s="21">
        <f t="shared" si="14"/>
        <v>5.4574638844301767E-3</v>
      </c>
      <c r="AC24" s="21">
        <f t="shared" si="15"/>
        <v>1.1128945960406634E-2</v>
      </c>
      <c r="AD24" s="21">
        <f t="shared" si="16"/>
        <v>5.6875334403424294E-2</v>
      </c>
      <c r="AE24" s="13">
        <f t="shared" si="17"/>
        <v>1</v>
      </c>
      <c r="AF24" s="19">
        <f t="shared" si="18"/>
        <v>63.220492241840553</v>
      </c>
    </row>
    <row r="25" spans="1:32">
      <c r="A25" s="12">
        <f t="shared" ref="A25:A54" si="19">A26-1</f>
        <v>1986</v>
      </c>
      <c r="B25" s="12">
        <f>VLOOKUP($A25-B$4+(B$4-60),Femmes!$A:$M,(B$4-57),FALSE)</f>
        <v>5673</v>
      </c>
      <c r="C25" s="12">
        <f>VLOOKUP($A25-C$4+(C$4-60),Femmes!$A:$M,(C$4-$A$2),FALSE)</f>
        <v>1705</v>
      </c>
      <c r="D25" s="12">
        <f>VLOOKUP($A25-D$4+(D$4-60),Femmes!$A:$M,(D$4-$A$2),FALSE)</f>
        <v>1566</v>
      </c>
      <c r="E25" s="12">
        <f>VLOOKUP($A25-E$4+(E$4-60),Femmes!$A:$M,(E$4-$A$2),FALSE)</f>
        <v>1140</v>
      </c>
      <c r="F25" s="12">
        <f>VLOOKUP($A25-F$4+(F$4-60),Femmes!$A:$M,(F$4-$A$2),FALSE)</f>
        <v>1445</v>
      </c>
      <c r="G25" s="12">
        <f>VLOOKUP($A25-G$4+(G$4-60),Femmes!$A:$M,(G$4-$A$2),FALSE)</f>
        <v>5536</v>
      </c>
      <c r="H25" s="12">
        <f>VLOOKUP($A25-H$4+(H$4-60),Femmes!$A:$M,(H$4-$A$2),FALSE)</f>
        <v>287</v>
      </c>
      <c r="I25" s="12">
        <f>VLOOKUP($A25-I$4+(I$4-60),Femmes!$A:$M,(I$4-$A$2),FALSE)</f>
        <v>150</v>
      </c>
      <c r="J25" s="12">
        <f>VLOOKUP($A25-J$4+(J$4-60),Femmes!$A:$M,(J$4-$A$2),FALSE)</f>
        <v>440</v>
      </c>
      <c r="K25" s="12">
        <f>VLOOKUP($A25-K$4+(K$4-60),Femmes!$A:$M,(K$4-$A$2),FALSE)</f>
        <v>81</v>
      </c>
      <c r="L25" s="12">
        <f>VLOOKUP($A25-L$4+(L$4-60),Femmes!$A:$M,(L$4-$A$2),FALSE)</f>
        <v>999</v>
      </c>
      <c r="M25" s="12">
        <f>SUM(B25:L25)</f>
        <v>19022</v>
      </c>
      <c r="N25" s="12"/>
      <c r="O25" s="7">
        <f t="shared" ref="O25:O55" si="20">A25</f>
        <v>1986</v>
      </c>
      <c r="P25" s="25">
        <f>VLOOKUP(O25,populationISQ!$B$5:$M$62,2,FALSE)</f>
        <v>32939</v>
      </c>
      <c r="Q25" s="7">
        <f t="shared" ref="Q25:Q51" si="21">VLOOKUP(O25,$A$4:$M$56,13,FALSE)</f>
        <v>19022</v>
      </c>
      <c r="R25" s="20">
        <f t="shared" ref="R25:R27" si="22">Q25/P25</f>
        <v>0.57749172713197117</v>
      </c>
      <c r="S25" s="12">
        <f>A25</f>
        <v>1986</v>
      </c>
      <c r="T25" s="21">
        <f t="shared" ref="T25:U60" si="23">B25/$M25</f>
        <v>0.29823362422458205</v>
      </c>
      <c r="U25" s="21">
        <f t="shared" ref="U25:X59" si="24">C25/$M25</f>
        <v>8.9633056460939969E-2</v>
      </c>
      <c r="V25" s="21">
        <f t="shared" ref="V25:W58" si="25">D25/$M25</f>
        <v>8.2325728104300278E-2</v>
      </c>
      <c r="W25" s="21">
        <f t="shared" ref="W25:Y57" si="26">E25/$M25</f>
        <v>5.9930606665965724E-2</v>
      </c>
      <c r="X25" s="21">
        <f t="shared" ref="X25:AC56" si="27">F25/$M25</f>
        <v>7.5964672484491638E-2</v>
      </c>
      <c r="Y25" s="21">
        <f t="shared" ref="Y25:Y55" si="28">G25/$M25</f>
        <v>0.29103143728314584</v>
      </c>
      <c r="Z25" s="21">
        <f t="shared" ref="Z25:Z61" si="29">H25/$M25</f>
        <v>1.508779308169488E-2</v>
      </c>
      <c r="AA25" s="21">
        <f t="shared" ref="AA25:AA61" si="30">I25/$M25</f>
        <v>7.8856061402586483E-3</v>
      </c>
      <c r="AB25" s="21">
        <f t="shared" ref="AB25:AB61" si="31">J25/$M25</f>
        <v>2.31311113447587E-2</v>
      </c>
      <c r="AC25" s="21">
        <f t="shared" ref="AC25:AC61" si="32">K25/$M25</f>
        <v>4.2582273157396695E-3</v>
      </c>
      <c r="AD25" s="21">
        <f t="shared" ref="AD25:AD60" si="33">L25/$M25</f>
        <v>5.2518136894122595E-2</v>
      </c>
      <c r="AE25" s="13">
        <f>SUM(T25:AD25)</f>
        <v>0.99999999999999989</v>
      </c>
      <c r="AF25" s="19">
        <f>T25*$T$4+U25*$U$4+V25*$V$4+W25*$W$4+X25*$X$4+Y25*$Y$4+Z25*$Z$4+AA25*$AA$4+AB25*$AB$4+AC25*$AC$4+AD25*$AD$4</f>
        <v>63.087372516034073</v>
      </c>
    </row>
    <row r="26" spans="1:32">
      <c r="A26" s="12">
        <f t="shared" si="19"/>
        <v>1987</v>
      </c>
      <c r="B26" s="12">
        <f>VLOOKUP($A26-B$4+(B$4-60),Femmes!$A:$M,(B$4-57),FALSE)</f>
        <v>6537</v>
      </c>
      <c r="C26" s="12">
        <f>VLOOKUP($A26-C$4+(C$4-60),Femmes!$A:$M,(C$4-$A$2),FALSE)</f>
        <v>1717</v>
      </c>
      <c r="D26" s="12">
        <f>VLOOKUP($A26-D$4+(D$4-60),Femmes!$A:$M,(D$4-$A$2),FALSE)</f>
        <v>1606</v>
      </c>
      <c r="E26" s="12">
        <f>VLOOKUP($A26-E$4+(E$4-60),Femmes!$A:$M,(E$4-$A$2),FALSE)</f>
        <v>1215</v>
      </c>
      <c r="F26" s="12">
        <f>VLOOKUP($A26-F$4+(F$4-60),Femmes!$A:$M,(F$4-$A$2),FALSE)</f>
        <v>1457</v>
      </c>
      <c r="G26" s="12">
        <f>VLOOKUP($A26-G$4+(G$4-60),Femmes!$A:$M,(G$4-$A$2),FALSE)</f>
        <v>5335</v>
      </c>
      <c r="H26" s="12">
        <f>VLOOKUP($A26-H$4+(H$4-60),Femmes!$A:$M,(H$4-$A$2),FALSE)</f>
        <v>342</v>
      </c>
      <c r="I26" s="12">
        <f>VLOOKUP($A26-I$4+(I$4-60),Femmes!$A:$M,(I$4-$A$2),FALSE)</f>
        <v>754</v>
      </c>
      <c r="J26" s="12">
        <f>VLOOKUP($A26-J$4+(J$4-60),Femmes!$A:$M,(J$4-$A$2),FALSE)</f>
        <v>130</v>
      </c>
      <c r="K26" s="12">
        <f>VLOOKUP($A26-K$4+(K$4-60),Femmes!$A:$M,(K$4-$A$2),FALSE)</f>
        <v>666</v>
      </c>
      <c r="L26" s="12">
        <f>VLOOKUP($A26-L$4+(L$4-60),Femmes!$A:$M,(L$4-$A$2),FALSE)</f>
        <v>513</v>
      </c>
      <c r="M26" s="12">
        <f t="shared" ref="M26:M50" si="34">SUM(B26:L26)</f>
        <v>20272</v>
      </c>
      <c r="N26" s="12"/>
      <c r="O26" s="7">
        <f t="shared" si="20"/>
        <v>1987</v>
      </c>
      <c r="P26" s="25">
        <f>VLOOKUP(O26,populationISQ!$B$5:$M$62,2,FALSE)</f>
        <v>33366</v>
      </c>
      <c r="Q26" s="7">
        <f t="shared" si="21"/>
        <v>20272</v>
      </c>
      <c r="R26" s="20">
        <f t="shared" si="22"/>
        <v>0.60756458670502911</v>
      </c>
      <c r="S26" s="11">
        <f>S25+1</f>
        <v>1987</v>
      </c>
      <c r="T26" s="21">
        <f t="shared" si="23"/>
        <v>0.32246448303078135</v>
      </c>
      <c r="U26" s="21">
        <f t="shared" si="24"/>
        <v>8.4698105761641676E-2</v>
      </c>
      <c r="V26" s="21">
        <f t="shared" si="25"/>
        <v>7.9222573007103392E-2</v>
      </c>
      <c r="W26" s="21">
        <f t="shared" si="26"/>
        <v>5.9934885556432518E-2</v>
      </c>
      <c r="X26" s="21">
        <f t="shared" si="27"/>
        <v>7.1872533543804268E-2</v>
      </c>
      <c r="Y26" s="21">
        <f t="shared" si="28"/>
        <v>0.2631708760852407</v>
      </c>
      <c r="Z26" s="21">
        <f t="shared" si="29"/>
        <v>1.6870560378847672E-2</v>
      </c>
      <c r="AA26" s="21">
        <f t="shared" si="30"/>
        <v>3.7194159431728491E-2</v>
      </c>
      <c r="AB26" s="21">
        <f t="shared" si="31"/>
        <v>6.4127861089187058E-3</v>
      </c>
      <c r="AC26" s="21">
        <f t="shared" si="32"/>
        <v>3.2853196527229678E-2</v>
      </c>
      <c r="AD26" s="21">
        <f t="shared" si="33"/>
        <v>2.5305840568271506E-2</v>
      </c>
      <c r="AE26" s="13">
        <f t="shared" ref="AE26:AE46" si="35">SUM(T26:AD26)</f>
        <v>0.99999999999999989</v>
      </c>
      <c r="AF26" s="19">
        <f t="shared" ref="AF26:AF55" si="36">T26*$T$4+U26*$U$4+V26*$V$4+W26*$W$4+X26*$X$4+Y26*$Y$4+Z26*$Z$4+AA26*$AA$4+AB26*$AB$4+AC26*$AC$4+AD26*$AD$4</f>
        <v>62.987914364640893</v>
      </c>
    </row>
    <row r="27" spans="1:32">
      <c r="A27" s="12">
        <f t="shared" si="19"/>
        <v>1988</v>
      </c>
      <c r="B27" s="12">
        <f>VLOOKUP($A27-B$4+(B$4-60),Femmes!$A:$M,(B$4-57),FALSE)</f>
        <v>7035</v>
      </c>
      <c r="C27" s="12">
        <f>VLOOKUP($A27-C$4+(C$4-60),Femmes!$A:$M,(C$4-$A$2),FALSE)</f>
        <v>1803</v>
      </c>
      <c r="D27" s="12">
        <f>VLOOKUP($A27-D$4+(D$4-60),Femmes!$A:$M,(D$4-$A$2),FALSE)</f>
        <v>1662</v>
      </c>
      <c r="E27" s="12">
        <f>VLOOKUP($A27-E$4+(E$4-60),Femmes!$A:$M,(E$4-$A$2),FALSE)</f>
        <v>1334</v>
      </c>
      <c r="F27" s="12">
        <f>VLOOKUP($A27-F$4+(F$4-60),Femmes!$A:$M,(F$4-$A$2),FALSE)</f>
        <v>1460</v>
      </c>
      <c r="G27" s="12">
        <f>VLOOKUP($A27-G$4+(G$4-60),Femmes!$A:$M,(G$4-$A$2),FALSE)</f>
        <v>5417</v>
      </c>
      <c r="H27" s="12">
        <f>VLOOKUP($A27-H$4+(H$4-60),Femmes!$A:$M,(H$4-$A$2),FALSE)</f>
        <v>919</v>
      </c>
      <c r="I27" s="12">
        <f>VLOOKUP($A27-I$4+(I$4-60),Femmes!$A:$M,(I$4-$A$2),FALSE)</f>
        <v>207</v>
      </c>
      <c r="J27" s="12">
        <f>VLOOKUP($A27-J$4+(J$4-60),Femmes!$A:$M,(J$4-$A$2),FALSE)</f>
        <v>663</v>
      </c>
      <c r="K27" s="12">
        <f>VLOOKUP($A27-K$4+(K$4-60),Femmes!$A:$M,(K$4-$A$2),FALSE)</f>
        <v>140</v>
      </c>
      <c r="L27" s="12">
        <f>VLOOKUP($A27-L$4+(L$4-60),Femmes!$A:$M,(L$4-$A$2),FALSE)</f>
        <v>541</v>
      </c>
      <c r="M27" s="12">
        <f t="shared" si="34"/>
        <v>21181</v>
      </c>
      <c r="N27" s="12"/>
      <c r="O27" s="7">
        <f t="shared" si="20"/>
        <v>1988</v>
      </c>
      <c r="P27" s="25">
        <f>VLOOKUP(O27,populationISQ!$B$5:$M$62,2,FALSE)</f>
        <v>33503</v>
      </c>
      <c r="Q27" s="7">
        <f t="shared" si="21"/>
        <v>21181</v>
      </c>
      <c r="R27" s="20">
        <f t="shared" si="22"/>
        <v>0.63221204071277204</v>
      </c>
      <c r="S27" s="11">
        <f t="shared" ref="S27:S56" si="37">S26+1</f>
        <v>1988</v>
      </c>
      <c r="T27" s="21">
        <f t="shared" si="23"/>
        <v>0.33213729285680565</v>
      </c>
      <c r="U27" s="21">
        <f t="shared" si="24"/>
        <v>8.5123459704452106E-2</v>
      </c>
      <c r="V27" s="21">
        <f t="shared" si="25"/>
        <v>7.8466550210093952E-2</v>
      </c>
      <c r="W27" s="21">
        <f t="shared" si="26"/>
        <v>6.2980973513998395E-2</v>
      </c>
      <c r="X27" s="21">
        <f t="shared" si="27"/>
        <v>6.8929701147254621E-2</v>
      </c>
      <c r="Y27" s="21">
        <f t="shared" si="28"/>
        <v>0.25574807610594402</v>
      </c>
      <c r="Z27" s="21">
        <f t="shared" si="29"/>
        <v>4.3387942023511636E-2</v>
      </c>
      <c r="AA27" s="21">
        <f t="shared" si="30"/>
        <v>9.7729096832066473E-3</v>
      </c>
      <c r="AB27" s="21">
        <f t="shared" si="31"/>
        <v>3.1301638260705346E-2</v>
      </c>
      <c r="AC27" s="21">
        <f t="shared" si="32"/>
        <v>6.6096973702846895E-3</v>
      </c>
      <c r="AD27" s="21">
        <f t="shared" si="33"/>
        <v>2.5541759123742978E-2</v>
      </c>
      <c r="AE27" s="13">
        <f t="shared" si="35"/>
        <v>1</v>
      </c>
      <c r="AF27" s="19">
        <f t="shared" si="36"/>
        <v>62.879514659364531</v>
      </c>
    </row>
    <row r="28" spans="1:32">
      <c r="A28" s="12">
        <f t="shared" si="19"/>
        <v>1989</v>
      </c>
      <c r="B28" s="12">
        <f>VLOOKUP($A28-B$4+(B$4-60),Femmes!$A:$M,(B$4-$A$2),FALSE)</f>
        <v>7395</v>
      </c>
      <c r="C28" s="12">
        <f>VLOOKUP($A28-C$4+(C$4-60),Femmes!$A:$M,(C$4-$A$2),FALSE)</f>
        <v>1899</v>
      </c>
      <c r="D28" s="12">
        <f>VLOOKUP($A28-D$4+(D$4-60),Femmes!$A:$M,(D$4-$A$2),FALSE)</f>
        <v>1831</v>
      </c>
      <c r="E28" s="12">
        <f>VLOOKUP($A28-E$4+(E$4-60),Femmes!$A:$M,(E$4-$A$2),FALSE)</f>
        <v>1301</v>
      </c>
      <c r="F28" s="12">
        <f>VLOOKUP($A28-F$4+(F$4-60),Femmes!$A:$M,(F$4-$A$2),FALSE)</f>
        <v>1275</v>
      </c>
      <c r="G28" s="12">
        <f>VLOOKUP($A28-G$4+(G$4-60),Femmes!$A:$M,(G$4-$A$2),FALSE)</f>
        <v>5742</v>
      </c>
      <c r="H28" s="12">
        <f>VLOOKUP($A28-H$4+(H$4-60),Femmes!$A:$M,(H$4-$A$2),FALSE)</f>
        <v>335</v>
      </c>
      <c r="I28" s="12">
        <f>VLOOKUP($A28-I$4+(I$4-60),Femmes!$A:$M,(I$4-$A$2),FALSE)</f>
        <v>1016</v>
      </c>
      <c r="J28" s="12">
        <f>VLOOKUP($A28-J$4+(J$4-60),Femmes!$A:$M,(J$4-$A$2),FALSE)</f>
        <v>123</v>
      </c>
      <c r="K28" s="12">
        <f>VLOOKUP($A28-K$4+(K$4-60),Femmes!$A:$M,(K$4-$A$2),FALSE)</f>
        <v>327</v>
      </c>
      <c r="L28" s="12">
        <f>VLOOKUP($A28-L$4+(L$4-60),Femmes!$A:$M,(L$4-$A$2),FALSE)</f>
        <v>315</v>
      </c>
      <c r="M28" s="12">
        <f t="shared" si="34"/>
        <v>21559</v>
      </c>
      <c r="N28" s="12"/>
      <c r="O28" s="7">
        <f t="shared" si="20"/>
        <v>1989</v>
      </c>
      <c r="P28" s="25">
        <f>VLOOKUP(O28,populationISQ!$B$5:$M$62,2,FALSE)</f>
        <v>33803</v>
      </c>
      <c r="Q28" s="7">
        <f t="shared" si="21"/>
        <v>21559</v>
      </c>
      <c r="R28" s="20">
        <f>Q28/P28</f>
        <v>0.63778362867201133</v>
      </c>
      <c r="S28" s="11">
        <f t="shared" si="37"/>
        <v>1989</v>
      </c>
      <c r="T28" s="21">
        <f t="shared" si="23"/>
        <v>0.34301219908159003</v>
      </c>
      <c r="U28" s="21">
        <f t="shared" si="24"/>
        <v>8.8083862887889053E-2</v>
      </c>
      <c r="V28" s="21">
        <f t="shared" si="25"/>
        <v>8.4929727723920406E-2</v>
      </c>
      <c r="W28" s="21">
        <f t="shared" si="26"/>
        <v>6.0346027181223616E-2</v>
      </c>
      <c r="X28" s="21">
        <f t="shared" si="27"/>
        <v>5.9140034324412082E-2</v>
      </c>
      <c r="Y28" s="21">
        <f t="shared" si="28"/>
        <v>0.26633888399276406</v>
      </c>
      <c r="Z28" s="21">
        <f t="shared" si="29"/>
        <v>1.5538754116610232E-2</v>
      </c>
      <c r="AA28" s="21">
        <f t="shared" si="30"/>
        <v>4.7126490096943273E-2</v>
      </c>
      <c r="AB28" s="21">
        <f t="shared" si="31"/>
        <v>5.7052738995315181E-3</v>
      </c>
      <c r="AC28" s="21">
        <f t="shared" si="32"/>
        <v>1.516767939143745E-2</v>
      </c>
      <c r="AD28" s="21">
        <f t="shared" si="33"/>
        <v>1.4611067303678279E-2</v>
      </c>
      <c r="AE28" s="13">
        <f t="shared" si="35"/>
        <v>1</v>
      </c>
      <c r="AF28" s="19">
        <f t="shared" si="36"/>
        <v>62.758615891275113</v>
      </c>
    </row>
    <row r="29" spans="1:32">
      <c r="A29" s="12">
        <f t="shared" si="19"/>
        <v>1990</v>
      </c>
      <c r="B29" s="12">
        <f>VLOOKUP($A29-B$4+(B$4-60),Femmes!$A:$M,(B$4-$A$2),FALSE)</f>
        <v>8562</v>
      </c>
      <c r="C29" s="12">
        <f>VLOOKUP($A29-C$4+(C$4-60),Femmes!$A:$M,(C$4-$A$2),FALSE)</f>
        <v>2057</v>
      </c>
      <c r="D29" s="12">
        <f>VLOOKUP($A29-D$4+(D$4-60),Femmes!$A:$M,(D$4-$A$2),FALSE)</f>
        <v>1996</v>
      </c>
      <c r="E29" s="12">
        <f>VLOOKUP($A29-E$4+(E$4-60),Femmes!$A:$M,(E$4-$A$2),FALSE)</f>
        <v>1340</v>
      </c>
      <c r="F29" s="12">
        <f>VLOOKUP($A29-F$4+(F$4-60),Femmes!$A:$M,(F$4-$A$2),FALSE)</f>
        <v>1308</v>
      </c>
      <c r="G29" s="12">
        <f>VLOOKUP($A29-G$4+(G$4-60),Femmes!$A:$M,(G$4-$A$2),FALSE)</f>
        <v>6341</v>
      </c>
      <c r="H29" s="12">
        <f>VLOOKUP($A29-H$4+(H$4-60),Femmes!$A:$M,(H$4-$A$2),FALSE)</f>
        <v>967</v>
      </c>
      <c r="I29" s="12">
        <f>VLOOKUP($A29-I$4+(I$4-60),Femmes!$A:$M,(I$4-$A$2),FALSE)</f>
        <v>123</v>
      </c>
      <c r="J29" s="12">
        <f>VLOOKUP($A29-J$4+(J$4-60),Femmes!$A:$M,(J$4-$A$2),FALSE)</f>
        <v>269</v>
      </c>
      <c r="K29" s="12">
        <f>VLOOKUP($A29-K$4+(K$4-60),Femmes!$A:$M,(K$4-$A$2),FALSE)</f>
        <v>41</v>
      </c>
      <c r="L29" s="12">
        <f>VLOOKUP($A29-L$4+(L$4-60),Femmes!$A:$M,(L$4-$A$2),FALSE)</f>
        <v>250</v>
      </c>
      <c r="M29" s="12">
        <f t="shared" si="34"/>
        <v>23254</v>
      </c>
      <c r="N29" s="12"/>
      <c r="O29" s="7">
        <f t="shared" si="20"/>
        <v>1990</v>
      </c>
      <c r="P29" s="25">
        <f>VLOOKUP(O29,populationISQ!$B$5:$M$62,2,FALSE)</f>
        <v>34551</v>
      </c>
      <c r="Q29" s="7">
        <f t="shared" si="21"/>
        <v>23254</v>
      </c>
      <c r="R29" s="20">
        <f t="shared" ref="R29:R45" si="38">Q29/P29</f>
        <v>0.67303406558420886</v>
      </c>
      <c r="S29" s="11">
        <f t="shared" si="37"/>
        <v>1990</v>
      </c>
      <c r="T29" s="21">
        <f t="shared" si="23"/>
        <v>0.36819471918809665</v>
      </c>
      <c r="U29" s="21">
        <f t="shared" si="24"/>
        <v>8.845789971617786E-2</v>
      </c>
      <c r="V29" s="21">
        <f t="shared" si="25"/>
        <v>8.5834695106218287E-2</v>
      </c>
      <c r="W29" s="21">
        <f t="shared" si="26"/>
        <v>5.7624494710587428E-2</v>
      </c>
      <c r="X29" s="21">
        <f t="shared" si="27"/>
        <v>5.624838737421519E-2</v>
      </c>
      <c r="Y29" s="21">
        <f t="shared" si="28"/>
        <v>0.2726842693730111</v>
      </c>
      <c r="Z29" s="21">
        <f t="shared" si="29"/>
        <v>4.158424357099854E-2</v>
      </c>
      <c r="AA29" s="21">
        <f t="shared" si="30"/>
        <v>5.2894125741807865E-3</v>
      </c>
      <c r="AB29" s="21">
        <f t="shared" si="31"/>
        <v>1.1567902296379117E-2</v>
      </c>
      <c r="AC29" s="21">
        <f t="shared" si="32"/>
        <v>1.7631375247269287E-3</v>
      </c>
      <c r="AD29" s="21">
        <f t="shared" si="33"/>
        <v>1.0750838565408103E-2</v>
      </c>
      <c r="AE29" s="13">
        <f t="shared" si="35"/>
        <v>1</v>
      </c>
      <c r="AF29" s="19">
        <f t="shared" si="36"/>
        <v>62.523866861615211</v>
      </c>
    </row>
    <row r="30" spans="1:32">
      <c r="A30" s="12">
        <f t="shared" si="19"/>
        <v>1991</v>
      </c>
      <c r="B30" s="12">
        <f>VLOOKUP($A30-B$4+(B$4-60),Femmes!$A:$M,(B$4-$A$2),FALSE)</f>
        <v>9600</v>
      </c>
      <c r="C30" s="12">
        <f>VLOOKUP($A30-C$4+(C$4-60),Femmes!$A:$M,(C$4-$A$2),FALSE)</f>
        <v>2010</v>
      </c>
      <c r="D30" s="12">
        <f>VLOOKUP($A30-D$4+(D$4-60),Femmes!$A:$M,(D$4-$A$2),FALSE)</f>
        <v>1902</v>
      </c>
      <c r="E30" s="12">
        <f>VLOOKUP($A30-E$4+(E$4-60),Femmes!$A:$M,(E$4-$A$2),FALSE)</f>
        <v>1285</v>
      </c>
      <c r="F30" s="12">
        <f>VLOOKUP($A30-F$4+(F$4-60),Femmes!$A:$M,(F$4-$A$2),FALSE)</f>
        <v>2469</v>
      </c>
      <c r="G30" s="12">
        <f>VLOOKUP($A30-G$4+(G$4-60),Femmes!$A:$M,(G$4-$A$2),FALSE)</f>
        <v>5833</v>
      </c>
      <c r="H30" s="12">
        <f>VLOOKUP($A30-H$4+(H$4-60),Femmes!$A:$M,(H$4-$A$2),FALSE)</f>
        <v>196</v>
      </c>
      <c r="I30" s="12">
        <f>VLOOKUP($A30-I$4+(I$4-60),Femmes!$A:$M,(I$4-$A$2),FALSE)</f>
        <v>289</v>
      </c>
      <c r="J30" s="12">
        <f>VLOOKUP($A30-J$4+(J$4-60),Femmes!$A:$M,(J$4-$A$2),FALSE)</f>
        <v>32</v>
      </c>
      <c r="K30" s="12">
        <f>VLOOKUP($A30-K$4+(K$4-60),Femmes!$A:$M,(K$4-$A$2),FALSE)</f>
        <v>38</v>
      </c>
      <c r="L30" s="12">
        <f>VLOOKUP($A30-L$4+(L$4-60),Femmes!$A:$M,(L$4-$A$2),FALSE)</f>
        <v>212</v>
      </c>
      <c r="M30" s="12">
        <f t="shared" si="34"/>
        <v>23866</v>
      </c>
      <c r="N30" s="12"/>
      <c r="O30" s="7">
        <f t="shared" si="20"/>
        <v>1991</v>
      </c>
      <c r="P30" s="25">
        <f>VLOOKUP(O30,populationISQ!$B$5:$M$62,2,FALSE)</f>
        <v>34636</v>
      </c>
      <c r="Q30" s="7">
        <f t="shared" si="21"/>
        <v>23866</v>
      </c>
      <c r="R30" s="20">
        <f t="shared" si="38"/>
        <v>0.6890518535627671</v>
      </c>
      <c r="S30" s="11">
        <f t="shared" si="37"/>
        <v>1991</v>
      </c>
      <c r="T30" s="21">
        <f t="shared" si="23"/>
        <v>0.40224587278974272</v>
      </c>
      <c r="U30" s="21">
        <f t="shared" si="24"/>
        <v>8.4220229615352388E-2</v>
      </c>
      <c r="V30" s="21">
        <f t="shared" si="25"/>
        <v>7.9694963546467781E-2</v>
      </c>
      <c r="W30" s="21">
        <f t="shared" si="26"/>
        <v>5.3842286097377019E-2</v>
      </c>
      <c r="X30" s="21">
        <f t="shared" si="27"/>
        <v>0.10345261040811196</v>
      </c>
      <c r="Y30" s="21">
        <f t="shared" si="28"/>
        <v>0.24440626833151763</v>
      </c>
      <c r="Z30" s="21">
        <f t="shared" si="29"/>
        <v>8.2125199027905816E-3</v>
      </c>
      <c r="AA30" s="21">
        <f t="shared" si="30"/>
        <v>1.2109276795441213E-2</v>
      </c>
      <c r="AB30" s="21">
        <f t="shared" si="31"/>
        <v>1.3408195759658092E-3</v>
      </c>
      <c r="AC30" s="21">
        <f t="shared" si="32"/>
        <v>1.5922232464593983E-3</v>
      </c>
      <c r="AD30" s="21">
        <f t="shared" si="33"/>
        <v>8.8829296907734848E-3</v>
      </c>
      <c r="AE30" s="13">
        <f t="shared" si="35"/>
        <v>1</v>
      </c>
      <c r="AF30" s="19">
        <f t="shared" si="36"/>
        <v>62.288904718008887</v>
      </c>
    </row>
    <row r="31" spans="1:32" ht="12.75" customHeight="1">
      <c r="A31" s="12">
        <f t="shared" si="19"/>
        <v>1992</v>
      </c>
      <c r="B31" s="12">
        <f>VLOOKUP($A31-B$4+(B$4-60),Femmes!$A:$M,(B$4-$A$2),FALSE)</f>
        <v>10153</v>
      </c>
      <c r="C31" s="12">
        <f>VLOOKUP($A31-C$4+(C$4-60),Femmes!$A:$M,(C$4-$A$2),FALSE)</f>
        <v>2117</v>
      </c>
      <c r="D31" s="12">
        <f>VLOOKUP($A31-D$4+(D$4-60),Femmes!$A:$M,(D$4-$A$2),FALSE)</f>
        <v>1929</v>
      </c>
      <c r="E31" s="12">
        <f>VLOOKUP($A31-E$4+(E$4-60),Femmes!$A:$M,(E$4-$A$2),FALSE)</f>
        <v>2704</v>
      </c>
      <c r="F31" s="12">
        <f>VLOOKUP($A31-F$4+(F$4-60),Femmes!$A:$M,(F$4-$A$2),FALSE)</f>
        <v>1700</v>
      </c>
      <c r="G31" s="12">
        <f>VLOOKUP($A31-G$4+(G$4-60),Femmes!$A:$M,(G$4-$A$2),FALSE)</f>
        <v>5316</v>
      </c>
      <c r="H31" s="12">
        <f>VLOOKUP($A31-H$4+(H$4-60),Femmes!$A:$M,(H$4-$A$2),FALSE)</f>
        <v>296</v>
      </c>
      <c r="I31" s="12">
        <f>VLOOKUP($A31-I$4+(I$4-60),Femmes!$A:$M,(I$4-$A$2),FALSE)</f>
        <v>61</v>
      </c>
      <c r="J31" s="12">
        <f>VLOOKUP($A31-J$4+(J$4-60),Femmes!$A:$M,(J$4-$A$2),FALSE)</f>
        <v>45</v>
      </c>
      <c r="K31" s="12">
        <f>VLOOKUP($A31-K$4+(K$4-60),Femmes!$A:$M,(K$4-$A$2),FALSE)</f>
        <v>33</v>
      </c>
      <c r="L31" s="12">
        <f>VLOOKUP($A31-L$4+(L$4-60),Femmes!$A:$M,(L$4-$A$2),FALSE)</f>
        <v>174</v>
      </c>
      <c r="M31" s="12">
        <f t="shared" si="34"/>
        <v>24528</v>
      </c>
      <c r="N31" s="12"/>
      <c r="O31" s="7">
        <f t="shared" si="20"/>
        <v>1992</v>
      </c>
      <c r="P31" s="25">
        <f>VLOOKUP(O31,populationISQ!$B$5:$M$62,2,FALSE)</f>
        <v>34056</v>
      </c>
      <c r="Q31" s="7">
        <f t="shared" si="21"/>
        <v>24528</v>
      </c>
      <c r="R31" s="20">
        <f t="shared" si="38"/>
        <v>0.72022551092318532</v>
      </c>
      <c r="S31" s="11">
        <f t="shared" si="37"/>
        <v>1992</v>
      </c>
      <c r="T31" s="21">
        <f t="shared" si="23"/>
        <v>0.41393509458577954</v>
      </c>
      <c r="U31" s="21">
        <f t="shared" si="24"/>
        <v>8.6309523809523808E-2</v>
      </c>
      <c r="V31" s="21">
        <f t="shared" si="25"/>
        <v>7.8644814090019569E-2</v>
      </c>
      <c r="W31" s="21">
        <f t="shared" si="26"/>
        <v>0.11024135681669928</v>
      </c>
      <c r="X31" s="21">
        <f t="shared" si="27"/>
        <v>6.9308545335942592E-2</v>
      </c>
      <c r="Y31" s="21">
        <f t="shared" si="28"/>
        <v>0.21673189823874756</v>
      </c>
      <c r="Z31" s="21">
        <f t="shared" si="29"/>
        <v>1.2067840834964122E-2</v>
      </c>
      <c r="AA31" s="21">
        <f t="shared" si="30"/>
        <v>2.4869536855838224E-3</v>
      </c>
      <c r="AB31" s="21">
        <f t="shared" si="31"/>
        <v>1.834637964774951E-3</v>
      </c>
      <c r="AC31" s="21">
        <f t="shared" si="32"/>
        <v>1.3454011741682974E-3</v>
      </c>
      <c r="AD31" s="21">
        <f t="shared" si="33"/>
        <v>7.0939334637964771E-3</v>
      </c>
      <c r="AE31" s="13">
        <f t="shared" si="35"/>
        <v>1</v>
      </c>
      <c r="AF31" s="19">
        <f t="shared" si="36"/>
        <v>62.12275766470971</v>
      </c>
    </row>
    <row r="32" spans="1:32">
      <c r="A32" s="12">
        <f t="shared" si="19"/>
        <v>1993</v>
      </c>
      <c r="B32" s="12">
        <f>VLOOKUP($A32-B$4+(B$4-60),Femmes!$A:$M,(B$4-$A$2),FALSE)</f>
        <v>10144</v>
      </c>
      <c r="C32" s="12">
        <f>VLOOKUP($A32-C$4+(C$4-60),Femmes!$A:$M,(C$4-$A$2),FALSE)</f>
        <v>2369</v>
      </c>
      <c r="D32" s="12">
        <f>VLOOKUP($A32-D$4+(D$4-60),Femmes!$A:$M,(D$4-$A$2),FALSE)</f>
        <v>3082</v>
      </c>
      <c r="E32" s="12">
        <f>VLOOKUP($A32-E$4+(E$4-60),Femmes!$A:$M,(E$4-$A$2),FALSE)</f>
        <v>1790</v>
      </c>
      <c r="F32" s="12">
        <f>VLOOKUP($A32-F$4+(F$4-60),Femmes!$A:$M,(F$4-$A$2),FALSE)</f>
        <v>1344</v>
      </c>
      <c r="G32" s="12">
        <f>VLOOKUP($A32-G$4+(G$4-60),Femmes!$A:$M,(G$4-$A$2),FALSE)</f>
        <v>4745</v>
      </c>
      <c r="H32" s="12">
        <f>VLOOKUP($A32-H$4+(H$4-60),Femmes!$A:$M,(H$4-$A$2),FALSE)</f>
        <v>133</v>
      </c>
      <c r="I32" s="12">
        <f>VLOOKUP($A32-I$4+(I$4-60),Femmes!$A:$M,(I$4-$A$2),FALSE)</f>
        <v>68</v>
      </c>
      <c r="J32" s="12">
        <f>VLOOKUP($A32-J$4+(J$4-60),Femmes!$A:$M,(J$4-$A$2),FALSE)</f>
        <v>57</v>
      </c>
      <c r="K32" s="12">
        <f>VLOOKUP($A32-K$4+(K$4-60),Femmes!$A:$M,(K$4-$A$2),FALSE)</f>
        <v>50</v>
      </c>
      <c r="L32" s="12">
        <f>VLOOKUP($A32-L$4+(L$4-60),Femmes!$A:$M,(L$4-$A$2),FALSE)</f>
        <v>199</v>
      </c>
      <c r="M32" s="12">
        <f t="shared" si="34"/>
        <v>23981</v>
      </c>
      <c r="N32" s="12"/>
      <c r="O32" s="7">
        <f t="shared" si="20"/>
        <v>1993</v>
      </c>
      <c r="P32" s="25">
        <f>VLOOKUP(O32,populationISQ!$B$5:$M$62,2,FALSE)</f>
        <v>32884</v>
      </c>
      <c r="Q32" s="7">
        <f t="shared" si="21"/>
        <v>23981</v>
      </c>
      <c r="R32" s="20">
        <f t="shared" si="38"/>
        <v>0.72926043060454937</v>
      </c>
      <c r="S32" s="11">
        <f t="shared" si="37"/>
        <v>1993</v>
      </c>
      <c r="T32" s="21">
        <f t="shared" si="23"/>
        <v>0.42300154288811975</v>
      </c>
      <c r="U32" s="21">
        <f t="shared" si="24"/>
        <v>9.8786539343647048E-2</v>
      </c>
      <c r="V32" s="21">
        <f t="shared" si="25"/>
        <v>0.12851841040823986</v>
      </c>
      <c r="W32" s="21">
        <f t="shared" si="26"/>
        <v>7.4642425253325553E-2</v>
      </c>
      <c r="X32" s="21">
        <f t="shared" si="27"/>
        <v>5.6044368458362873E-2</v>
      </c>
      <c r="Y32" s="21">
        <f t="shared" si="28"/>
        <v>0.19786497643968143</v>
      </c>
      <c r="Z32" s="21">
        <f t="shared" si="29"/>
        <v>5.546057295358826E-3</v>
      </c>
      <c r="AA32" s="21">
        <f t="shared" si="30"/>
        <v>2.8355781660481215E-3</v>
      </c>
      <c r="AB32" s="21">
        <f t="shared" si="31"/>
        <v>2.3768816980109255E-3</v>
      </c>
      <c r="AC32" s="21">
        <f t="shared" si="32"/>
        <v>2.0849839456236188E-3</v>
      </c>
      <c r="AD32" s="21">
        <f t="shared" si="33"/>
        <v>8.2982361035820029E-3</v>
      </c>
      <c r="AE32" s="13">
        <f t="shared" si="35"/>
        <v>1</v>
      </c>
      <c r="AF32" s="19">
        <f t="shared" si="36"/>
        <v>61.967140653016976</v>
      </c>
    </row>
    <row r="33" spans="1:32">
      <c r="A33" s="12">
        <f t="shared" si="19"/>
        <v>1994</v>
      </c>
      <c r="B33" s="12">
        <f>VLOOKUP($A33-B$4+(B$4-60),Femmes!$A:$M,(B$4-$A$2),FALSE)</f>
        <v>12030</v>
      </c>
      <c r="C33" s="12">
        <f>VLOOKUP($A33-C$4+(C$4-60),Femmes!$A:$M,(C$4-$A$2),FALSE)</f>
        <v>2711</v>
      </c>
      <c r="D33" s="12">
        <f>VLOOKUP($A33-D$4+(D$4-60),Femmes!$A:$M,(D$4-$A$2),FALSE)</f>
        <v>2300</v>
      </c>
      <c r="E33" s="12">
        <f>VLOOKUP($A33-E$4+(E$4-60),Femmes!$A:$M,(E$4-$A$2),FALSE)</f>
        <v>1516</v>
      </c>
      <c r="F33" s="12">
        <f>VLOOKUP($A33-F$4+(F$4-60),Femmes!$A:$M,(F$4-$A$2),FALSE)</f>
        <v>978</v>
      </c>
      <c r="G33" s="12">
        <f>VLOOKUP($A33-G$4+(G$4-60),Femmes!$A:$M,(G$4-$A$2),FALSE)</f>
        <v>4729</v>
      </c>
      <c r="H33" s="12">
        <f>VLOOKUP($A33-H$4+(H$4-60),Femmes!$A:$M,(H$4-$A$2),FALSE)</f>
        <v>144</v>
      </c>
      <c r="I33" s="12">
        <f>VLOOKUP($A33-I$4+(I$4-60),Femmes!$A:$M,(I$4-$A$2),FALSE)</f>
        <v>67</v>
      </c>
      <c r="J33" s="12">
        <f>VLOOKUP($A33-J$4+(J$4-60),Femmes!$A:$M,(J$4-$A$2),FALSE)</f>
        <v>36</v>
      </c>
      <c r="K33" s="12">
        <f>VLOOKUP($A33-K$4+(K$4-60),Femmes!$A:$M,(K$4-$A$2),FALSE)</f>
        <v>40</v>
      </c>
      <c r="L33" s="12">
        <f>VLOOKUP($A33-L$4+(L$4-60),Femmes!$A:$M,(L$4-$A$2),FALSE)</f>
        <v>185</v>
      </c>
      <c r="M33" s="12">
        <f t="shared" si="34"/>
        <v>24736</v>
      </c>
      <c r="N33" s="12"/>
      <c r="O33" s="7">
        <f t="shared" si="20"/>
        <v>1994</v>
      </c>
      <c r="P33" s="25">
        <f>VLOOKUP(O33,populationISQ!$B$5:$M$62,2,FALSE)</f>
        <v>32370</v>
      </c>
      <c r="Q33" s="7">
        <f t="shared" si="21"/>
        <v>24736</v>
      </c>
      <c r="R33" s="20">
        <f t="shared" si="38"/>
        <v>0.76416434970651836</v>
      </c>
      <c r="S33" s="11">
        <f t="shared" si="37"/>
        <v>1994</v>
      </c>
      <c r="T33" s="21">
        <f t="shared" si="23"/>
        <v>0.48633570504527812</v>
      </c>
      <c r="U33" s="21">
        <f t="shared" si="24"/>
        <v>0.10959734799482536</v>
      </c>
      <c r="V33" s="21">
        <f t="shared" si="25"/>
        <v>9.2981888745148775E-2</v>
      </c>
      <c r="W33" s="21">
        <f t="shared" si="26"/>
        <v>6.1287192755498057E-2</v>
      </c>
      <c r="X33" s="21">
        <f t="shared" si="27"/>
        <v>3.9537516170763259E-2</v>
      </c>
      <c r="Y33" s="21">
        <f t="shared" si="28"/>
        <v>0.19117884864165588</v>
      </c>
      <c r="Z33" s="21">
        <f t="shared" si="29"/>
        <v>5.8214747736093147E-3</v>
      </c>
      <c r="AA33" s="21">
        <f t="shared" si="30"/>
        <v>2.7086028460543339E-3</v>
      </c>
      <c r="AB33" s="21">
        <f t="shared" si="31"/>
        <v>1.4553686934023287E-3</v>
      </c>
      <c r="AC33" s="21">
        <f t="shared" si="32"/>
        <v>1.6170763260025874E-3</v>
      </c>
      <c r="AD33" s="21">
        <f t="shared" si="33"/>
        <v>7.4789780077619663E-3</v>
      </c>
      <c r="AE33" s="13">
        <f t="shared" si="35"/>
        <v>1</v>
      </c>
      <c r="AF33" s="19">
        <f t="shared" si="36"/>
        <v>61.748342496765851</v>
      </c>
    </row>
    <row r="34" spans="1:32">
      <c r="A34" s="12">
        <f t="shared" si="19"/>
        <v>1995</v>
      </c>
      <c r="B34" s="12">
        <f>VLOOKUP($A34-B$4+(B$4-60),Femmes!$A:$M,(B$4-$A$2),FALSE)</f>
        <v>13518</v>
      </c>
      <c r="C34" s="12">
        <f>VLOOKUP($A34-C$4+(C$4-60),Femmes!$A:$M,(C$4-$A$2),FALSE)</f>
        <v>2865</v>
      </c>
      <c r="D34" s="12">
        <f>VLOOKUP($A34-D$4+(D$4-60),Femmes!$A:$M,(D$4-$A$2),FALSE)</f>
        <v>1883</v>
      </c>
      <c r="E34" s="12">
        <f>VLOOKUP($A34-E$4+(E$4-60),Femmes!$A:$M,(E$4-$A$2),FALSE)</f>
        <v>856</v>
      </c>
      <c r="F34" s="12">
        <f>VLOOKUP($A34-F$4+(F$4-60),Femmes!$A:$M,(F$4-$A$2),FALSE)</f>
        <v>1037</v>
      </c>
      <c r="G34" s="12">
        <f>VLOOKUP($A34-G$4+(G$4-60),Femmes!$A:$M,(G$4-$A$2),FALSE)</f>
        <v>4858</v>
      </c>
      <c r="H34" s="12">
        <f>VLOOKUP($A34-H$4+(H$4-60),Femmes!$A:$M,(H$4-$A$2),FALSE)</f>
        <v>135</v>
      </c>
      <c r="I34" s="12">
        <f>VLOOKUP($A34-I$4+(I$4-60),Femmes!$A:$M,(I$4-$A$2),FALSE)</f>
        <v>77</v>
      </c>
      <c r="J34" s="12">
        <f>VLOOKUP($A34-J$4+(J$4-60),Femmes!$A:$M,(J$4-$A$2),FALSE)</f>
        <v>49</v>
      </c>
      <c r="K34" s="12">
        <f>VLOOKUP($A34-K$4+(K$4-60),Femmes!$A:$M,(K$4-$A$2),FALSE)</f>
        <v>39</v>
      </c>
      <c r="L34" s="12">
        <f>VLOOKUP($A34-L$4+(L$4-60),Femmes!$A:$M,(L$4-$A$2),FALSE)</f>
        <v>155</v>
      </c>
      <c r="M34" s="12">
        <f t="shared" si="34"/>
        <v>25472</v>
      </c>
      <c r="N34" s="12"/>
      <c r="O34" s="7">
        <f t="shared" si="20"/>
        <v>1995</v>
      </c>
      <c r="P34" s="25">
        <f>VLOOKUP(O34,populationISQ!$B$5:$M$62,2,FALSE)</f>
        <v>32749</v>
      </c>
      <c r="Q34" s="7">
        <f t="shared" si="21"/>
        <v>25472</v>
      </c>
      <c r="R34" s="20">
        <f t="shared" si="38"/>
        <v>0.77779474182417785</v>
      </c>
      <c r="S34" s="11">
        <f t="shared" si="37"/>
        <v>1995</v>
      </c>
      <c r="T34" s="21">
        <f t="shared" si="23"/>
        <v>0.53070037688442206</v>
      </c>
      <c r="U34" s="21">
        <f t="shared" si="24"/>
        <v>0.11247644472361809</v>
      </c>
      <c r="V34" s="21">
        <f t="shared" si="25"/>
        <v>7.3924309045226136E-2</v>
      </c>
      <c r="W34" s="21">
        <f t="shared" si="26"/>
        <v>3.3605527638190955E-2</v>
      </c>
      <c r="X34" s="21">
        <f t="shared" si="27"/>
        <v>4.0711369346733667E-2</v>
      </c>
      <c r="Y34" s="21">
        <f t="shared" si="28"/>
        <v>0.19071922110552764</v>
      </c>
      <c r="Z34" s="21">
        <f t="shared" si="29"/>
        <v>5.2999371859296486E-3</v>
      </c>
      <c r="AA34" s="21">
        <f t="shared" si="30"/>
        <v>3.022927135678392E-3</v>
      </c>
      <c r="AB34" s="21">
        <f t="shared" si="31"/>
        <v>1.9236809045226132E-3</v>
      </c>
      <c r="AC34" s="21">
        <f t="shared" si="32"/>
        <v>1.5310929648241205E-3</v>
      </c>
      <c r="AD34" s="21">
        <f t="shared" si="33"/>
        <v>6.0851130653266335E-3</v>
      </c>
      <c r="AE34" s="13">
        <f t="shared" si="35"/>
        <v>1</v>
      </c>
      <c r="AF34" s="19">
        <f t="shared" si="36"/>
        <v>61.620563756281406</v>
      </c>
    </row>
    <row r="35" spans="1:32">
      <c r="A35" s="12">
        <f t="shared" si="19"/>
        <v>1996</v>
      </c>
      <c r="B35" s="12">
        <f>VLOOKUP($A35-B$4+(B$4-60),Femmes!$A:$M,(B$4-$A$2),FALSE)</f>
        <v>15363</v>
      </c>
      <c r="C35" s="12">
        <f>VLOOKUP($A35-C$4+(C$4-60),Femmes!$A:$M,(C$4-$A$2),FALSE)</f>
        <v>2664</v>
      </c>
      <c r="D35" s="12">
        <f>VLOOKUP($A35-D$4+(D$4-60),Femmes!$A:$M,(D$4-$A$2),FALSE)</f>
        <v>1106</v>
      </c>
      <c r="E35" s="12">
        <f>VLOOKUP($A35-E$4+(E$4-60),Femmes!$A:$M,(E$4-$A$2),FALSE)</f>
        <v>816</v>
      </c>
      <c r="F35" s="12">
        <f>VLOOKUP($A35-F$4+(F$4-60),Femmes!$A:$M,(F$4-$A$2),FALSE)</f>
        <v>942</v>
      </c>
      <c r="G35" s="12">
        <f>VLOOKUP($A35-G$4+(G$4-60),Femmes!$A:$M,(G$4-$A$2),FALSE)</f>
        <v>4661</v>
      </c>
      <c r="H35" s="12">
        <f>VLOOKUP($A35-H$4+(H$4-60),Femmes!$A:$M,(H$4-$A$2),FALSE)</f>
        <v>112</v>
      </c>
      <c r="I35" s="12">
        <f>VLOOKUP($A35-I$4+(I$4-60),Femmes!$A:$M,(I$4-$A$2),FALSE)</f>
        <v>68</v>
      </c>
      <c r="J35" s="12">
        <f>VLOOKUP($A35-J$4+(J$4-60),Femmes!$A:$M,(J$4-$A$2),FALSE)</f>
        <v>44</v>
      </c>
      <c r="K35" s="12">
        <f>VLOOKUP($A35-K$4+(K$4-60),Femmes!$A:$M,(K$4-$A$2),FALSE)</f>
        <v>44</v>
      </c>
      <c r="L35" s="12">
        <f>VLOOKUP($A35-L$4+(L$4-60),Femmes!$A:$M,(L$4-$A$2),FALSE)</f>
        <v>147</v>
      </c>
      <c r="M35" s="12">
        <f t="shared" si="34"/>
        <v>25967</v>
      </c>
      <c r="N35" s="12"/>
      <c r="O35" s="7">
        <f t="shared" si="20"/>
        <v>1996</v>
      </c>
      <c r="P35" s="25">
        <f>VLOOKUP(O35,populationISQ!$B$5:$M$62,2,FALSE)</f>
        <v>32524</v>
      </c>
      <c r="Q35" s="7">
        <f t="shared" si="21"/>
        <v>25967</v>
      </c>
      <c r="R35" s="20">
        <f t="shared" si="38"/>
        <v>0.79839503136145618</v>
      </c>
      <c r="S35" s="11">
        <f t="shared" si="37"/>
        <v>1996</v>
      </c>
      <c r="T35" s="21">
        <f t="shared" si="23"/>
        <v>0.59163553741287023</v>
      </c>
      <c r="U35" s="21">
        <f t="shared" si="24"/>
        <v>0.10259175106866407</v>
      </c>
      <c r="V35" s="21">
        <f t="shared" si="25"/>
        <v>4.2592521277005427E-2</v>
      </c>
      <c r="W35" s="21">
        <f t="shared" si="26"/>
        <v>3.1424500327338546E-2</v>
      </c>
      <c r="X35" s="21">
        <f t="shared" si="27"/>
        <v>3.6276812877883466E-2</v>
      </c>
      <c r="Y35" s="21">
        <f t="shared" si="28"/>
        <v>0.17949705395309432</v>
      </c>
      <c r="Z35" s="21">
        <f t="shared" si="29"/>
        <v>4.3131667115954868E-3</v>
      </c>
      <c r="AA35" s="21">
        <f t="shared" si="30"/>
        <v>2.6187083606115454E-3</v>
      </c>
      <c r="AB35" s="21">
        <f t="shared" si="31"/>
        <v>1.6944583509839412E-3</v>
      </c>
      <c r="AC35" s="21">
        <f t="shared" si="32"/>
        <v>1.6944583509839412E-3</v>
      </c>
      <c r="AD35" s="21">
        <f t="shared" si="33"/>
        <v>5.6610313089690764E-3</v>
      </c>
      <c r="AE35" s="13">
        <f t="shared" si="35"/>
        <v>1</v>
      </c>
      <c r="AF35" s="19">
        <f t="shared" si="36"/>
        <v>61.45426887973197</v>
      </c>
    </row>
    <row r="36" spans="1:32">
      <c r="A36" s="12">
        <f t="shared" si="19"/>
        <v>1997</v>
      </c>
      <c r="B36" s="12">
        <f>VLOOKUP($A36-B$4+(B$4-60),Femmes!$A:$M,(B$4-$A$2),FALSE)</f>
        <v>16644</v>
      </c>
      <c r="C36" s="12">
        <f>VLOOKUP($A36-C$4+(C$4-60),Femmes!$A:$M,(C$4-$A$2),FALSE)</f>
        <v>1646</v>
      </c>
      <c r="D36" s="12">
        <f>VLOOKUP($A36-D$4+(D$4-60),Femmes!$A:$M,(D$4-$A$2),FALSE)</f>
        <v>1095</v>
      </c>
      <c r="E36" s="12">
        <f>VLOOKUP($A36-E$4+(E$4-60),Femmes!$A:$M,(E$4-$A$2),FALSE)</f>
        <v>791</v>
      </c>
      <c r="F36" s="12">
        <f>VLOOKUP($A36-F$4+(F$4-60),Femmes!$A:$M,(F$4-$A$2),FALSE)</f>
        <v>998</v>
      </c>
      <c r="G36" s="12">
        <f>VLOOKUP($A36-G$4+(G$4-60),Femmes!$A:$M,(G$4-$A$2),FALSE)</f>
        <v>4876</v>
      </c>
      <c r="H36" s="12">
        <f>VLOOKUP($A36-H$4+(H$4-60),Femmes!$A:$M,(H$4-$A$2),FALSE)</f>
        <v>144</v>
      </c>
      <c r="I36" s="12">
        <f>VLOOKUP($A36-I$4+(I$4-60),Femmes!$A:$M,(I$4-$A$2),FALSE)</f>
        <v>70</v>
      </c>
      <c r="J36" s="12">
        <f>VLOOKUP($A36-J$4+(J$4-60),Femmes!$A:$M,(J$4-$A$2),FALSE)</f>
        <v>46</v>
      </c>
      <c r="K36" s="12">
        <f>VLOOKUP($A36-K$4+(K$4-60),Femmes!$A:$M,(K$4-$A$2),FALSE)</f>
        <v>36</v>
      </c>
      <c r="L36" s="12">
        <f>VLOOKUP($A36-L$4+(L$4-60),Femmes!$A:$M,(L$4-$A$2),FALSE)</f>
        <v>149</v>
      </c>
      <c r="M36" s="12">
        <f t="shared" si="34"/>
        <v>26495</v>
      </c>
      <c r="N36" s="15"/>
      <c r="O36" s="7">
        <f t="shared" si="20"/>
        <v>1997</v>
      </c>
      <c r="P36" s="25">
        <f>VLOOKUP(O36,populationISQ!$B$5:$M$62,2,FALSE)</f>
        <v>32725</v>
      </c>
      <c r="Q36" s="7">
        <f>VLOOKUP(O36,$A$4:$M$56,13,FALSE)</f>
        <v>26495</v>
      </c>
      <c r="R36" s="20">
        <f t="shared" si="38"/>
        <v>0.80962566844919781</v>
      </c>
      <c r="S36" s="11">
        <f t="shared" si="37"/>
        <v>1997</v>
      </c>
      <c r="T36" s="21">
        <f t="shared" si="23"/>
        <v>0.62819399886771088</v>
      </c>
      <c r="U36" s="21">
        <f t="shared" si="24"/>
        <v>6.2124929231930553E-2</v>
      </c>
      <c r="V36" s="21">
        <f t="shared" si="25"/>
        <v>4.1328552557086243E-2</v>
      </c>
      <c r="W36" s="21">
        <f t="shared" si="26"/>
        <v>2.9854689564068691E-2</v>
      </c>
      <c r="X36" s="21">
        <f t="shared" si="27"/>
        <v>3.7667484431024724E-2</v>
      </c>
      <c r="Y36" s="21">
        <f t="shared" si="28"/>
        <v>0.18403472353274203</v>
      </c>
      <c r="Z36" s="21">
        <f t="shared" si="29"/>
        <v>5.4349877335346294E-3</v>
      </c>
      <c r="AA36" s="21">
        <f t="shared" si="30"/>
        <v>2.6420079260237781E-3</v>
      </c>
      <c r="AB36" s="21">
        <f t="shared" si="31"/>
        <v>1.7361766371013399E-3</v>
      </c>
      <c r="AC36" s="21">
        <f t="shared" si="32"/>
        <v>1.3587469333836573E-3</v>
      </c>
      <c r="AD36" s="21">
        <f t="shared" si="33"/>
        <v>5.6237025853934702E-3</v>
      </c>
      <c r="AE36" s="13">
        <f t="shared" si="35"/>
        <v>1.0000000000000002</v>
      </c>
      <c r="AF36" s="19">
        <f t="shared" si="36"/>
        <v>61.43864880166069</v>
      </c>
    </row>
    <row r="37" spans="1:32">
      <c r="A37" s="12">
        <f t="shared" si="19"/>
        <v>1998</v>
      </c>
      <c r="B37" s="12">
        <f>VLOOKUP($A37-B$4+(B$4-60),Femmes!$A:$M,(B$4-$A$2),FALSE)</f>
        <v>17666</v>
      </c>
      <c r="C37" s="12">
        <f>VLOOKUP($A37-C$4+(C$4-60),Femmes!$A:$M,(C$4-$A$2),FALSE)</f>
        <v>1858</v>
      </c>
      <c r="D37" s="12">
        <f>VLOOKUP($A37-D$4+(D$4-60),Femmes!$A:$M,(D$4-$A$2),FALSE)</f>
        <v>1125</v>
      </c>
      <c r="E37" s="12">
        <f>VLOOKUP($A37-E$4+(E$4-60),Femmes!$A:$M,(E$4-$A$2),FALSE)</f>
        <v>871</v>
      </c>
      <c r="F37" s="12">
        <f>VLOOKUP($A37-F$4+(F$4-60),Femmes!$A:$M,(F$4-$A$2),FALSE)</f>
        <v>1038</v>
      </c>
      <c r="G37" s="12">
        <f>VLOOKUP($A37-G$4+(G$4-60),Femmes!$A:$M,(G$4-$A$2),FALSE)</f>
        <v>5323</v>
      </c>
      <c r="H37" s="12">
        <f>VLOOKUP($A37-H$4+(H$4-60),Femmes!$A:$M,(H$4-$A$2),FALSE)</f>
        <v>152</v>
      </c>
      <c r="I37" s="12">
        <f>VLOOKUP($A37-I$4+(I$4-60),Femmes!$A:$M,(I$4-$A$2),FALSE)</f>
        <v>69</v>
      </c>
      <c r="J37" s="12">
        <f>VLOOKUP($A37-J$4+(J$4-60),Femmes!$A:$M,(J$4-$A$2),FALSE)</f>
        <v>53</v>
      </c>
      <c r="K37" s="12">
        <f>VLOOKUP($A37-K$4+(K$4-60),Femmes!$A:$M,(K$4-$A$2),FALSE)</f>
        <v>33</v>
      </c>
      <c r="L37" s="12">
        <f>VLOOKUP($A37-L$4+(L$4-60),Femmes!$A:$M,(L$4-$A$2),FALSE)</f>
        <v>162</v>
      </c>
      <c r="M37" s="12">
        <f t="shared" si="34"/>
        <v>28350</v>
      </c>
      <c r="N37" s="15"/>
      <c r="O37" s="7">
        <f t="shared" si="20"/>
        <v>1998</v>
      </c>
      <c r="P37" s="25">
        <f>VLOOKUP(O37,populationISQ!$B$5:$M$62,2,FALSE)</f>
        <v>34009</v>
      </c>
      <c r="Q37" s="7">
        <f t="shared" si="21"/>
        <v>28350</v>
      </c>
      <c r="R37" s="20">
        <f t="shared" si="38"/>
        <v>0.83360286982857479</v>
      </c>
      <c r="S37" s="11">
        <f t="shared" si="37"/>
        <v>1998</v>
      </c>
      <c r="T37" s="21">
        <f t="shared" si="23"/>
        <v>0.62313932980599651</v>
      </c>
      <c r="U37" s="21">
        <f t="shared" si="24"/>
        <v>6.553791887125221E-2</v>
      </c>
      <c r="V37" s="21">
        <f t="shared" si="25"/>
        <v>3.968253968253968E-2</v>
      </c>
      <c r="W37" s="21">
        <f t="shared" si="26"/>
        <v>3.0723104056437391E-2</v>
      </c>
      <c r="X37" s="21">
        <f t="shared" si="27"/>
        <v>3.6613756613756612E-2</v>
      </c>
      <c r="Y37" s="21">
        <f t="shared" si="28"/>
        <v>0.18776014109347441</v>
      </c>
      <c r="Z37" s="21">
        <f t="shared" si="29"/>
        <v>5.3615520282186951E-3</v>
      </c>
      <c r="AA37" s="21">
        <f t="shared" si="30"/>
        <v>2.433862433862434E-3</v>
      </c>
      <c r="AB37" s="21">
        <f t="shared" si="31"/>
        <v>1.8694885361552028E-3</v>
      </c>
      <c r="AC37" s="21">
        <f t="shared" si="32"/>
        <v>1.1640211640211639E-3</v>
      </c>
      <c r="AD37" s="21">
        <f t="shared" si="33"/>
        <v>5.7142857142857143E-3</v>
      </c>
      <c r="AE37" s="13">
        <f t="shared" si="35"/>
        <v>1</v>
      </c>
      <c r="AF37" s="19">
        <f t="shared" si="36"/>
        <v>61.454109347442682</v>
      </c>
    </row>
    <row r="38" spans="1:32">
      <c r="A38" s="12">
        <f t="shared" si="19"/>
        <v>1999</v>
      </c>
      <c r="B38" s="12">
        <f>VLOOKUP($A38-B$4+(B$4-60),Femmes!$A:$M,(B$4-$A$2),FALSE)</f>
        <v>18870</v>
      </c>
      <c r="C38" s="12">
        <f>VLOOKUP($A38-C$4+(C$4-60),Femmes!$A:$M,(C$4-$A$2),FALSE)</f>
        <v>1865</v>
      </c>
      <c r="D38" s="12">
        <f>VLOOKUP($A38-D$4+(D$4-60),Femmes!$A:$M,(D$4-$A$2),FALSE)</f>
        <v>1146</v>
      </c>
      <c r="E38" s="12">
        <f>VLOOKUP($A38-E$4+(E$4-60),Femmes!$A:$M,(E$4-$A$2),FALSE)</f>
        <v>930</v>
      </c>
      <c r="F38" s="12">
        <f>VLOOKUP($A38-F$4+(F$4-60),Femmes!$A:$M,(F$4-$A$2),FALSE)</f>
        <v>1145</v>
      </c>
      <c r="G38" s="12">
        <f>VLOOKUP($A38-G$4+(G$4-60),Femmes!$A:$M,(G$4-$A$2),FALSE)</f>
        <v>5699</v>
      </c>
      <c r="H38" s="12">
        <f>VLOOKUP($A38-H$4+(H$4-60),Femmes!$A:$M,(H$4-$A$2),FALSE)</f>
        <v>150</v>
      </c>
      <c r="I38" s="12">
        <f>VLOOKUP($A38-I$4+(I$4-60),Femmes!$A:$M,(I$4-$A$2),FALSE)</f>
        <v>90</v>
      </c>
      <c r="J38" s="12">
        <f>VLOOKUP($A38-J$4+(J$4-60),Femmes!$A:$M,(J$4-$A$2),FALSE)</f>
        <v>50</v>
      </c>
      <c r="K38" s="12">
        <f>VLOOKUP($A38-K$4+(K$4-60),Femmes!$A:$M,(K$4-$A$2),FALSE)</f>
        <v>49</v>
      </c>
      <c r="L38" s="12">
        <f>VLOOKUP($A38-L$4+(L$4-60),Femmes!$A:$M,(L$4-$A$2),FALSE)</f>
        <v>179</v>
      </c>
      <c r="M38" s="12">
        <f t="shared" si="34"/>
        <v>30173</v>
      </c>
      <c r="N38" s="15"/>
      <c r="O38" s="7">
        <f t="shared" si="20"/>
        <v>1999</v>
      </c>
      <c r="P38" s="25">
        <f>VLOOKUP(O38,populationISQ!$B$5:$M$62,2,FALSE)</f>
        <v>35346</v>
      </c>
      <c r="Q38" s="7">
        <f t="shared" si="21"/>
        <v>30173</v>
      </c>
      <c r="R38" s="20">
        <f t="shared" si="38"/>
        <v>0.85364680586204944</v>
      </c>
      <c r="S38" s="11">
        <f t="shared" si="37"/>
        <v>1999</v>
      </c>
      <c r="T38" s="21">
        <f t="shared" si="23"/>
        <v>0.62539356378218935</v>
      </c>
      <c r="U38" s="21">
        <f t="shared" si="24"/>
        <v>6.1810227687004941E-2</v>
      </c>
      <c r="V38" s="21">
        <f t="shared" si="25"/>
        <v>3.798097636960196E-2</v>
      </c>
      <c r="W38" s="21">
        <f t="shared" si="26"/>
        <v>3.082225831040997E-2</v>
      </c>
      <c r="X38" s="21">
        <f t="shared" si="27"/>
        <v>3.7947834156364962E-2</v>
      </c>
      <c r="Y38" s="21">
        <f t="shared" si="28"/>
        <v>0.18887747323766282</v>
      </c>
      <c r="Z38" s="21">
        <f t="shared" si="29"/>
        <v>4.9713319855499948E-3</v>
      </c>
      <c r="AA38" s="21">
        <f t="shared" si="30"/>
        <v>2.9827991913299969E-3</v>
      </c>
      <c r="AB38" s="21">
        <f t="shared" si="31"/>
        <v>1.6571106618499983E-3</v>
      </c>
      <c r="AC38" s="21">
        <f t="shared" si="32"/>
        <v>1.6239684486129985E-3</v>
      </c>
      <c r="AD38" s="21">
        <f t="shared" si="33"/>
        <v>5.9324561694229939E-3</v>
      </c>
      <c r="AE38" s="13">
        <f t="shared" si="35"/>
        <v>1</v>
      </c>
      <c r="AF38" s="19">
        <f t="shared" si="36"/>
        <v>61.464322407450361</v>
      </c>
    </row>
    <row r="39" spans="1:32">
      <c r="A39" s="12">
        <f t="shared" si="19"/>
        <v>2000</v>
      </c>
      <c r="B39" s="12">
        <f>VLOOKUP($A39-B$4+(B$4-60),Femmes!$A:$M,(B$4-$A$2),FALSE)</f>
        <v>19754</v>
      </c>
      <c r="C39" s="12">
        <f>VLOOKUP($A39-C$4+(C$4-60),Femmes!$A:$M,(C$4-$A$2),FALSE)</f>
        <v>2026</v>
      </c>
      <c r="D39" s="12">
        <f>VLOOKUP($A39-D$4+(D$4-60),Femmes!$A:$M,(D$4-$A$2),FALSE)</f>
        <v>1278</v>
      </c>
      <c r="E39" s="12">
        <f>VLOOKUP($A39-E$4+(E$4-60),Femmes!$A:$M,(E$4-$A$2),FALSE)</f>
        <v>952</v>
      </c>
      <c r="F39" s="12">
        <f>VLOOKUP($A39-F$4+(F$4-60),Femmes!$A:$M,(F$4-$A$2),FALSE)</f>
        <v>1195</v>
      </c>
      <c r="G39" s="12">
        <f>VLOOKUP($A39-G$4+(G$4-60),Femmes!$A:$M,(G$4-$A$2),FALSE)</f>
        <v>6233</v>
      </c>
      <c r="H39" s="12">
        <f>VLOOKUP($A39-H$4+(H$4-60),Femmes!$A:$M,(H$4-$A$2),FALSE)</f>
        <v>172</v>
      </c>
      <c r="I39" s="12">
        <f>VLOOKUP($A39-I$4+(I$4-60),Femmes!$A:$M,(I$4-$A$2),FALSE)</f>
        <v>103</v>
      </c>
      <c r="J39" s="12">
        <f>VLOOKUP($A39-J$4+(J$4-60),Femmes!$A:$M,(J$4-$A$2),FALSE)</f>
        <v>60</v>
      </c>
      <c r="K39" s="12">
        <f>VLOOKUP($A39-K$4+(K$4-60),Femmes!$A:$M,(K$4-$A$2),FALSE)</f>
        <v>58</v>
      </c>
      <c r="L39" s="12">
        <f>VLOOKUP($A39-L$4+(L$4-60),Femmes!$A:$M,(L$4-$A$2),FALSE)</f>
        <v>187</v>
      </c>
      <c r="M39" s="12">
        <f t="shared" si="34"/>
        <v>32018</v>
      </c>
      <c r="N39" s="15"/>
      <c r="O39" s="7">
        <f t="shared" si="20"/>
        <v>2000</v>
      </c>
      <c r="P39" s="25">
        <f>VLOOKUP(O39,populationISQ!$B$5:$M$62,2,FALSE)</f>
        <v>37091</v>
      </c>
      <c r="Q39" s="7">
        <f t="shared" si="21"/>
        <v>32018</v>
      </c>
      <c r="R39" s="20">
        <f t="shared" si="38"/>
        <v>0.8632282764012833</v>
      </c>
      <c r="S39" s="11">
        <f t="shared" si="37"/>
        <v>2000</v>
      </c>
      <c r="T39" s="21">
        <f t="shared" si="23"/>
        <v>0.61696545693047655</v>
      </c>
      <c r="U39" s="21">
        <f t="shared" si="24"/>
        <v>6.3276906739958769E-2</v>
      </c>
      <c r="V39" s="21">
        <f t="shared" si="25"/>
        <v>3.9915047785620592E-2</v>
      </c>
      <c r="W39" s="21">
        <f t="shared" si="26"/>
        <v>2.9733275032794052E-2</v>
      </c>
      <c r="X39" s="21">
        <f t="shared" si="27"/>
        <v>3.7322755949778248E-2</v>
      </c>
      <c r="Y39" s="21">
        <f t="shared" si="28"/>
        <v>0.19467174714223248</v>
      </c>
      <c r="Z39" s="21">
        <f t="shared" si="29"/>
        <v>5.371978262227497E-3</v>
      </c>
      <c r="AA39" s="21">
        <f t="shared" si="30"/>
        <v>3.216940470985071E-3</v>
      </c>
      <c r="AB39" s="21">
        <f t="shared" si="31"/>
        <v>1.8739459054281967E-3</v>
      </c>
      <c r="AC39" s="21">
        <f t="shared" si="32"/>
        <v>1.8114810419139235E-3</v>
      </c>
      <c r="AD39" s="21">
        <f t="shared" si="33"/>
        <v>5.840464738584546E-3</v>
      </c>
      <c r="AE39" s="13">
        <f t="shared" si="35"/>
        <v>1</v>
      </c>
      <c r="AF39" s="19">
        <f t="shared" si="36"/>
        <v>61.49940658379662</v>
      </c>
    </row>
    <row r="40" spans="1:32">
      <c r="A40" s="12">
        <f t="shared" si="19"/>
        <v>2001</v>
      </c>
      <c r="B40" s="12">
        <f>VLOOKUP($A40-B$4+(B$4-60),Femmes!$A:$M,(B$4-$A$2),FALSE)</f>
        <v>21344</v>
      </c>
      <c r="C40" s="12">
        <f>VLOOKUP($A40-C$4+(C$4-60),Femmes!$A:$M,(C$4-$A$2),FALSE)</f>
        <v>2102</v>
      </c>
      <c r="D40" s="12">
        <f>VLOOKUP($A40-D$4+(D$4-60),Femmes!$A:$M,(D$4-$A$2),FALSE)</f>
        <v>1297</v>
      </c>
      <c r="E40" s="12">
        <f>VLOOKUP($A40-E$4+(E$4-60),Femmes!$A:$M,(E$4-$A$2),FALSE)</f>
        <v>1013</v>
      </c>
      <c r="F40" s="12">
        <f>VLOOKUP($A40-F$4+(F$4-60),Femmes!$A:$M,(F$4-$A$2),FALSE)</f>
        <v>1184</v>
      </c>
      <c r="G40" s="12">
        <f>VLOOKUP($A40-G$4+(G$4-60),Femmes!$A:$M,(G$4-$A$2),FALSE)</f>
        <v>6649</v>
      </c>
      <c r="H40" s="12">
        <f>VLOOKUP($A40-H$4+(H$4-60),Femmes!$A:$M,(H$4-$A$2),FALSE)</f>
        <v>194</v>
      </c>
      <c r="I40" s="12">
        <f>VLOOKUP($A40-I$4+(I$4-60),Femmes!$A:$M,(I$4-$A$2),FALSE)</f>
        <v>91</v>
      </c>
      <c r="J40" s="12">
        <f>VLOOKUP($A40-J$4+(J$4-60),Femmes!$A:$M,(J$4-$A$2),FALSE)</f>
        <v>75</v>
      </c>
      <c r="K40" s="12">
        <f>VLOOKUP($A40-K$4+(K$4-60),Femmes!$A:$M,(K$4-$A$2),FALSE)</f>
        <v>35</v>
      </c>
      <c r="L40" s="12">
        <f>VLOOKUP($A40-L$4+(L$4-60),Femmes!$A:$M,(L$4-$A$2),FALSE)</f>
        <v>184</v>
      </c>
      <c r="M40" s="12">
        <f t="shared" si="34"/>
        <v>34168</v>
      </c>
      <c r="N40" s="15"/>
      <c r="O40" s="7">
        <f t="shared" si="20"/>
        <v>2001</v>
      </c>
      <c r="P40" s="25">
        <f>VLOOKUP(O40,populationISQ!$B$5:$M$62,2,FALSE)</f>
        <v>39096</v>
      </c>
      <c r="Q40" s="7">
        <f t="shared" si="21"/>
        <v>34168</v>
      </c>
      <c r="R40" s="20">
        <f t="shared" si="38"/>
        <v>0.87395129936566396</v>
      </c>
      <c r="S40" s="11">
        <f t="shared" si="37"/>
        <v>2001</v>
      </c>
      <c r="T40" s="21">
        <f t="shared" si="23"/>
        <v>0.62467806134394754</v>
      </c>
      <c r="U40" s="21">
        <f t="shared" si="24"/>
        <v>6.1519550456567547E-2</v>
      </c>
      <c r="V40" s="21">
        <f t="shared" si="25"/>
        <v>3.7959494263638489E-2</v>
      </c>
      <c r="W40" s="21">
        <f t="shared" si="26"/>
        <v>2.964762350737532E-2</v>
      </c>
      <c r="X40" s="21">
        <f t="shared" si="27"/>
        <v>3.4652306251463358E-2</v>
      </c>
      <c r="Y40" s="21">
        <f t="shared" si="28"/>
        <v>0.19459728400842893</v>
      </c>
      <c r="Z40" s="21">
        <f t="shared" si="29"/>
        <v>5.6778272067431511E-3</v>
      </c>
      <c r="AA40" s="21">
        <f t="shared" si="30"/>
        <v>2.6633107000702413E-3</v>
      </c>
      <c r="AB40" s="21">
        <f t="shared" si="31"/>
        <v>2.1950362912666822E-3</v>
      </c>
      <c r="AC40" s="21">
        <f t="shared" si="32"/>
        <v>1.0243502692577852E-3</v>
      </c>
      <c r="AD40" s="21">
        <f t="shared" si="33"/>
        <v>5.3851557012409273E-3</v>
      </c>
      <c r="AE40" s="13">
        <f t="shared" si="35"/>
        <v>0.99999999999999978</v>
      </c>
      <c r="AF40" s="19">
        <f t="shared" si="36"/>
        <v>61.471318192460778</v>
      </c>
    </row>
    <row r="41" spans="1:32">
      <c r="A41" s="12">
        <f t="shared" si="19"/>
        <v>2002</v>
      </c>
      <c r="B41" s="12">
        <f>VLOOKUP($A41-B$4+(B$4-60),Femmes!$A:$M,(B$4-$A$2),FALSE)</f>
        <v>23044</v>
      </c>
      <c r="C41" s="12">
        <f>VLOOKUP($A41-C$4+(C$4-60),Femmes!$A:$M,(C$4-$A$2),FALSE)</f>
        <v>2267</v>
      </c>
      <c r="D41" s="12">
        <f>VLOOKUP($A41-D$4+(D$4-60),Femmes!$A:$M,(D$4-$A$2),FALSE)</f>
        <v>1326</v>
      </c>
      <c r="E41" s="12">
        <f>VLOOKUP($A41-E$4+(E$4-60),Femmes!$A:$M,(E$4-$A$2),FALSE)</f>
        <v>1107</v>
      </c>
      <c r="F41" s="12">
        <f>VLOOKUP($A41-F$4+(F$4-60),Femmes!$A:$M,(F$4-$A$2),FALSE)</f>
        <v>1211</v>
      </c>
      <c r="G41" s="12">
        <f>VLOOKUP($A41-G$4+(G$4-60),Femmes!$A:$M,(G$4-$A$2),FALSE)</f>
        <v>7219</v>
      </c>
      <c r="H41" s="12">
        <f>VLOOKUP($A41-H$4+(H$4-60),Femmes!$A:$M,(H$4-$A$2),FALSE)</f>
        <v>222</v>
      </c>
      <c r="I41" s="12">
        <f>VLOOKUP($A41-I$4+(I$4-60),Femmes!$A:$M,(I$4-$A$2),FALSE)</f>
        <v>151</v>
      </c>
      <c r="J41" s="12">
        <f>VLOOKUP($A41-J$4+(J$4-60),Femmes!$A:$M,(J$4-$A$2),FALSE)</f>
        <v>54</v>
      </c>
      <c r="K41" s="12">
        <f>VLOOKUP($A41-K$4+(K$4-60),Femmes!$A:$M,(K$4-$A$2),FALSE)</f>
        <v>74</v>
      </c>
      <c r="L41" s="12">
        <f>VLOOKUP($A41-L$4+(L$4-60),Femmes!$A:$M,(L$4-$A$2),FALSE)</f>
        <v>231</v>
      </c>
      <c r="M41" s="12">
        <f t="shared" si="34"/>
        <v>36906</v>
      </c>
      <c r="N41" s="12"/>
      <c r="O41" s="7">
        <f t="shared" si="20"/>
        <v>2002</v>
      </c>
      <c r="P41" s="25">
        <f>VLOOKUP(O41,populationISQ!$B$5:$M$62,2,FALSE)</f>
        <v>41049</v>
      </c>
      <c r="Q41" s="7">
        <f t="shared" si="21"/>
        <v>36906</v>
      </c>
      <c r="R41" s="20">
        <f>Q41/P41</f>
        <v>0.89907184097054738</v>
      </c>
      <c r="S41" s="11">
        <f t="shared" si="37"/>
        <v>2002</v>
      </c>
      <c r="T41" s="21">
        <f t="shared" si="23"/>
        <v>0.62439711699994582</v>
      </c>
      <c r="U41" s="21">
        <f t="shared" si="24"/>
        <v>6.1426326342600118E-2</v>
      </c>
      <c r="V41" s="21">
        <f t="shared" si="25"/>
        <v>3.5929117216712728E-2</v>
      </c>
      <c r="W41" s="21">
        <f t="shared" si="26"/>
        <v>2.9995122744269225E-2</v>
      </c>
      <c r="X41" s="21">
        <f t="shared" si="27"/>
        <v>3.2813092722050616E-2</v>
      </c>
      <c r="Y41" s="21">
        <f t="shared" si="28"/>
        <v>0.19560505066926787</v>
      </c>
      <c r="Z41" s="21">
        <f t="shared" si="29"/>
        <v>6.0152820679564298E-3</v>
      </c>
      <c r="AA41" s="21">
        <f t="shared" si="30"/>
        <v>4.0914756408172116E-3</v>
      </c>
      <c r="AB41" s="21">
        <f t="shared" si="31"/>
        <v>1.4631767192326451E-3</v>
      </c>
      <c r="AC41" s="21">
        <f t="shared" si="32"/>
        <v>2.0050940226521434E-3</v>
      </c>
      <c r="AD41" s="21">
        <f t="shared" si="33"/>
        <v>6.2591448544952041E-3</v>
      </c>
      <c r="AE41" s="13">
        <f t="shared" si="35"/>
        <v>1</v>
      </c>
      <c r="AF41" s="19">
        <f t="shared" si="36"/>
        <v>61.48962228363952</v>
      </c>
    </row>
    <row r="42" spans="1:32">
      <c r="A42" s="12">
        <f t="shared" si="19"/>
        <v>2003</v>
      </c>
      <c r="B42" s="12">
        <f>VLOOKUP($A42-B$4+(B$4-60),Femmes!$A:$M,(B$4-$A$2),FALSE)</f>
        <v>24416</v>
      </c>
      <c r="C42" s="12">
        <f>VLOOKUP($A42-C$4+(C$4-60),Femmes!$A:$M,(C$4-$A$2),FALSE)</f>
        <v>2455</v>
      </c>
      <c r="D42" s="12">
        <f>VLOOKUP($A42-D$4+(D$4-60),Femmes!$A:$M,(D$4-$A$2),FALSE)</f>
        <v>1577</v>
      </c>
      <c r="E42" s="12">
        <f>VLOOKUP($A42-E$4+(E$4-60),Femmes!$A:$M,(E$4-$A$2),FALSE)</f>
        <v>1240</v>
      </c>
      <c r="F42" s="12">
        <f>VLOOKUP($A42-F$4+(F$4-60),Femmes!$A:$M,(F$4-$A$2),FALSE)</f>
        <v>1356</v>
      </c>
      <c r="G42" s="12">
        <f>VLOOKUP($A42-G$4+(G$4-60),Femmes!$A:$M,(G$4-$A$2),FALSE)</f>
        <v>7797</v>
      </c>
      <c r="H42" s="12">
        <f>VLOOKUP($A42-H$4+(H$4-60),Femmes!$A:$M,(H$4-$A$2),FALSE)</f>
        <v>273</v>
      </c>
      <c r="I42" s="12">
        <f>VLOOKUP($A42-I$4+(I$4-60),Femmes!$A:$M,(I$4-$A$2),FALSE)</f>
        <v>94</v>
      </c>
      <c r="J42" s="12">
        <f>VLOOKUP($A42-J$4+(J$4-60),Femmes!$A:$M,(J$4-$A$2),FALSE)</f>
        <v>66</v>
      </c>
      <c r="K42" s="12">
        <f>VLOOKUP($A42-K$4+(K$4-60),Femmes!$A:$M,(K$4-$A$2),FALSE)</f>
        <v>43</v>
      </c>
      <c r="L42" s="12">
        <f>VLOOKUP($A42-L$4+(L$4-60),Femmes!$A:$M,(L$4-$A$2),FALSE)</f>
        <v>264</v>
      </c>
      <c r="M42" s="12">
        <f t="shared" si="34"/>
        <v>39581</v>
      </c>
      <c r="N42" s="12"/>
      <c r="O42" s="7">
        <f t="shared" si="20"/>
        <v>2003</v>
      </c>
      <c r="P42" s="25">
        <f>VLOOKUP(O42,populationISQ!$B$5:$M$62,2,FALSE)</f>
        <v>43144</v>
      </c>
      <c r="Q42" s="7">
        <f t="shared" si="21"/>
        <v>39581</v>
      </c>
      <c r="R42" s="20">
        <f t="shared" si="38"/>
        <v>0.91741609493788245</v>
      </c>
      <c r="S42" s="11">
        <f t="shared" si="37"/>
        <v>2003</v>
      </c>
      <c r="T42" s="21">
        <f t="shared" si="23"/>
        <v>0.61686162552739954</v>
      </c>
      <c r="U42" s="21">
        <f t="shared" si="24"/>
        <v>6.2024708824941259E-2</v>
      </c>
      <c r="V42" s="21">
        <f t="shared" si="25"/>
        <v>3.9842348601601782E-2</v>
      </c>
      <c r="W42" s="21">
        <f t="shared" si="26"/>
        <v>3.1328162502210655E-2</v>
      </c>
      <c r="X42" s="21">
        <f t="shared" si="27"/>
        <v>3.4258861574998106E-2</v>
      </c>
      <c r="Y42" s="21">
        <f t="shared" si="28"/>
        <v>0.1969884540562391</v>
      </c>
      <c r="Z42" s="21">
        <f t="shared" si="29"/>
        <v>6.8972486799221853E-3</v>
      </c>
      <c r="AA42" s="21">
        <f t="shared" si="30"/>
        <v>2.3748768348450014E-3</v>
      </c>
      <c r="AB42" s="21">
        <f t="shared" si="31"/>
        <v>1.6674667138273415E-3</v>
      </c>
      <c r="AC42" s="21">
        <f t="shared" si="32"/>
        <v>1.0863798287056921E-3</v>
      </c>
      <c r="AD42" s="21">
        <f t="shared" si="33"/>
        <v>6.6698668553093659E-3</v>
      </c>
      <c r="AE42" s="13">
        <f t="shared" si="35"/>
        <v>1</v>
      </c>
      <c r="AF42" s="19">
        <f t="shared" si="36"/>
        <v>61.50549506076149</v>
      </c>
    </row>
    <row r="43" spans="1:32">
      <c r="A43" s="12">
        <f t="shared" si="19"/>
        <v>2004</v>
      </c>
      <c r="B43" s="12">
        <f>VLOOKUP($A43-B$4+(B$4-60),Femmes!$A:$M,(B$4-$A$2),FALSE)</f>
        <v>25784</v>
      </c>
      <c r="C43" s="12">
        <f>VLOOKUP($A43-C$4+(C$4-60),Femmes!$A:$M,(C$4-$A$2),FALSE)</f>
        <v>2547</v>
      </c>
      <c r="D43" s="12">
        <f>VLOOKUP($A43-D$4+(D$4-60),Femmes!$A:$M,(D$4-$A$2),FALSE)</f>
        <v>1696</v>
      </c>
      <c r="E43" s="12">
        <f>VLOOKUP($A43-E$4+(E$4-60),Femmes!$A:$M,(E$4-$A$2),FALSE)</f>
        <v>1190</v>
      </c>
      <c r="F43" s="12">
        <f>VLOOKUP($A43-F$4+(F$4-60),Femmes!$A:$M,(F$4-$A$2),FALSE)</f>
        <v>1408</v>
      </c>
      <c r="G43" s="12">
        <f>VLOOKUP($A43-G$4+(G$4-60),Femmes!$A:$M,(G$4-$A$2),FALSE)</f>
        <v>8484</v>
      </c>
      <c r="H43" s="12">
        <f>VLOOKUP($A43-H$4+(H$4-60),Femmes!$A:$M,(H$4-$A$2),FALSE)</f>
        <v>255</v>
      </c>
      <c r="I43" s="12">
        <f>VLOOKUP($A43-I$4+(I$4-60),Femmes!$A:$M,(I$4-$A$2),FALSE)</f>
        <v>96</v>
      </c>
      <c r="J43" s="12">
        <f>VLOOKUP($A43-J$4+(J$4-60),Femmes!$A:$M,(J$4-$A$2),FALSE)</f>
        <v>61</v>
      </c>
      <c r="K43" s="12">
        <f>VLOOKUP($A43-K$4+(K$4-60),Femmes!$A:$M,(K$4-$A$2),FALSE)</f>
        <v>51</v>
      </c>
      <c r="L43" s="51">
        <f>VLOOKUP($A43-L$4+(L$4-60),Femmes!$A:$M,(L$4-$A$2),FALSE)</f>
        <v>256</v>
      </c>
      <c r="M43" s="12">
        <f t="shared" si="34"/>
        <v>41828</v>
      </c>
      <c r="N43" s="12"/>
      <c r="O43" s="7">
        <f t="shared" si="20"/>
        <v>2004</v>
      </c>
      <c r="P43" s="25">
        <f>VLOOKUP(O43,populationISQ!$B$5:$M$62,2,FALSE)</f>
        <v>45114</v>
      </c>
      <c r="Q43" s="7">
        <f t="shared" si="21"/>
        <v>41828</v>
      </c>
      <c r="R43" s="20">
        <f t="shared" si="38"/>
        <v>0.92716229995123467</v>
      </c>
      <c r="S43" s="11">
        <f t="shared" si="37"/>
        <v>2004</v>
      </c>
      <c r="T43" s="21">
        <f t="shared" si="23"/>
        <v>0.61642918619106823</v>
      </c>
      <c r="U43" s="21">
        <f t="shared" si="24"/>
        <v>6.089222530362437E-2</v>
      </c>
      <c r="V43" s="21">
        <f t="shared" si="25"/>
        <v>4.0547002008224156E-2</v>
      </c>
      <c r="W43" s="21">
        <f t="shared" si="26"/>
        <v>2.8449842210959166E-2</v>
      </c>
      <c r="X43" s="21">
        <f t="shared" si="27"/>
        <v>3.3661662044563452E-2</v>
      </c>
      <c r="Y43" s="21">
        <f t="shared" si="28"/>
        <v>0.2028306397628383</v>
      </c>
      <c r="Z43" s="21">
        <f t="shared" si="29"/>
        <v>6.09639475949125E-3</v>
      </c>
      <c r="AA43" s="21">
        <f t="shared" si="30"/>
        <v>2.2951133212202354E-3</v>
      </c>
      <c r="AB43" s="21">
        <f t="shared" si="31"/>
        <v>1.4583532561920245E-3</v>
      </c>
      <c r="AC43" s="21">
        <f t="shared" si="32"/>
        <v>1.21927895189825E-3</v>
      </c>
      <c r="AD43" s="21">
        <f t="shared" si="33"/>
        <v>6.1203021899206272E-3</v>
      </c>
      <c r="AE43" s="13">
        <f t="shared" si="35"/>
        <v>1</v>
      </c>
      <c r="AF43" s="19">
        <f t="shared" si="36"/>
        <v>61.512623123266707</v>
      </c>
    </row>
    <row r="44" spans="1:32">
      <c r="A44" s="12">
        <f t="shared" si="19"/>
        <v>2005</v>
      </c>
      <c r="B44" s="12">
        <f>VLOOKUP($A44-B$4+(B$4-60),Femmes!$A:$M,(B$4-$A$2),FALSE)</f>
        <v>26588</v>
      </c>
      <c r="C44" s="12">
        <f>VLOOKUP($A44-C$4+(C$4-60),Femmes!$A:$M,(C$4-$A$2),FALSE)</f>
        <v>2769</v>
      </c>
      <c r="D44" s="12">
        <f>VLOOKUP($A44-D$4+(D$4-60),Femmes!$A:$M,(D$4-$A$2),FALSE)</f>
        <v>1723</v>
      </c>
      <c r="E44" s="12">
        <f>VLOOKUP($A44-E$4+(E$4-60),Femmes!$A:$M,(E$4-$A$2),FALSE)</f>
        <v>1347</v>
      </c>
      <c r="F44" s="12">
        <f>VLOOKUP($A44-F$4+(F$4-60),Femmes!$A:$M,(F$4-$A$2),FALSE)</f>
        <v>1498</v>
      </c>
      <c r="G44" s="12">
        <f>VLOOKUP($A44-G$4+(G$4-60),Femmes!$A:$M,(G$4-$A$2),FALSE)</f>
        <v>8744</v>
      </c>
      <c r="H44" s="12">
        <f>VLOOKUP($A44-H$4+(H$4-60),Femmes!$A:$M,(H$4-$A$2),FALSE)</f>
        <v>284</v>
      </c>
      <c r="I44" s="12">
        <f>VLOOKUP($A44-I$4+(I$4-60),Femmes!$A:$M,(I$4-$A$2),FALSE)</f>
        <v>89</v>
      </c>
      <c r="J44" s="12">
        <f>VLOOKUP($A44-J$4+(J$4-60),Femmes!$A:$M,(J$4-$A$2),FALSE)</f>
        <v>52</v>
      </c>
      <c r="K44" s="51">
        <f>VLOOKUP($A44-K$4+(K$4-60),Femmes!$A:$M,(K$4-$A$2),FALSE)</f>
        <v>128</v>
      </c>
      <c r="L44" s="12">
        <f>VLOOKUP($A44-L$4+(L$4-60),Femmes!$A:$M,(L$4-$A$2),FALSE)</f>
        <v>230</v>
      </c>
      <c r="M44" s="12">
        <f t="shared" si="34"/>
        <v>43452</v>
      </c>
      <c r="N44" s="32"/>
      <c r="O44" s="7">
        <f t="shared" si="20"/>
        <v>2005</v>
      </c>
      <c r="P44" s="25">
        <f>VLOOKUP(O44,populationISQ!$B$5:$M$62,2,FALSE)</f>
        <v>47089</v>
      </c>
      <c r="Q44" s="7">
        <f t="shared" si="21"/>
        <v>43452</v>
      </c>
      <c r="R44" s="20">
        <f t="shared" si="38"/>
        <v>0.92276327804795177</v>
      </c>
      <c r="S44" s="11">
        <f t="shared" si="37"/>
        <v>2005</v>
      </c>
      <c r="T44" s="21">
        <f t="shared" si="23"/>
        <v>0.61189358372456959</v>
      </c>
      <c r="U44" s="21">
        <f t="shared" si="24"/>
        <v>6.3725490196078427E-2</v>
      </c>
      <c r="V44" s="21">
        <f t="shared" si="25"/>
        <v>3.9652950382030747E-2</v>
      </c>
      <c r="W44" s="21">
        <f t="shared" si="26"/>
        <v>3.0999723833195249E-2</v>
      </c>
      <c r="X44" s="21">
        <f t="shared" si="27"/>
        <v>3.4474822792966951E-2</v>
      </c>
      <c r="Y44" s="21">
        <f t="shared" si="28"/>
        <v>0.20123354506121696</v>
      </c>
      <c r="Z44" s="21">
        <f t="shared" si="29"/>
        <v>6.5359477124183009E-3</v>
      </c>
      <c r="AA44" s="21">
        <f t="shared" si="30"/>
        <v>2.0482371352296786E-3</v>
      </c>
      <c r="AB44" s="21">
        <f t="shared" si="31"/>
        <v>1.1967228205836326E-3</v>
      </c>
      <c r="AC44" s="21">
        <f t="shared" si="32"/>
        <v>2.945779250667403E-3</v>
      </c>
      <c r="AD44" s="21">
        <f t="shared" si="33"/>
        <v>5.2931970910429903E-3</v>
      </c>
      <c r="AE44" s="13">
        <f t="shared" si="35"/>
        <v>1</v>
      </c>
      <c r="AF44" s="19">
        <f t="shared" si="36"/>
        <v>61.522668691889905</v>
      </c>
    </row>
    <row r="45" spans="1:32">
      <c r="A45" s="12">
        <f t="shared" si="19"/>
        <v>2006</v>
      </c>
      <c r="B45" s="12">
        <f>VLOOKUP($A45-B$4+(B$4-60),Femmes!$A:$M,(B$4-$A$2),FALSE)</f>
        <v>29167</v>
      </c>
      <c r="C45" s="12">
        <f>VLOOKUP($A45-C$4+(C$4-60),Femmes!$A:$M,(C$4-$A$2),FALSE)</f>
        <v>2946</v>
      </c>
      <c r="D45" s="12">
        <f>VLOOKUP($A45-D$4+(D$4-60),Femmes!$A:$M,(D$4-$A$2),FALSE)</f>
        <v>1890</v>
      </c>
      <c r="E45" s="12">
        <f>VLOOKUP($A45-E$4+(E$4-60),Femmes!$A:$M,(E$4-$A$2),FALSE)</f>
        <v>1500</v>
      </c>
      <c r="F45" s="12">
        <f>VLOOKUP($A45-F$4+(F$4-60),Femmes!$A:$M,(F$4-$A$2),FALSE)</f>
        <v>1550</v>
      </c>
      <c r="G45" s="12">
        <f>VLOOKUP($A45-G$4+(G$4-60),Femmes!$A:$M,(G$4-$A$2),FALSE)</f>
        <v>9642</v>
      </c>
      <c r="H45" s="12">
        <f>VLOOKUP($A45-H$4+(H$4-60),Femmes!$A:$M,(H$4-$A$2),FALSE)</f>
        <v>300</v>
      </c>
      <c r="I45" s="12">
        <f>VLOOKUP($A45-I$4+(I$4-60),Femmes!$A:$M,(I$4-$A$2),FALSE)</f>
        <v>154</v>
      </c>
      <c r="J45" s="51">
        <f>VLOOKUP($A45-J$4+(J$4-60),Femmes!$A:$M,(J$4-$A$2),FALSE)</f>
        <v>174</v>
      </c>
      <c r="K45" s="12">
        <f>VLOOKUP($A45-K$4+(K$4-60),Femmes!$A:$M,(K$4-$A$2),FALSE)</f>
        <v>101</v>
      </c>
      <c r="L45" s="12">
        <f>VLOOKUP($A45-L$4+(L$4-60),Femmes!$A:$M,(L$4-$A$2),FALSE)</f>
        <v>315</v>
      </c>
      <c r="M45" s="12">
        <f>SUM(B45:L45)</f>
        <v>47739</v>
      </c>
      <c r="N45" s="12"/>
      <c r="O45" s="7">
        <f t="shared" si="20"/>
        <v>2006</v>
      </c>
      <c r="P45" s="25">
        <f>VLOOKUP(O45,populationISQ!$B$5:$M$62,2,FALSE)</f>
        <v>49425</v>
      </c>
      <c r="Q45" s="7">
        <f t="shared" si="21"/>
        <v>47739</v>
      </c>
      <c r="R45" s="20">
        <f t="shared" si="38"/>
        <v>0.96588770864946893</v>
      </c>
      <c r="S45" s="11">
        <f t="shared" si="37"/>
        <v>2006</v>
      </c>
      <c r="T45" s="21">
        <f t="shared" si="23"/>
        <v>0.61096797167933969</v>
      </c>
      <c r="U45" s="21">
        <f t="shared" si="24"/>
        <v>6.1710551121724376E-2</v>
      </c>
      <c r="V45" s="21">
        <f t="shared" si="25"/>
        <v>3.9590272104568593E-2</v>
      </c>
      <c r="W45" s="21">
        <f t="shared" si="26"/>
        <v>3.1420850876641739E-2</v>
      </c>
      <c r="X45" s="21">
        <f t="shared" si="27"/>
        <v>3.2468212572529798E-2</v>
      </c>
      <c r="Y45" s="21">
        <f t="shared" si="28"/>
        <v>0.20197322943505311</v>
      </c>
      <c r="Z45" s="21">
        <f t="shared" si="29"/>
        <v>6.2841701753283477E-3</v>
      </c>
      <c r="AA45" s="21">
        <f t="shared" si="30"/>
        <v>3.2258740233352184E-3</v>
      </c>
      <c r="AB45" s="21">
        <f t="shared" si="31"/>
        <v>3.6448187016904416E-3</v>
      </c>
      <c r="AC45" s="21">
        <f t="shared" si="32"/>
        <v>2.115670625693877E-3</v>
      </c>
      <c r="AD45" s="21">
        <f t="shared" si="33"/>
        <v>6.5983786840947654E-3</v>
      </c>
      <c r="AE45" s="13">
        <f t="shared" si="35"/>
        <v>0.99999999999999978</v>
      </c>
      <c r="AF45" s="19">
        <f t="shared" si="36"/>
        <v>61.549362156727192</v>
      </c>
    </row>
    <row r="46" spans="1:32">
      <c r="A46" s="12">
        <f t="shared" si="19"/>
        <v>2007</v>
      </c>
      <c r="B46" s="12">
        <f>VLOOKUP($A46-B$4+(B$4-60),Femmes!$A:$M,(B$4-$A$2),FALSE)</f>
        <v>29990</v>
      </c>
      <c r="C46" s="12">
        <f>VLOOKUP($A46-C$4+(C$4-60),Femmes!$A:$M,(C$4-$A$2),FALSE)</f>
        <v>3291</v>
      </c>
      <c r="D46" s="12">
        <f>VLOOKUP($A46-D$4+(D$4-60),Femmes!$A:$M,(D$4-$A$2),FALSE)</f>
        <v>2110</v>
      </c>
      <c r="E46" s="12">
        <f>VLOOKUP($A46-E$4+(E$4-60),Femmes!$A:$M,(E$4-$A$2),FALSE)</f>
        <v>1548</v>
      </c>
      <c r="F46" s="12">
        <f>VLOOKUP($A46-F$4+(F$4-60),Femmes!$A:$M,(F$4-$A$2),FALSE)</f>
        <v>1612</v>
      </c>
      <c r="G46" s="12">
        <f>VLOOKUP($A46-G$4+(G$4-60),Femmes!$A:$M,(G$4-$A$2),FALSE)</f>
        <v>10018</v>
      </c>
      <c r="H46" s="12">
        <f>VLOOKUP($A46-H$4+(H$4-60),Femmes!$A:$M,(H$4-$A$2),FALSE)</f>
        <v>368</v>
      </c>
      <c r="I46" s="51">
        <f>VLOOKUP($A46-I$4+(I$4-60),Femmes!$A:$M,(I$4-$A$2),FALSE)</f>
        <v>314</v>
      </c>
      <c r="J46" s="12">
        <f>VLOOKUP($A46-J$4+(J$4-60),Femmes!$A:$M,(J$4-$A$2),FALSE)</f>
        <v>119</v>
      </c>
      <c r="K46" s="12">
        <f>VLOOKUP($A46-K$4+(K$4-60),Femmes!$A:$M,(K$4-$A$2),FALSE)</f>
        <v>117</v>
      </c>
      <c r="L46" s="12">
        <f>VLOOKUP($A46-L$4+(L$4-60),Femmes!$A:$M,(L$4-$A$2),FALSE)</f>
        <v>334</v>
      </c>
      <c r="M46" s="12">
        <f t="shared" si="34"/>
        <v>49821</v>
      </c>
      <c r="N46" s="12"/>
      <c r="O46" s="7">
        <f t="shared" si="20"/>
        <v>2007</v>
      </c>
      <c r="P46" s="25">
        <f>VLOOKUP(O46,populationISQ!$B$5:$M$62,2,FALSE)</f>
        <v>50781</v>
      </c>
      <c r="Q46" s="7">
        <f t="shared" si="21"/>
        <v>49821</v>
      </c>
      <c r="R46" s="20">
        <f>Q46/P46</f>
        <v>0.98109529154605069</v>
      </c>
      <c r="S46" s="11">
        <f t="shared" si="37"/>
        <v>2007</v>
      </c>
      <c r="T46" s="21">
        <f t="shared" si="23"/>
        <v>0.60195499889604787</v>
      </c>
      <c r="U46" s="21">
        <f t="shared" si="24"/>
        <v>6.6056482206298547E-2</v>
      </c>
      <c r="V46" s="21">
        <f t="shared" si="25"/>
        <v>4.2351618795287128E-2</v>
      </c>
      <c r="W46" s="21">
        <f t="shared" si="26"/>
        <v>3.1071235021376528E-2</v>
      </c>
      <c r="X46" s="21">
        <f t="shared" si="27"/>
        <v>3.235583388530941E-2</v>
      </c>
      <c r="Y46" s="21">
        <f t="shared" si="28"/>
        <v>0.20107986591999358</v>
      </c>
      <c r="Z46" s="21">
        <f t="shared" si="29"/>
        <v>7.3864434676140581E-3</v>
      </c>
      <c r="AA46" s="21">
        <f t="shared" si="30"/>
        <v>6.3025631761706915E-3</v>
      </c>
      <c r="AB46" s="21">
        <f t="shared" si="31"/>
        <v>2.3885510126251982E-3</v>
      </c>
      <c r="AC46" s="21">
        <f t="shared" si="32"/>
        <v>2.3484072981272957E-3</v>
      </c>
      <c r="AD46" s="21">
        <f t="shared" si="33"/>
        <v>6.7040003211497161E-3</v>
      </c>
      <c r="AE46" s="13">
        <f t="shared" si="35"/>
        <v>1.0000000000000002</v>
      </c>
      <c r="AF46" s="19">
        <f t="shared" si="36"/>
        <v>61.57451677003673</v>
      </c>
    </row>
    <row r="47" spans="1:32">
      <c r="A47" s="12">
        <f t="shared" si="19"/>
        <v>2008</v>
      </c>
      <c r="B47" s="12">
        <f>VLOOKUP($A47-B$4+(B$4-60),Femmes!$A:$M,(B$4-$A$2),FALSE)</f>
        <v>29855</v>
      </c>
      <c r="C47" s="12">
        <f>VLOOKUP($A47-C$4+(C$4-60),Femmes!$A:$M,(C$4-$A$2),FALSE)</f>
        <v>3525</v>
      </c>
      <c r="D47" s="12">
        <f>VLOOKUP($A47-D$4+(D$4-60),Femmes!$A:$M,(D$4-$A$2),FALSE)</f>
        <v>2013</v>
      </c>
      <c r="E47" s="12">
        <f>VLOOKUP($A47-E$4+(E$4-60),Femmes!$A:$M,(E$4-$A$2),FALSE)</f>
        <v>1530</v>
      </c>
      <c r="F47" s="12">
        <f>VLOOKUP($A47-F$4+(F$4-60),Femmes!$A:$M,(F$4-$A$2),FALSE)</f>
        <v>1630</v>
      </c>
      <c r="G47" s="12">
        <f>VLOOKUP($A47-G$4+(G$4-60),Femmes!$A:$M,(G$4-$A$2),FALSE)</f>
        <v>10227</v>
      </c>
      <c r="H47" s="51">
        <f>VLOOKUP($A47-H$4+(H$4-60),Femmes!$A:$M,(H$4-$A$2),FALSE)</f>
        <v>633</v>
      </c>
      <c r="I47" s="12">
        <f>VLOOKUP($A47-I$4+(I$4-60),Femmes!$A:$M,(I$4-$A$2),FALSE)</f>
        <v>229</v>
      </c>
      <c r="J47" s="12">
        <f>VLOOKUP($A47-J$4+(J$4-60),Femmes!$A:$M,(J$4-$A$2),FALSE)</f>
        <v>172</v>
      </c>
      <c r="K47" s="12">
        <f>VLOOKUP($A47-K$4+(K$4-60),Femmes!$A:$M,(K$4-$A$2),FALSE)</f>
        <v>120</v>
      </c>
      <c r="L47" s="12">
        <f>VLOOKUP($A47-L$4+(L$4-60),Femmes!$A:$M,(L$4-$A$2),FALSE)</f>
        <v>412</v>
      </c>
      <c r="M47" s="12">
        <f t="shared" si="34"/>
        <v>50346</v>
      </c>
      <c r="N47" s="12"/>
      <c r="O47" s="7">
        <f t="shared" si="20"/>
        <v>2008</v>
      </c>
      <c r="P47" s="25">
        <f>VLOOKUP(O47,populationISQ!$B$5:$M$62,2,FALSE)</f>
        <v>51365</v>
      </c>
      <c r="Q47" s="7">
        <f>VLOOKUP(O47,$A$4:$M$56,13,FALSE)</f>
        <v>50346</v>
      </c>
      <c r="R47" s="20">
        <f t="shared" ref="R47:R50" si="39">Q47/P47</f>
        <v>0.98016158863039038</v>
      </c>
      <c r="S47" s="11">
        <f t="shared" si="37"/>
        <v>2008</v>
      </c>
      <c r="T47" s="21">
        <f t="shared" si="23"/>
        <v>0.59299646446589604</v>
      </c>
      <c r="U47" s="21">
        <f t="shared" si="24"/>
        <v>7.0015492789893941E-2</v>
      </c>
      <c r="V47" s="72">
        <f t="shared" si="25"/>
        <v>3.9983315457037302E-2</v>
      </c>
      <c r="W47" s="72">
        <f t="shared" si="26"/>
        <v>3.0389703253485879E-2</v>
      </c>
      <c r="X47" s="72">
        <f t="shared" si="27"/>
        <v>3.2375958368092796E-2</v>
      </c>
      <c r="Y47" s="72">
        <f t="shared" si="28"/>
        <v>0.20313431057084971</v>
      </c>
      <c r="Z47" s="72">
        <f t="shared" si="29"/>
        <v>1.2572994875461804E-2</v>
      </c>
      <c r="AA47" s="72">
        <f t="shared" si="30"/>
        <v>4.5485242124498467E-3</v>
      </c>
      <c r="AB47" s="72">
        <f t="shared" si="31"/>
        <v>3.4163587971239025E-3</v>
      </c>
      <c r="AC47" s="72">
        <f t="shared" si="32"/>
        <v>2.3835061375283039E-3</v>
      </c>
      <c r="AD47" s="72">
        <f t="shared" si="33"/>
        <v>8.1833710721805116E-3</v>
      </c>
      <c r="AE47" s="13">
        <f t="shared" ref="AE47:AE60" si="40">SUM(T47:AD47)</f>
        <v>1.0000000000000002</v>
      </c>
      <c r="AF47" s="19">
        <f t="shared" si="36"/>
        <v>61.624220394867521</v>
      </c>
    </row>
    <row r="48" spans="1:32">
      <c r="A48" s="12">
        <f t="shared" si="19"/>
        <v>2009</v>
      </c>
      <c r="B48" s="12">
        <f>VLOOKUP($A48-B$4+(B$4-60),Femmes!$A:$M,(B$4-$A$2),FALSE)</f>
        <v>30156</v>
      </c>
      <c r="C48" s="12">
        <f>VLOOKUP($A48-C$4+(C$4-60),Femmes!$A:$M,(C$4-$A$2),FALSE)</f>
        <v>3544</v>
      </c>
      <c r="D48" s="12">
        <f>VLOOKUP($A48-D$4+(D$4-60),Femmes!$A:$M,(D$4-$A$2),FALSE)</f>
        <v>2060</v>
      </c>
      <c r="E48" s="12">
        <f>VLOOKUP($A48-E$4+(E$4-60),Femmes!$A:$M,(E$4-$A$2),FALSE)</f>
        <v>1508</v>
      </c>
      <c r="F48" s="12">
        <f>VLOOKUP($A48-F$4+(F$4-60),Femmes!$A:$M,(F$4-$A$2),FALSE)</f>
        <v>1318</v>
      </c>
      <c r="G48" s="51">
        <f>VLOOKUP($A48-G$4+(G$4-60),Femmes!$A:$M,(G$4-$A$2),FALSE)</f>
        <v>10202</v>
      </c>
      <c r="H48" s="12">
        <f>VLOOKUP($A48-H$4+(H$4-60),Femmes!$A:$M,(H$4-$A$2),FALSE)</f>
        <v>537</v>
      </c>
      <c r="I48" s="12">
        <f>VLOOKUP($A48-I$4+(I$4-60),Femmes!$A:$M,(I$4-$A$2),FALSE)</f>
        <v>308</v>
      </c>
      <c r="J48" s="12">
        <f>VLOOKUP($A48-J$4+(J$4-60),Femmes!$A:$M,(J$4-$A$2),FALSE)</f>
        <v>194</v>
      </c>
      <c r="K48" s="12">
        <f>VLOOKUP($A48-K$4+(K$4-60),Femmes!$A:$M,(K$4-$A$2),FALSE)</f>
        <v>200</v>
      </c>
      <c r="L48" s="12">
        <f>VLOOKUP($A48-L$4+(L$4-60),Femmes!$A:$M,(L$4-$A$2),FALSE)</f>
        <v>513</v>
      </c>
      <c r="M48" s="12">
        <f t="shared" si="34"/>
        <v>50540</v>
      </c>
      <c r="N48" s="12"/>
      <c r="O48" s="7">
        <f t="shared" si="20"/>
        <v>2009</v>
      </c>
      <c r="P48" s="25">
        <f>VLOOKUP(O48,populationISQ!$B$5:$M$62,2,FALSE)</f>
        <v>52026</v>
      </c>
      <c r="Q48" s="7">
        <f t="shared" si="21"/>
        <v>50540</v>
      </c>
      <c r="R48" s="20">
        <f t="shared" si="39"/>
        <v>0.97143735824395494</v>
      </c>
      <c r="S48" s="11">
        <f t="shared" si="37"/>
        <v>2009</v>
      </c>
      <c r="T48" s="21">
        <f t="shared" si="23"/>
        <v>0.59667590027700834</v>
      </c>
      <c r="U48" s="21">
        <f t="shared" si="24"/>
        <v>7.0122675108824695E-2</v>
      </c>
      <c r="V48" s="72">
        <f t="shared" si="25"/>
        <v>4.0759794222398102E-2</v>
      </c>
      <c r="W48" s="72">
        <f t="shared" si="26"/>
        <v>2.9837752275425407E-2</v>
      </c>
      <c r="X48" s="72">
        <f t="shared" si="27"/>
        <v>2.6078353779184806E-2</v>
      </c>
      <c r="Y48" s="72">
        <f t="shared" si="28"/>
        <v>0.20185991294024536</v>
      </c>
      <c r="Z48" s="72">
        <f t="shared" si="29"/>
        <v>1.0625247328848437E-2</v>
      </c>
      <c r="AA48" s="72">
        <f t="shared" si="30"/>
        <v>6.0941828254847648E-3</v>
      </c>
      <c r="AB48" s="72">
        <f t="shared" si="31"/>
        <v>3.8385437277404038E-3</v>
      </c>
      <c r="AC48" s="72">
        <f t="shared" si="32"/>
        <v>3.9572615749901069E-3</v>
      </c>
      <c r="AD48" s="72">
        <f t="shared" si="33"/>
        <v>1.0150375939849625E-2</v>
      </c>
      <c r="AE48" s="13">
        <f t="shared" si="40"/>
        <v>0.99999999999999978</v>
      </c>
      <c r="AF48" s="19">
        <f t="shared" si="36"/>
        <v>61.629006727344681</v>
      </c>
    </row>
    <row r="49" spans="1:32">
      <c r="A49" s="12">
        <f t="shared" si="19"/>
        <v>2010</v>
      </c>
      <c r="B49" s="12">
        <f>VLOOKUP($A49-B$4+(B$4-60),Femmes!$A:$M,(B$4-$A$2),FALSE)</f>
        <v>29854</v>
      </c>
      <c r="C49" s="12">
        <f>VLOOKUP($A49-C$4+(C$4-60),Femmes!$A:$M,(C$4-$A$2),FALSE)</f>
        <v>3607</v>
      </c>
      <c r="D49" s="12">
        <f>VLOOKUP($A49-D$4+(D$4-60),Femmes!$A:$M,(D$4-$A$2),FALSE)</f>
        <v>1974</v>
      </c>
      <c r="E49" s="12">
        <f>VLOOKUP($A49-E$4+(E$4-60),Femmes!$A:$M,(E$4-$A$2),FALSE)</f>
        <v>1342</v>
      </c>
      <c r="F49" s="51">
        <f>VLOOKUP($A49-F$4+(F$4-60),Femmes!$A:$M,(F$4-$A$2),FALSE)</f>
        <v>2863</v>
      </c>
      <c r="G49" s="12">
        <f>VLOOKUP($A49-G$4+(G$4-60),Femmes!$A:$M,(G$4-$A$2),FALSE)</f>
        <v>9449</v>
      </c>
      <c r="H49" s="12">
        <f>VLOOKUP($A49-H$4+(H$4-60),Femmes!$A:$M,(H$4-$A$2),FALSE)</f>
        <v>532</v>
      </c>
      <c r="I49" s="12">
        <f>VLOOKUP($A49-I$4+(I$4-60),Femmes!$A:$M,(I$4-$A$2),FALSE)</f>
        <v>344</v>
      </c>
      <c r="J49" s="12">
        <f>VLOOKUP($A49-J$4+(J$4-60),Femmes!$A:$M,(J$4-$A$2),FALSE)</f>
        <v>252</v>
      </c>
      <c r="K49" s="12">
        <f>VLOOKUP($A49-K$4+(K$4-60),Femmes!$A:$M,(K$4-$A$2),FALSE)</f>
        <v>200</v>
      </c>
      <c r="L49" s="12">
        <f>VLOOKUP($A49-L$4+(L$4-60),Femmes!$A:$M,(L$4-$A$2),FALSE)</f>
        <v>565</v>
      </c>
      <c r="M49" s="12">
        <f t="shared" si="34"/>
        <v>50982</v>
      </c>
      <c r="N49" s="12"/>
      <c r="O49" s="7">
        <f t="shared" si="20"/>
        <v>2010</v>
      </c>
      <c r="P49" s="25">
        <f>VLOOKUP(O49,populationISQ!$B$5:$M$62,2,FALSE)</f>
        <v>52600</v>
      </c>
      <c r="Q49" s="7">
        <f t="shared" si="21"/>
        <v>50982</v>
      </c>
      <c r="R49" s="20">
        <f t="shared" si="39"/>
        <v>0.96923954372623577</v>
      </c>
      <c r="S49" s="11">
        <f t="shared" si="37"/>
        <v>2010</v>
      </c>
      <c r="T49" s="21">
        <f t="shared" si="23"/>
        <v>0.58557922403985718</v>
      </c>
      <c r="U49" s="21">
        <f t="shared" si="24"/>
        <v>7.0750460947000895E-2</v>
      </c>
      <c r="V49" s="72">
        <f t="shared" si="25"/>
        <v>3.8719548075791456E-2</v>
      </c>
      <c r="W49" s="72">
        <f t="shared" si="26"/>
        <v>2.6323015966419519E-2</v>
      </c>
      <c r="X49" s="72">
        <f t="shared" si="27"/>
        <v>5.6157075046094698E-2</v>
      </c>
      <c r="Y49" s="72">
        <f t="shared" si="28"/>
        <v>0.18533992389470794</v>
      </c>
      <c r="Z49" s="72">
        <f t="shared" si="29"/>
        <v>1.0435055509787768E-2</v>
      </c>
      <c r="AA49" s="72">
        <f t="shared" si="30"/>
        <v>6.7474795025695344E-3</v>
      </c>
      <c r="AB49" s="72">
        <f t="shared" si="31"/>
        <v>4.9429210309521006E-3</v>
      </c>
      <c r="AC49" s="72">
        <f t="shared" si="32"/>
        <v>3.9229531991683336E-3</v>
      </c>
      <c r="AD49" s="72">
        <f t="shared" si="33"/>
        <v>1.1082342787650544E-2</v>
      </c>
      <c r="AE49" s="13">
        <f t="shared" si="40"/>
        <v>0.99999999999999989</v>
      </c>
      <c r="AF49" s="19">
        <f t="shared" si="36"/>
        <v>61.674002589149104</v>
      </c>
    </row>
    <row r="50" spans="1:32">
      <c r="A50" s="12">
        <f t="shared" si="19"/>
        <v>2011</v>
      </c>
      <c r="B50" s="12">
        <f>VLOOKUP($A50-B$4+(B$4-60),Femmes!$A:$M,(B$4-$A$2),FALSE)</f>
        <v>29730</v>
      </c>
      <c r="C50" s="12">
        <f>VLOOKUP($A50-C$4+(C$4-60),Femmes!$A:$M,(C$4-$A$2),FALSE)</f>
        <v>3569</v>
      </c>
      <c r="D50" s="12">
        <f>VLOOKUP($A50-D$4+(D$4-60),Femmes!$A:$M,(D$4-$A$2),FALSE)</f>
        <v>1964</v>
      </c>
      <c r="E50" s="51">
        <f>VLOOKUP($A50-E$4+(E$4-60),Femmes!$A:$M,(E$4-$A$2),FALSE)</f>
        <v>3209</v>
      </c>
      <c r="F50" s="12">
        <f>VLOOKUP($A50-F$4+(F$4-60),Femmes!$A:$M,(F$4-$A$2),FALSE)</f>
        <v>2115</v>
      </c>
      <c r="G50" s="12">
        <f>VLOOKUP($A50-G$4+(G$4-60),Femmes!$A:$M,(G$4-$A$2),FALSE)</f>
        <v>9359</v>
      </c>
      <c r="H50" s="12">
        <f>VLOOKUP($A50-H$4+(H$4-60),Femmes!$A:$M,(H$4-$A$2),FALSE)</f>
        <v>606</v>
      </c>
      <c r="I50" s="12">
        <f>VLOOKUP($A50-I$4+(I$4-60),Femmes!$A:$M,(I$4-$A$2),FALSE)</f>
        <v>373</v>
      </c>
      <c r="J50" s="12">
        <f>VLOOKUP($A50-J$4+(J$4-60),Femmes!$A:$M,(J$4-$A$2),FALSE)</f>
        <v>234</v>
      </c>
      <c r="K50" s="12">
        <f>VLOOKUP($A50-K$4+(K$4-60),Femmes!$A:$M,(K$4-$A$2),FALSE)</f>
        <v>237</v>
      </c>
      <c r="L50" s="12">
        <f>VLOOKUP($A50-L$4+(L$4-60),Femmes!$A:$M,(L$4-$A$2),FALSE)</f>
        <v>522</v>
      </c>
      <c r="M50" s="12">
        <f t="shared" si="34"/>
        <v>51918</v>
      </c>
      <c r="N50" s="12"/>
      <c r="O50" s="7">
        <f t="shared" si="20"/>
        <v>2011</v>
      </c>
      <c r="P50" s="25">
        <f>VLOOKUP(O50,populationISQ!$B$5:$M$62,2,FALSE)</f>
        <v>53098</v>
      </c>
      <c r="Q50" s="7">
        <f>VLOOKUP(O50,$A$4:$M$56,13,FALSE)</f>
        <v>51918</v>
      </c>
      <c r="R50" s="20">
        <f t="shared" si="39"/>
        <v>0.97777694075106403</v>
      </c>
      <c r="S50" s="11">
        <f t="shared" si="37"/>
        <v>2011</v>
      </c>
      <c r="T50" s="21">
        <f t="shared" si="23"/>
        <v>0.57263376863515547</v>
      </c>
      <c r="U50" s="21">
        <f t="shared" si="24"/>
        <v>6.8743017835818016E-2</v>
      </c>
      <c r="V50" s="72">
        <f t="shared" si="25"/>
        <v>3.782888400939944E-2</v>
      </c>
      <c r="W50" s="72">
        <f t="shared" si="26"/>
        <v>6.180900651026619E-2</v>
      </c>
      <c r="X50" s="72">
        <f t="shared" si="27"/>
        <v>4.0737316537617009E-2</v>
      </c>
      <c r="Y50" s="72">
        <f t="shared" si="28"/>
        <v>0.18026503332177665</v>
      </c>
      <c r="Z50" s="72">
        <f t="shared" si="29"/>
        <v>1.1672252398012251E-2</v>
      </c>
      <c r="AA50" s="72">
        <f t="shared" si="30"/>
        <v>7.1844061789745365E-3</v>
      </c>
      <c r="AB50" s="72">
        <f t="shared" si="31"/>
        <v>4.5071073616086907E-3</v>
      </c>
      <c r="AC50" s="72">
        <f t="shared" si="32"/>
        <v>4.5648907893216222E-3</v>
      </c>
      <c r="AD50" s="72">
        <f t="shared" si="33"/>
        <v>1.0054316422050156E-2</v>
      </c>
      <c r="AE50" s="13">
        <f>SUM(T50:AD50)</f>
        <v>1.0000000000000002</v>
      </c>
      <c r="AF50" s="19">
        <f t="shared" si="36"/>
        <v>61.69211063600293</v>
      </c>
    </row>
    <row r="51" spans="1:32">
      <c r="A51" s="12">
        <f t="shared" si="19"/>
        <v>2012</v>
      </c>
      <c r="B51" s="12">
        <f>VLOOKUP($A51-B$4+(B$4-60),Femmes!$A:$M,(B$4-$A$2),FALSE)</f>
        <v>29418</v>
      </c>
      <c r="C51" s="12">
        <f>VLOOKUP($A51-C$4+(C$4-60),Femmes!$A:$M,(C$4-$A$2),FALSE)</f>
        <v>3257</v>
      </c>
      <c r="D51" s="51">
        <f>VLOOKUP($A51-D$4+(D$4-60),Femmes!$A:$M,(D$4-$A$2),FALSE)</f>
        <v>4502</v>
      </c>
      <c r="E51" s="12">
        <f>VLOOKUP($A51-E$4+(E$4-60),Femmes!$A:$M,(E$4-$A$2),FALSE)</f>
        <v>1993</v>
      </c>
      <c r="F51" s="12">
        <f>VLOOKUP($A51-F$4+(F$4-60),Femmes!$A:$M,(F$4-$A$2),FALSE)</f>
        <v>2012</v>
      </c>
      <c r="G51" s="12">
        <f>VLOOKUP($A51-G$4+(G$4-60),Femmes!$A:$M,(G$4-$A$2),FALSE)</f>
        <v>9359</v>
      </c>
      <c r="H51" s="12">
        <f>VLOOKUP($A51-H$4+(H$4-60),Femmes!$A:$M,(H$4-$A$2),FALSE)</f>
        <v>648</v>
      </c>
      <c r="I51" s="12">
        <f>VLOOKUP($A51-I$4+(I$4-60),Femmes!$A:$M,(I$4-$A$2),FALSE)</f>
        <v>390</v>
      </c>
      <c r="J51" s="12">
        <f>VLOOKUP($A51-J$4+(J$4-60),Femmes!$A:$M,(J$4-$A$2),FALSE)</f>
        <v>278</v>
      </c>
      <c r="K51" s="12">
        <f>VLOOKUP($A51-K$4+(K$4-60),Femmes!$A:$M,(K$4-$A$2),FALSE)</f>
        <v>265</v>
      </c>
      <c r="L51" s="58">
        <f>VLOOKUP($A51-L$4+(L$4-60),Femmes!$A:$M,(L$4-$A$2),FALSE)</f>
        <v>424</v>
      </c>
      <c r="M51" s="12">
        <f>SUM(B51:L51)</f>
        <v>52546</v>
      </c>
      <c r="N51" s="12"/>
      <c r="O51" s="7">
        <f t="shared" si="20"/>
        <v>2012</v>
      </c>
      <c r="P51" s="25">
        <f>VLOOKUP(O51,populationISQ!$B$5:$M$62,2,FALSE)</f>
        <v>53985</v>
      </c>
      <c r="Q51" s="7">
        <f t="shared" si="21"/>
        <v>52546</v>
      </c>
      <c r="R51" s="20">
        <f>Q51/P51</f>
        <v>0.97334444753172178</v>
      </c>
      <c r="S51" s="11">
        <f t="shared" si="37"/>
        <v>2012</v>
      </c>
      <c r="T51" s="21">
        <f t="shared" si="23"/>
        <v>0.55985231987211204</v>
      </c>
      <c r="U51" s="21">
        <f t="shared" si="24"/>
        <v>6.1983785635443232E-2</v>
      </c>
      <c r="V51" s="72">
        <f t="shared" si="25"/>
        <v>8.5677311308187107E-2</v>
      </c>
      <c r="W51" s="72">
        <f t="shared" si="26"/>
        <v>3.792867202070567E-2</v>
      </c>
      <c r="X51" s="72">
        <f t="shared" si="27"/>
        <v>3.8290259962699351E-2</v>
      </c>
      <c r="Y51" s="72">
        <f t="shared" si="28"/>
        <v>0.17811060784836144</v>
      </c>
      <c r="Z51" s="72">
        <f t="shared" si="29"/>
        <v>1.2332051916416092E-2</v>
      </c>
      <c r="AA51" s="72">
        <f t="shared" si="30"/>
        <v>7.4220682830282037E-3</v>
      </c>
      <c r="AB51" s="72">
        <f t="shared" si="31"/>
        <v>5.2906025196970278E-3</v>
      </c>
      <c r="AC51" s="72">
        <f t="shared" si="32"/>
        <v>5.0432002435960872E-3</v>
      </c>
      <c r="AD51" s="72">
        <f t="shared" si="33"/>
        <v>8.0691203897537388E-3</v>
      </c>
      <c r="AE51" s="13">
        <f t="shared" si="40"/>
        <v>0.99999999999999989</v>
      </c>
      <c r="AF51" s="19">
        <f t="shared" si="36"/>
        <v>61.685190119133715</v>
      </c>
    </row>
    <row r="52" spans="1:32" ht="14">
      <c r="A52" s="12">
        <f t="shared" si="19"/>
        <v>2013</v>
      </c>
      <c r="B52" s="12">
        <f>VLOOKUP($A52-B$4+(B$4-60),Femmes!$A:$M,(B$4-$A$2),FALSE)</f>
        <v>28308</v>
      </c>
      <c r="C52" s="51">
        <f>VLOOKUP($A52-C$4+(C$4-60),Femmes!$A:$M,(C$4-$A$2),FALSE)</f>
        <v>8177</v>
      </c>
      <c r="D52" s="12">
        <f>VLOOKUP($A52-D$4+(D$4-60),Femmes!$A:$M,(D$4-$A$2),FALSE)</f>
        <v>2645</v>
      </c>
      <c r="E52" s="12">
        <f>VLOOKUP($A52-E$4+(E$4-60),Femmes!$A:$M,(E$4-$A$2),FALSE)</f>
        <v>1818</v>
      </c>
      <c r="F52" s="12">
        <f>VLOOKUP($A52-F$4+(F$4-60),Femmes!$A:$M,(F$4-$A$2),FALSE)</f>
        <v>1829</v>
      </c>
      <c r="G52" s="12">
        <f>VLOOKUP($A52-G$4+(G$4-60),Femmes!$A:$M,(G$4-$A$2),FALSE)</f>
        <v>8981</v>
      </c>
      <c r="H52" s="12">
        <f>VLOOKUP($A52-H$4+(H$4-60),Femmes!$A:$M,(H$4-$A$2),FALSE)</f>
        <v>733</v>
      </c>
      <c r="I52" s="12">
        <f>VLOOKUP($A52-I$4+(I$4-60),Femmes!$A:$M,(I$4-$A$2),FALSE)</f>
        <v>410</v>
      </c>
      <c r="J52" s="12">
        <f>VLOOKUP($A52-J$4+(J$4-60),Femmes!$A:$M,(J$4-$A$2),FALSE)</f>
        <v>289</v>
      </c>
      <c r="K52" s="58">
        <f>VLOOKUP($A52-K$4+(K$4-60),Femmes!$A:$M,(K$4-$A$2),FALSE)</f>
        <v>182</v>
      </c>
      <c r="L52" s="50">
        <f>$N52*L$63/SUM($L$63)</f>
        <v>302.55999999999767</v>
      </c>
      <c r="M52" s="32">
        <f>Q52</f>
        <v>53674.559999999998</v>
      </c>
      <c r="N52" s="40">
        <f>M52-SUM(B52:K52)</f>
        <v>302.55999999999767</v>
      </c>
      <c r="O52" s="7">
        <f t="shared" si="20"/>
        <v>2013</v>
      </c>
      <c r="P52" s="25">
        <f>VLOOKUP(O52,populationISQ!$B$5:$M$62,2,FALSE)</f>
        <v>55911</v>
      </c>
      <c r="Q52" s="37">
        <f>P52*R52</f>
        <v>53674.559999999998</v>
      </c>
      <c r="R52" s="20">
        <v>0.96</v>
      </c>
      <c r="S52" s="11">
        <f t="shared" si="37"/>
        <v>2013</v>
      </c>
      <c r="T52" s="49">
        <f t="shared" si="23"/>
        <v>0.52740069038293003</v>
      </c>
      <c r="U52" s="26">
        <f t="shared" si="24"/>
        <v>0.15234405275050231</v>
      </c>
      <c r="V52" s="22">
        <f t="shared" si="25"/>
        <v>4.9278466372150984E-2</v>
      </c>
      <c r="W52" s="22">
        <f t="shared" si="26"/>
        <v>3.3870794655792243E-2</v>
      </c>
      <c r="X52" s="22">
        <f t="shared" si="27"/>
        <v>3.4075733457339941E-2</v>
      </c>
      <c r="Y52" s="22">
        <f t="shared" si="28"/>
        <v>0.16732321606362494</v>
      </c>
      <c r="Z52" s="22">
        <f t="shared" si="29"/>
        <v>1.3656376503132957E-2</v>
      </c>
      <c r="AA52" s="22">
        <f t="shared" si="30"/>
        <v>7.6386280576869192E-3</v>
      </c>
      <c r="AB52" s="22">
        <f t="shared" si="31"/>
        <v>5.3843012406622429E-3</v>
      </c>
      <c r="AC52" s="22">
        <f t="shared" si="27"/>
        <v>3.3908056256073643E-3</v>
      </c>
      <c r="AD52" s="24">
        <f>L52/$M52</f>
        <v>5.6369348905700896E-3</v>
      </c>
      <c r="AE52" s="13">
        <f t="shared" si="40"/>
        <v>0.99999999999999989</v>
      </c>
      <c r="AF52" s="19">
        <f t="shared" si="36"/>
        <v>61.590802048493742</v>
      </c>
    </row>
    <row r="53" spans="1:32" ht="19.5" customHeight="1">
      <c r="A53" s="12">
        <f t="shared" si="19"/>
        <v>2014</v>
      </c>
      <c r="B53" s="51">
        <f>VLOOKUP($A53-B$4+(B$4-60),Femmes!$A:$M,(B$4-$A$2),FALSE)</f>
        <v>34815</v>
      </c>
      <c r="C53" s="12">
        <f>VLOOKUP($A53-C$4+(C$4-60),Femmes!$A:$M,(C$4-$A$2),FALSE)</f>
        <v>3724</v>
      </c>
      <c r="D53" s="12">
        <f>VLOOKUP($A53-D$4+(D$4-60),Femmes!$A:$M,(D$4-$A$2),FALSE)</f>
        <v>2106</v>
      </c>
      <c r="E53" s="12">
        <f>VLOOKUP($A53-E$4+(E$4-60),Femmes!$A:$M,(E$4-$A$2),FALSE)</f>
        <v>1691</v>
      </c>
      <c r="F53" s="12">
        <f>VLOOKUP($A53-F$4+(F$4-60),Femmes!$A:$M,(F$4-$A$2),FALSE)</f>
        <v>1716</v>
      </c>
      <c r="G53" s="12">
        <f>VLOOKUP($A53-G$4+(G$4-60),Femmes!$A:$M,(G$4-$A$2),FALSE)</f>
        <v>9781</v>
      </c>
      <c r="H53" s="12">
        <f>VLOOKUP($A53-H$4+(H$4-60),Femmes!$A:$M,(H$4-$A$2),FALSE)</f>
        <v>784</v>
      </c>
      <c r="I53" s="12">
        <f>VLOOKUP($A53-I$4+(I$4-60),Femmes!$A:$M,(I$4-$A$2),FALSE)</f>
        <v>448</v>
      </c>
      <c r="J53" s="58">
        <f>VLOOKUP($A53-J$4+(J$4-60),Femmes!$A:$M,(J$4-$A$2),FALSE)</f>
        <v>301</v>
      </c>
      <c r="K53" s="50">
        <f>$N53*K$63/SUM($K$63:$L$63)</f>
        <v>135.79879554568973</v>
      </c>
      <c r="L53" s="50">
        <f>$N53*L$63/SUM($K$63:$L$63)</f>
        <v>323.16120445430943</v>
      </c>
      <c r="M53" s="32">
        <f>Q53</f>
        <v>55824.959999999999</v>
      </c>
      <c r="N53" s="40">
        <f>M53-SUM(B53:J53)</f>
        <v>458.95999999999913</v>
      </c>
      <c r="O53" s="7">
        <f t="shared" si="20"/>
        <v>2014</v>
      </c>
      <c r="P53" s="25">
        <f>VLOOKUP(O53,populationISQ!$B$5:$M$62,2,FALSE)</f>
        <v>58151</v>
      </c>
      <c r="Q53" s="37">
        <f t="shared" ref="Q53:Q56" si="41">P53*R53</f>
        <v>55824.959999999999</v>
      </c>
      <c r="R53" s="20">
        <v>0.96</v>
      </c>
      <c r="S53" s="11">
        <f t="shared" si="37"/>
        <v>2014</v>
      </c>
      <c r="T53" s="49">
        <f t="shared" si="23"/>
        <v>0.62364576705473684</v>
      </c>
      <c r="U53" s="26">
        <f t="shared" si="24"/>
        <v>6.6708511748149929E-2</v>
      </c>
      <c r="V53" s="22">
        <f t="shared" si="25"/>
        <v>3.7725060618046119E-2</v>
      </c>
      <c r="W53" s="22">
        <f t="shared" si="26"/>
        <v>3.0291109926455836E-2</v>
      </c>
      <c r="X53" s="22">
        <f t="shared" si="27"/>
        <v>3.0738938281370913E-2</v>
      </c>
      <c r="Y53" s="22">
        <f t="shared" si="28"/>
        <v>0.17520836557697489</v>
      </c>
      <c r="Z53" s="22">
        <f t="shared" si="29"/>
        <v>1.4043897210136828E-2</v>
      </c>
      <c r="AA53" s="22">
        <f t="shared" si="30"/>
        <v>8.025084120078187E-3</v>
      </c>
      <c r="AB53" s="22">
        <f t="shared" si="27"/>
        <v>5.3918533931775325E-3</v>
      </c>
      <c r="AC53" s="24">
        <f t="shared" si="32"/>
        <v>2.4325820483470069E-3</v>
      </c>
      <c r="AD53" s="24">
        <f t="shared" si="33"/>
        <v>5.7888300225259351E-3</v>
      </c>
      <c r="AE53" s="13">
        <f>SUM(T53:AD53)</f>
        <v>1</v>
      </c>
      <c r="AF53" s="19">
        <f t="shared" si="36"/>
        <v>61.49538488168114</v>
      </c>
    </row>
    <row r="54" spans="1:32" ht="14">
      <c r="A54" s="12">
        <f t="shared" si="19"/>
        <v>2015</v>
      </c>
      <c r="B54" s="12">
        <f>VLOOKUP($A54-B$4+(B$4-60),Femmes!$A:$M,(B$4-$A$2),FALSE)</f>
        <v>34568</v>
      </c>
      <c r="C54" s="12">
        <f>VLOOKUP($A54-C$4+(C$4-60),Femmes!$A:$M,(C$4-$A$2),FALSE)</f>
        <v>3490</v>
      </c>
      <c r="D54" s="12">
        <f>VLOOKUP($A54-D$4+(D$4-60),Femmes!$A:$M,(D$4-$A$2),FALSE)</f>
        <v>2273</v>
      </c>
      <c r="E54" s="12">
        <f>VLOOKUP($A54-E$4+(E$4-60),Femmes!$A:$M,(E$4-$A$2),FALSE)</f>
        <v>1657</v>
      </c>
      <c r="F54" s="12">
        <f>VLOOKUP($A54-F$4+(F$4-60),Femmes!$A:$M,(F$4-$A$2),FALSE)</f>
        <v>1791</v>
      </c>
      <c r="G54" s="12">
        <f>VLOOKUP($A54-G$4+(G$4-60),Femmes!$A:$M,(G$4-$A$2),FALSE)</f>
        <v>10036</v>
      </c>
      <c r="H54" s="12">
        <f>VLOOKUP($A54-H$4+(H$4-60),Femmes!$A:$M,(H$4-$A$2),FALSE)</f>
        <v>935</v>
      </c>
      <c r="I54" s="58">
        <f>VLOOKUP($A54-I$4+(I$4-60),Femmes!$A:$M,(I$4-$A$2),FALSE)</f>
        <v>479</v>
      </c>
      <c r="J54" s="50">
        <f t="shared" ref="J54:K54" si="42">$N54*J$63/SUM($J$63:$L$63)</f>
        <v>444.39538598859173</v>
      </c>
      <c r="K54" s="50">
        <f t="shared" si="42"/>
        <v>279.46946345216736</v>
      </c>
      <c r="L54" s="50">
        <f>$N54*L$63/SUM($J$63:$L$63)</f>
        <v>665.05515055923911</v>
      </c>
      <c r="M54" s="32">
        <f>Q54</f>
        <v>56617.919999999998</v>
      </c>
      <c r="N54" s="40">
        <f>M54-SUM(B54:I54)</f>
        <v>1388.9199999999983</v>
      </c>
      <c r="O54" s="7">
        <f t="shared" si="20"/>
        <v>2015</v>
      </c>
      <c r="P54" s="25">
        <f>VLOOKUP(O54,populationISQ!$B$5:$M$62,2,FALSE)</f>
        <v>58977</v>
      </c>
      <c r="Q54" s="37">
        <f t="shared" si="41"/>
        <v>56617.919999999998</v>
      </c>
      <c r="R54" s="20">
        <v>0.96</v>
      </c>
      <c r="S54" s="11">
        <f t="shared" si="37"/>
        <v>2015</v>
      </c>
      <c r="T54" s="49">
        <f t="shared" si="23"/>
        <v>0.61054874499098521</v>
      </c>
      <c r="U54" s="26">
        <f t="shared" si="24"/>
        <v>6.1641261282646909E-2</v>
      </c>
      <c r="V54" s="22">
        <f t="shared" si="25"/>
        <v>4.0146299970044819E-2</v>
      </c>
      <c r="W54" s="22">
        <f t="shared" si="26"/>
        <v>2.9266352419869895E-2</v>
      </c>
      <c r="X54" s="22">
        <f t="shared" si="27"/>
        <v>3.1633094257083272E-2</v>
      </c>
      <c r="Y54" s="22">
        <f t="shared" si="28"/>
        <v>0.17725836625577204</v>
      </c>
      <c r="Z54" s="22">
        <f t="shared" si="29"/>
        <v>1.6514206102944087E-2</v>
      </c>
      <c r="AA54" s="22">
        <f t="shared" si="27"/>
        <v>8.4602189554119963E-3</v>
      </c>
      <c r="AB54" s="24">
        <f t="shared" si="31"/>
        <v>7.8490235245058763E-3</v>
      </c>
      <c r="AC54" s="24">
        <f t="shared" si="32"/>
        <v>4.936060234147905E-3</v>
      </c>
      <c r="AD54" s="24">
        <f t="shared" si="33"/>
        <v>1.1746372006588004E-2</v>
      </c>
      <c r="AE54" s="13">
        <f t="shared" si="40"/>
        <v>1</v>
      </c>
      <c r="AF54" s="19">
        <f t="shared" si="36"/>
        <v>61.625544346464345</v>
      </c>
    </row>
    <row r="55" spans="1:32" ht="19.5" customHeight="1">
      <c r="A55" s="12">
        <f>A56-1</f>
        <v>2016</v>
      </c>
      <c r="B55" s="12">
        <f>VLOOKUP($A55-B$4+(B$4-60),Femmes!$A:$M,(B$4-$A$2),FALSE)</f>
        <v>33014</v>
      </c>
      <c r="C55" s="12">
        <f>VLOOKUP($A55-C$4+(C$4-60),Femmes!$A:$M,(C$4-$A$2),FALSE)</f>
        <v>3679</v>
      </c>
      <c r="D55" s="12">
        <f>VLOOKUP($A55-D$4+(D$4-60),Femmes!$A:$M,(D$4-$A$2),FALSE)</f>
        <v>2216</v>
      </c>
      <c r="E55" s="12">
        <f>VLOOKUP($A55-E$4+(E$4-60),Femmes!$A:$M,(E$4-$A$2),FALSE)</f>
        <v>1775</v>
      </c>
      <c r="F55" s="12">
        <f>VLOOKUP($A55-F$4+(F$4-60),Femmes!$A:$M,(F$4-$A$2),FALSE)</f>
        <v>1825</v>
      </c>
      <c r="G55" s="12">
        <f>VLOOKUP($A55-G$4+(G$4-60),Femmes!$A:$M,(G$4-$A$2),FALSE)</f>
        <v>10516</v>
      </c>
      <c r="H55" s="58">
        <f>VLOOKUP($A55-H$4+(H$4-60),Femmes!$A:$M,(H$4-$A$2),FALSE)</f>
        <v>932</v>
      </c>
      <c r="I55" s="50">
        <f t="shared" ref="I55:K55" si="43">$N55*I$63/SUM($I$63:$L$63)</f>
        <v>1273.137361788727</v>
      </c>
      <c r="J55" s="50">
        <f t="shared" si="43"/>
        <v>811.39389421480382</v>
      </c>
      <c r="K55" s="50">
        <f t="shared" si="43"/>
        <v>510.26591052499612</v>
      </c>
      <c r="L55" s="50">
        <f>$N55*L$63/SUM($I$63:$L$63)</f>
        <v>1214.2828334714677</v>
      </c>
      <c r="M55" s="32">
        <f>Q55</f>
        <v>57766.079999999994</v>
      </c>
      <c r="N55" s="40">
        <f>M55-SUM(B55:H55)</f>
        <v>3809.0799999999945</v>
      </c>
      <c r="O55" s="7">
        <f t="shared" si="20"/>
        <v>2016</v>
      </c>
      <c r="P55" s="25">
        <f>VLOOKUP(O55,populationISQ!$B$5:$M$62,2,FALSE)</f>
        <v>60173</v>
      </c>
      <c r="Q55" s="37">
        <f t="shared" si="41"/>
        <v>57766.079999999994</v>
      </c>
      <c r="R55" s="20">
        <v>0.96</v>
      </c>
      <c r="S55" s="11">
        <f t="shared" si="37"/>
        <v>2016</v>
      </c>
      <c r="T55" s="49">
        <f t="shared" si="23"/>
        <v>0.57151186301718937</v>
      </c>
      <c r="U55" s="26">
        <f t="shared" si="24"/>
        <v>6.3687894349071295E-2</v>
      </c>
      <c r="V55" s="22">
        <f t="shared" si="25"/>
        <v>3.8361612905012769E-2</v>
      </c>
      <c r="W55" s="22">
        <f t="shared" si="26"/>
        <v>3.0727374957760682E-2</v>
      </c>
      <c r="X55" s="22">
        <f t="shared" si="27"/>
        <v>3.1592934815725775E-2</v>
      </c>
      <c r="Y55" s="22">
        <f t="shared" si="28"/>
        <v>0.18204454932721764</v>
      </c>
      <c r="Z55" s="22">
        <f t="shared" si="27"/>
        <v>1.6134035752469272E-2</v>
      </c>
      <c r="AA55" s="24">
        <f t="shared" si="30"/>
        <v>2.2039531880797991E-2</v>
      </c>
      <c r="AB55" s="24">
        <f t="shared" si="31"/>
        <v>1.4046199676606131E-2</v>
      </c>
      <c r="AC55" s="24">
        <f t="shared" si="32"/>
        <v>8.8333137807688547E-3</v>
      </c>
      <c r="AD55" s="24">
        <f t="shared" si="33"/>
        <v>2.1020689537380205E-2</v>
      </c>
      <c r="AE55" s="13">
        <f t="shared" si="40"/>
        <v>1</v>
      </c>
      <c r="AF55" s="19">
        <f t="shared" si="36"/>
        <v>61.922344985425347</v>
      </c>
    </row>
    <row r="56" spans="1:32" ht="14">
      <c r="A56" s="12">
        <v>2017</v>
      </c>
      <c r="B56" s="12">
        <f>VLOOKUP($A56-B$4+(B$4-60),Femmes!$A:$M,(B$4-$A$2),FALSE)</f>
        <v>33440</v>
      </c>
      <c r="C56" s="12">
        <f>VLOOKUP($A56-C$4+(C$4-60),Femmes!$A:$M,(C$4-$A$2),FALSE)</f>
        <v>3575</v>
      </c>
      <c r="D56" s="12">
        <f>VLOOKUP($A56-D$4+(D$4-60),Femmes!$A:$M,(D$4-$A$2),FALSE)</f>
        <v>2367</v>
      </c>
      <c r="E56" s="12">
        <f>VLOOKUP($A56-E$4+(E$4-60),Femmes!$A:$M,(E$4-$A$2),FALSE)</f>
        <v>1700</v>
      </c>
      <c r="F56" s="12">
        <f>VLOOKUP($A56-F$4+(F$4-60),Femmes!$A:$M,(F$4-$A$2),FALSE)</f>
        <v>1779</v>
      </c>
      <c r="G56" s="58">
        <f>VLOOKUP($A56-G$4+(G$4-60),Femmes!$A:$M,(G$4-$A$2),FALSE)</f>
        <v>11435</v>
      </c>
      <c r="H56" s="50">
        <f t="shared" ref="H56:K56" si="44">$N56*H$63/SUM($H$63:$L$63)</f>
        <v>2082.9184172111436</v>
      </c>
      <c r="I56" s="50">
        <f t="shared" si="44"/>
        <v>1092.2218189066227</v>
      </c>
      <c r="J56" s="50">
        <f t="shared" si="44"/>
        <v>696.09308593685478</v>
      </c>
      <c r="K56" s="50">
        <f t="shared" si="44"/>
        <v>437.75603296774602</v>
      </c>
      <c r="L56" s="50">
        <f>$N56*L$63/SUM($H$63:$L$63)</f>
        <v>1041.730644977634</v>
      </c>
      <c r="M56" s="32">
        <f>Q56</f>
        <v>59646.720000000001</v>
      </c>
      <c r="N56" s="40">
        <f>M56-SUM(B56:G56)</f>
        <v>5350.7200000000012</v>
      </c>
      <c r="O56" s="57">
        <v>2017</v>
      </c>
      <c r="P56" s="25">
        <f>VLOOKUP(O56,populationISQ!$B$5:$M$62,2,FALSE)</f>
        <v>62132</v>
      </c>
      <c r="Q56" s="37">
        <f t="shared" si="41"/>
        <v>59646.720000000001</v>
      </c>
      <c r="R56" s="20">
        <v>0.96</v>
      </c>
      <c r="S56" s="11">
        <f t="shared" si="37"/>
        <v>2017</v>
      </c>
      <c r="T56" s="49">
        <f t="shared" si="23"/>
        <v>0.56063434837657455</v>
      </c>
      <c r="U56" s="26">
        <f t="shared" si="24"/>
        <v>5.9936237902100904E-2</v>
      </c>
      <c r="V56" s="22">
        <f t="shared" si="25"/>
        <v>3.9683657374621775E-2</v>
      </c>
      <c r="W56" s="22">
        <f t="shared" si="26"/>
        <v>2.8501148093306724E-2</v>
      </c>
      <c r="X56" s="22">
        <f t="shared" si="27"/>
        <v>2.9825613210583919E-2</v>
      </c>
      <c r="Y56" s="22">
        <f t="shared" si="27"/>
        <v>0.19171213438056611</v>
      </c>
      <c r="Z56" s="24">
        <f t="shared" si="29"/>
        <v>3.492092133835932E-2</v>
      </c>
      <c r="AA56" s="24">
        <f t="shared" si="30"/>
        <v>1.8311515183175583E-2</v>
      </c>
      <c r="AB56" s="24">
        <f t="shared" si="31"/>
        <v>1.1670265958243048E-2</v>
      </c>
      <c r="AC56" s="24">
        <f t="shared" si="32"/>
        <v>7.3391467790306997E-3</v>
      </c>
      <c r="AD56" s="24">
        <f t="shared" si="33"/>
        <v>1.7465011403437338E-2</v>
      </c>
      <c r="AE56" s="13">
        <f t="shared" si="40"/>
        <v>1</v>
      </c>
      <c r="AF56" s="19">
        <f>T56*$T$4+U56*$U$4+V56*$V$4+W56*$W$4+X56*$X$4+Y56*$Y$4+Z56*$Z$4+AA56*$AA$4+AB56*$AB$4+AC56*$AC$4+AD56*$AD$4</f>
        <v>61.974440818700408</v>
      </c>
    </row>
    <row r="57" spans="1:32" ht="14">
      <c r="A57" s="12">
        <v>2018</v>
      </c>
      <c r="B57" s="12">
        <f>VLOOKUP($A57-B$4+(B$4-60),Femmes!$A:$M,(B$4-$A$2),FALSE)</f>
        <v>30933</v>
      </c>
      <c r="C57" s="12">
        <f>VLOOKUP($A57-C$4+(C$4-60),Femmes!$A:$M,(C$4-$A$2),FALSE)</f>
        <v>3801</v>
      </c>
      <c r="D57" s="12">
        <f>VLOOKUP($A57-D$4+(D$4-60),Femmes!$A:$M,(D$4-$A$2),FALSE)</f>
        <v>2237</v>
      </c>
      <c r="E57" s="12">
        <f>VLOOKUP($A57-E$4+(E$4-60),Femmes!$A:$M,(E$4-$A$2),FALSE)</f>
        <v>1675</v>
      </c>
      <c r="F57" s="58">
        <f>VLOOKUP($A57-F$4+(F$4-60),Femmes!$A:$M,(F$4-$A$2),FALSE)</f>
        <v>2158</v>
      </c>
      <c r="G57" s="50">
        <f t="shared" ref="G57:J57" si="45">$N57*G$63/SUM($G$63:$L$63)</f>
        <v>16579.398245773675</v>
      </c>
      <c r="H57" s="50">
        <f t="shared" si="45"/>
        <v>1395.2825934363736</v>
      </c>
      <c r="I57" s="50">
        <f t="shared" si="45"/>
        <v>731.6455985502688</v>
      </c>
      <c r="J57" s="50">
        <f t="shared" si="45"/>
        <v>466.29121822232594</v>
      </c>
      <c r="K57" s="50">
        <f>$N57*K$63/SUM($G$63:$L$63)</f>
        <v>293.2392204729062</v>
      </c>
      <c r="L57" s="50">
        <f>$N57*L$63/SUM($G$63:$L$63)</f>
        <v>697.82312354444866</v>
      </c>
      <c r="M57" s="32">
        <f t="shared" ref="M57:M60" si="46">Q57</f>
        <v>60967.68</v>
      </c>
      <c r="N57" s="40">
        <f>M57-SUM(B57:F57)</f>
        <v>20163.68</v>
      </c>
      <c r="O57" s="57">
        <v>2018</v>
      </c>
      <c r="P57" s="25">
        <f>VLOOKUP(O57,populationISQ!$B$5:$M$62,2,FALSE)</f>
        <v>63508</v>
      </c>
      <c r="Q57" s="37">
        <f t="shared" ref="Q57:Q61" si="47">P57*R57</f>
        <v>60967.68</v>
      </c>
      <c r="R57" s="20">
        <v>0.96</v>
      </c>
      <c r="S57" s="12">
        <v>2018</v>
      </c>
      <c r="T57" s="49">
        <f t="shared" si="23"/>
        <v>0.50736718208729603</v>
      </c>
      <c r="U57" s="26">
        <f t="shared" si="24"/>
        <v>6.2344507778547581E-2</v>
      </c>
      <c r="V57" s="22">
        <f t="shared" si="25"/>
        <v>3.6691571665511957E-2</v>
      </c>
      <c r="W57" s="22">
        <f t="shared" si="26"/>
        <v>2.7473572883206315E-2</v>
      </c>
      <c r="X57" s="22">
        <f t="shared" si="26"/>
        <v>3.5395803153408498E-2</v>
      </c>
      <c r="Y57" s="24">
        <f t="shared" si="26"/>
        <v>0.27193749615818863</v>
      </c>
      <c r="Z57" s="24">
        <f t="shared" si="29"/>
        <v>2.2885610760264678E-2</v>
      </c>
      <c r="AA57" s="24">
        <f t="shared" si="30"/>
        <v>1.2000548463550996E-2</v>
      </c>
      <c r="AB57" s="24">
        <f t="shared" si="31"/>
        <v>7.6481706081373921E-3</v>
      </c>
      <c r="AC57" s="24">
        <f t="shared" si="32"/>
        <v>4.8097487139564139E-3</v>
      </c>
      <c r="AD57" s="24">
        <f t="shared" si="33"/>
        <v>1.14457877279314E-2</v>
      </c>
      <c r="AE57" s="13">
        <f t="shared" si="40"/>
        <v>0.99999999999999989</v>
      </c>
      <c r="AF57" s="19">
        <f t="shared" ref="AF57:AF61" si="48">T57*$T$4+U57*$U$4+V57*$V$4+W57*$W$4+X57*$X$4+Y57*$Y$4+Z57*$Z$4+AA57*$AA$4+AB57*$AB$4+AC57*$AC$4+AD57*$AD$4</f>
        <v>62.159667547540224</v>
      </c>
    </row>
    <row r="58" spans="1:32" ht="14">
      <c r="A58" s="12">
        <v>2019</v>
      </c>
      <c r="B58" s="12">
        <f>VLOOKUP($A58-B$4+(B$4-60),Femmes!$A:$M,(B$4-$A$2),FALSE)</f>
        <v>29424</v>
      </c>
      <c r="C58" s="12">
        <f>VLOOKUP($A58-C$4+(C$4-60),Femmes!$A:$M,(C$4-$A$2),FALSE)</f>
        <v>3417</v>
      </c>
      <c r="D58" s="12">
        <f>VLOOKUP($A58-D$4+(D$4-60),Femmes!$A:$M,(D$4-$A$2),FALSE)</f>
        <v>2019</v>
      </c>
      <c r="E58" s="58">
        <f>VLOOKUP($A58-E$4+(E$4-60),Femmes!$A:$M,(E$4-$A$2),FALSE)</f>
        <v>2165</v>
      </c>
      <c r="F58" s="50">
        <f t="shared" ref="F58:K58" si="49">$N58*F$63/SUM($F$63:$L$63)</f>
        <v>3233.3690137571266</v>
      </c>
      <c r="G58" s="50">
        <f t="shared" si="49"/>
        <v>17512.699801746774</v>
      </c>
      <c r="H58" s="50">
        <f t="shared" si="49"/>
        <v>1473.8270252771551</v>
      </c>
      <c r="I58" s="50">
        <f t="shared" si="49"/>
        <v>772.8320134867638</v>
      </c>
      <c r="J58" s="50">
        <f t="shared" si="49"/>
        <v>492.54007919135557</v>
      </c>
      <c r="K58" s="50">
        <f t="shared" si="49"/>
        <v>309.74649152597146</v>
      </c>
      <c r="L58" s="50">
        <f>$N58*L$63/SUM($F$63:$L$63)</f>
        <v>737.1055750148488</v>
      </c>
      <c r="M58" s="32">
        <f t="shared" si="46"/>
        <v>61557.119999999995</v>
      </c>
      <c r="N58" s="40">
        <f>M58-SUM(B58:E58)</f>
        <v>24532.119999999995</v>
      </c>
      <c r="O58" s="57">
        <v>2019</v>
      </c>
      <c r="P58" s="25">
        <f>VLOOKUP(O58,populationISQ!$B$5:$M$62,2,FALSE)</f>
        <v>64122</v>
      </c>
      <c r="Q58" s="37">
        <f t="shared" si="47"/>
        <v>61557.119999999995</v>
      </c>
      <c r="R58" s="20">
        <v>0.96</v>
      </c>
      <c r="S58" s="12">
        <v>2019</v>
      </c>
      <c r="T58" s="49">
        <f t="shared" si="23"/>
        <v>0.47799507189420171</v>
      </c>
      <c r="U58" s="26">
        <f t="shared" si="24"/>
        <v>5.5509419543994264E-2</v>
      </c>
      <c r="V58" s="22">
        <f t="shared" si="25"/>
        <v>3.2798805402202057E-2</v>
      </c>
      <c r="W58" s="22">
        <f t="shared" si="25"/>
        <v>3.5170586278240441E-2</v>
      </c>
      <c r="X58" s="24">
        <f>F58/$M58</f>
        <v>5.2526320493179776E-2</v>
      </c>
      <c r="Y58" s="24">
        <f t="shared" ref="Y58:Y61" si="50">G58/$M58</f>
        <v>0.28449511286016588</v>
      </c>
      <c r="Z58" s="24">
        <f t="shared" si="29"/>
        <v>2.3942429816033551E-2</v>
      </c>
      <c r="AA58" s="24">
        <f t="shared" si="30"/>
        <v>1.2554713629987301E-2</v>
      </c>
      <c r="AB58" s="24">
        <f t="shared" si="31"/>
        <v>8.001350277455405E-3</v>
      </c>
      <c r="AC58" s="24">
        <f t="shared" si="32"/>
        <v>5.0318548289129102E-3</v>
      </c>
      <c r="AD58" s="24">
        <f t="shared" si="33"/>
        <v>1.1974334975626683E-2</v>
      </c>
      <c r="AE58" s="13">
        <f t="shared" si="40"/>
        <v>0.99999999999999989</v>
      </c>
      <c r="AF58" s="19">
        <f t="shared" si="48"/>
        <v>62.319778055198896</v>
      </c>
    </row>
    <row r="59" spans="1:32" ht="14">
      <c r="A59" s="12">
        <v>2020</v>
      </c>
      <c r="B59" s="12">
        <f>VLOOKUP($A59-B$4+(B$4-60),Femmes!$A:$M,(B$4-$A$2),FALSE)</f>
        <v>25819</v>
      </c>
      <c r="C59" s="12">
        <f>VLOOKUP($A59-C$4+(C$4-60),Femmes!$A:$M,(C$4-$A$2),FALSE)</f>
        <v>3355</v>
      </c>
      <c r="D59" s="58">
        <f>VLOOKUP($A59-D$4+(D$4-60),Femmes!$A:$M,(D$4-$A$2),FALSE)</f>
        <v>2620</v>
      </c>
      <c r="E59" s="50">
        <f t="shared" ref="E59:K59" si="51">$N59*E$63/SUM($E$63:$L$63)</f>
        <v>3459.727704642683</v>
      </c>
      <c r="F59" s="50">
        <f t="shared" si="51"/>
        <v>3481.8822702904567</v>
      </c>
      <c r="G59" s="50">
        <f t="shared" si="51"/>
        <v>18858.707028235771</v>
      </c>
      <c r="H59" s="50">
        <f t="shared" si="51"/>
        <v>1587.1037815212133</v>
      </c>
      <c r="I59" s="50">
        <f t="shared" si="51"/>
        <v>832.23104886059411</v>
      </c>
      <c r="J59" s="50">
        <f t="shared" si="51"/>
        <v>530.39617867527988</v>
      </c>
      <c r="K59" s="50">
        <f t="shared" si="51"/>
        <v>333.55327292994355</v>
      </c>
      <c r="L59" s="50">
        <f>$N59*L$63/SUM($E$63:$L$63)</f>
        <v>793.75871484405741</v>
      </c>
      <c r="M59" s="32">
        <f t="shared" si="46"/>
        <v>61671.360000000001</v>
      </c>
      <c r="N59" s="40">
        <f>M59-SUM(B59:D59)</f>
        <v>29877.360000000001</v>
      </c>
      <c r="O59" s="57">
        <v>2020</v>
      </c>
      <c r="P59" s="25">
        <f>VLOOKUP(O59,populationISQ!$B$5:$M$62,2,FALSE)</f>
        <v>64241</v>
      </c>
      <c r="Q59" s="37">
        <f t="shared" si="47"/>
        <v>61671.360000000001</v>
      </c>
      <c r="R59" s="20">
        <v>0.96</v>
      </c>
      <c r="S59" s="12">
        <v>2020</v>
      </c>
      <c r="T59" s="49">
        <f t="shared" si="23"/>
        <v>0.4186546234751431</v>
      </c>
      <c r="U59" s="26">
        <f t="shared" si="24"/>
        <v>5.4401265028045431E-2</v>
      </c>
      <c r="V59" s="22">
        <f t="shared" si="24"/>
        <v>4.2483253166461711E-2</v>
      </c>
      <c r="W59" s="24">
        <f t="shared" si="24"/>
        <v>5.6099422886777314E-2</v>
      </c>
      <c r="X59" s="24">
        <f t="shared" si="24"/>
        <v>5.6458658772734323E-2</v>
      </c>
      <c r="Y59" s="24">
        <f t="shared" si="50"/>
        <v>0.30579359735598127</v>
      </c>
      <c r="Z59" s="24">
        <f t="shared" si="29"/>
        <v>2.5734859447257417E-2</v>
      </c>
      <c r="AA59" s="24">
        <f t="shared" si="30"/>
        <v>1.3494611580814726E-2</v>
      </c>
      <c r="AB59" s="24">
        <f t="shared" si="31"/>
        <v>8.6003645561777767E-3</v>
      </c>
      <c r="AC59" s="24">
        <f t="shared" si="32"/>
        <v>5.4085603581620961E-3</v>
      </c>
      <c r="AD59" s="24">
        <f t="shared" si="33"/>
        <v>1.2870783372444801E-2</v>
      </c>
      <c r="AE59" s="13">
        <f t="shared" si="40"/>
        <v>0.99999999999999989</v>
      </c>
      <c r="AF59" s="19">
        <f t="shared" si="48"/>
        <v>62.557527893038724</v>
      </c>
    </row>
    <row r="60" spans="1:32" ht="14">
      <c r="A60" s="12">
        <v>2021</v>
      </c>
      <c r="B60" s="12">
        <f>VLOOKUP($A60-B$4+(B$4-60),Femmes!$A:$M,(B$4-$A$2),FALSE)</f>
        <v>22506</v>
      </c>
      <c r="C60" s="58">
        <f>VLOOKUP($A60-C$4+(C$4-60),Femmes!$A:$M,(C$4-$A$2),FALSE)</f>
        <v>3780</v>
      </c>
      <c r="D60" s="50">
        <f t="shared" ref="D60:K60" si="52">$N60*D$63/SUM($D$63:$L$63)</f>
        <v>4332.6050465341668</v>
      </c>
      <c r="E60" s="50">
        <f t="shared" si="52"/>
        <v>3586.8312391614595</v>
      </c>
      <c r="F60" s="50">
        <f t="shared" si="52"/>
        <v>3609.7997196140841</v>
      </c>
      <c r="G60" s="50">
        <f t="shared" si="52"/>
        <v>19551.538523768282</v>
      </c>
      <c r="H60" s="50">
        <f t="shared" si="52"/>
        <v>1645.4108269019123</v>
      </c>
      <c r="I60" s="50">
        <f t="shared" si="52"/>
        <v>862.8055671108317</v>
      </c>
      <c r="J60" s="50">
        <f t="shared" si="52"/>
        <v>549.8818823953776</v>
      </c>
      <c r="K60" s="50">
        <f t="shared" si="52"/>
        <v>345.80735867282158</v>
      </c>
      <c r="L60" s="50">
        <f>$N60*L$63/SUM($D$63:$L$63)</f>
        <v>822.91983584105822</v>
      </c>
      <c r="M60" s="32">
        <f t="shared" si="46"/>
        <v>61593.599999999999</v>
      </c>
      <c r="N60" s="40">
        <f>M60-SUM(B60:C60)</f>
        <v>35307.599999999999</v>
      </c>
      <c r="O60" s="57">
        <v>2021</v>
      </c>
      <c r="P60" s="25">
        <f>VLOOKUP(O60,populationISQ!$B$5:$M$62,2,FALSE)</f>
        <v>64160</v>
      </c>
      <c r="Q60" s="37">
        <f t="shared" si="47"/>
        <v>61593.599999999999</v>
      </c>
      <c r="R60" s="20">
        <v>0.96</v>
      </c>
      <c r="S60" s="12">
        <v>2021</v>
      </c>
      <c r="T60" s="49">
        <f t="shared" si="23"/>
        <v>0.36539510598503744</v>
      </c>
      <c r="U60" s="26">
        <f t="shared" si="23"/>
        <v>6.1370012468827929E-2</v>
      </c>
      <c r="V60" s="24">
        <f>D60/$M60</f>
        <v>7.0341805748229805E-2</v>
      </c>
      <c r="W60" s="24">
        <f t="shared" ref="W60:X61" si="53">E60/$M60</f>
        <v>5.8233830124582095E-2</v>
      </c>
      <c r="X60" s="24">
        <f t="shared" si="53"/>
        <v>5.8606733810234894E-2</v>
      </c>
      <c r="Y60" s="24">
        <f t="shared" si="50"/>
        <v>0.31742808544667439</v>
      </c>
      <c r="Z60" s="24">
        <f t="shared" si="29"/>
        <v>2.6713990201935142E-2</v>
      </c>
      <c r="AA60" s="24">
        <f t="shared" si="30"/>
        <v>1.400803926237193E-2</v>
      </c>
      <c r="AB60" s="24">
        <f t="shared" si="31"/>
        <v>8.9275814759224598E-3</v>
      </c>
      <c r="AC60" s="24">
        <f t="shared" si="32"/>
        <v>5.6143391305723579E-3</v>
      </c>
      <c r="AD60" s="24">
        <f t="shared" si="33"/>
        <v>1.3360476345611529E-2</v>
      </c>
      <c r="AE60" s="13">
        <f t="shared" si="40"/>
        <v>0.99999999999999989</v>
      </c>
      <c r="AF60" s="19">
        <f t="shared" si="48"/>
        <v>62.712217160300206</v>
      </c>
    </row>
    <row r="61" spans="1:32" ht="14">
      <c r="A61" s="12">
        <v>2022</v>
      </c>
      <c r="B61" s="12">
        <f>VLOOKUP($A61-B$4+(B$4-60),Femmes!$A:$M,(B$4-$A$2),FALSE)</f>
        <v>20686</v>
      </c>
      <c r="C61" s="50">
        <f>$N61*C$63/SUM($C$63:$L$63)</f>
        <v>5962.9722062376713</v>
      </c>
      <c r="D61" s="50">
        <f t="shared" ref="D61:K61" si="54">$N61*D$63/SUM($C$63:$L$63)</f>
        <v>4127.8541044918884</v>
      </c>
      <c r="E61" s="50">
        <f t="shared" si="54"/>
        <v>3417.3241949520025</v>
      </c>
      <c r="F61" s="50">
        <f t="shared" si="54"/>
        <v>3439.2072272828977</v>
      </c>
      <c r="G61" s="50">
        <f t="shared" si="54"/>
        <v>18627.568790058125</v>
      </c>
      <c r="H61" s="50">
        <f t="shared" si="54"/>
        <v>1567.6517389545277</v>
      </c>
      <c r="I61" s="50">
        <f t="shared" si="54"/>
        <v>822.0309636637478</v>
      </c>
      <c r="J61" s="50">
        <f t="shared" si="54"/>
        <v>523.8954764748795</v>
      </c>
      <c r="K61" s="50">
        <f t="shared" si="54"/>
        <v>329.46513922448946</v>
      </c>
      <c r="L61" s="50">
        <f>$N61*L$63/SUM($C$63:$L$63)</f>
        <v>784.03015865977</v>
      </c>
      <c r="M61" s="32">
        <f>Q61</f>
        <v>60288</v>
      </c>
      <c r="N61" s="40">
        <f>M61-SUM(B61)</f>
        <v>39602</v>
      </c>
      <c r="O61" s="57">
        <v>2022</v>
      </c>
      <c r="P61" s="25">
        <f>VLOOKUP(O61,populationISQ!$B$5:$M$62,2,FALSE)</f>
        <v>62800</v>
      </c>
      <c r="Q61" s="37">
        <f t="shared" si="47"/>
        <v>60288</v>
      </c>
      <c r="R61" s="20">
        <v>0.96</v>
      </c>
      <c r="S61" s="12">
        <v>2022</v>
      </c>
      <c r="T61" s="49">
        <f t="shared" ref="T61:V61" si="55">B61/$M61</f>
        <v>0.34311969214437366</v>
      </c>
      <c r="U61" s="24">
        <f t="shared" si="55"/>
        <v>9.8908111170343538E-2</v>
      </c>
      <c r="V61" s="24">
        <f t="shared" si="55"/>
        <v>6.8468917603700372E-2</v>
      </c>
      <c r="W61" s="24">
        <f t="shared" si="53"/>
        <v>5.6683323297372655E-2</v>
      </c>
      <c r="X61" s="24">
        <f t="shared" si="53"/>
        <v>5.7046298223243391E-2</v>
      </c>
      <c r="Y61" s="24">
        <f t="shared" si="50"/>
        <v>0.30897639314719555</v>
      </c>
      <c r="Z61" s="24">
        <f t="shared" si="29"/>
        <v>2.6002715946034496E-2</v>
      </c>
      <c r="AA61" s="24">
        <f t="shared" si="30"/>
        <v>1.363506773593E-2</v>
      </c>
      <c r="AB61" s="24">
        <f t="shared" si="31"/>
        <v>8.6898798512951084E-3</v>
      </c>
      <c r="AC61" s="24">
        <f t="shared" si="32"/>
        <v>5.4648543528478212E-3</v>
      </c>
      <c r="AD61" s="24">
        <f>L61/$M61</f>
        <v>1.3004746527663383E-2</v>
      </c>
      <c r="AE61" s="13">
        <f>SUM(T61:AD61)</f>
        <v>1</v>
      </c>
      <c r="AF61" s="19">
        <f t="shared" si="48"/>
        <v>62.67917503798914</v>
      </c>
    </row>
    <row r="62" spans="1:32">
      <c r="A62" s="12"/>
      <c r="L62" s="32"/>
    </row>
    <row r="63" spans="1:32">
      <c r="B63" s="59" t="s">
        <v>43</v>
      </c>
      <c r="C63" s="60">
        <f>C60/$M60*$M$51</f>
        <v>3224.7486751870324</v>
      </c>
      <c r="D63" s="60">
        <f>D59/$M59*$M$51</f>
        <v>2232.3250208848972</v>
      </c>
      <c r="E63" s="60">
        <f>E58/$M58*$M$51</f>
        <v>1848.0736265764222</v>
      </c>
      <c r="F63" s="60">
        <f>F57/$M57*$M$51</f>
        <v>1859.9078724990029</v>
      </c>
      <c r="G63" s="60">
        <f>G56/$M56*$M$51</f>
        <v>10073.705813161227</v>
      </c>
      <c r="H63" s="60">
        <f>H55/$M55*$M$51</f>
        <v>847.77904264925041</v>
      </c>
      <c r="I63" s="58">
        <f>I54/$M54*$M$51</f>
        <v>444.55066523107877</v>
      </c>
      <c r="J63" s="60">
        <f>J53/$M53*$M$51</f>
        <v>283.32032839790662</v>
      </c>
      <c r="K63" s="58">
        <f>K52/$M52*$M$51</f>
        <v>178.17327240316456</v>
      </c>
      <c r="L63" s="60">
        <f>L51/$M51*$M$51</f>
        <v>423.99999999999994</v>
      </c>
    </row>
    <row r="64" spans="1:32">
      <c r="I64" s="12"/>
      <c r="K64" s="12"/>
      <c r="N64" s="7">
        <f>N52-L52</f>
        <v>0</v>
      </c>
    </row>
    <row r="65" spans="9:14">
      <c r="I65" s="12"/>
      <c r="K65" s="12"/>
      <c r="N65" s="7">
        <f>N53-L53-K53</f>
        <v>0</v>
      </c>
    </row>
    <row r="66" spans="9:14">
      <c r="N66" s="7">
        <f>N54-L54-K54-J54</f>
        <v>0</v>
      </c>
    </row>
    <row r="67" spans="9:14">
      <c r="N67" s="7">
        <f>N55-L55-K55-J55-I55</f>
        <v>0</v>
      </c>
    </row>
    <row r="68" spans="9:14">
      <c r="N68" s="7">
        <f>N56-L56-K56-J56-I56-H56</f>
        <v>0</v>
      </c>
    </row>
    <row r="69" spans="9:14">
      <c r="N69" s="7">
        <f>N57-L57-K57-J57-I57-H57-G57</f>
        <v>0</v>
      </c>
    </row>
    <row r="70" spans="9:14">
      <c r="N70" s="7">
        <f>N58-L58-K58-J58-I58-H58-G58-F58</f>
        <v>0</v>
      </c>
    </row>
    <row r="71" spans="9:14">
      <c r="N71" s="7">
        <f>N59-L59-K59-J59-I59-H59-G59-F59-E59</f>
        <v>0</v>
      </c>
    </row>
    <row r="72" spans="9:14">
      <c r="N72" s="7">
        <f>N60-L60-K60-J60-I60-H60-G60-F60-E60-D60</f>
        <v>7.2759576141834259E-12</v>
      </c>
    </row>
    <row r="73" spans="9:14">
      <c r="N73" s="7">
        <f>N61-L61-K61-J61-I61-H61-G61-F61-E61-D61-C61</f>
        <v>0</v>
      </c>
    </row>
  </sheetData>
  <pageMargins left="0.78740157499999996" right="0.78740157499999996" top="0.984251969" bottom="0.984251969" header="0.4921259845" footer="0.4921259845"/>
  <pageSetup paperSize="5" scale="63" orientation="landscape" r:id="rId1"/>
  <headerFooter alignWithMargins="0"/>
  <colBreaks count="1" manualBreakCount="1">
    <brk id="18" max="143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>
    <tabColor rgb="FF00B050"/>
  </sheetPr>
  <dimension ref="B1:Z181"/>
  <sheetViews>
    <sheetView tabSelected="1" view="pageBreakPreview" zoomScale="90" zoomScaleNormal="75" zoomScaleSheetLayoutView="90" workbookViewId="0">
      <selection activeCell="C109" sqref="C109"/>
    </sheetView>
  </sheetViews>
  <sheetFormatPr baseColWidth="10" defaultColWidth="11.5" defaultRowHeight="13"/>
  <cols>
    <col min="1" max="1" width="7.33203125" customWidth="1"/>
    <col min="6" max="6" width="13.1640625" customWidth="1"/>
    <col min="7" max="8" width="13.33203125" bestFit="1" customWidth="1"/>
  </cols>
  <sheetData>
    <row r="1" spans="2:26">
      <c r="C1" s="2" t="s">
        <v>0</v>
      </c>
      <c r="F1" s="41" t="s">
        <v>26</v>
      </c>
    </row>
    <row r="2" spans="2:26">
      <c r="C2" s="44" t="s">
        <v>3</v>
      </c>
      <c r="D2" s="45"/>
      <c r="E2" s="42"/>
      <c r="F2" s="42"/>
      <c r="N2" s="2"/>
    </row>
    <row r="3" spans="2:26">
      <c r="N3" s="2"/>
    </row>
    <row r="4" spans="2:26">
      <c r="C4" s="2" t="s">
        <v>1</v>
      </c>
    </row>
    <row r="5" spans="2:26">
      <c r="B5" s="11"/>
      <c r="C5" s="11">
        <v>60</v>
      </c>
      <c r="D5" s="11">
        <v>61</v>
      </c>
      <c r="E5" s="11">
        <v>62</v>
      </c>
      <c r="F5" s="11">
        <v>63</v>
      </c>
      <c r="G5" s="11">
        <v>64</v>
      </c>
      <c r="H5" s="11">
        <v>65</v>
      </c>
      <c r="I5" s="11">
        <v>66</v>
      </c>
      <c r="J5" s="11">
        <v>67</v>
      </c>
      <c r="K5" s="11">
        <v>68</v>
      </c>
      <c r="L5" s="11">
        <v>69</v>
      </c>
      <c r="M5" s="11">
        <v>70</v>
      </c>
      <c r="Z5" s="1"/>
    </row>
    <row r="6" spans="2:26">
      <c r="B6" s="39">
        <v>1966</v>
      </c>
      <c r="C6" s="48">
        <v>20804</v>
      </c>
      <c r="D6" s="48">
        <v>20304</v>
      </c>
      <c r="E6" s="48">
        <v>19257</v>
      </c>
      <c r="F6" s="48">
        <v>18074</v>
      </c>
      <c r="G6" s="48">
        <v>16566</v>
      </c>
      <c r="H6" s="48">
        <v>16375</v>
      </c>
      <c r="I6" s="48">
        <v>16058</v>
      </c>
      <c r="J6" s="48">
        <v>14629</v>
      </c>
      <c r="K6" s="48">
        <v>13910</v>
      </c>
      <c r="L6" s="48">
        <v>13116</v>
      </c>
      <c r="M6" s="48">
        <v>12977</v>
      </c>
      <c r="Z6" s="1"/>
    </row>
    <row r="7" spans="2:26">
      <c r="B7" s="39">
        <v>1967</v>
      </c>
      <c r="C7" s="48">
        <v>21083</v>
      </c>
      <c r="D7" s="48">
        <v>20655</v>
      </c>
      <c r="E7" s="48">
        <v>20084</v>
      </c>
      <c r="F7" s="48">
        <v>19047</v>
      </c>
      <c r="G7" s="48">
        <v>17872</v>
      </c>
      <c r="H7" s="48">
        <v>16430</v>
      </c>
      <c r="I7" s="48">
        <v>16091</v>
      </c>
      <c r="J7" s="48">
        <v>15689</v>
      </c>
      <c r="K7" s="48">
        <v>14369</v>
      </c>
      <c r="L7" s="48">
        <v>13569</v>
      </c>
      <c r="M7" s="48">
        <v>12738</v>
      </c>
      <c r="Z7" s="1"/>
    </row>
    <row r="8" spans="2:26">
      <c r="B8" s="39">
        <v>1968</v>
      </c>
      <c r="C8" s="48">
        <v>21736</v>
      </c>
      <c r="D8" s="48">
        <v>21002</v>
      </c>
      <c r="E8" s="48">
        <v>20508</v>
      </c>
      <c r="F8" s="48">
        <v>19865</v>
      </c>
      <c r="G8" s="48">
        <v>18841</v>
      </c>
      <c r="H8" s="48">
        <v>17672</v>
      </c>
      <c r="I8" s="48">
        <v>16296</v>
      </c>
      <c r="J8" s="48">
        <v>15814</v>
      </c>
      <c r="K8" s="48">
        <v>15329</v>
      </c>
      <c r="L8" s="48">
        <v>14114</v>
      </c>
      <c r="M8" s="48">
        <v>13239</v>
      </c>
      <c r="Z8" s="1"/>
    </row>
    <row r="9" spans="2:26">
      <c r="B9" s="39">
        <v>1969</v>
      </c>
      <c r="C9" s="48">
        <v>22298</v>
      </c>
      <c r="D9" s="48">
        <v>21605</v>
      </c>
      <c r="E9" s="48">
        <v>20923</v>
      </c>
      <c r="F9" s="48">
        <v>20361</v>
      </c>
      <c r="G9" s="48">
        <v>19650</v>
      </c>
      <c r="H9" s="48">
        <v>18637</v>
      </c>
      <c r="I9" s="48">
        <v>17476</v>
      </c>
      <c r="J9" s="48">
        <v>16164</v>
      </c>
      <c r="K9" s="48">
        <v>15546</v>
      </c>
      <c r="L9" s="48">
        <v>14978</v>
      </c>
      <c r="M9" s="48">
        <v>13864</v>
      </c>
      <c r="Z9" s="1"/>
    </row>
    <row r="10" spans="2:26">
      <c r="B10" s="39">
        <v>1970</v>
      </c>
      <c r="C10" s="48">
        <v>23314</v>
      </c>
      <c r="D10" s="48">
        <v>22187</v>
      </c>
      <c r="E10" s="48">
        <v>21476</v>
      </c>
      <c r="F10" s="48">
        <v>20843</v>
      </c>
      <c r="G10" s="48">
        <v>20217</v>
      </c>
      <c r="H10" s="48">
        <v>19436</v>
      </c>
      <c r="I10" s="48">
        <v>18435</v>
      </c>
      <c r="J10" s="48">
        <v>17280</v>
      </c>
      <c r="K10" s="48">
        <v>16033</v>
      </c>
      <c r="L10" s="48">
        <v>15284</v>
      </c>
      <c r="M10" s="48">
        <v>14637</v>
      </c>
      <c r="Z10" s="1"/>
    </row>
    <row r="11" spans="2:26">
      <c r="B11" s="39">
        <v>1971</v>
      </c>
      <c r="C11" s="48">
        <v>24289</v>
      </c>
      <c r="D11" s="48">
        <v>23180</v>
      </c>
      <c r="E11" s="48">
        <v>22085</v>
      </c>
      <c r="F11" s="48">
        <v>21350</v>
      </c>
      <c r="G11" s="48">
        <v>20765</v>
      </c>
      <c r="H11" s="48">
        <v>20070</v>
      </c>
      <c r="I11" s="48">
        <v>19220</v>
      </c>
      <c r="J11" s="48">
        <v>18230</v>
      </c>
      <c r="K11" s="48">
        <v>17085</v>
      </c>
      <c r="L11" s="48">
        <v>15900</v>
      </c>
      <c r="M11" s="48">
        <v>15031</v>
      </c>
      <c r="Z11" s="1"/>
    </row>
    <row r="12" spans="2:26">
      <c r="B12" s="39">
        <v>1972</v>
      </c>
      <c r="C12" s="48">
        <v>24878</v>
      </c>
      <c r="D12" s="48">
        <v>24120</v>
      </c>
      <c r="E12" s="48">
        <v>23013</v>
      </c>
      <c r="F12" s="48">
        <v>21864</v>
      </c>
      <c r="G12" s="48">
        <v>21061</v>
      </c>
      <c r="H12" s="48">
        <v>20423</v>
      </c>
      <c r="I12" s="48">
        <v>19687</v>
      </c>
      <c r="J12" s="48">
        <v>18787</v>
      </c>
      <c r="K12" s="48">
        <v>17812</v>
      </c>
      <c r="L12" s="48">
        <v>16700</v>
      </c>
      <c r="M12" s="48">
        <v>15501</v>
      </c>
      <c r="Z12" s="1"/>
    </row>
    <row r="13" spans="2:26">
      <c r="B13" s="39">
        <v>1973</v>
      </c>
      <c r="C13" s="48">
        <v>25517</v>
      </c>
      <c r="D13" s="48">
        <v>24632</v>
      </c>
      <c r="E13" s="48">
        <v>23923</v>
      </c>
      <c r="F13" s="48">
        <v>22804</v>
      </c>
      <c r="G13" s="48">
        <v>21610</v>
      </c>
      <c r="H13" s="48">
        <v>20744</v>
      </c>
      <c r="I13" s="48">
        <v>20064</v>
      </c>
      <c r="J13" s="48">
        <v>19299</v>
      </c>
      <c r="K13" s="48">
        <v>18359</v>
      </c>
      <c r="L13" s="48">
        <v>17386</v>
      </c>
      <c r="M13" s="48">
        <v>16293</v>
      </c>
      <c r="Z13" s="1"/>
    </row>
    <row r="14" spans="2:26">
      <c r="B14" s="39">
        <v>1974</v>
      </c>
      <c r="C14" s="48">
        <v>26220</v>
      </c>
      <c r="D14" s="48">
        <v>25237</v>
      </c>
      <c r="E14" s="48">
        <v>24393</v>
      </c>
      <c r="F14" s="48">
        <v>23732</v>
      </c>
      <c r="G14" s="48">
        <v>22618</v>
      </c>
      <c r="H14" s="48">
        <v>21380</v>
      </c>
      <c r="I14" s="48">
        <v>20455</v>
      </c>
      <c r="J14" s="48">
        <v>19712</v>
      </c>
      <c r="K14" s="48">
        <v>18875</v>
      </c>
      <c r="L14" s="48">
        <v>17880</v>
      </c>
      <c r="M14" s="48">
        <v>16926</v>
      </c>
      <c r="Z14" s="1"/>
    </row>
    <row r="15" spans="2:26">
      <c r="B15" s="39">
        <v>1975</v>
      </c>
      <c r="C15" s="48">
        <v>26249</v>
      </c>
      <c r="D15" s="48">
        <v>25933</v>
      </c>
      <c r="E15" s="48">
        <v>24946</v>
      </c>
      <c r="F15" s="48">
        <v>24121</v>
      </c>
      <c r="G15" s="48">
        <v>23507</v>
      </c>
      <c r="H15" s="48">
        <v>22398</v>
      </c>
      <c r="I15" s="48">
        <v>21119</v>
      </c>
      <c r="J15" s="48">
        <v>20127</v>
      </c>
      <c r="K15" s="48">
        <v>19334</v>
      </c>
      <c r="L15" s="48">
        <v>18440</v>
      </c>
      <c r="M15" s="48">
        <v>17385</v>
      </c>
      <c r="Z15" s="1"/>
    </row>
    <row r="16" spans="2:26">
      <c r="B16" s="39">
        <v>1976</v>
      </c>
      <c r="C16" s="48">
        <v>26208</v>
      </c>
      <c r="D16" s="48">
        <v>26021</v>
      </c>
      <c r="E16" s="48">
        <v>25599</v>
      </c>
      <c r="F16" s="48">
        <v>24671</v>
      </c>
      <c r="G16" s="48">
        <v>23870</v>
      </c>
      <c r="H16" s="48">
        <v>23275</v>
      </c>
      <c r="I16" s="48">
        <v>22192</v>
      </c>
      <c r="J16" s="48">
        <v>20878</v>
      </c>
      <c r="K16" s="48">
        <v>19806</v>
      </c>
      <c r="L16" s="48">
        <v>18945</v>
      </c>
      <c r="M16" s="48">
        <v>17993</v>
      </c>
      <c r="Z16" s="1"/>
    </row>
    <row r="17" spans="2:26">
      <c r="B17" s="39">
        <v>1977</v>
      </c>
      <c r="C17" s="48">
        <v>26502</v>
      </c>
      <c r="D17" s="48">
        <v>26021</v>
      </c>
      <c r="E17" s="48">
        <v>25871</v>
      </c>
      <c r="F17" s="48">
        <v>25402</v>
      </c>
      <c r="G17" s="48">
        <v>24434</v>
      </c>
      <c r="H17" s="48">
        <v>23557</v>
      </c>
      <c r="I17" s="48">
        <v>22883</v>
      </c>
      <c r="J17" s="48">
        <v>21839</v>
      </c>
      <c r="K17" s="48">
        <v>20518</v>
      </c>
      <c r="L17" s="48">
        <v>19417</v>
      </c>
      <c r="M17" s="48">
        <v>18552</v>
      </c>
      <c r="Z17" s="1"/>
    </row>
    <row r="18" spans="2:26">
      <c r="B18" s="39">
        <v>1978</v>
      </c>
      <c r="C18" s="48">
        <v>26760</v>
      </c>
      <c r="D18" s="48">
        <v>26196</v>
      </c>
      <c r="E18" s="48">
        <v>25757</v>
      </c>
      <c r="F18" s="48">
        <v>25617</v>
      </c>
      <c r="G18" s="48">
        <v>25105</v>
      </c>
      <c r="H18" s="48">
        <v>24102</v>
      </c>
      <c r="I18" s="48">
        <v>23170</v>
      </c>
      <c r="J18" s="48">
        <v>22407</v>
      </c>
      <c r="K18" s="48">
        <v>21358</v>
      </c>
      <c r="L18" s="48">
        <v>20062</v>
      </c>
      <c r="M18" s="48">
        <v>18944</v>
      </c>
      <c r="Z18" s="1"/>
    </row>
    <row r="19" spans="2:26">
      <c r="B19" s="39">
        <v>1979</v>
      </c>
      <c r="C19" s="48">
        <v>27813</v>
      </c>
      <c r="D19" s="48">
        <v>26457</v>
      </c>
      <c r="E19" s="48">
        <v>25897</v>
      </c>
      <c r="F19" s="48">
        <v>25487</v>
      </c>
      <c r="G19" s="48">
        <v>25379</v>
      </c>
      <c r="H19" s="48">
        <v>24806</v>
      </c>
      <c r="I19" s="48">
        <v>23769</v>
      </c>
      <c r="J19" s="48">
        <v>22775</v>
      </c>
      <c r="K19" s="48">
        <v>21899</v>
      </c>
      <c r="L19" s="48">
        <v>20893</v>
      </c>
      <c r="M19" s="48">
        <v>19649</v>
      </c>
      <c r="Z19" s="1"/>
    </row>
    <row r="20" spans="2:26">
      <c r="B20" s="39">
        <v>1980</v>
      </c>
      <c r="C20" s="48">
        <v>29628</v>
      </c>
      <c r="D20" s="48">
        <v>27584</v>
      </c>
      <c r="E20" s="48">
        <v>26193</v>
      </c>
      <c r="F20" s="48">
        <v>25621</v>
      </c>
      <c r="G20" s="48">
        <v>25242</v>
      </c>
      <c r="H20" s="48">
        <v>25142</v>
      </c>
      <c r="I20" s="48">
        <v>24503</v>
      </c>
      <c r="J20" s="48">
        <v>23412</v>
      </c>
      <c r="K20" s="48">
        <v>22354</v>
      </c>
      <c r="L20" s="48">
        <v>21417</v>
      </c>
      <c r="M20" s="48">
        <v>20469</v>
      </c>
      <c r="Z20" s="1"/>
    </row>
    <row r="21" spans="2:26">
      <c r="B21" s="39">
        <v>1981</v>
      </c>
      <c r="C21" s="48">
        <v>30988</v>
      </c>
      <c r="D21" s="48">
        <v>29439</v>
      </c>
      <c r="E21" s="48">
        <v>27442</v>
      </c>
      <c r="F21" s="48">
        <v>26007</v>
      </c>
      <c r="G21" s="48">
        <v>25362</v>
      </c>
      <c r="H21" s="48">
        <v>24970</v>
      </c>
      <c r="I21" s="48">
        <v>24883</v>
      </c>
      <c r="J21" s="48">
        <v>24199</v>
      </c>
      <c r="K21" s="48">
        <v>23090</v>
      </c>
      <c r="L21" s="48">
        <v>21959</v>
      </c>
      <c r="M21" s="48">
        <v>20932</v>
      </c>
      <c r="Z21" s="1"/>
    </row>
    <row r="22" spans="2:26">
      <c r="B22" s="39">
        <v>1982</v>
      </c>
      <c r="C22" s="48">
        <v>31529</v>
      </c>
      <c r="D22" s="48">
        <v>30742</v>
      </c>
      <c r="E22" s="48">
        <v>29205</v>
      </c>
      <c r="F22" s="48">
        <v>27195</v>
      </c>
      <c r="G22" s="48">
        <v>25758</v>
      </c>
      <c r="H22" s="48">
        <v>25087</v>
      </c>
      <c r="I22" s="48">
        <v>24639</v>
      </c>
      <c r="J22" s="48">
        <v>24490</v>
      </c>
      <c r="K22" s="48">
        <v>23751</v>
      </c>
      <c r="L22" s="48">
        <v>22631</v>
      </c>
      <c r="M22" s="48">
        <v>21514</v>
      </c>
      <c r="Z22" s="1"/>
    </row>
    <row r="23" spans="2:26">
      <c r="B23" s="39">
        <v>1983</v>
      </c>
      <c r="C23" s="48">
        <v>31746</v>
      </c>
      <c r="D23" s="48">
        <v>31242</v>
      </c>
      <c r="E23" s="48">
        <v>30470</v>
      </c>
      <c r="F23" s="48">
        <v>28936</v>
      </c>
      <c r="G23" s="48">
        <v>26900</v>
      </c>
      <c r="H23" s="48">
        <v>25468</v>
      </c>
      <c r="I23" s="48">
        <v>24761</v>
      </c>
      <c r="J23" s="48">
        <v>24216</v>
      </c>
      <c r="K23" s="48">
        <v>24009</v>
      </c>
      <c r="L23" s="48">
        <v>23239</v>
      </c>
      <c r="M23" s="48">
        <v>22117</v>
      </c>
      <c r="Z23" s="1"/>
    </row>
    <row r="24" spans="2:26">
      <c r="B24" s="39">
        <v>1984</v>
      </c>
      <c r="C24" s="48">
        <v>32272</v>
      </c>
      <c r="D24" s="48">
        <v>31456</v>
      </c>
      <c r="E24" s="48">
        <v>30950</v>
      </c>
      <c r="F24" s="48">
        <v>30177</v>
      </c>
      <c r="G24" s="48">
        <v>28642</v>
      </c>
      <c r="H24" s="48">
        <v>26589</v>
      </c>
      <c r="I24" s="48">
        <v>25151</v>
      </c>
      <c r="J24" s="48">
        <v>24444</v>
      </c>
      <c r="K24" s="48">
        <v>23837</v>
      </c>
      <c r="L24" s="48">
        <v>23542</v>
      </c>
      <c r="M24" s="48">
        <v>22752</v>
      </c>
      <c r="Z24" s="1"/>
    </row>
    <row r="25" spans="2:26">
      <c r="B25" s="39">
        <v>1985</v>
      </c>
      <c r="C25" s="48">
        <v>32781</v>
      </c>
      <c r="D25" s="48">
        <v>32016</v>
      </c>
      <c r="E25" s="48">
        <v>31157</v>
      </c>
      <c r="F25" s="48">
        <v>30644</v>
      </c>
      <c r="G25" s="48">
        <v>29890</v>
      </c>
      <c r="H25" s="48">
        <v>28339</v>
      </c>
      <c r="I25" s="48">
        <v>26254</v>
      </c>
      <c r="J25" s="48">
        <v>24825</v>
      </c>
      <c r="K25" s="48">
        <v>24115</v>
      </c>
      <c r="L25" s="48">
        <v>23426</v>
      </c>
      <c r="M25" s="48">
        <v>23078</v>
      </c>
      <c r="Z25" s="1"/>
    </row>
    <row r="26" spans="2:26">
      <c r="B26" s="39">
        <v>1986</v>
      </c>
      <c r="C26" s="48">
        <v>32939</v>
      </c>
      <c r="D26" s="48">
        <v>32530</v>
      </c>
      <c r="E26" s="48">
        <v>31743</v>
      </c>
      <c r="F26" s="48">
        <v>30902</v>
      </c>
      <c r="G26" s="48">
        <v>30342</v>
      </c>
      <c r="H26" s="48">
        <v>29562</v>
      </c>
      <c r="I26" s="48">
        <v>28025</v>
      </c>
      <c r="J26" s="48">
        <v>25978</v>
      </c>
      <c r="K26" s="48">
        <v>24549</v>
      </c>
      <c r="L26" s="48">
        <v>23785</v>
      </c>
      <c r="M26" s="48">
        <v>23036</v>
      </c>
      <c r="Y26" s="9"/>
      <c r="Z26" s="9"/>
    </row>
    <row r="27" spans="2:26">
      <c r="B27" s="39">
        <v>1987</v>
      </c>
      <c r="C27" s="48">
        <v>33366</v>
      </c>
      <c r="D27" s="48">
        <v>32827</v>
      </c>
      <c r="E27" s="48">
        <v>32441</v>
      </c>
      <c r="F27" s="48">
        <v>31641</v>
      </c>
      <c r="G27" s="48">
        <v>30785</v>
      </c>
      <c r="H27" s="48">
        <v>30215</v>
      </c>
      <c r="I27" s="48">
        <v>29383</v>
      </c>
      <c r="J27" s="48">
        <v>27784</v>
      </c>
      <c r="K27" s="48">
        <v>25682</v>
      </c>
      <c r="L27" s="48">
        <v>24226</v>
      </c>
      <c r="M27" s="48">
        <v>23417</v>
      </c>
      <c r="Y27" s="9"/>
      <c r="Z27" s="9"/>
    </row>
    <row r="28" spans="2:26">
      <c r="B28" s="39">
        <v>1988</v>
      </c>
      <c r="C28" s="48">
        <v>33503</v>
      </c>
      <c r="D28" s="48">
        <v>33211</v>
      </c>
      <c r="E28" s="48">
        <v>32677</v>
      </c>
      <c r="F28" s="48">
        <v>32287</v>
      </c>
      <c r="G28" s="48">
        <v>31441</v>
      </c>
      <c r="H28" s="48">
        <v>30598</v>
      </c>
      <c r="I28" s="48">
        <v>30024</v>
      </c>
      <c r="J28" s="48">
        <v>29082</v>
      </c>
      <c r="K28" s="48">
        <v>27426</v>
      </c>
      <c r="L28" s="48">
        <v>25309</v>
      </c>
      <c r="M28" s="48">
        <v>23819</v>
      </c>
      <c r="Y28" s="9"/>
      <c r="Z28" s="9"/>
    </row>
    <row r="29" spans="2:26">
      <c r="B29" s="39">
        <v>1989</v>
      </c>
      <c r="C29" s="48">
        <v>33803</v>
      </c>
      <c r="D29" s="48">
        <v>33326</v>
      </c>
      <c r="E29" s="48">
        <v>33034</v>
      </c>
      <c r="F29" s="48">
        <v>32498</v>
      </c>
      <c r="G29" s="48">
        <v>32125</v>
      </c>
      <c r="H29" s="48">
        <v>31305</v>
      </c>
      <c r="I29" s="48">
        <v>30440</v>
      </c>
      <c r="J29" s="48">
        <v>29799</v>
      </c>
      <c r="K29" s="48">
        <v>28818</v>
      </c>
      <c r="L29" s="48">
        <v>27138</v>
      </c>
      <c r="M29" s="48">
        <v>25014</v>
      </c>
      <c r="Y29" s="9"/>
      <c r="Z29" s="9"/>
    </row>
    <row r="30" spans="2:26">
      <c r="B30" s="39">
        <v>1990</v>
      </c>
      <c r="C30" s="48">
        <v>34551</v>
      </c>
      <c r="D30" s="48">
        <v>33602</v>
      </c>
      <c r="E30" s="48">
        <v>33128</v>
      </c>
      <c r="F30" s="48">
        <v>32840</v>
      </c>
      <c r="G30" s="48">
        <v>32290</v>
      </c>
      <c r="H30" s="48">
        <v>31923</v>
      </c>
      <c r="I30" s="48">
        <v>31088</v>
      </c>
      <c r="J30" s="48">
        <v>30195</v>
      </c>
      <c r="K30" s="48">
        <v>29527</v>
      </c>
      <c r="L30" s="48">
        <v>28462</v>
      </c>
      <c r="M30" s="48">
        <v>26757</v>
      </c>
      <c r="Y30" s="9"/>
      <c r="Z30" s="9"/>
    </row>
    <row r="31" spans="2:26">
      <c r="B31" s="39">
        <v>1991</v>
      </c>
      <c r="C31" s="48">
        <v>34636</v>
      </c>
      <c r="D31" s="48">
        <v>34254</v>
      </c>
      <c r="E31" s="48">
        <v>33312</v>
      </c>
      <c r="F31" s="48">
        <v>32817</v>
      </c>
      <c r="G31" s="48">
        <v>32503</v>
      </c>
      <c r="H31" s="48">
        <v>32005</v>
      </c>
      <c r="I31" s="48">
        <v>31603</v>
      </c>
      <c r="J31" s="48">
        <v>30675</v>
      </c>
      <c r="K31" s="48">
        <v>29800</v>
      </c>
      <c r="L31" s="48">
        <v>29136</v>
      </c>
      <c r="M31" s="48">
        <v>27973</v>
      </c>
      <c r="Y31" s="9"/>
      <c r="Z31" s="9"/>
    </row>
    <row r="32" spans="2:26">
      <c r="B32" s="39">
        <v>1992</v>
      </c>
      <c r="C32" s="48">
        <v>34056</v>
      </c>
      <c r="D32" s="48">
        <v>34280</v>
      </c>
      <c r="E32" s="48">
        <v>33893</v>
      </c>
      <c r="F32" s="48">
        <v>32968</v>
      </c>
      <c r="G32" s="48">
        <v>32438</v>
      </c>
      <c r="H32" s="48">
        <v>32045</v>
      </c>
      <c r="I32" s="48">
        <v>31502</v>
      </c>
      <c r="J32" s="48">
        <v>31063</v>
      </c>
      <c r="K32" s="48">
        <v>30131</v>
      </c>
      <c r="L32" s="48">
        <v>29216</v>
      </c>
      <c r="M32" s="48">
        <v>28502</v>
      </c>
      <c r="Y32" s="9"/>
      <c r="Z32" s="9"/>
    </row>
    <row r="33" spans="2:26">
      <c r="B33" s="39">
        <v>1993</v>
      </c>
      <c r="C33" s="48">
        <v>32884</v>
      </c>
      <c r="D33" s="48">
        <v>33775</v>
      </c>
      <c r="E33" s="48">
        <v>33961</v>
      </c>
      <c r="F33" s="48">
        <v>33569</v>
      </c>
      <c r="G33" s="48">
        <v>32629</v>
      </c>
      <c r="H33" s="48">
        <v>32047</v>
      </c>
      <c r="I33" s="48">
        <v>31574</v>
      </c>
      <c r="J33" s="48">
        <v>30967</v>
      </c>
      <c r="K33" s="48">
        <v>30514</v>
      </c>
      <c r="L33" s="48">
        <v>29557</v>
      </c>
      <c r="M33" s="48">
        <v>28621</v>
      </c>
      <c r="Y33" s="9"/>
      <c r="Z33" s="9"/>
    </row>
    <row r="34" spans="2:26">
      <c r="B34" s="39">
        <v>1994</v>
      </c>
      <c r="C34" s="48">
        <v>32370</v>
      </c>
      <c r="D34" s="48">
        <v>32606</v>
      </c>
      <c r="E34" s="48">
        <v>33470</v>
      </c>
      <c r="F34" s="48">
        <v>33625</v>
      </c>
      <c r="G34" s="48">
        <v>33202</v>
      </c>
      <c r="H34" s="48">
        <v>32224</v>
      </c>
      <c r="I34" s="48">
        <v>31608</v>
      </c>
      <c r="J34" s="48">
        <v>31068</v>
      </c>
      <c r="K34" s="48">
        <v>30398</v>
      </c>
      <c r="L34" s="48">
        <v>29923</v>
      </c>
      <c r="M34" s="48">
        <v>28966</v>
      </c>
      <c r="Y34" s="9"/>
      <c r="Z34" s="9"/>
    </row>
    <row r="35" spans="2:26">
      <c r="B35" s="39">
        <v>1995</v>
      </c>
      <c r="C35" s="48">
        <v>32749</v>
      </c>
      <c r="D35" s="48">
        <v>32092</v>
      </c>
      <c r="E35" s="48">
        <v>32308</v>
      </c>
      <c r="F35" s="48">
        <v>33140</v>
      </c>
      <c r="G35" s="48">
        <v>33233</v>
      </c>
      <c r="H35" s="48">
        <v>32757</v>
      </c>
      <c r="I35" s="48">
        <v>31760</v>
      </c>
      <c r="J35" s="48">
        <v>31131</v>
      </c>
      <c r="K35" s="48">
        <v>30520</v>
      </c>
      <c r="L35" s="48">
        <v>29777</v>
      </c>
      <c r="M35" s="48">
        <v>29304</v>
      </c>
      <c r="Y35" s="9"/>
      <c r="Z35" s="7"/>
    </row>
    <row r="36" spans="2:26">
      <c r="B36" s="39">
        <v>1996</v>
      </c>
      <c r="C36" s="48">
        <v>32524</v>
      </c>
      <c r="D36" s="48">
        <v>32441</v>
      </c>
      <c r="E36" s="48">
        <v>31918</v>
      </c>
      <c r="F36" s="48">
        <v>32097</v>
      </c>
      <c r="G36" s="48">
        <v>32727</v>
      </c>
      <c r="H36" s="48">
        <v>32765</v>
      </c>
      <c r="I36" s="48">
        <v>32262</v>
      </c>
      <c r="J36" s="48">
        <v>31353</v>
      </c>
      <c r="K36" s="48">
        <v>30638</v>
      </c>
      <c r="L36" s="48">
        <v>29913</v>
      </c>
      <c r="M36" s="48">
        <v>29146</v>
      </c>
    </row>
    <row r="37" spans="2:26">
      <c r="B37" s="39">
        <v>1997</v>
      </c>
      <c r="C37" s="48">
        <v>32725</v>
      </c>
      <c r="D37" s="48">
        <v>32336</v>
      </c>
      <c r="E37" s="48">
        <v>32282</v>
      </c>
      <c r="F37" s="48">
        <v>31696</v>
      </c>
      <c r="G37" s="48">
        <v>31810</v>
      </c>
      <c r="H37" s="48">
        <v>32437</v>
      </c>
      <c r="I37" s="48">
        <v>32456</v>
      </c>
      <c r="J37" s="48">
        <v>31924</v>
      </c>
      <c r="K37" s="48">
        <v>30947</v>
      </c>
      <c r="L37" s="48">
        <v>30200</v>
      </c>
      <c r="M37" s="48">
        <v>29453</v>
      </c>
    </row>
    <row r="38" spans="2:26">
      <c r="B38" s="39">
        <v>1998</v>
      </c>
      <c r="C38" s="48">
        <v>34009</v>
      </c>
      <c r="D38" s="48">
        <v>32518</v>
      </c>
      <c r="E38" s="48">
        <v>32140</v>
      </c>
      <c r="F38" s="48">
        <v>32083</v>
      </c>
      <c r="G38" s="48">
        <v>31461</v>
      </c>
      <c r="H38" s="48">
        <v>31544</v>
      </c>
      <c r="I38" s="48">
        <v>32151</v>
      </c>
      <c r="J38" s="48">
        <v>32114</v>
      </c>
      <c r="K38" s="48">
        <v>31558</v>
      </c>
      <c r="L38" s="48">
        <v>30526</v>
      </c>
      <c r="M38" s="48">
        <v>29728</v>
      </c>
    </row>
    <row r="39" spans="2:26">
      <c r="B39" s="39">
        <v>1999</v>
      </c>
      <c r="C39" s="48">
        <v>35346</v>
      </c>
      <c r="D39" s="48">
        <v>33808</v>
      </c>
      <c r="E39" s="48">
        <v>32277</v>
      </c>
      <c r="F39" s="48">
        <v>31922</v>
      </c>
      <c r="G39" s="48">
        <v>31874</v>
      </c>
      <c r="H39" s="48">
        <v>31204</v>
      </c>
      <c r="I39" s="48">
        <v>31243</v>
      </c>
      <c r="J39" s="48">
        <v>31823</v>
      </c>
      <c r="K39" s="48">
        <v>31758</v>
      </c>
      <c r="L39" s="48">
        <v>31187</v>
      </c>
      <c r="M39" s="48">
        <v>30118</v>
      </c>
    </row>
    <row r="40" spans="2:26">
      <c r="B40" s="39">
        <v>2000</v>
      </c>
      <c r="C40" s="48">
        <v>37091</v>
      </c>
      <c r="D40" s="48">
        <v>35142</v>
      </c>
      <c r="E40" s="48">
        <v>33600</v>
      </c>
      <c r="F40" s="48">
        <v>32059</v>
      </c>
      <c r="G40" s="48">
        <v>31690</v>
      </c>
      <c r="H40" s="48">
        <v>31635</v>
      </c>
      <c r="I40" s="48">
        <v>30945</v>
      </c>
      <c r="J40" s="48">
        <v>30942</v>
      </c>
      <c r="K40" s="48">
        <v>31505</v>
      </c>
      <c r="L40" s="48">
        <v>31410</v>
      </c>
      <c r="M40" s="48">
        <v>30824</v>
      </c>
    </row>
    <row r="41" spans="2:26">
      <c r="B41" s="39">
        <v>2001</v>
      </c>
      <c r="C41" s="48">
        <v>39096</v>
      </c>
      <c r="D41" s="48">
        <v>36936</v>
      </c>
      <c r="E41" s="48">
        <v>34950</v>
      </c>
      <c r="F41" s="48">
        <v>33389</v>
      </c>
      <c r="G41" s="48">
        <v>31920</v>
      </c>
      <c r="H41" s="48">
        <v>31450</v>
      </c>
      <c r="I41" s="48">
        <v>31317</v>
      </c>
      <c r="J41" s="48">
        <v>30690</v>
      </c>
      <c r="K41" s="48">
        <v>30636</v>
      </c>
      <c r="L41" s="48">
        <v>31099</v>
      </c>
      <c r="M41" s="48">
        <v>30971</v>
      </c>
    </row>
    <row r="42" spans="2:26">
      <c r="B42" s="39">
        <v>2002</v>
      </c>
      <c r="C42" s="48">
        <v>41049</v>
      </c>
      <c r="D42" s="48">
        <v>38878</v>
      </c>
      <c r="E42" s="48">
        <v>36644</v>
      </c>
      <c r="F42" s="48">
        <v>34598</v>
      </c>
      <c r="G42" s="48">
        <v>33015</v>
      </c>
      <c r="H42" s="48">
        <v>31489</v>
      </c>
      <c r="I42" s="48">
        <v>31015</v>
      </c>
      <c r="J42" s="48">
        <v>30918</v>
      </c>
      <c r="K42" s="48">
        <v>30260</v>
      </c>
      <c r="L42" s="48">
        <v>30119</v>
      </c>
      <c r="M42" s="48">
        <v>30536</v>
      </c>
    </row>
    <row r="43" spans="2:26">
      <c r="B43" s="39">
        <v>2003</v>
      </c>
      <c r="C43" s="48">
        <v>43144</v>
      </c>
      <c r="D43" s="48">
        <v>40845</v>
      </c>
      <c r="E43" s="48">
        <v>38627</v>
      </c>
      <c r="F43" s="48">
        <v>36332</v>
      </c>
      <c r="G43" s="48">
        <v>34238</v>
      </c>
      <c r="H43" s="48">
        <v>32607</v>
      </c>
      <c r="I43" s="48">
        <v>31057</v>
      </c>
      <c r="J43" s="48">
        <v>30577</v>
      </c>
      <c r="K43" s="48">
        <v>30500</v>
      </c>
      <c r="L43" s="48">
        <v>29815</v>
      </c>
      <c r="M43" s="48">
        <v>29584</v>
      </c>
    </row>
    <row r="44" spans="2:26">
      <c r="B44" s="39">
        <v>2004</v>
      </c>
      <c r="C44" s="48">
        <v>45114</v>
      </c>
      <c r="D44" s="48">
        <v>42985</v>
      </c>
      <c r="E44" s="48">
        <v>40623</v>
      </c>
      <c r="F44" s="48">
        <v>38349</v>
      </c>
      <c r="G44" s="48">
        <v>35987</v>
      </c>
      <c r="H44" s="48">
        <v>33843</v>
      </c>
      <c r="I44" s="48">
        <v>32193</v>
      </c>
      <c r="J44" s="48">
        <v>30624</v>
      </c>
      <c r="K44" s="48">
        <v>30128</v>
      </c>
      <c r="L44" s="48">
        <v>30040</v>
      </c>
      <c r="M44" s="48">
        <v>29334</v>
      </c>
    </row>
    <row r="45" spans="2:26">
      <c r="B45" s="39">
        <v>2005</v>
      </c>
      <c r="C45" s="48">
        <v>47089</v>
      </c>
      <c r="D45" s="48">
        <v>44968</v>
      </c>
      <c r="E45" s="48">
        <v>42815</v>
      </c>
      <c r="F45" s="48">
        <v>40405</v>
      </c>
      <c r="G45" s="48">
        <v>38061</v>
      </c>
      <c r="H45" s="48">
        <v>35646</v>
      </c>
      <c r="I45" s="48">
        <v>33449</v>
      </c>
      <c r="J45" s="48">
        <v>31767</v>
      </c>
      <c r="K45" s="48">
        <v>30170</v>
      </c>
      <c r="L45" s="48">
        <v>29633</v>
      </c>
      <c r="M45" s="48">
        <v>29546</v>
      </c>
    </row>
    <row r="46" spans="2:26">
      <c r="B46" s="39">
        <v>2006</v>
      </c>
      <c r="C46" s="48">
        <v>49425</v>
      </c>
      <c r="D46" s="48">
        <v>46999</v>
      </c>
      <c r="E46" s="48">
        <v>44847</v>
      </c>
      <c r="F46" s="48">
        <v>42598</v>
      </c>
      <c r="G46" s="48">
        <v>40146</v>
      </c>
      <c r="H46" s="48">
        <v>37767</v>
      </c>
      <c r="I46" s="48">
        <v>35331</v>
      </c>
      <c r="J46" s="48">
        <v>33086</v>
      </c>
      <c r="K46" s="48">
        <v>31331</v>
      </c>
      <c r="L46" s="48">
        <v>29778</v>
      </c>
      <c r="M46" s="48">
        <v>29157</v>
      </c>
    </row>
    <row r="47" spans="2:26">
      <c r="B47" s="39">
        <v>2007</v>
      </c>
      <c r="C47" s="48">
        <v>50781</v>
      </c>
      <c r="D47" s="48">
        <v>49174</v>
      </c>
      <c r="E47" s="48">
        <v>46588</v>
      </c>
      <c r="F47" s="48">
        <v>44431</v>
      </c>
      <c r="G47" s="48">
        <v>42206</v>
      </c>
      <c r="H47" s="48">
        <v>39811</v>
      </c>
      <c r="I47" s="48">
        <v>37493</v>
      </c>
      <c r="J47" s="48">
        <v>35087</v>
      </c>
      <c r="K47" s="48">
        <v>32851</v>
      </c>
      <c r="L47" s="48">
        <v>31131</v>
      </c>
      <c r="M47" s="48">
        <v>29583</v>
      </c>
    </row>
    <row r="48" spans="2:26">
      <c r="B48" s="39">
        <v>2008</v>
      </c>
      <c r="C48" s="48">
        <v>51365</v>
      </c>
      <c r="D48" s="48">
        <v>50590</v>
      </c>
      <c r="E48" s="48">
        <v>48865</v>
      </c>
      <c r="F48" s="48">
        <v>46149</v>
      </c>
      <c r="G48" s="48">
        <v>44013</v>
      </c>
      <c r="H48" s="48">
        <v>41817</v>
      </c>
      <c r="I48" s="48">
        <v>39456</v>
      </c>
      <c r="J48" s="48">
        <v>37191</v>
      </c>
      <c r="K48" s="48">
        <v>34823</v>
      </c>
      <c r="L48" s="48">
        <v>32598</v>
      </c>
      <c r="M48" s="48">
        <v>30906</v>
      </c>
    </row>
    <row r="49" spans="2:26">
      <c r="B49" s="39">
        <v>2009</v>
      </c>
      <c r="C49" s="48">
        <v>52026</v>
      </c>
      <c r="D49" s="48">
        <v>51125</v>
      </c>
      <c r="E49" s="48">
        <v>50397</v>
      </c>
      <c r="F49" s="48">
        <v>48543</v>
      </c>
      <c r="G49" s="48">
        <v>45701</v>
      </c>
      <c r="H49" s="48">
        <v>43602</v>
      </c>
      <c r="I49" s="48">
        <v>41422</v>
      </c>
      <c r="J49" s="48">
        <v>39096</v>
      </c>
      <c r="K49" s="48">
        <v>36889</v>
      </c>
      <c r="L49" s="48">
        <v>34543</v>
      </c>
      <c r="M49" s="48">
        <v>32309</v>
      </c>
    </row>
    <row r="50" spans="2:26">
      <c r="B50" s="39">
        <v>2010</v>
      </c>
      <c r="C50" s="48">
        <v>52600</v>
      </c>
      <c r="D50" s="48">
        <v>51700</v>
      </c>
      <c r="E50" s="48">
        <v>50868</v>
      </c>
      <c r="F50" s="48">
        <v>50178</v>
      </c>
      <c r="G50" s="48">
        <v>48223</v>
      </c>
      <c r="H50" s="48">
        <v>45241</v>
      </c>
      <c r="I50" s="48">
        <v>43161</v>
      </c>
      <c r="J50" s="48">
        <v>41023</v>
      </c>
      <c r="K50" s="48">
        <v>38707</v>
      </c>
      <c r="L50" s="48">
        <v>36531</v>
      </c>
      <c r="M50" s="48">
        <v>34245</v>
      </c>
    </row>
    <row r="51" spans="2:26">
      <c r="B51" s="39">
        <v>2011</v>
      </c>
      <c r="C51" s="48">
        <v>53098</v>
      </c>
      <c r="D51" s="48">
        <v>52167</v>
      </c>
      <c r="E51" s="48">
        <v>51351</v>
      </c>
      <c r="F51" s="48">
        <v>50628</v>
      </c>
      <c r="G51" s="48">
        <v>49866</v>
      </c>
      <c r="H51" s="48">
        <v>47782</v>
      </c>
      <c r="I51" s="48">
        <v>44832</v>
      </c>
      <c r="J51" s="48">
        <v>42733</v>
      </c>
      <c r="K51" s="48">
        <v>40598</v>
      </c>
      <c r="L51" s="48">
        <v>38333</v>
      </c>
      <c r="M51" s="48">
        <v>36176</v>
      </c>
    </row>
    <row r="52" spans="2:26">
      <c r="B52" s="39">
        <v>2012</v>
      </c>
      <c r="C52" s="48">
        <v>53985</v>
      </c>
      <c r="D52" s="48">
        <v>52868</v>
      </c>
      <c r="E52" s="48">
        <v>51909</v>
      </c>
      <c r="F52" s="48">
        <v>51079</v>
      </c>
      <c r="G52" s="48">
        <v>50339</v>
      </c>
      <c r="H52" s="48">
        <v>49540</v>
      </c>
      <c r="I52" s="48">
        <v>47425</v>
      </c>
      <c r="J52" s="48">
        <v>44455</v>
      </c>
      <c r="K52" s="48">
        <v>42333</v>
      </c>
      <c r="L52" s="48">
        <v>40198</v>
      </c>
      <c r="M52" s="48">
        <v>37915</v>
      </c>
    </row>
    <row r="53" spans="2:26">
      <c r="B53" s="39">
        <v>2013</v>
      </c>
      <c r="C53" s="48">
        <v>55911</v>
      </c>
      <c r="D53" s="48">
        <v>53739</v>
      </c>
      <c r="E53" s="48">
        <v>52638</v>
      </c>
      <c r="F53" s="48">
        <v>51649</v>
      </c>
      <c r="G53" s="48">
        <v>50779</v>
      </c>
      <c r="H53" s="48">
        <v>50033</v>
      </c>
      <c r="I53" s="48">
        <v>49194</v>
      </c>
      <c r="J53" s="48">
        <v>47042</v>
      </c>
      <c r="K53" s="48">
        <v>44060</v>
      </c>
      <c r="L53" s="48">
        <v>41895</v>
      </c>
      <c r="M53" s="48">
        <v>39721</v>
      </c>
    </row>
    <row r="54" spans="2:26">
      <c r="B54" s="39">
        <v>2014</v>
      </c>
      <c r="C54" s="48">
        <v>58151</v>
      </c>
      <c r="D54" s="48">
        <v>55661</v>
      </c>
      <c r="E54" s="48">
        <v>53479</v>
      </c>
      <c r="F54" s="48">
        <v>52358</v>
      </c>
      <c r="G54" s="48">
        <v>51349</v>
      </c>
      <c r="H54" s="48">
        <v>50465</v>
      </c>
      <c r="I54" s="48">
        <v>49685</v>
      </c>
      <c r="J54" s="48">
        <v>48800</v>
      </c>
      <c r="K54" s="48">
        <v>46602</v>
      </c>
      <c r="L54" s="48">
        <v>43604</v>
      </c>
      <c r="M54" s="48">
        <v>41414</v>
      </c>
    </row>
    <row r="55" spans="2:26">
      <c r="B55" s="39">
        <v>2015</v>
      </c>
      <c r="C55" s="48">
        <v>58977</v>
      </c>
      <c r="D55" s="48">
        <v>57861</v>
      </c>
      <c r="E55" s="48">
        <v>55357</v>
      </c>
      <c r="F55" s="48">
        <v>53156</v>
      </c>
      <c r="G55" s="48">
        <v>52025</v>
      </c>
      <c r="H55" s="48">
        <v>51001</v>
      </c>
      <c r="I55" s="48">
        <v>50078</v>
      </c>
      <c r="J55" s="48">
        <v>49263</v>
      </c>
      <c r="K55" s="48">
        <v>48335</v>
      </c>
      <c r="L55" s="48">
        <v>46105</v>
      </c>
      <c r="M55" s="48">
        <v>43085</v>
      </c>
    </row>
    <row r="56" spans="2:26">
      <c r="B56" s="39">
        <v>2016</v>
      </c>
      <c r="C56" s="48">
        <v>60173</v>
      </c>
      <c r="D56" s="48">
        <v>58732</v>
      </c>
      <c r="E56" s="48">
        <v>57610</v>
      </c>
      <c r="F56" s="48">
        <v>55090</v>
      </c>
      <c r="G56" s="48">
        <v>52863</v>
      </c>
      <c r="H56" s="48">
        <v>51713</v>
      </c>
      <c r="I56" s="48">
        <v>50652</v>
      </c>
      <c r="J56" s="48">
        <v>49687</v>
      </c>
      <c r="K56" s="48">
        <v>48832</v>
      </c>
      <c r="L56" s="48">
        <v>47877</v>
      </c>
      <c r="M56" s="48">
        <v>45618</v>
      </c>
    </row>
    <row r="57" spans="2:26">
      <c r="B57" s="39">
        <v>2017</v>
      </c>
      <c r="C57" s="48">
        <v>62132</v>
      </c>
      <c r="D57" s="48">
        <v>59961</v>
      </c>
      <c r="E57" s="48">
        <v>58505</v>
      </c>
      <c r="F57" s="48">
        <v>57361</v>
      </c>
      <c r="G57" s="48">
        <v>54820</v>
      </c>
      <c r="H57" s="48">
        <v>52574</v>
      </c>
      <c r="I57" s="48">
        <v>51387</v>
      </c>
      <c r="J57" s="48">
        <v>50277</v>
      </c>
      <c r="K57" s="48">
        <v>49266</v>
      </c>
      <c r="L57" s="48">
        <v>48376</v>
      </c>
      <c r="M57" s="48">
        <v>47379</v>
      </c>
    </row>
    <row r="58" spans="2:26">
      <c r="B58" s="39">
        <v>2018</v>
      </c>
      <c r="C58" s="48">
        <v>63508</v>
      </c>
      <c r="D58" s="48">
        <v>62062</v>
      </c>
      <c r="E58" s="48">
        <v>59261</v>
      </c>
      <c r="F58" s="48">
        <v>58803</v>
      </c>
      <c r="G58" s="48">
        <v>56638</v>
      </c>
      <c r="H58" s="48">
        <v>53648</v>
      </c>
      <c r="I58" s="48">
        <v>51894</v>
      </c>
      <c r="J58" s="48">
        <v>50948</v>
      </c>
      <c r="K58" s="48">
        <v>48998</v>
      </c>
      <c r="L58" s="48">
        <v>48411</v>
      </c>
      <c r="M58" s="48">
        <v>46990</v>
      </c>
    </row>
    <row r="59" spans="2:26">
      <c r="B59" s="39">
        <v>2019</v>
      </c>
      <c r="C59" s="48">
        <v>64122</v>
      </c>
      <c r="D59" s="48">
        <v>63264</v>
      </c>
      <c r="E59" s="48">
        <v>61852</v>
      </c>
      <c r="F59" s="48">
        <v>59046</v>
      </c>
      <c r="G59" s="48">
        <v>58540</v>
      </c>
      <c r="H59" s="48">
        <v>56362</v>
      </c>
      <c r="I59" s="48">
        <v>53374</v>
      </c>
      <c r="J59" s="48">
        <v>51541</v>
      </c>
      <c r="K59" s="48">
        <v>50588</v>
      </c>
      <c r="L59" s="48">
        <v>48602</v>
      </c>
      <c r="M59" s="48">
        <v>47955</v>
      </c>
    </row>
    <row r="60" spans="2:26">
      <c r="B60" s="39">
        <v>2020</v>
      </c>
      <c r="C60" s="48">
        <v>64241</v>
      </c>
      <c r="D60" s="48">
        <v>63853</v>
      </c>
      <c r="E60" s="48">
        <v>62927</v>
      </c>
      <c r="F60" s="48">
        <v>61550</v>
      </c>
      <c r="G60" s="48">
        <v>58720</v>
      </c>
      <c r="H60" s="48">
        <v>58221</v>
      </c>
      <c r="I60" s="48">
        <v>55956</v>
      </c>
      <c r="J60" s="48">
        <v>52970</v>
      </c>
      <c r="K60" s="48">
        <v>51123</v>
      </c>
      <c r="L60" s="48">
        <v>50097</v>
      </c>
      <c r="M60" s="48">
        <v>48038</v>
      </c>
    </row>
    <row r="61" spans="2:26">
      <c r="B61" s="39">
        <v>2021</v>
      </c>
      <c r="C61" s="48">
        <v>64160</v>
      </c>
      <c r="D61" s="48">
        <v>63970</v>
      </c>
      <c r="E61" s="48">
        <v>63603</v>
      </c>
      <c r="F61" s="48">
        <v>62632</v>
      </c>
      <c r="G61" s="48">
        <v>61220</v>
      </c>
      <c r="H61" s="48">
        <v>58350</v>
      </c>
      <c r="I61" s="48">
        <v>57815</v>
      </c>
      <c r="J61" s="48">
        <v>55580</v>
      </c>
      <c r="K61" s="48">
        <v>52548</v>
      </c>
      <c r="L61" s="48">
        <v>50688</v>
      </c>
      <c r="M61" s="48">
        <v>49635</v>
      </c>
    </row>
    <row r="62" spans="2:26">
      <c r="B62" s="39">
        <v>2022</v>
      </c>
      <c r="C62" s="48">
        <v>62800</v>
      </c>
      <c r="D62" s="48">
        <v>64016</v>
      </c>
      <c r="E62" s="48">
        <v>63752</v>
      </c>
      <c r="F62" s="48">
        <v>63391</v>
      </c>
      <c r="G62" s="48">
        <v>62450</v>
      </c>
      <c r="H62" s="48">
        <v>60925</v>
      </c>
      <c r="I62" s="48">
        <v>58028</v>
      </c>
      <c r="J62" s="48">
        <v>57494</v>
      </c>
      <c r="K62" s="48">
        <v>55290</v>
      </c>
      <c r="L62" s="48">
        <v>52170</v>
      </c>
      <c r="M62" s="48">
        <v>50202</v>
      </c>
    </row>
    <row r="63" spans="2:26">
      <c r="C63" t="s">
        <v>2</v>
      </c>
    </row>
    <row r="64" spans="2:26">
      <c r="B64" s="11"/>
      <c r="C64" s="11">
        <v>60</v>
      </c>
      <c r="D64" s="11">
        <v>61</v>
      </c>
      <c r="E64" s="11">
        <v>62</v>
      </c>
      <c r="F64" s="11">
        <v>63</v>
      </c>
      <c r="G64" s="11">
        <v>64</v>
      </c>
      <c r="H64" s="11">
        <v>65</v>
      </c>
      <c r="I64" s="11">
        <v>66</v>
      </c>
      <c r="J64" s="11">
        <v>67</v>
      </c>
      <c r="K64" s="11">
        <v>68</v>
      </c>
      <c r="L64" s="11">
        <v>69</v>
      </c>
      <c r="M64" s="11">
        <v>70</v>
      </c>
      <c r="Z64" s="1"/>
    </row>
    <row r="65" spans="2:26">
      <c r="B65" s="39">
        <v>1966</v>
      </c>
      <c r="C65" s="48">
        <v>19592</v>
      </c>
      <c r="D65" s="48">
        <v>18538</v>
      </c>
      <c r="E65" s="48">
        <v>17775</v>
      </c>
      <c r="F65" s="48">
        <v>17132</v>
      </c>
      <c r="G65" s="48">
        <v>15657</v>
      </c>
      <c r="H65" s="48">
        <v>14867</v>
      </c>
      <c r="I65" s="48">
        <v>14005</v>
      </c>
      <c r="J65" s="48">
        <v>13046</v>
      </c>
      <c r="K65" s="48">
        <v>12485</v>
      </c>
      <c r="L65" s="48">
        <v>11550</v>
      </c>
      <c r="M65" s="48">
        <v>11387</v>
      </c>
      <c r="Z65" s="1"/>
    </row>
    <row r="66" spans="2:26">
      <c r="B66" s="39">
        <v>1967</v>
      </c>
      <c r="C66" s="48">
        <v>20428</v>
      </c>
      <c r="D66" s="48">
        <v>19170</v>
      </c>
      <c r="E66" s="48">
        <v>18101</v>
      </c>
      <c r="F66" s="48">
        <v>17299</v>
      </c>
      <c r="G66" s="48">
        <v>16580</v>
      </c>
      <c r="H66" s="48">
        <v>15161</v>
      </c>
      <c r="I66" s="48">
        <v>14280</v>
      </c>
      <c r="J66" s="48">
        <v>13388</v>
      </c>
      <c r="K66" s="48">
        <v>12467</v>
      </c>
      <c r="L66" s="48">
        <v>11847</v>
      </c>
      <c r="M66" s="48">
        <v>10937</v>
      </c>
      <c r="Z66" s="1"/>
    </row>
    <row r="67" spans="2:26">
      <c r="B67" s="39">
        <v>1968</v>
      </c>
      <c r="C67" s="48">
        <v>21060</v>
      </c>
      <c r="D67" s="48">
        <v>19954</v>
      </c>
      <c r="E67" s="48">
        <v>18758</v>
      </c>
      <c r="F67" s="48">
        <v>17672</v>
      </c>
      <c r="G67" s="48">
        <v>16836</v>
      </c>
      <c r="H67" s="48">
        <v>16044</v>
      </c>
      <c r="I67" s="48">
        <v>14682</v>
      </c>
      <c r="J67" s="48">
        <v>13717</v>
      </c>
      <c r="K67" s="48">
        <v>12800</v>
      </c>
      <c r="L67" s="48">
        <v>11912</v>
      </c>
      <c r="M67" s="48">
        <v>11243</v>
      </c>
      <c r="Z67" s="1"/>
    </row>
    <row r="68" spans="2:26">
      <c r="B68" s="39">
        <v>1969</v>
      </c>
      <c r="C68" s="48">
        <v>21402</v>
      </c>
      <c r="D68" s="48">
        <v>20512</v>
      </c>
      <c r="E68" s="48">
        <v>19491</v>
      </c>
      <c r="F68" s="48">
        <v>18354</v>
      </c>
      <c r="G68" s="48">
        <v>17255</v>
      </c>
      <c r="H68" s="48">
        <v>16385</v>
      </c>
      <c r="I68" s="48">
        <v>15526</v>
      </c>
      <c r="J68" s="48">
        <v>14218</v>
      </c>
      <c r="K68" s="48">
        <v>13178</v>
      </c>
      <c r="L68" s="48">
        <v>12236</v>
      </c>
      <c r="M68" s="48">
        <v>11383</v>
      </c>
      <c r="Z68" s="1"/>
    </row>
    <row r="69" spans="2:26">
      <c r="B69" s="39">
        <v>1970</v>
      </c>
      <c r="C69" s="48">
        <v>22124</v>
      </c>
      <c r="D69" s="48">
        <v>20964</v>
      </c>
      <c r="E69" s="48">
        <v>19979</v>
      </c>
      <c r="F69" s="48">
        <v>19040</v>
      </c>
      <c r="G69" s="48">
        <v>17960</v>
      </c>
      <c r="H69" s="48">
        <v>16847</v>
      </c>
      <c r="I69" s="48">
        <v>15948</v>
      </c>
      <c r="J69" s="48">
        <v>15024</v>
      </c>
      <c r="K69" s="48">
        <v>13769</v>
      </c>
      <c r="L69" s="48">
        <v>12661</v>
      </c>
      <c r="M69" s="48">
        <v>11699</v>
      </c>
      <c r="Z69" s="1"/>
    </row>
    <row r="70" spans="2:26">
      <c r="B70" s="39">
        <v>1971</v>
      </c>
      <c r="C70" s="48">
        <v>22675</v>
      </c>
      <c r="D70" s="48">
        <v>21680</v>
      </c>
      <c r="E70" s="48">
        <v>20538</v>
      </c>
      <c r="F70" s="48">
        <v>19462</v>
      </c>
      <c r="G70" s="48">
        <v>18602</v>
      </c>
      <c r="H70" s="48">
        <v>17577</v>
      </c>
      <c r="I70" s="48">
        <v>16452</v>
      </c>
      <c r="J70" s="48">
        <v>15522</v>
      </c>
      <c r="K70" s="48">
        <v>14541</v>
      </c>
      <c r="L70" s="48">
        <v>13334</v>
      </c>
      <c r="M70" s="48">
        <v>12167</v>
      </c>
      <c r="Z70" s="1"/>
    </row>
    <row r="71" spans="2:26">
      <c r="B71" s="39">
        <v>1972</v>
      </c>
      <c r="C71" s="48">
        <v>23218</v>
      </c>
      <c r="D71" s="48">
        <v>22238</v>
      </c>
      <c r="E71" s="48">
        <v>21239</v>
      </c>
      <c r="F71" s="48">
        <v>20055</v>
      </c>
      <c r="G71" s="48">
        <v>18960</v>
      </c>
      <c r="H71" s="48">
        <v>18060</v>
      </c>
      <c r="I71" s="48">
        <v>16977</v>
      </c>
      <c r="J71" s="48">
        <v>15838</v>
      </c>
      <c r="K71" s="48">
        <v>14912</v>
      </c>
      <c r="L71" s="48">
        <v>13940</v>
      </c>
      <c r="M71" s="48">
        <v>12731</v>
      </c>
      <c r="Z71" s="1"/>
    </row>
    <row r="72" spans="2:26">
      <c r="B72" s="39">
        <v>1973</v>
      </c>
      <c r="C72" s="48">
        <v>23871</v>
      </c>
      <c r="D72" s="48">
        <v>22737</v>
      </c>
      <c r="E72" s="48">
        <v>21786</v>
      </c>
      <c r="F72" s="48">
        <v>20768</v>
      </c>
      <c r="G72" s="48">
        <v>19521</v>
      </c>
      <c r="H72" s="48">
        <v>18377</v>
      </c>
      <c r="I72" s="48">
        <v>17440</v>
      </c>
      <c r="J72" s="48">
        <v>16338</v>
      </c>
      <c r="K72" s="48">
        <v>15210</v>
      </c>
      <c r="L72" s="48">
        <v>14266</v>
      </c>
      <c r="M72" s="48">
        <v>13293</v>
      </c>
      <c r="Z72" s="1"/>
    </row>
    <row r="73" spans="2:26">
      <c r="B73" s="39">
        <v>1974</v>
      </c>
      <c r="C73" s="48">
        <v>24241</v>
      </c>
      <c r="D73" s="48">
        <v>23333</v>
      </c>
      <c r="E73" s="48">
        <v>22238</v>
      </c>
      <c r="F73" s="48">
        <v>21307</v>
      </c>
      <c r="G73" s="48">
        <v>20273</v>
      </c>
      <c r="H73" s="48">
        <v>18940</v>
      </c>
      <c r="I73" s="48">
        <v>17753</v>
      </c>
      <c r="J73" s="48">
        <v>16807</v>
      </c>
      <c r="K73" s="48">
        <v>15693</v>
      </c>
      <c r="L73" s="48">
        <v>14565</v>
      </c>
      <c r="M73" s="48">
        <v>13598</v>
      </c>
      <c r="Z73" s="1"/>
    </row>
    <row r="74" spans="2:26">
      <c r="B74" s="39">
        <v>1975</v>
      </c>
      <c r="C74" s="48">
        <v>23958</v>
      </c>
      <c r="D74" s="48">
        <v>23675</v>
      </c>
      <c r="E74" s="48">
        <v>22742</v>
      </c>
      <c r="F74" s="48">
        <v>21669</v>
      </c>
      <c r="G74" s="48">
        <v>20783</v>
      </c>
      <c r="H74" s="48">
        <v>19727</v>
      </c>
      <c r="I74" s="48">
        <v>18309</v>
      </c>
      <c r="J74" s="48">
        <v>17091</v>
      </c>
      <c r="K74" s="48">
        <v>16125</v>
      </c>
      <c r="L74" s="48">
        <v>14998</v>
      </c>
      <c r="M74" s="48">
        <v>13890</v>
      </c>
      <c r="Z74" s="1"/>
    </row>
    <row r="75" spans="2:26">
      <c r="B75" s="39">
        <v>1976</v>
      </c>
      <c r="C75" s="48">
        <v>23802</v>
      </c>
      <c r="D75" s="48">
        <v>23500</v>
      </c>
      <c r="E75" s="48">
        <v>23058</v>
      </c>
      <c r="F75" s="48">
        <v>22145</v>
      </c>
      <c r="G75" s="48">
        <v>21125</v>
      </c>
      <c r="H75" s="48">
        <v>20253</v>
      </c>
      <c r="I75" s="48">
        <v>19181</v>
      </c>
      <c r="J75" s="48">
        <v>17714</v>
      </c>
      <c r="K75" s="48">
        <v>16483</v>
      </c>
      <c r="L75" s="48">
        <v>15484</v>
      </c>
      <c r="M75" s="48">
        <v>14344</v>
      </c>
      <c r="Z75" s="1"/>
    </row>
    <row r="76" spans="2:26">
      <c r="B76" s="39">
        <v>1977</v>
      </c>
      <c r="C76" s="48">
        <v>23872</v>
      </c>
      <c r="D76" s="48">
        <v>23305</v>
      </c>
      <c r="E76" s="48">
        <v>22971</v>
      </c>
      <c r="F76" s="48">
        <v>22502</v>
      </c>
      <c r="G76" s="48">
        <v>21564</v>
      </c>
      <c r="H76" s="48">
        <v>20479</v>
      </c>
      <c r="I76" s="48">
        <v>19534</v>
      </c>
      <c r="J76" s="48">
        <v>18475</v>
      </c>
      <c r="K76" s="48">
        <v>17017</v>
      </c>
      <c r="L76" s="48">
        <v>15737</v>
      </c>
      <c r="M76" s="48">
        <v>14762</v>
      </c>
      <c r="Z76" s="1"/>
    </row>
    <row r="77" spans="2:26">
      <c r="B77" s="39">
        <v>1978</v>
      </c>
      <c r="C77" s="48">
        <v>23885</v>
      </c>
      <c r="D77" s="48">
        <v>23295</v>
      </c>
      <c r="E77" s="48">
        <v>22700</v>
      </c>
      <c r="F77" s="48">
        <v>22345</v>
      </c>
      <c r="G77" s="48">
        <v>21834</v>
      </c>
      <c r="H77" s="48">
        <v>20883</v>
      </c>
      <c r="I77" s="48">
        <v>19733</v>
      </c>
      <c r="J77" s="48">
        <v>18694</v>
      </c>
      <c r="K77" s="48">
        <v>17640</v>
      </c>
      <c r="L77" s="48">
        <v>16229</v>
      </c>
      <c r="M77" s="48">
        <v>14947</v>
      </c>
      <c r="Z77" s="1"/>
    </row>
    <row r="78" spans="2:26">
      <c r="B78" s="39">
        <v>1979</v>
      </c>
      <c r="C78" s="48">
        <v>24828</v>
      </c>
      <c r="D78" s="48">
        <v>23322</v>
      </c>
      <c r="E78" s="48">
        <v>22733</v>
      </c>
      <c r="F78" s="48">
        <v>22130</v>
      </c>
      <c r="G78" s="48">
        <v>21748</v>
      </c>
      <c r="H78" s="48">
        <v>21173</v>
      </c>
      <c r="I78" s="48">
        <v>20225</v>
      </c>
      <c r="J78" s="48">
        <v>19023</v>
      </c>
      <c r="K78" s="48">
        <v>17901</v>
      </c>
      <c r="L78" s="48">
        <v>16853</v>
      </c>
      <c r="M78" s="48">
        <v>15485</v>
      </c>
      <c r="Z78" s="1"/>
    </row>
    <row r="79" spans="2:26">
      <c r="B79" s="39">
        <v>1980</v>
      </c>
      <c r="C79" s="48">
        <v>26324</v>
      </c>
      <c r="D79" s="48">
        <v>24269</v>
      </c>
      <c r="E79" s="48">
        <v>22777</v>
      </c>
      <c r="F79" s="48">
        <v>22191</v>
      </c>
      <c r="G79" s="48">
        <v>21536</v>
      </c>
      <c r="H79" s="48">
        <v>21135</v>
      </c>
      <c r="I79" s="48">
        <v>20534</v>
      </c>
      <c r="J79" s="48">
        <v>19514</v>
      </c>
      <c r="K79" s="48">
        <v>18215</v>
      </c>
      <c r="L79" s="48">
        <v>17041</v>
      </c>
      <c r="M79" s="48">
        <v>16052</v>
      </c>
      <c r="Z79" s="1"/>
    </row>
    <row r="80" spans="2:26">
      <c r="B80" s="39">
        <v>1981</v>
      </c>
      <c r="C80" s="48">
        <v>27553</v>
      </c>
      <c r="D80" s="48">
        <v>25834</v>
      </c>
      <c r="E80" s="48">
        <v>23771</v>
      </c>
      <c r="F80" s="48">
        <v>22297</v>
      </c>
      <c r="G80" s="48">
        <v>21657</v>
      </c>
      <c r="H80" s="48">
        <v>20968</v>
      </c>
      <c r="I80" s="48">
        <v>20498</v>
      </c>
      <c r="J80" s="48">
        <v>19858</v>
      </c>
      <c r="K80" s="48">
        <v>18872</v>
      </c>
      <c r="L80" s="48">
        <v>17507</v>
      </c>
      <c r="M80" s="48">
        <v>16264</v>
      </c>
      <c r="Z80" s="1"/>
    </row>
    <row r="81" spans="2:26">
      <c r="B81" s="39">
        <v>1982</v>
      </c>
      <c r="C81" s="48">
        <v>28088</v>
      </c>
      <c r="D81" s="48">
        <v>27013</v>
      </c>
      <c r="E81" s="48">
        <v>25297</v>
      </c>
      <c r="F81" s="48">
        <v>23228</v>
      </c>
      <c r="G81" s="48">
        <v>21736</v>
      </c>
      <c r="H81" s="48">
        <v>21056</v>
      </c>
      <c r="I81" s="48">
        <v>20321</v>
      </c>
      <c r="J81" s="48">
        <v>19823</v>
      </c>
      <c r="K81" s="48">
        <v>19123</v>
      </c>
      <c r="L81" s="48">
        <v>18120</v>
      </c>
      <c r="M81" s="48">
        <v>16744</v>
      </c>
      <c r="Z81" s="1"/>
    </row>
    <row r="82" spans="2:26">
      <c r="B82" s="39">
        <v>1983</v>
      </c>
      <c r="C82" s="48">
        <v>28106</v>
      </c>
      <c r="D82" s="48">
        <v>27492</v>
      </c>
      <c r="E82" s="48">
        <v>26409</v>
      </c>
      <c r="F82" s="48">
        <v>24671</v>
      </c>
      <c r="G82" s="48">
        <v>22626</v>
      </c>
      <c r="H82" s="48">
        <v>21120</v>
      </c>
      <c r="I82" s="48">
        <v>20390</v>
      </c>
      <c r="J82" s="48">
        <v>19608</v>
      </c>
      <c r="K82" s="48">
        <v>19084</v>
      </c>
      <c r="L82" s="48">
        <v>18322</v>
      </c>
      <c r="M82" s="48">
        <v>17275</v>
      </c>
      <c r="Z82" s="1"/>
    </row>
    <row r="83" spans="2:26">
      <c r="B83" s="39">
        <v>1984</v>
      </c>
      <c r="C83" s="48">
        <v>28781</v>
      </c>
      <c r="D83" s="48">
        <v>27505</v>
      </c>
      <c r="E83" s="48">
        <v>26908</v>
      </c>
      <c r="F83" s="48">
        <v>25829</v>
      </c>
      <c r="G83" s="48">
        <v>24087</v>
      </c>
      <c r="H83" s="48">
        <v>22027</v>
      </c>
      <c r="I83" s="48">
        <v>20532</v>
      </c>
      <c r="J83" s="48">
        <v>19751</v>
      </c>
      <c r="K83" s="48">
        <v>18896</v>
      </c>
      <c r="L83" s="48">
        <v>18349</v>
      </c>
      <c r="M83" s="48">
        <v>17522</v>
      </c>
      <c r="Z83" s="1"/>
    </row>
    <row r="84" spans="2:26">
      <c r="B84" s="39">
        <v>1985</v>
      </c>
      <c r="C84" s="48">
        <v>29247</v>
      </c>
      <c r="D84" s="48">
        <v>28214</v>
      </c>
      <c r="E84" s="48">
        <v>26896</v>
      </c>
      <c r="F84" s="48">
        <v>26292</v>
      </c>
      <c r="G84" s="48">
        <v>25220</v>
      </c>
      <c r="H84" s="48">
        <v>23454</v>
      </c>
      <c r="I84" s="48">
        <v>21406</v>
      </c>
      <c r="J84" s="48">
        <v>19911</v>
      </c>
      <c r="K84" s="48">
        <v>19081</v>
      </c>
      <c r="L84" s="48">
        <v>18182</v>
      </c>
      <c r="M84" s="48">
        <v>17612</v>
      </c>
      <c r="Z84" s="1"/>
    </row>
    <row r="85" spans="2:26">
      <c r="B85" s="39">
        <v>1986</v>
      </c>
      <c r="C85" s="48">
        <v>29495</v>
      </c>
      <c r="D85" s="48">
        <v>28757</v>
      </c>
      <c r="E85" s="48">
        <v>27692</v>
      </c>
      <c r="F85" s="48">
        <v>26378</v>
      </c>
      <c r="G85" s="48">
        <v>25680</v>
      </c>
      <c r="H85" s="48">
        <v>24575</v>
      </c>
      <c r="I85" s="48">
        <v>22816</v>
      </c>
      <c r="J85" s="48">
        <v>20822</v>
      </c>
      <c r="K85" s="48">
        <v>19329</v>
      </c>
      <c r="L85" s="48">
        <v>18385</v>
      </c>
      <c r="M85" s="48">
        <v>17437</v>
      </c>
      <c r="Y85" s="9"/>
      <c r="Z85" s="9"/>
    </row>
    <row r="86" spans="2:26">
      <c r="B86" s="39">
        <v>1987</v>
      </c>
      <c r="C86" s="48">
        <v>30147</v>
      </c>
      <c r="D86" s="48">
        <v>29176</v>
      </c>
      <c r="E86" s="48">
        <v>28448</v>
      </c>
      <c r="F86" s="48">
        <v>27347</v>
      </c>
      <c r="G86" s="48">
        <v>25973</v>
      </c>
      <c r="H86" s="48">
        <v>25206</v>
      </c>
      <c r="I86" s="48">
        <v>24067</v>
      </c>
      <c r="J86" s="48">
        <v>22269</v>
      </c>
      <c r="K86" s="48">
        <v>20240</v>
      </c>
      <c r="L86" s="48">
        <v>18741</v>
      </c>
      <c r="M86" s="48">
        <v>17773</v>
      </c>
      <c r="Y86" s="9"/>
      <c r="Z86" s="9"/>
    </row>
    <row r="87" spans="2:26">
      <c r="B87" s="39">
        <v>1988</v>
      </c>
      <c r="C87" s="48">
        <v>30413</v>
      </c>
      <c r="D87" s="48">
        <v>29776</v>
      </c>
      <c r="E87" s="48">
        <v>28773</v>
      </c>
      <c r="F87" s="48">
        <v>28031</v>
      </c>
      <c r="G87" s="48">
        <v>26906</v>
      </c>
      <c r="H87" s="48">
        <v>25510</v>
      </c>
      <c r="I87" s="48">
        <v>24707</v>
      </c>
      <c r="J87" s="48">
        <v>23515</v>
      </c>
      <c r="K87" s="48">
        <v>21656</v>
      </c>
      <c r="L87" s="48">
        <v>19593</v>
      </c>
      <c r="M87" s="48">
        <v>18104</v>
      </c>
      <c r="Y87" s="9"/>
      <c r="Z87" s="9"/>
    </row>
    <row r="88" spans="2:26">
      <c r="B88" s="39">
        <v>1989</v>
      </c>
      <c r="C88" s="48">
        <v>30946</v>
      </c>
      <c r="D88" s="48">
        <v>30125</v>
      </c>
      <c r="E88" s="48">
        <v>29407</v>
      </c>
      <c r="F88" s="48">
        <v>28356</v>
      </c>
      <c r="G88" s="48">
        <v>27618</v>
      </c>
      <c r="H88" s="48">
        <v>26475</v>
      </c>
      <c r="I88" s="48">
        <v>25012</v>
      </c>
      <c r="J88" s="48">
        <v>24164</v>
      </c>
      <c r="K88" s="48">
        <v>22938</v>
      </c>
      <c r="L88" s="48">
        <v>21064</v>
      </c>
      <c r="M88" s="48">
        <v>18988</v>
      </c>
      <c r="Y88" s="9"/>
      <c r="Z88" s="9"/>
    </row>
    <row r="89" spans="2:26">
      <c r="B89" s="39">
        <v>1990</v>
      </c>
      <c r="C89" s="48">
        <v>31633</v>
      </c>
      <c r="D89" s="48">
        <v>30602</v>
      </c>
      <c r="E89" s="48">
        <v>29730</v>
      </c>
      <c r="F89" s="48">
        <v>28976</v>
      </c>
      <c r="G89" s="48">
        <v>27895</v>
      </c>
      <c r="H89" s="48">
        <v>27177</v>
      </c>
      <c r="I89" s="48">
        <v>26017</v>
      </c>
      <c r="J89" s="48">
        <v>24477</v>
      </c>
      <c r="K89" s="48">
        <v>23577</v>
      </c>
      <c r="L89" s="48">
        <v>22322</v>
      </c>
      <c r="M89" s="48">
        <v>20394</v>
      </c>
      <c r="Y89" s="9"/>
      <c r="Z89" s="9"/>
    </row>
    <row r="90" spans="2:26">
      <c r="B90" s="39">
        <v>1991</v>
      </c>
      <c r="C90" s="48">
        <v>32259</v>
      </c>
      <c r="D90" s="48">
        <v>31233</v>
      </c>
      <c r="E90" s="48">
        <v>30147</v>
      </c>
      <c r="F90" s="48">
        <v>29274</v>
      </c>
      <c r="G90" s="48">
        <v>28455</v>
      </c>
      <c r="H90" s="48">
        <v>27406</v>
      </c>
      <c r="I90" s="48">
        <v>26631</v>
      </c>
      <c r="J90" s="48">
        <v>25406</v>
      </c>
      <c r="K90" s="48">
        <v>23885</v>
      </c>
      <c r="L90" s="48">
        <v>22882</v>
      </c>
      <c r="M90" s="48">
        <v>21594</v>
      </c>
      <c r="Y90" s="9"/>
      <c r="Z90" s="9"/>
    </row>
    <row r="91" spans="2:26">
      <c r="B91" s="39">
        <v>1992</v>
      </c>
      <c r="C91" s="48">
        <v>32205</v>
      </c>
      <c r="D91" s="48">
        <v>31744</v>
      </c>
      <c r="E91" s="48">
        <v>30679</v>
      </c>
      <c r="F91" s="48">
        <v>29566</v>
      </c>
      <c r="G91" s="48">
        <v>28624</v>
      </c>
      <c r="H91" s="48">
        <v>27787</v>
      </c>
      <c r="I91" s="48">
        <v>26664</v>
      </c>
      <c r="J91" s="48">
        <v>25816</v>
      </c>
      <c r="K91" s="48">
        <v>24560</v>
      </c>
      <c r="L91" s="48">
        <v>23019</v>
      </c>
      <c r="M91" s="48">
        <v>22013</v>
      </c>
      <c r="Y91" s="9"/>
      <c r="Z91" s="9"/>
    </row>
    <row r="92" spans="2:26">
      <c r="B92" s="39">
        <v>1993</v>
      </c>
      <c r="C92" s="48">
        <v>30952</v>
      </c>
      <c r="D92" s="48">
        <v>31776</v>
      </c>
      <c r="E92" s="48">
        <v>31236</v>
      </c>
      <c r="F92" s="48">
        <v>30144</v>
      </c>
      <c r="G92" s="48">
        <v>29009</v>
      </c>
      <c r="H92" s="48">
        <v>27988</v>
      </c>
      <c r="I92" s="48">
        <v>27104</v>
      </c>
      <c r="J92" s="48">
        <v>25915</v>
      </c>
      <c r="K92" s="48">
        <v>25017</v>
      </c>
      <c r="L92" s="48">
        <v>23747</v>
      </c>
      <c r="M92" s="48">
        <v>22195</v>
      </c>
      <c r="Y92" s="9"/>
      <c r="Z92" s="9"/>
    </row>
    <row r="93" spans="2:26">
      <c r="B93" s="39">
        <v>1994</v>
      </c>
      <c r="C93" s="48">
        <v>30373</v>
      </c>
      <c r="D93" s="48">
        <v>30500</v>
      </c>
      <c r="E93" s="48">
        <v>31296</v>
      </c>
      <c r="F93" s="48">
        <v>30693</v>
      </c>
      <c r="G93" s="48">
        <v>29549</v>
      </c>
      <c r="H93" s="48">
        <v>28372</v>
      </c>
      <c r="I93" s="48">
        <v>27290</v>
      </c>
      <c r="J93" s="48">
        <v>26354</v>
      </c>
      <c r="K93" s="48">
        <v>25132</v>
      </c>
      <c r="L93" s="48">
        <v>24191</v>
      </c>
      <c r="M93" s="48">
        <v>22884</v>
      </c>
      <c r="Y93" s="9"/>
      <c r="Z93" s="9"/>
    </row>
    <row r="94" spans="2:26">
      <c r="B94" s="39">
        <v>1995</v>
      </c>
      <c r="C94" s="48">
        <v>30714</v>
      </c>
      <c r="D94" s="48">
        <v>29919</v>
      </c>
      <c r="E94" s="48">
        <v>30002</v>
      </c>
      <c r="F94" s="48">
        <v>30771</v>
      </c>
      <c r="G94" s="48">
        <v>30106</v>
      </c>
      <c r="H94" s="48">
        <v>28876</v>
      </c>
      <c r="I94" s="48">
        <v>27676</v>
      </c>
      <c r="J94" s="48">
        <v>26563</v>
      </c>
      <c r="K94" s="48">
        <v>25539</v>
      </c>
      <c r="L94" s="48">
        <v>24274</v>
      </c>
      <c r="M94" s="48">
        <v>23318</v>
      </c>
      <c r="Y94" s="9"/>
      <c r="Z94" s="7"/>
    </row>
    <row r="95" spans="2:26">
      <c r="B95" s="39">
        <v>1996</v>
      </c>
      <c r="C95" s="48">
        <v>30549</v>
      </c>
      <c r="D95" s="48">
        <v>30230</v>
      </c>
      <c r="E95" s="48">
        <v>29492</v>
      </c>
      <c r="F95" s="48">
        <v>29528</v>
      </c>
      <c r="G95" s="48">
        <v>30088</v>
      </c>
      <c r="H95" s="48">
        <v>29427</v>
      </c>
      <c r="I95" s="48">
        <v>28189</v>
      </c>
      <c r="J95" s="48">
        <v>26947</v>
      </c>
      <c r="K95" s="48">
        <v>25804</v>
      </c>
      <c r="L95" s="48">
        <v>24720</v>
      </c>
      <c r="M95" s="48">
        <v>23453</v>
      </c>
    </row>
    <row r="96" spans="2:26">
      <c r="B96" s="39">
        <v>1997</v>
      </c>
      <c r="C96" s="48">
        <v>31028</v>
      </c>
      <c r="D96" s="48">
        <v>30183</v>
      </c>
      <c r="E96" s="48">
        <v>29831</v>
      </c>
      <c r="F96" s="48">
        <v>29025</v>
      </c>
      <c r="G96" s="48">
        <v>29029</v>
      </c>
      <c r="H96" s="48">
        <v>29583</v>
      </c>
      <c r="I96" s="48">
        <v>28870</v>
      </c>
      <c r="J96" s="48">
        <v>27545</v>
      </c>
      <c r="K96" s="48">
        <v>26270</v>
      </c>
      <c r="L96" s="48">
        <v>25122</v>
      </c>
      <c r="M96" s="48">
        <v>23980</v>
      </c>
    </row>
    <row r="97" spans="2:17">
      <c r="B97" s="39">
        <v>1998</v>
      </c>
      <c r="C97" s="48">
        <v>32480</v>
      </c>
      <c r="D97" s="48">
        <v>30634</v>
      </c>
      <c r="E97" s="48">
        <v>29764</v>
      </c>
      <c r="F97" s="48">
        <v>29381</v>
      </c>
      <c r="G97" s="48">
        <v>28517</v>
      </c>
      <c r="H97" s="48">
        <v>28531</v>
      </c>
      <c r="I97" s="48">
        <v>29059</v>
      </c>
      <c r="J97" s="48">
        <v>28241</v>
      </c>
      <c r="K97" s="48">
        <v>26867</v>
      </c>
      <c r="L97" s="48">
        <v>25567</v>
      </c>
      <c r="M97" s="48">
        <v>24397</v>
      </c>
    </row>
    <row r="98" spans="2:17">
      <c r="B98" s="39">
        <v>1999</v>
      </c>
      <c r="C98" s="48">
        <v>33577</v>
      </c>
      <c r="D98" s="48">
        <v>32108</v>
      </c>
      <c r="E98" s="48">
        <v>30226</v>
      </c>
      <c r="F98" s="48">
        <v>29353</v>
      </c>
      <c r="G98" s="48">
        <v>28951</v>
      </c>
      <c r="H98" s="48">
        <v>28020</v>
      </c>
      <c r="I98" s="48">
        <v>27992</v>
      </c>
      <c r="J98" s="48">
        <v>28486</v>
      </c>
      <c r="K98" s="48">
        <v>27600</v>
      </c>
      <c r="L98" s="48">
        <v>26172</v>
      </c>
      <c r="M98" s="48">
        <v>24835</v>
      </c>
    </row>
    <row r="99" spans="2:17">
      <c r="B99" s="39">
        <v>2000</v>
      </c>
      <c r="C99" s="48">
        <v>35333</v>
      </c>
      <c r="D99" s="48">
        <v>33192</v>
      </c>
      <c r="E99" s="48">
        <v>31721</v>
      </c>
      <c r="F99" s="48">
        <v>29802</v>
      </c>
      <c r="G99" s="48">
        <v>28907</v>
      </c>
      <c r="H99" s="48">
        <v>28475</v>
      </c>
      <c r="I99" s="48">
        <v>27492</v>
      </c>
      <c r="J99" s="48">
        <v>27438</v>
      </c>
      <c r="K99" s="48">
        <v>27905</v>
      </c>
      <c r="L99" s="48">
        <v>26940</v>
      </c>
      <c r="M99" s="48">
        <v>25457</v>
      </c>
    </row>
    <row r="100" spans="2:17">
      <c r="B100" s="39">
        <v>2001</v>
      </c>
      <c r="C100" s="48">
        <v>37474</v>
      </c>
      <c r="D100" s="48">
        <v>35034</v>
      </c>
      <c r="E100" s="48">
        <v>32857</v>
      </c>
      <c r="F100" s="48">
        <v>31308</v>
      </c>
      <c r="G100" s="48">
        <v>29482</v>
      </c>
      <c r="H100" s="48">
        <v>28524</v>
      </c>
      <c r="I100" s="48">
        <v>27983</v>
      </c>
      <c r="J100" s="48">
        <v>27049</v>
      </c>
      <c r="K100" s="48">
        <v>26914</v>
      </c>
      <c r="L100" s="48">
        <v>27167</v>
      </c>
      <c r="M100" s="48">
        <v>26218</v>
      </c>
    </row>
    <row r="101" spans="2:17">
      <c r="B101" s="39">
        <v>2002</v>
      </c>
      <c r="C101" s="48">
        <v>39503</v>
      </c>
      <c r="D101" s="48">
        <v>37203</v>
      </c>
      <c r="E101" s="48">
        <v>34724</v>
      </c>
      <c r="F101" s="48">
        <v>32491</v>
      </c>
      <c r="G101" s="48">
        <v>30888</v>
      </c>
      <c r="H101" s="48">
        <v>28995</v>
      </c>
      <c r="I101" s="48">
        <v>28038</v>
      </c>
      <c r="J101" s="48">
        <v>27505</v>
      </c>
      <c r="K101" s="48">
        <v>26539</v>
      </c>
      <c r="L101" s="48">
        <v>26307</v>
      </c>
      <c r="M101" s="48">
        <v>26437</v>
      </c>
    </row>
    <row r="102" spans="2:17">
      <c r="B102" s="39">
        <v>2003</v>
      </c>
      <c r="C102" s="48">
        <v>41449</v>
      </c>
      <c r="D102" s="48">
        <v>39165</v>
      </c>
      <c r="E102" s="48">
        <v>36909</v>
      </c>
      <c r="F102" s="48">
        <v>34396</v>
      </c>
      <c r="G102" s="48">
        <v>32071</v>
      </c>
      <c r="H102" s="48">
        <v>30431</v>
      </c>
      <c r="I102" s="48">
        <v>28492</v>
      </c>
      <c r="J102" s="48">
        <v>27517</v>
      </c>
      <c r="K102" s="48">
        <v>26997</v>
      </c>
      <c r="L102" s="48">
        <v>25979</v>
      </c>
      <c r="M102" s="48">
        <v>25648</v>
      </c>
    </row>
    <row r="103" spans="2:17">
      <c r="B103" s="39">
        <v>2004</v>
      </c>
      <c r="C103" s="48">
        <v>43075</v>
      </c>
      <c r="D103" s="48">
        <v>41116</v>
      </c>
      <c r="E103" s="48">
        <v>38829</v>
      </c>
      <c r="F103" s="48">
        <v>36607</v>
      </c>
      <c r="G103" s="48">
        <v>34053</v>
      </c>
      <c r="H103" s="48">
        <v>31671</v>
      </c>
      <c r="I103" s="48">
        <v>29963</v>
      </c>
      <c r="J103" s="48">
        <v>27967</v>
      </c>
      <c r="K103" s="48">
        <v>26996</v>
      </c>
      <c r="L103" s="48">
        <v>26476</v>
      </c>
      <c r="M103" s="48">
        <v>25439</v>
      </c>
    </row>
    <row r="104" spans="2:17">
      <c r="B104" s="39">
        <v>2005</v>
      </c>
      <c r="C104" s="48">
        <v>44878</v>
      </c>
      <c r="D104" s="48">
        <v>42778</v>
      </c>
      <c r="E104" s="48">
        <v>40771</v>
      </c>
      <c r="F104" s="48">
        <v>38465</v>
      </c>
      <c r="G104" s="48">
        <v>36288</v>
      </c>
      <c r="H104" s="48">
        <v>33690</v>
      </c>
      <c r="I104" s="48">
        <v>31236</v>
      </c>
      <c r="J104" s="48">
        <v>29476</v>
      </c>
      <c r="K104" s="48">
        <v>27403</v>
      </c>
      <c r="L104" s="48">
        <v>26413</v>
      </c>
      <c r="M104" s="48">
        <v>25937</v>
      </c>
    </row>
    <row r="105" spans="2:17">
      <c r="B105" s="39">
        <v>2006</v>
      </c>
      <c r="C105" s="48">
        <v>47382</v>
      </c>
      <c r="D105" s="48">
        <v>44630</v>
      </c>
      <c r="E105" s="48">
        <v>42519</v>
      </c>
      <c r="F105" s="48">
        <v>40381</v>
      </c>
      <c r="G105" s="48">
        <v>38046</v>
      </c>
      <c r="H105" s="48">
        <v>35902</v>
      </c>
      <c r="I105" s="48">
        <v>33322</v>
      </c>
      <c r="J105" s="48">
        <v>30831</v>
      </c>
      <c r="K105" s="48">
        <v>28934</v>
      </c>
      <c r="L105" s="48">
        <v>26918</v>
      </c>
      <c r="M105" s="48">
        <v>25890</v>
      </c>
    </row>
    <row r="106" spans="2:17">
      <c r="B106" s="39">
        <v>2007</v>
      </c>
      <c r="C106" s="48">
        <v>49187</v>
      </c>
      <c r="D106" s="48">
        <v>47276</v>
      </c>
      <c r="E106" s="48">
        <v>44359</v>
      </c>
      <c r="F106" s="48">
        <v>42149</v>
      </c>
      <c r="G106" s="48">
        <v>39946</v>
      </c>
      <c r="H106" s="48">
        <v>37551</v>
      </c>
      <c r="I106" s="48">
        <v>35370</v>
      </c>
      <c r="J106" s="48">
        <v>32786</v>
      </c>
      <c r="K106" s="48">
        <v>30282</v>
      </c>
      <c r="L106" s="48">
        <v>28428</v>
      </c>
      <c r="M106" s="48">
        <v>26416</v>
      </c>
    </row>
    <row r="107" spans="2:17">
      <c r="B107" s="39">
        <v>2008</v>
      </c>
      <c r="C107" s="48">
        <v>50050</v>
      </c>
      <c r="D107" s="48">
        <v>49176</v>
      </c>
      <c r="E107" s="48">
        <v>47133</v>
      </c>
      <c r="F107" s="48">
        <v>44047</v>
      </c>
      <c r="G107" s="48">
        <v>41720</v>
      </c>
      <c r="H107" s="48">
        <v>39461</v>
      </c>
      <c r="I107" s="48">
        <v>37035</v>
      </c>
      <c r="J107" s="48">
        <v>34791</v>
      </c>
      <c r="K107" s="48">
        <v>32191</v>
      </c>
      <c r="L107" s="48">
        <v>29724</v>
      </c>
      <c r="M107" s="48">
        <v>27940</v>
      </c>
    </row>
    <row r="108" spans="2:17">
      <c r="B108" s="39">
        <v>2009</v>
      </c>
      <c r="C108" s="48">
        <v>51178</v>
      </c>
      <c r="D108" s="48">
        <v>50032</v>
      </c>
      <c r="E108" s="48">
        <v>49135</v>
      </c>
      <c r="F108" s="48">
        <v>46977</v>
      </c>
      <c r="G108" s="48">
        <v>43751</v>
      </c>
      <c r="H108" s="48">
        <v>41295</v>
      </c>
      <c r="I108" s="48">
        <v>39002</v>
      </c>
      <c r="J108" s="48">
        <v>36519</v>
      </c>
      <c r="K108" s="48">
        <v>34191</v>
      </c>
      <c r="L108" s="48">
        <v>31595</v>
      </c>
      <c r="M108" s="48">
        <v>29148</v>
      </c>
    </row>
    <row r="109" spans="2:17">
      <c r="B109" s="39">
        <v>2010</v>
      </c>
      <c r="C109" s="48">
        <v>52391</v>
      </c>
      <c r="D109" s="48">
        <v>51128</v>
      </c>
      <c r="E109" s="48">
        <v>49982</v>
      </c>
      <c r="F109" s="48">
        <v>49096</v>
      </c>
      <c r="G109" s="48">
        <v>46834</v>
      </c>
      <c r="H109" s="48">
        <v>43433</v>
      </c>
      <c r="I109" s="48">
        <v>40861</v>
      </c>
      <c r="J109" s="48">
        <v>38507</v>
      </c>
      <c r="K109" s="48">
        <v>35957</v>
      </c>
      <c r="L109" s="48">
        <v>33556</v>
      </c>
      <c r="M109" s="48">
        <v>30980</v>
      </c>
    </row>
    <row r="110" spans="2:17">
      <c r="B110" s="39">
        <v>2011</v>
      </c>
      <c r="C110" s="48">
        <v>53566</v>
      </c>
      <c r="D110" s="48">
        <v>52313</v>
      </c>
      <c r="E110" s="48">
        <v>51010</v>
      </c>
      <c r="F110" s="48">
        <v>49890</v>
      </c>
      <c r="G110" s="48">
        <v>48860</v>
      </c>
      <c r="H110" s="48">
        <v>46466</v>
      </c>
      <c r="I110" s="48">
        <v>43075</v>
      </c>
      <c r="J110" s="48">
        <v>40348</v>
      </c>
      <c r="K110" s="48">
        <v>37949</v>
      </c>
      <c r="L110" s="48">
        <v>35395</v>
      </c>
      <c r="M110" s="48">
        <v>32873</v>
      </c>
    </row>
    <row r="111" spans="2:17">
      <c r="B111" s="39">
        <v>2012</v>
      </c>
      <c r="C111" s="48">
        <v>54357</v>
      </c>
      <c r="D111" s="48">
        <v>53194</v>
      </c>
      <c r="E111" s="48">
        <v>51905</v>
      </c>
      <c r="F111" s="48">
        <v>50551</v>
      </c>
      <c r="G111" s="48">
        <v>49407</v>
      </c>
      <c r="H111" s="48">
        <v>48346</v>
      </c>
      <c r="I111" s="48">
        <v>45941</v>
      </c>
      <c r="J111" s="48">
        <v>42542</v>
      </c>
      <c r="K111" s="48">
        <v>39769</v>
      </c>
      <c r="L111" s="48">
        <v>37346</v>
      </c>
      <c r="M111" s="48">
        <v>34791</v>
      </c>
    </row>
    <row r="112" spans="2:17">
      <c r="B112" s="39">
        <v>2013</v>
      </c>
      <c r="C112" s="48">
        <v>56273</v>
      </c>
      <c r="D112" s="48">
        <v>53952</v>
      </c>
      <c r="E112" s="48">
        <v>52745</v>
      </c>
      <c r="F112" s="48">
        <v>51417</v>
      </c>
      <c r="G112" s="48">
        <v>50050</v>
      </c>
      <c r="H112" s="48">
        <v>48881</v>
      </c>
      <c r="I112" s="48">
        <v>47786</v>
      </c>
      <c r="J112" s="48">
        <v>45378</v>
      </c>
      <c r="K112" s="48">
        <v>41963</v>
      </c>
      <c r="L112" s="48">
        <v>39182</v>
      </c>
      <c r="M112" s="48">
        <v>36741</v>
      </c>
      <c r="N112" s="4"/>
      <c r="O112" s="4"/>
      <c r="P112" s="4"/>
      <c r="Q112" s="4"/>
    </row>
    <row r="113" spans="2:17">
      <c r="B113" s="39">
        <v>2014</v>
      </c>
      <c r="C113" s="48">
        <v>58618</v>
      </c>
      <c r="D113" s="48">
        <v>55854</v>
      </c>
      <c r="E113" s="48">
        <v>53500</v>
      </c>
      <c r="F113" s="48">
        <v>52264</v>
      </c>
      <c r="G113" s="48">
        <v>50926</v>
      </c>
      <c r="H113" s="48">
        <v>49535</v>
      </c>
      <c r="I113" s="48">
        <v>48329</v>
      </c>
      <c r="J113" s="48">
        <v>47217</v>
      </c>
      <c r="K113" s="48">
        <v>44784</v>
      </c>
      <c r="L113" s="48">
        <v>41349</v>
      </c>
      <c r="M113" s="48">
        <v>38547</v>
      </c>
      <c r="N113" s="4"/>
      <c r="O113" s="4"/>
      <c r="P113" s="4"/>
      <c r="Q113" s="4"/>
    </row>
    <row r="114" spans="2:17">
      <c r="B114" s="39">
        <v>2015</v>
      </c>
      <c r="C114" s="48">
        <v>59702</v>
      </c>
      <c r="D114" s="48">
        <v>58170</v>
      </c>
      <c r="E114" s="48">
        <v>55376</v>
      </c>
      <c r="F114" s="48">
        <v>52999</v>
      </c>
      <c r="G114" s="48">
        <v>51743</v>
      </c>
      <c r="H114" s="48">
        <v>50378</v>
      </c>
      <c r="I114" s="48">
        <v>48962</v>
      </c>
      <c r="J114" s="48">
        <v>47725</v>
      </c>
      <c r="K114" s="48">
        <v>46542</v>
      </c>
      <c r="L114" s="48">
        <v>44077</v>
      </c>
      <c r="M114" s="48">
        <v>40640</v>
      </c>
      <c r="N114" s="4"/>
      <c r="O114" s="4"/>
      <c r="P114" s="4"/>
      <c r="Q114" s="4"/>
    </row>
    <row r="115" spans="2:17">
      <c r="B115" s="39">
        <v>2016</v>
      </c>
      <c r="C115" s="48">
        <v>60969</v>
      </c>
      <c r="D115" s="48">
        <v>59305</v>
      </c>
      <c r="E115" s="48">
        <v>57745</v>
      </c>
      <c r="F115" s="48">
        <v>54917</v>
      </c>
      <c r="G115" s="48">
        <v>52521</v>
      </c>
      <c r="H115" s="48">
        <v>51245</v>
      </c>
      <c r="I115" s="48">
        <v>49860</v>
      </c>
      <c r="J115" s="48">
        <v>48426</v>
      </c>
      <c r="K115" s="48">
        <v>47121</v>
      </c>
      <c r="L115" s="48">
        <v>45882</v>
      </c>
      <c r="M115" s="48">
        <v>43389</v>
      </c>
      <c r="N115" s="4"/>
      <c r="O115" s="4"/>
      <c r="P115" s="4"/>
      <c r="Q115" s="4"/>
    </row>
    <row r="116" spans="2:17">
      <c r="B116" s="39">
        <v>2017</v>
      </c>
      <c r="C116" s="48">
        <v>62730</v>
      </c>
      <c r="D116" s="48">
        <v>60571</v>
      </c>
      <c r="E116" s="48">
        <v>58878</v>
      </c>
      <c r="F116" s="48">
        <v>57284</v>
      </c>
      <c r="G116" s="48">
        <v>54457</v>
      </c>
      <c r="H116" s="48">
        <v>52040</v>
      </c>
      <c r="I116" s="48">
        <v>50715</v>
      </c>
      <c r="J116" s="48">
        <v>49307</v>
      </c>
      <c r="K116" s="48">
        <v>47825</v>
      </c>
      <c r="L116" s="48">
        <v>46477</v>
      </c>
      <c r="M116" s="48">
        <v>45181</v>
      </c>
    </row>
    <row r="117" spans="2:17">
      <c r="B117" s="39">
        <v>2018</v>
      </c>
      <c r="C117" s="48">
        <v>63355</v>
      </c>
      <c r="D117" s="48">
        <v>61586</v>
      </c>
      <c r="E117" s="48">
        <v>58978</v>
      </c>
      <c r="F117" s="48">
        <v>58024</v>
      </c>
      <c r="G117" s="48">
        <v>55508</v>
      </c>
      <c r="H117" s="48">
        <v>52593</v>
      </c>
      <c r="I117" s="48">
        <v>50738</v>
      </c>
      <c r="J117" s="48">
        <v>49597</v>
      </c>
      <c r="K117" s="48">
        <v>47425</v>
      </c>
      <c r="L117" s="48">
        <v>46235</v>
      </c>
      <c r="M117" s="48">
        <v>44457</v>
      </c>
      <c r="N117" s="4"/>
      <c r="O117" s="4"/>
      <c r="P117" s="4"/>
      <c r="Q117" s="4"/>
    </row>
    <row r="118" spans="2:17">
      <c r="B118" s="39">
        <v>2019</v>
      </c>
      <c r="C118" s="48">
        <v>63320</v>
      </c>
      <c r="D118" s="48">
        <v>62978</v>
      </c>
      <c r="E118" s="48">
        <v>61181</v>
      </c>
      <c r="F118" s="48">
        <v>58561</v>
      </c>
      <c r="G118" s="48">
        <v>57596</v>
      </c>
      <c r="H118" s="48">
        <v>55012</v>
      </c>
      <c r="I118" s="48">
        <v>52058</v>
      </c>
      <c r="J118" s="48">
        <v>50256</v>
      </c>
      <c r="K118" s="48">
        <v>48993</v>
      </c>
      <c r="L118" s="48">
        <v>46838</v>
      </c>
      <c r="M118" s="48">
        <v>45533</v>
      </c>
      <c r="N118" s="4"/>
      <c r="O118" s="4"/>
      <c r="P118" s="4"/>
      <c r="Q118" s="4"/>
    </row>
    <row r="119" spans="2:17">
      <c r="B119" s="39">
        <v>2020</v>
      </c>
      <c r="C119" s="48">
        <v>63551</v>
      </c>
      <c r="D119" s="48">
        <v>62883</v>
      </c>
      <c r="E119" s="48">
        <v>62546</v>
      </c>
      <c r="F119" s="48">
        <v>60689</v>
      </c>
      <c r="G119" s="48">
        <v>58068</v>
      </c>
      <c r="H119" s="48">
        <v>57030</v>
      </c>
      <c r="I119" s="48">
        <v>54433</v>
      </c>
      <c r="J119" s="48">
        <v>51449</v>
      </c>
      <c r="K119" s="48">
        <v>49613</v>
      </c>
      <c r="L119" s="48">
        <v>48298</v>
      </c>
      <c r="M119" s="48">
        <v>46132</v>
      </c>
      <c r="N119" s="4"/>
      <c r="O119" s="4"/>
      <c r="P119" s="4"/>
      <c r="Q119" s="4"/>
    </row>
    <row r="120" spans="2:17">
      <c r="B120" s="39">
        <v>2021</v>
      </c>
      <c r="C120" s="48">
        <v>64335</v>
      </c>
      <c r="D120" s="48">
        <v>63124</v>
      </c>
      <c r="E120" s="48">
        <v>62452</v>
      </c>
      <c r="F120" s="48">
        <v>62083</v>
      </c>
      <c r="G120" s="48">
        <v>60164</v>
      </c>
      <c r="H120" s="48">
        <v>57477</v>
      </c>
      <c r="I120" s="48">
        <v>56440</v>
      </c>
      <c r="J120" s="48">
        <v>53782</v>
      </c>
      <c r="K120" s="48">
        <v>50815</v>
      </c>
      <c r="L120" s="48">
        <v>48890</v>
      </c>
      <c r="M120" s="48">
        <v>47585</v>
      </c>
      <c r="N120" s="4"/>
      <c r="O120" s="4"/>
      <c r="P120" s="4"/>
      <c r="Q120" s="4"/>
    </row>
    <row r="121" spans="2:17">
      <c r="B121" s="39">
        <v>2022</v>
      </c>
      <c r="C121" s="48">
        <v>63174</v>
      </c>
      <c r="D121" s="48">
        <v>64022</v>
      </c>
      <c r="E121" s="48">
        <v>62746</v>
      </c>
      <c r="F121" s="48">
        <v>62031</v>
      </c>
      <c r="G121" s="48">
        <v>61656</v>
      </c>
      <c r="H121" s="48">
        <v>59669</v>
      </c>
      <c r="I121" s="48">
        <v>56905</v>
      </c>
      <c r="J121" s="48">
        <v>55903</v>
      </c>
      <c r="K121" s="48">
        <v>53168</v>
      </c>
      <c r="L121" s="48">
        <v>50161</v>
      </c>
      <c r="M121" s="48">
        <v>48166</v>
      </c>
      <c r="N121" s="4"/>
      <c r="O121" s="4"/>
      <c r="P121" s="4"/>
      <c r="Q121" s="4"/>
    </row>
    <row r="122" spans="2:17">
      <c r="C122" s="16"/>
      <c r="D122" s="11"/>
      <c r="E122" s="11"/>
      <c r="F122" s="11"/>
      <c r="G122" s="14"/>
      <c r="H122" s="14"/>
      <c r="I122" s="17"/>
      <c r="J122" s="17"/>
    </row>
    <row r="123" spans="2:17">
      <c r="C123" s="16"/>
      <c r="D123" s="11"/>
      <c r="E123" s="11"/>
      <c r="F123" s="11"/>
      <c r="G123" s="14"/>
      <c r="H123" s="14"/>
      <c r="I123" s="17"/>
      <c r="J123" s="17"/>
    </row>
    <row r="124" spans="2:17">
      <c r="C124" s="16"/>
      <c r="D124" s="11"/>
      <c r="E124" s="11"/>
      <c r="F124" s="11"/>
      <c r="G124" s="14"/>
      <c r="H124" s="14"/>
      <c r="I124" s="17"/>
      <c r="J124" s="17"/>
    </row>
    <row r="125" spans="2:17">
      <c r="C125" s="16"/>
      <c r="D125" s="11"/>
      <c r="E125" s="11"/>
      <c r="F125" s="11"/>
      <c r="G125" s="14"/>
      <c r="H125" s="14"/>
      <c r="I125" s="17"/>
      <c r="J125" s="17"/>
    </row>
    <row r="126" spans="2:17">
      <c r="C126" s="16"/>
      <c r="D126" s="11"/>
      <c r="E126" s="11"/>
      <c r="F126" s="11"/>
      <c r="G126" s="14"/>
      <c r="H126" s="14"/>
      <c r="I126" s="17"/>
      <c r="J126" s="17"/>
    </row>
    <row r="127" spans="2:17">
      <c r="C127" s="16"/>
      <c r="D127" s="11"/>
      <c r="E127" s="11"/>
      <c r="F127" s="11"/>
      <c r="G127" s="14"/>
      <c r="H127" s="14"/>
      <c r="I127" s="17"/>
      <c r="J127" s="17"/>
    </row>
    <row r="128" spans="2:17">
      <c r="C128" s="16"/>
      <c r="D128" s="11"/>
      <c r="E128" s="11"/>
      <c r="F128" s="11"/>
      <c r="G128" s="14"/>
      <c r="H128" s="14"/>
      <c r="I128" s="17"/>
      <c r="J128" s="17"/>
    </row>
    <row r="129" spans="2:10">
      <c r="C129" s="16"/>
      <c r="D129" s="11"/>
      <c r="E129" s="11"/>
      <c r="F129" s="11"/>
      <c r="G129" s="14"/>
      <c r="H129" s="14"/>
      <c r="I129" s="17"/>
      <c r="J129" s="17"/>
    </row>
    <row r="130" spans="2:10">
      <c r="C130" s="16"/>
      <c r="D130" s="11"/>
      <c r="E130" s="11"/>
      <c r="F130" s="11"/>
      <c r="G130" s="14"/>
      <c r="H130" s="14"/>
      <c r="I130" s="17"/>
      <c r="J130" s="17"/>
    </row>
    <row r="131" spans="2:10">
      <c r="J131" s="5"/>
    </row>
    <row r="132" spans="2:10">
      <c r="I132" s="5"/>
      <c r="J132" s="5"/>
    </row>
    <row r="133" spans="2:10">
      <c r="J133" s="5"/>
    </row>
    <row r="134" spans="2:10">
      <c r="J134" s="5"/>
    </row>
    <row r="135" spans="2:10">
      <c r="J135" s="5"/>
    </row>
    <row r="136" spans="2:10">
      <c r="J136" s="5"/>
    </row>
    <row r="137" spans="2:10">
      <c r="B137" s="2"/>
    </row>
    <row r="146" spans="2:13">
      <c r="C146" s="2"/>
    </row>
    <row r="147" spans="2:13">
      <c r="D147" s="2"/>
    </row>
    <row r="148" spans="2:13">
      <c r="E148" s="2"/>
    </row>
    <row r="149" spans="2:13">
      <c r="F149" s="2"/>
    </row>
    <row r="150" spans="2:13">
      <c r="G150" s="2"/>
    </row>
    <row r="151" spans="2:13">
      <c r="H151" s="2"/>
    </row>
    <row r="152" spans="2:13">
      <c r="I152" s="2"/>
    </row>
    <row r="153" spans="2:13">
      <c r="J153" s="2"/>
      <c r="M153" s="6"/>
    </row>
    <row r="154" spans="2:13">
      <c r="K154" s="2"/>
      <c r="M154" s="6"/>
    </row>
    <row r="155" spans="2:13">
      <c r="L155" s="2"/>
      <c r="M155" s="6"/>
    </row>
    <row r="156" spans="2:13">
      <c r="M156" s="2"/>
    </row>
    <row r="157" spans="2:13">
      <c r="B157" s="3"/>
      <c r="M157" s="8"/>
    </row>
    <row r="160" spans="2:13">
      <c r="B160" s="2"/>
    </row>
    <row r="170" spans="3:9">
      <c r="C170" s="2"/>
    </row>
    <row r="171" spans="3:9">
      <c r="D171" s="2"/>
    </row>
    <row r="172" spans="3:9">
      <c r="E172" s="2"/>
    </row>
    <row r="173" spans="3:9">
      <c r="F173" s="2"/>
    </row>
    <row r="174" spans="3:9">
      <c r="G174" s="2"/>
    </row>
    <row r="175" spans="3:9">
      <c r="H175" s="2"/>
    </row>
    <row r="176" spans="3:9">
      <c r="I176" s="2"/>
    </row>
    <row r="177" spans="2:13">
      <c r="J177" s="2"/>
      <c r="M177" s="6"/>
    </row>
    <row r="178" spans="2:13">
      <c r="K178" s="2"/>
      <c r="M178" s="6"/>
    </row>
    <row r="179" spans="2:13">
      <c r="L179" s="2"/>
      <c r="M179" s="6"/>
    </row>
    <row r="180" spans="2:13">
      <c r="M180" s="2"/>
    </row>
    <row r="181" spans="2:13">
      <c r="B181" s="3"/>
      <c r="M181" s="10"/>
    </row>
  </sheetData>
  <phoneticPr fontId="0" type="noConversion"/>
  <pageMargins left="0.78740157499999996" right="0.78740157499999996" top="0.984251969" bottom="0.984251969" header="0.4921259845" footer="0.4921259845"/>
  <pageSetup scale="5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8">
    <tabColor rgb="FF92D050"/>
  </sheetPr>
  <dimension ref="A1:W153"/>
  <sheetViews>
    <sheetView topLeftCell="A38" workbookViewId="0">
      <selection activeCell="A62" sqref="A62:XFD62"/>
    </sheetView>
  </sheetViews>
  <sheetFormatPr baseColWidth="10" defaultColWidth="11.5" defaultRowHeight="13"/>
  <sheetData>
    <row r="1" spans="1:20">
      <c r="A1" s="41" t="s">
        <v>25</v>
      </c>
    </row>
    <row r="2" spans="1:20" ht="14" thickBot="1">
      <c r="P2" s="34"/>
      <c r="Q2" s="34"/>
      <c r="R2" s="34"/>
      <c r="S2" s="34"/>
      <c r="T2" s="34"/>
    </row>
    <row r="3" spans="1:20" ht="14" thickBot="1">
      <c r="A3" s="69" t="s">
        <v>20</v>
      </c>
      <c r="B3" s="65" t="s">
        <v>21</v>
      </c>
      <c r="C3" s="67" t="s">
        <v>22</v>
      </c>
      <c r="D3" s="68"/>
      <c r="E3" s="68"/>
      <c r="F3" s="68"/>
      <c r="G3" s="68"/>
      <c r="H3" s="68"/>
      <c r="I3" s="68"/>
      <c r="J3" s="68"/>
      <c r="K3" s="68"/>
      <c r="L3" s="68"/>
      <c r="M3" s="68"/>
      <c r="P3" s="34"/>
      <c r="Q3" s="34"/>
      <c r="R3" s="34"/>
      <c r="S3" s="34"/>
      <c r="T3" s="34"/>
    </row>
    <row r="4" spans="1:20" ht="14" thickBot="1">
      <c r="A4" s="70"/>
      <c r="B4" s="66"/>
      <c r="C4" s="27">
        <v>60</v>
      </c>
      <c r="D4" s="27">
        <v>61</v>
      </c>
      <c r="E4" s="27">
        <v>62</v>
      </c>
      <c r="F4" s="27">
        <v>63</v>
      </c>
      <c r="G4" s="27">
        <v>64</v>
      </c>
      <c r="H4" s="27">
        <v>65</v>
      </c>
      <c r="I4" s="27">
        <v>66</v>
      </c>
      <c r="J4" s="27">
        <v>67</v>
      </c>
      <c r="K4" s="27">
        <v>68</v>
      </c>
      <c r="L4" s="27">
        <v>69</v>
      </c>
      <c r="M4" s="47">
        <v>70</v>
      </c>
      <c r="P4" s="34"/>
      <c r="Q4" s="34"/>
      <c r="R4" s="34"/>
      <c r="S4" s="34"/>
      <c r="T4" s="34"/>
    </row>
    <row r="5" spans="1:20" ht="15" thickBot="1">
      <c r="A5" s="71"/>
      <c r="B5" s="27" t="s">
        <v>23</v>
      </c>
      <c r="C5" s="27" t="s">
        <v>23</v>
      </c>
      <c r="D5" s="27" t="s">
        <v>23</v>
      </c>
      <c r="E5" s="27" t="s">
        <v>23</v>
      </c>
      <c r="F5" s="27" t="s">
        <v>23</v>
      </c>
      <c r="G5" s="27" t="s">
        <v>23</v>
      </c>
      <c r="H5" s="27" t="s">
        <v>23</v>
      </c>
      <c r="I5" s="27" t="s">
        <v>23</v>
      </c>
      <c r="J5" s="27" t="s">
        <v>23</v>
      </c>
      <c r="K5" s="27" t="s">
        <v>23</v>
      </c>
      <c r="L5" s="27" t="s">
        <v>23</v>
      </c>
      <c r="M5" s="47" t="s">
        <v>23</v>
      </c>
      <c r="O5" s="43"/>
      <c r="P5" s="34"/>
      <c r="Q5" s="34"/>
      <c r="R5" s="34"/>
      <c r="S5" s="35"/>
      <c r="T5" s="34"/>
    </row>
    <row r="6" spans="1:20" ht="15" thickBot="1">
      <c r="A6" s="28">
        <v>1896</v>
      </c>
      <c r="B6" s="54">
        <v>221</v>
      </c>
      <c r="C6" s="54">
        <v>0</v>
      </c>
      <c r="D6" s="54">
        <v>0</v>
      </c>
      <c r="E6" s="54">
        <v>0</v>
      </c>
      <c r="F6" s="54">
        <v>0</v>
      </c>
      <c r="G6" s="54">
        <v>0</v>
      </c>
      <c r="H6" s="54">
        <v>0</v>
      </c>
      <c r="I6" s="54">
        <v>0</v>
      </c>
      <c r="J6" s="54">
        <v>0</v>
      </c>
      <c r="K6" s="54">
        <v>0</v>
      </c>
      <c r="L6" s="54">
        <v>0</v>
      </c>
      <c r="M6" s="54">
        <v>221</v>
      </c>
      <c r="N6" s="55">
        <f t="shared" ref="N6:N11" si="0">C16+D15+E14+F13+G12+H11+I10+J9+K8+L7+M6</f>
        <v>221</v>
      </c>
      <c r="O6" s="43"/>
      <c r="P6" s="36"/>
      <c r="Q6" s="36"/>
      <c r="R6" s="36"/>
      <c r="S6" s="36"/>
      <c r="T6" s="34"/>
    </row>
    <row r="7" spans="1:20" ht="15" thickBot="1">
      <c r="A7" s="28">
        <v>1897</v>
      </c>
      <c r="B7" s="54">
        <v>556</v>
      </c>
      <c r="C7" s="54">
        <v>0</v>
      </c>
      <c r="D7" s="54">
        <v>0</v>
      </c>
      <c r="E7" s="54">
        <v>0</v>
      </c>
      <c r="F7" s="54">
        <v>0</v>
      </c>
      <c r="G7" s="54">
        <v>0</v>
      </c>
      <c r="H7" s="54">
        <v>0</v>
      </c>
      <c r="I7" s="54">
        <v>0</v>
      </c>
      <c r="J7" s="54">
        <v>0</v>
      </c>
      <c r="K7" s="54">
        <v>0</v>
      </c>
      <c r="L7" s="54">
        <v>0</v>
      </c>
      <c r="M7" s="54">
        <v>556</v>
      </c>
      <c r="N7" s="55">
        <f t="shared" si="0"/>
        <v>754</v>
      </c>
    </row>
    <row r="8" spans="1:20" ht="15" thickBot="1">
      <c r="A8" s="28">
        <v>1898</v>
      </c>
      <c r="B8" s="54">
        <v>751</v>
      </c>
      <c r="C8" s="54">
        <v>0</v>
      </c>
      <c r="D8" s="54">
        <v>0</v>
      </c>
      <c r="E8" s="54">
        <v>0</v>
      </c>
      <c r="F8" s="54">
        <v>0</v>
      </c>
      <c r="G8" s="54">
        <v>0</v>
      </c>
      <c r="H8" s="54">
        <v>0</v>
      </c>
      <c r="I8" s="54">
        <v>0</v>
      </c>
      <c r="J8" s="54">
        <v>0</v>
      </c>
      <c r="K8" s="54">
        <v>0</v>
      </c>
      <c r="L8" s="54">
        <v>104</v>
      </c>
      <c r="M8" s="54">
        <v>647</v>
      </c>
      <c r="N8" s="55">
        <f t="shared" si="0"/>
        <v>1691</v>
      </c>
    </row>
    <row r="9" spans="1:20" ht="15" thickBot="1">
      <c r="A9" s="28">
        <v>1899</v>
      </c>
      <c r="B9" s="54">
        <v>955</v>
      </c>
      <c r="C9" s="54">
        <v>0</v>
      </c>
      <c r="D9" s="54">
        <v>0</v>
      </c>
      <c r="E9" s="54">
        <v>0</v>
      </c>
      <c r="F9" s="54">
        <v>0</v>
      </c>
      <c r="G9" s="54">
        <v>0</v>
      </c>
      <c r="H9" s="54">
        <v>0</v>
      </c>
      <c r="I9" s="54">
        <v>0</v>
      </c>
      <c r="J9" s="54">
        <v>0</v>
      </c>
      <c r="K9" s="54">
        <v>94</v>
      </c>
      <c r="L9" s="54">
        <v>187</v>
      </c>
      <c r="M9" s="54">
        <v>674</v>
      </c>
      <c r="N9" s="55">
        <f t="shared" si="0"/>
        <v>2760</v>
      </c>
    </row>
    <row r="10" spans="1:20" ht="15" thickBot="1">
      <c r="A10" s="28">
        <v>1900</v>
      </c>
      <c r="B10" s="54">
        <v>1357</v>
      </c>
      <c r="C10" s="54">
        <v>0</v>
      </c>
      <c r="D10" s="54">
        <v>0</v>
      </c>
      <c r="E10" s="54">
        <v>0</v>
      </c>
      <c r="F10" s="54">
        <v>0</v>
      </c>
      <c r="G10" s="54">
        <v>0</v>
      </c>
      <c r="H10" s="54">
        <v>0</v>
      </c>
      <c r="I10" s="54">
        <v>0</v>
      </c>
      <c r="J10" s="54">
        <v>0</v>
      </c>
      <c r="K10" s="54">
        <v>384</v>
      </c>
      <c r="L10" s="54">
        <v>212</v>
      </c>
      <c r="M10" s="54">
        <v>761</v>
      </c>
      <c r="N10" s="55">
        <f t="shared" si="0"/>
        <v>4357</v>
      </c>
    </row>
    <row r="11" spans="1:20" ht="15" thickBot="1">
      <c r="A11" s="28">
        <v>1901</v>
      </c>
      <c r="B11" s="54">
        <v>1697</v>
      </c>
      <c r="C11" s="54">
        <v>0</v>
      </c>
      <c r="D11" s="54">
        <v>0</v>
      </c>
      <c r="E11" s="54">
        <v>0</v>
      </c>
      <c r="F11" s="54">
        <v>0</v>
      </c>
      <c r="G11" s="54">
        <v>0</v>
      </c>
      <c r="H11" s="54">
        <v>0</v>
      </c>
      <c r="I11" s="54">
        <v>0</v>
      </c>
      <c r="J11" s="54">
        <v>473</v>
      </c>
      <c r="K11" s="54">
        <v>258</v>
      </c>
      <c r="L11" s="54">
        <v>222</v>
      </c>
      <c r="M11" s="54">
        <v>744</v>
      </c>
      <c r="N11" s="55">
        <f t="shared" si="0"/>
        <v>3726</v>
      </c>
    </row>
    <row r="12" spans="1:20" ht="15" thickBot="1">
      <c r="A12" s="28">
        <v>1902</v>
      </c>
      <c r="B12" s="54">
        <v>2154</v>
      </c>
      <c r="C12" s="54">
        <v>0</v>
      </c>
      <c r="D12" s="54">
        <v>0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818</v>
      </c>
      <c r="K12" s="54">
        <v>316</v>
      </c>
      <c r="L12" s="54">
        <v>218</v>
      </c>
      <c r="M12" s="54">
        <v>802</v>
      </c>
      <c r="N12" s="55">
        <f>C22+D21+E20+F19+G18+H17+I16+J15+K14+L13+M12</f>
        <v>3659</v>
      </c>
    </row>
    <row r="13" spans="1:20" ht="15" thickBot="1">
      <c r="A13" s="28">
        <v>1903</v>
      </c>
      <c r="B13" s="54">
        <v>2559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798</v>
      </c>
      <c r="J13" s="54">
        <v>460</v>
      </c>
      <c r="K13" s="54">
        <v>267</v>
      </c>
      <c r="L13" s="54">
        <v>172</v>
      </c>
      <c r="M13" s="54">
        <v>862</v>
      </c>
      <c r="N13" s="55">
        <f t="shared" ref="N13:N22" si="1">C23+D22+E21+F20+G19+H18+I17+J16+K15+L14+M13</f>
        <v>4931</v>
      </c>
    </row>
    <row r="14" spans="1:20" ht="15" thickBot="1">
      <c r="A14" s="28">
        <v>1904</v>
      </c>
      <c r="B14" s="54">
        <v>2862</v>
      </c>
      <c r="C14" s="54">
        <v>0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1272</v>
      </c>
      <c r="J14" s="54">
        <v>350</v>
      </c>
      <c r="K14" s="54">
        <v>213</v>
      </c>
      <c r="L14" s="54">
        <v>208</v>
      </c>
      <c r="M14" s="54">
        <v>819</v>
      </c>
      <c r="N14" s="55">
        <f t="shared" si="1"/>
        <v>5034</v>
      </c>
    </row>
    <row r="15" spans="1:20" ht="15" thickBot="1">
      <c r="A15" s="28">
        <v>1905</v>
      </c>
      <c r="B15" s="54">
        <v>3371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1326</v>
      </c>
      <c r="I15" s="54">
        <v>466</v>
      </c>
      <c r="J15" s="54">
        <v>269</v>
      </c>
      <c r="K15" s="54">
        <v>259</v>
      </c>
      <c r="L15" s="54">
        <v>176</v>
      </c>
      <c r="M15" s="54">
        <v>875</v>
      </c>
      <c r="N15" s="55">
        <f t="shared" si="1"/>
        <v>5633</v>
      </c>
    </row>
    <row r="16" spans="1:20" ht="15" thickBot="1">
      <c r="A16" s="28">
        <v>1906</v>
      </c>
      <c r="B16" s="54">
        <v>4003</v>
      </c>
      <c r="C16" s="54">
        <v>0</v>
      </c>
      <c r="D16" s="54">
        <v>0</v>
      </c>
      <c r="E16" s="54">
        <v>0</v>
      </c>
      <c r="F16" s="54">
        <v>0</v>
      </c>
      <c r="G16" s="54">
        <v>0</v>
      </c>
      <c r="H16" s="54">
        <v>1681</v>
      </c>
      <c r="I16" s="54">
        <v>442</v>
      </c>
      <c r="J16" s="54">
        <v>456</v>
      </c>
      <c r="K16" s="54">
        <v>235</v>
      </c>
      <c r="L16" s="54">
        <v>214</v>
      </c>
      <c r="M16" s="54">
        <v>975</v>
      </c>
      <c r="N16" s="55">
        <f t="shared" si="1"/>
        <v>8626</v>
      </c>
    </row>
    <row r="17" spans="1:14" ht="15" thickBot="1">
      <c r="A17" s="28">
        <v>1907</v>
      </c>
      <c r="B17" s="54">
        <v>4514</v>
      </c>
      <c r="C17" s="54">
        <v>0</v>
      </c>
      <c r="D17" s="54">
        <v>0</v>
      </c>
      <c r="E17" s="54">
        <v>0</v>
      </c>
      <c r="F17" s="54">
        <v>0</v>
      </c>
      <c r="G17" s="54">
        <v>0</v>
      </c>
      <c r="H17" s="54">
        <v>1761</v>
      </c>
      <c r="I17" s="54">
        <v>839</v>
      </c>
      <c r="J17" s="54">
        <v>403</v>
      </c>
      <c r="K17" s="54">
        <v>269</v>
      </c>
      <c r="L17" s="54">
        <v>300</v>
      </c>
      <c r="M17" s="54">
        <v>942</v>
      </c>
      <c r="N17" s="55">
        <f t="shared" si="1"/>
        <v>10441</v>
      </c>
    </row>
    <row r="18" spans="1:14" ht="15" thickBot="1">
      <c r="A18" s="28">
        <v>1908</v>
      </c>
      <c r="B18" s="54">
        <v>5223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2307</v>
      </c>
      <c r="I18" s="54">
        <v>849</v>
      </c>
      <c r="J18" s="54">
        <v>405</v>
      </c>
      <c r="K18" s="54">
        <v>397</v>
      </c>
      <c r="L18" s="54">
        <v>499</v>
      </c>
      <c r="M18" s="54">
        <v>766</v>
      </c>
      <c r="N18" s="55">
        <f t="shared" si="1"/>
        <v>8386</v>
      </c>
    </row>
    <row r="19" spans="1:14" ht="15" thickBot="1">
      <c r="A19" s="28">
        <v>1909</v>
      </c>
      <c r="B19" s="54">
        <v>5758</v>
      </c>
      <c r="C19" s="54">
        <v>0</v>
      </c>
      <c r="D19" s="54">
        <v>0</v>
      </c>
      <c r="E19" s="54">
        <v>0</v>
      </c>
      <c r="F19" s="54">
        <v>0</v>
      </c>
      <c r="G19" s="54">
        <v>0</v>
      </c>
      <c r="H19" s="54">
        <v>2552</v>
      </c>
      <c r="I19" s="54">
        <v>915</v>
      </c>
      <c r="J19" s="54">
        <v>668</v>
      </c>
      <c r="K19" s="54">
        <v>655</v>
      </c>
      <c r="L19" s="54">
        <v>107</v>
      </c>
      <c r="M19" s="54">
        <v>861</v>
      </c>
      <c r="N19" s="55">
        <f t="shared" si="1"/>
        <v>9106</v>
      </c>
    </row>
    <row r="20" spans="1:14" ht="15" thickBot="1">
      <c r="A20" s="28">
        <v>1910</v>
      </c>
      <c r="B20" s="54">
        <v>6564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2955</v>
      </c>
      <c r="I20" s="54">
        <v>1640</v>
      </c>
      <c r="J20" s="54">
        <v>842</v>
      </c>
      <c r="K20" s="54">
        <v>149</v>
      </c>
      <c r="L20" s="54">
        <v>75</v>
      </c>
      <c r="M20" s="54">
        <v>903</v>
      </c>
      <c r="N20" s="55">
        <f t="shared" si="1"/>
        <v>9499</v>
      </c>
    </row>
    <row r="21" spans="1:14" ht="15" thickBot="1">
      <c r="A21" s="28">
        <v>1911</v>
      </c>
      <c r="B21" s="54">
        <v>7130</v>
      </c>
      <c r="C21" s="54">
        <v>0</v>
      </c>
      <c r="D21" s="54">
        <v>0</v>
      </c>
      <c r="E21" s="54">
        <v>0</v>
      </c>
      <c r="F21" s="54">
        <v>0</v>
      </c>
      <c r="G21" s="54">
        <v>0</v>
      </c>
      <c r="H21" s="54">
        <v>4646</v>
      </c>
      <c r="I21" s="54">
        <v>1211</v>
      </c>
      <c r="J21" s="54">
        <v>174</v>
      </c>
      <c r="K21" s="54">
        <v>79</v>
      </c>
      <c r="L21" s="54">
        <v>60</v>
      </c>
      <c r="M21" s="54">
        <v>960</v>
      </c>
      <c r="N21" s="55">
        <f t="shared" si="1"/>
        <v>10132</v>
      </c>
    </row>
    <row r="22" spans="1:14" ht="15" thickBot="1">
      <c r="A22" s="28">
        <v>1912</v>
      </c>
      <c r="B22" s="54">
        <v>7788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6292</v>
      </c>
      <c r="I22" s="54">
        <v>254</v>
      </c>
      <c r="J22" s="54">
        <v>118</v>
      </c>
      <c r="K22" s="54">
        <v>54</v>
      </c>
      <c r="L22" s="54">
        <v>70</v>
      </c>
      <c r="M22" s="54">
        <v>1000</v>
      </c>
      <c r="N22" s="55">
        <f t="shared" si="1"/>
        <v>10569</v>
      </c>
    </row>
    <row r="23" spans="1:14" ht="15" thickBot="1">
      <c r="A23" s="28">
        <v>1913</v>
      </c>
      <c r="B23" s="54">
        <v>8432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6936</v>
      </c>
      <c r="I23" s="54">
        <v>197</v>
      </c>
      <c r="J23" s="54">
        <v>79</v>
      </c>
      <c r="K23" s="54">
        <v>64</v>
      </c>
      <c r="L23" s="54">
        <v>47</v>
      </c>
      <c r="M23" s="54">
        <v>1109</v>
      </c>
      <c r="N23" s="55">
        <f>C33+D32+E31+F30+G29+H28+I27+J26+K25+L24+M23</f>
        <v>11199</v>
      </c>
    </row>
    <row r="24" spans="1:14" ht="15" thickBot="1">
      <c r="A24" s="28">
        <v>1914</v>
      </c>
      <c r="B24" s="54">
        <v>9317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7776</v>
      </c>
      <c r="I24" s="54">
        <v>160</v>
      </c>
      <c r="J24" s="54">
        <v>89</v>
      </c>
      <c r="K24" s="54">
        <v>72</v>
      </c>
      <c r="L24" s="54">
        <v>20</v>
      </c>
      <c r="M24" s="54">
        <v>1200</v>
      </c>
      <c r="N24" s="55">
        <f>C34+D33+E32+F31+G30+H29+I28+J27+K26+L25+M24</f>
        <v>32170</v>
      </c>
    </row>
    <row r="25" spans="1:14" ht="15" thickBot="1">
      <c r="A25" s="28">
        <v>1915</v>
      </c>
      <c r="B25" s="54">
        <v>9874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54">
        <v>8243</v>
      </c>
      <c r="I25" s="54">
        <v>145</v>
      </c>
      <c r="J25" s="54">
        <v>82</v>
      </c>
      <c r="K25" s="54">
        <v>37</v>
      </c>
      <c r="L25" s="54">
        <v>42</v>
      </c>
      <c r="M25" s="54">
        <v>1325</v>
      </c>
      <c r="N25" s="55">
        <f t="shared" ref="N25:N52" si="2">C35+D34+E33+F32+G31+H30+I29+J28+K27+L26+M25</f>
        <v>22629</v>
      </c>
    </row>
    <row r="26" spans="1:14" ht="15" thickBot="1">
      <c r="A26" s="28">
        <v>1916</v>
      </c>
      <c r="B26" s="54">
        <v>10388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  <c r="H26" s="54">
        <v>8804</v>
      </c>
      <c r="I26" s="54">
        <v>137</v>
      </c>
      <c r="J26" s="54">
        <v>40</v>
      </c>
      <c r="K26" s="54">
        <v>62</v>
      </c>
      <c r="L26" s="54">
        <v>237</v>
      </c>
      <c r="M26" s="54">
        <v>1108</v>
      </c>
      <c r="N26" s="55">
        <f t="shared" si="2"/>
        <v>22117</v>
      </c>
    </row>
    <row r="27" spans="1:14" ht="15" thickBot="1">
      <c r="A27" s="28">
        <v>1917</v>
      </c>
      <c r="B27" s="54">
        <v>10872</v>
      </c>
      <c r="C27" s="54">
        <v>0</v>
      </c>
      <c r="D27" s="54">
        <v>0</v>
      </c>
      <c r="E27" s="54">
        <v>0</v>
      </c>
      <c r="F27" s="54">
        <v>0</v>
      </c>
      <c r="G27" s="54">
        <v>0</v>
      </c>
      <c r="H27" s="54">
        <v>9231</v>
      </c>
      <c r="I27" s="54">
        <v>85</v>
      </c>
      <c r="J27" s="54">
        <v>68</v>
      </c>
      <c r="K27" s="54">
        <v>238</v>
      </c>
      <c r="L27" s="54">
        <v>229</v>
      </c>
      <c r="M27" s="54">
        <v>1021</v>
      </c>
      <c r="N27" s="55">
        <f t="shared" si="2"/>
        <v>20061</v>
      </c>
    </row>
    <row r="28" spans="1:14" ht="15" thickBot="1">
      <c r="A28" s="28">
        <v>1918</v>
      </c>
      <c r="B28" s="54">
        <v>11774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  <c r="H28" s="54">
        <v>9908</v>
      </c>
      <c r="I28" s="54">
        <v>227</v>
      </c>
      <c r="J28" s="54">
        <v>279</v>
      </c>
      <c r="K28" s="54">
        <v>283</v>
      </c>
      <c r="L28" s="54">
        <v>68</v>
      </c>
      <c r="M28" s="54">
        <v>1009</v>
      </c>
      <c r="N28" s="55">
        <f t="shared" si="2"/>
        <v>20203</v>
      </c>
    </row>
    <row r="29" spans="1:14" ht="15" thickBot="1">
      <c r="A29" s="28">
        <v>1919</v>
      </c>
      <c r="B29" s="54">
        <v>11833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9503</v>
      </c>
      <c r="I29" s="54">
        <v>735</v>
      </c>
      <c r="J29" s="54">
        <v>400</v>
      </c>
      <c r="K29" s="54">
        <v>98</v>
      </c>
      <c r="L29" s="54">
        <v>55</v>
      </c>
      <c r="M29" s="54">
        <v>1042</v>
      </c>
      <c r="N29" s="55">
        <f t="shared" si="2"/>
        <v>20549</v>
      </c>
    </row>
    <row r="30" spans="1:14" ht="15" thickBot="1">
      <c r="A30" s="28">
        <v>1920</v>
      </c>
      <c r="B30" s="54">
        <v>14091</v>
      </c>
      <c r="C30" s="54">
        <v>0</v>
      </c>
      <c r="D30" s="54">
        <v>0</v>
      </c>
      <c r="E30" s="54">
        <v>0</v>
      </c>
      <c r="F30" s="54">
        <v>0</v>
      </c>
      <c r="G30" s="54">
        <v>4466</v>
      </c>
      <c r="H30" s="54">
        <v>6972</v>
      </c>
      <c r="I30" s="54">
        <v>1094</v>
      </c>
      <c r="J30" s="54">
        <v>150</v>
      </c>
      <c r="K30" s="54">
        <v>96</v>
      </c>
      <c r="L30" s="54">
        <v>436</v>
      </c>
      <c r="M30" s="54">
        <v>877</v>
      </c>
      <c r="N30" s="55">
        <f t="shared" si="2"/>
        <v>21773</v>
      </c>
    </row>
    <row r="31" spans="1:14" ht="15" thickBot="1">
      <c r="A31" s="28">
        <v>1921</v>
      </c>
      <c r="B31" s="54">
        <v>15204</v>
      </c>
      <c r="C31" s="54">
        <v>0</v>
      </c>
      <c r="D31" s="54">
        <v>0</v>
      </c>
      <c r="E31" s="54">
        <v>0</v>
      </c>
      <c r="F31" s="54">
        <v>4275</v>
      </c>
      <c r="G31" s="54">
        <v>2201</v>
      </c>
      <c r="H31" s="54">
        <v>6428</v>
      </c>
      <c r="I31" s="54">
        <v>525</v>
      </c>
      <c r="J31" s="54">
        <v>129</v>
      </c>
      <c r="K31" s="54">
        <v>109</v>
      </c>
      <c r="L31" s="54">
        <v>218</v>
      </c>
      <c r="M31" s="54">
        <v>1319</v>
      </c>
      <c r="N31" s="55">
        <f t="shared" si="2"/>
        <v>25866</v>
      </c>
    </row>
    <row r="32" spans="1:14" ht="15" thickBot="1">
      <c r="A32" s="28">
        <v>1922</v>
      </c>
      <c r="B32" s="54">
        <v>16012</v>
      </c>
      <c r="C32" s="54">
        <v>0</v>
      </c>
      <c r="D32" s="54">
        <v>0</v>
      </c>
      <c r="E32" s="54">
        <v>4293</v>
      </c>
      <c r="F32" s="54">
        <v>1829</v>
      </c>
      <c r="G32" s="54">
        <v>1699</v>
      </c>
      <c r="H32" s="54">
        <v>5879</v>
      </c>
      <c r="I32" s="54">
        <v>331</v>
      </c>
      <c r="J32" s="54">
        <v>136</v>
      </c>
      <c r="K32" s="54">
        <v>103</v>
      </c>
      <c r="L32" s="54">
        <v>635</v>
      </c>
      <c r="M32" s="54">
        <v>1107</v>
      </c>
      <c r="N32" s="55">
        <f t="shared" si="2"/>
        <v>23975</v>
      </c>
    </row>
    <row r="33" spans="1:14" ht="15" thickBot="1">
      <c r="A33" s="28">
        <v>1923</v>
      </c>
      <c r="B33" s="54">
        <v>16654</v>
      </c>
      <c r="C33" s="54">
        <v>0</v>
      </c>
      <c r="D33" s="54">
        <v>4205</v>
      </c>
      <c r="E33" s="54">
        <v>1895</v>
      </c>
      <c r="F33" s="54">
        <v>1331</v>
      </c>
      <c r="G33" s="54">
        <v>1541</v>
      </c>
      <c r="H33" s="54">
        <v>5503</v>
      </c>
      <c r="I33" s="54">
        <v>319</v>
      </c>
      <c r="J33" s="54">
        <v>138</v>
      </c>
      <c r="K33" s="54">
        <v>616</v>
      </c>
      <c r="L33" s="54">
        <v>93</v>
      </c>
      <c r="M33" s="54">
        <v>1013</v>
      </c>
      <c r="N33" s="55">
        <f t="shared" si="2"/>
        <v>23888</v>
      </c>
    </row>
    <row r="34" spans="1:14" ht="15" thickBot="1">
      <c r="A34" s="28">
        <v>1924</v>
      </c>
      <c r="B34" s="54">
        <v>17727</v>
      </c>
      <c r="C34" s="54">
        <v>3829</v>
      </c>
      <c r="D34" s="54">
        <v>2247</v>
      </c>
      <c r="E34" s="54">
        <v>1451</v>
      </c>
      <c r="F34" s="54">
        <v>1176</v>
      </c>
      <c r="G34" s="54">
        <v>1610</v>
      </c>
      <c r="H34" s="54">
        <v>5167</v>
      </c>
      <c r="I34" s="54">
        <v>307</v>
      </c>
      <c r="J34" s="54">
        <v>653</v>
      </c>
      <c r="K34" s="54">
        <v>92</v>
      </c>
      <c r="L34" s="54">
        <v>86</v>
      </c>
      <c r="M34" s="54">
        <v>1109</v>
      </c>
      <c r="N34" s="56">
        <f t="shared" si="2"/>
        <v>28093</v>
      </c>
    </row>
    <row r="35" spans="1:14" ht="15" thickBot="1">
      <c r="A35" s="28">
        <v>1925</v>
      </c>
      <c r="B35" s="54">
        <v>18690</v>
      </c>
      <c r="C35" s="54">
        <v>4671</v>
      </c>
      <c r="D35" s="54">
        <v>2421</v>
      </c>
      <c r="E35" s="54">
        <v>1361</v>
      </c>
      <c r="F35" s="54">
        <v>1152</v>
      </c>
      <c r="G35" s="54">
        <v>1396</v>
      </c>
      <c r="H35" s="54">
        <v>5347</v>
      </c>
      <c r="I35" s="54">
        <v>828</v>
      </c>
      <c r="J35" s="54">
        <v>141</v>
      </c>
      <c r="K35" s="54">
        <v>102</v>
      </c>
      <c r="L35" s="54">
        <v>208</v>
      </c>
      <c r="M35" s="54">
        <v>1063</v>
      </c>
      <c r="N35" s="56">
        <f t="shared" si="2"/>
        <v>32641</v>
      </c>
    </row>
    <row r="36" spans="1:14" ht="15" thickBot="1">
      <c r="A36" s="28">
        <v>1926</v>
      </c>
      <c r="B36" s="54">
        <v>19022</v>
      </c>
      <c r="C36" s="54">
        <v>5673</v>
      </c>
      <c r="D36" s="54">
        <v>1705</v>
      </c>
      <c r="E36" s="54">
        <v>1566</v>
      </c>
      <c r="F36" s="54">
        <v>1140</v>
      </c>
      <c r="G36" s="54">
        <v>1445</v>
      </c>
      <c r="H36" s="54">
        <v>5536</v>
      </c>
      <c r="I36" s="54">
        <v>287</v>
      </c>
      <c r="J36" s="54">
        <v>150</v>
      </c>
      <c r="K36" s="54">
        <v>440</v>
      </c>
      <c r="L36" s="54">
        <v>81</v>
      </c>
      <c r="M36" s="54">
        <v>999</v>
      </c>
      <c r="N36" s="56">
        <f t="shared" si="2"/>
        <v>34162</v>
      </c>
    </row>
    <row r="37" spans="1:14" ht="15" thickBot="1">
      <c r="A37" s="28">
        <v>1927</v>
      </c>
      <c r="B37" s="54">
        <v>20272</v>
      </c>
      <c r="C37" s="54">
        <v>6537</v>
      </c>
      <c r="D37" s="54">
        <v>1717</v>
      </c>
      <c r="E37" s="54">
        <v>1606</v>
      </c>
      <c r="F37" s="54">
        <v>1215</v>
      </c>
      <c r="G37" s="54">
        <v>1457</v>
      </c>
      <c r="H37" s="54">
        <v>5335</v>
      </c>
      <c r="I37" s="54">
        <v>342</v>
      </c>
      <c r="J37" s="54">
        <v>754</v>
      </c>
      <c r="K37" s="54">
        <v>130</v>
      </c>
      <c r="L37" s="54">
        <v>666</v>
      </c>
      <c r="M37" s="54">
        <v>513</v>
      </c>
      <c r="N37" s="56">
        <f t="shared" si="2"/>
        <v>30462</v>
      </c>
    </row>
    <row r="38" spans="1:14" ht="15" thickBot="1">
      <c r="A38" s="28">
        <v>1928</v>
      </c>
      <c r="B38" s="54">
        <v>21181</v>
      </c>
      <c r="C38" s="54">
        <v>7035</v>
      </c>
      <c r="D38" s="54">
        <v>1803</v>
      </c>
      <c r="E38" s="54">
        <v>1662</v>
      </c>
      <c r="F38" s="54">
        <v>1334</v>
      </c>
      <c r="G38" s="54">
        <v>1460</v>
      </c>
      <c r="H38" s="54">
        <v>5417</v>
      </c>
      <c r="I38" s="54">
        <v>919</v>
      </c>
      <c r="J38" s="54">
        <v>207</v>
      </c>
      <c r="K38" s="54">
        <v>663</v>
      </c>
      <c r="L38" s="54">
        <v>140</v>
      </c>
      <c r="M38" s="54">
        <v>541</v>
      </c>
      <c r="N38" s="56">
        <f t="shared" si="2"/>
        <v>28719</v>
      </c>
    </row>
    <row r="39" spans="1:14" ht="15" thickBot="1">
      <c r="A39" s="28">
        <v>1929</v>
      </c>
      <c r="B39" s="54">
        <v>21559</v>
      </c>
      <c r="C39" s="54">
        <v>7395</v>
      </c>
      <c r="D39" s="54">
        <v>1899</v>
      </c>
      <c r="E39" s="54">
        <v>1831</v>
      </c>
      <c r="F39" s="54">
        <v>1301</v>
      </c>
      <c r="G39" s="54">
        <v>1275</v>
      </c>
      <c r="H39" s="54">
        <v>5742</v>
      </c>
      <c r="I39" s="54">
        <v>335</v>
      </c>
      <c r="J39" s="54">
        <v>1016</v>
      </c>
      <c r="K39" s="54">
        <v>123</v>
      </c>
      <c r="L39" s="54">
        <v>327</v>
      </c>
      <c r="M39" s="54">
        <v>315</v>
      </c>
      <c r="N39" s="56">
        <f t="shared" si="2"/>
        <v>28987</v>
      </c>
    </row>
    <row r="40" spans="1:14" ht="15" thickBot="1">
      <c r="A40" s="28">
        <v>1930</v>
      </c>
      <c r="B40" s="54">
        <v>23254</v>
      </c>
      <c r="C40" s="54">
        <v>8562</v>
      </c>
      <c r="D40" s="54">
        <v>2057</v>
      </c>
      <c r="E40" s="54">
        <v>1996</v>
      </c>
      <c r="F40" s="54">
        <v>1340</v>
      </c>
      <c r="G40" s="54">
        <v>1308</v>
      </c>
      <c r="H40" s="54">
        <v>6341</v>
      </c>
      <c r="I40" s="54">
        <v>967</v>
      </c>
      <c r="J40" s="54">
        <v>123</v>
      </c>
      <c r="K40" s="54">
        <v>269</v>
      </c>
      <c r="L40" s="54">
        <v>41</v>
      </c>
      <c r="M40" s="54">
        <v>250</v>
      </c>
      <c r="N40" s="56">
        <f t="shared" si="2"/>
        <v>29880</v>
      </c>
    </row>
    <row r="41" spans="1:14" ht="15" thickBot="1">
      <c r="A41" s="28">
        <v>1931</v>
      </c>
      <c r="B41" s="54">
        <v>23866</v>
      </c>
      <c r="C41" s="54">
        <v>9600</v>
      </c>
      <c r="D41" s="54">
        <v>2010</v>
      </c>
      <c r="E41" s="54">
        <v>1902</v>
      </c>
      <c r="F41" s="54">
        <v>1285</v>
      </c>
      <c r="G41" s="54">
        <v>2469</v>
      </c>
      <c r="H41" s="54">
        <v>5833</v>
      </c>
      <c r="I41" s="54">
        <v>196</v>
      </c>
      <c r="J41" s="54">
        <v>289</v>
      </c>
      <c r="K41" s="54">
        <v>32</v>
      </c>
      <c r="L41" s="54">
        <v>38</v>
      </c>
      <c r="M41" s="54">
        <v>212</v>
      </c>
      <c r="N41" s="56">
        <f t="shared" si="2"/>
        <v>31550</v>
      </c>
    </row>
    <row r="42" spans="1:14" ht="15" thickBot="1">
      <c r="A42" s="28">
        <v>1932</v>
      </c>
      <c r="B42" s="54">
        <v>24528</v>
      </c>
      <c r="C42" s="54">
        <v>10153</v>
      </c>
      <c r="D42" s="54">
        <v>2117</v>
      </c>
      <c r="E42" s="54">
        <v>1929</v>
      </c>
      <c r="F42" s="54">
        <v>2704</v>
      </c>
      <c r="G42" s="54">
        <v>1700</v>
      </c>
      <c r="H42" s="54">
        <v>5316</v>
      </c>
      <c r="I42" s="54">
        <v>296</v>
      </c>
      <c r="J42" s="54">
        <v>61</v>
      </c>
      <c r="K42" s="54">
        <v>45</v>
      </c>
      <c r="L42" s="54">
        <v>33</v>
      </c>
      <c r="M42" s="54">
        <v>174</v>
      </c>
      <c r="N42" s="56">
        <f t="shared" si="2"/>
        <v>33717</v>
      </c>
    </row>
    <row r="43" spans="1:14" ht="15" thickBot="1">
      <c r="A43" s="28">
        <v>1933</v>
      </c>
      <c r="B43" s="54">
        <v>23981</v>
      </c>
      <c r="C43" s="54">
        <v>10144</v>
      </c>
      <c r="D43" s="54">
        <v>2369</v>
      </c>
      <c r="E43" s="54">
        <v>3082</v>
      </c>
      <c r="F43" s="54">
        <v>1790</v>
      </c>
      <c r="G43" s="54">
        <v>1344</v>
      </c>
      <c r="H43" s="54">
        <v>4745</v>
      </c>
      <c r="I43" s="54">
        <v>133</v>
      </c>
      <c r="J43" s="54">
        <v>68</v>
      </c>
      <c r="K43" s="54">
        <v>57</v>
      </c>
      <c r="L43" s="54">
        <v>50</v>
      </c>
      <c r="M43" s="54">
        <v>199</v>
      </c>
      <c r="N43" s="56">
        <f t="shared" si="2"/>
        <v>35900</v>
      </c>
    </row>
    <row r="44" spans="1:14" ht="15" thickBot="1">
      <c r="A44" s="28">
        <v>1934</v>
      </c>
      <c r="B44" s="54">
        <v>24736</v>
      </c>
      <c r="C44" s="54">
        <v>12030</v>
      </c>
      <c r="D44" s="54">
        <v>2711</v>
      </c>
      <c r="E44" s="54">
        <v>2300</v>
      </c>
      <c r="F44" s="54">
        <v>1516</v>
      </c>
      <c r="G44" s="54">
        <v>978</v>
      </c>
      <c r="H44" s="54">
        <v>4729</v>
      </c>
      <c r="I44" s="54">
        <v>144</v>
      </c>
      <c r="J44" s="54">
        <v>67</v>
      </c>
      <c r="K44" s="54">
        <v>36</v>
      </c>
      <c r="L44" s="54">
        <v>40</v>
      </c>
      <c r="M44" s="54">
        <v>185</v>
      </c>
      <c r="N44" s="56">
        <f t="shared" si="2"/>
        <v>37962</v>
      </c>
    </row>
    <row r="45" spans="1:14" ht="15" thickBot="1">
      <c r="A45" s="28">
        <v>1935</v>
      </c>
      <c r="B45" s="54">
        <v>25472</v>
      </c>
      <c r="C45" s="54">
        <v>13518</v>
      </c>
      <c r="D45" s="54">
        <v>2865</v>
      </c>
      <c r="E45" s="54">
        <v>1883</v>
      </c>
      <c r="F45" s="54">
        <v>856</v>
      </c>
      <c r="G45" s="54">
        <v>1037</v>
      </c>
      <c r="H45" s="54">
        <v>4858</v>
      </c>
      <c r="I45" s="54">
        <v>135</v>
      </c>
      <c r="J45" s="54">
        <v>77</v>
      </c>
      <c r="K45" s="54">
        <v>49</v>
      </c>
      <c r="L45" s="54">
        <v>39</v>
      </c>
      <c r="M45" s="54">
        <v>155</v>
      </c>
      <c r="N45" s="54">
        <f t="shared" si="2"/>
        <v>39700</v>
      </c>
    </row>
    <row r="46" spans="1:14" ht="15" thickBot="1">
      <c r="A46" s="28">
        <v>1936</v>
      </c>
      <c r="B46" s="54">
        <v>25967</v>
      </c>
      <c r="C46" s="54">
        <v>15363</v>
      </c>
      <c r="D46" s="54">
        <v>2664</v>
      </c>
      <c r="E46" s="54">
        <v>1106</v>
      </c>
      <c r="F46" s="54">
        <v>816</v>
      </c>
      <c r="G46" s="54">
        <v>942</v>
      </c>
      <c r="H46" s="54">
        <v>4661</v>
      </c>
      <c r="I46" s="54">
        <v>112</v>
      </c>
      <c r="J46" s="54">
        <v>68</v>
      </c>
      <c r="K46" s="54">
        <v>44</v>
      </c>
      <c r="L46" s="54">
        <v>44</v>
      </c>
      <c r="M46" s="54">
        <v>147</v>
      </c>
      <c r="N46" s="54">
        <f t="shared" si="2"/>
        <v>43230</v>
      </c>
    </row>
    <row r="47" spans="1:14" ht="15" thickBot="1">
      <c r="A47" s="28">
        <v>1937</v>
      </c>
      <c r="B47" s="54">
        <v>26495</v>
      </c>
      <c r="C47" s="54">
        <v>16644</v>
      </c>
      <c r="D47" s="54">
        <v>1646</v>
      </c>
      <c r="E47" s="54">
        <v>1095</v>
      </c>
      <c r="F47" s="54">
        <v>791</v>
      </c>
      <c r="G47" s="54">
        <v>998</v>
      </c>
      <c r="H47" s="54">
        <v>4876</v>
      </c>
      <c r="I47" s="54">
        <v>144</v>
      </c>
      <c r="J47" s="54">
        <v>70</v>
      </c>
      <c r="K47" s="54">
        <v>46</v>
      </c>
      <c r="L47" s="54">
        <v>36</v>
      </c>
      <c r="M47" s="54">
        <v>149</v>
      </c>
      <c r="N47" s="54">
        <f t="shared" si="2"/>
        <v>44953</v>
      </c>
    </row>
    <row r="48" spans="1:14" ht="15" thickBot="1">
      <c r="A48" s="28">
        <v>1938</v>
      </c>
      <c r="B48" s="54">
        <v>28350</v>
      </c>
      <c r="C48" s="54">
        <v>17666</v>
      </c>
      <c r="D48" s="54">
        <v>1858</v>
      </c>
      <c r="E48" s="54">
        <v>1125</v>
      </c>
      <c r="F48" s="54">
        <v>871</v>
      </c>
      <c r="G48" s="54">
        <v>1038</v>
      </c>
      <c r="H48" s="54">
        <v>5323</v>
      </c>
      <c r="I48" s="54">
        <v>152</v>
      </c>
      <c r="J48" s="54">
        <v>69</v>
      </c>
      <c r="K48" s="54">
        <v>53</v>
      </c>
      <c r="L48" s="54">
        <v>33</v>
      </c>
      <c r="M48" s="54">
        <v>162</v>
      </c>
      <c r="N48" s="54">
        <f t="shared" si="2"/>
        <v>46172</v>
      </c>
    </row>
    <row r="49" spans="1:14" ht="15" thickBot="1">
      <c r="A49" s="28">
        <v>1939</v>
      </c>
      <c r="B49" s="54">
        <v>30173</v>
      </c>
      <c r="C49" s="54">
        <v>18870</v>
      </c>
      <c r="D49" s="54">
        <v>1865</v>
      </c>
      <c r="E49" s="54">
        <v>1146</v>
      </c>
      <c r="F49" s="54">
        <v>930</v>
      </c>
      <c r="G49" s="54">
        <v>1145</v>
      </c>
      <c r="H49" s="54">
        <v>5699</v>
      </c>
      <c r="I49" s="54">
        <v>150</v>
      </c>
      <c r="J49" s="54">
        <v>90</v>
      </c>
      <c r="K49" s="54">
        <v>50</v>
      </c>
      <c r="L49" s="54">
        <v>49</v>
      </c>
      <c r="M49" s="54">
        <v>179</v>
      </c>
      <c r="N49" s="54">
        <f t="shared" si="2"/>
        <v>48009</v>
      </c>
    </row>
    <row r="50" spans="1:14" ht="15" thickBot="1">
      <c r="A50" s="28">
        <v>1940</v>
      </c>
      <c r="B50" s="54">
        <v>32018</v>
      </c>
      <c r="C50" s="54">
        <v>19754</v>
      </c>
      <c r="D50" s="54">
        <v>2026</v>
      </c>
      <c r="E50" s="54">
        <v>1278</v>
      </c>
      <c r="F50" s="54">
        <v>952</v>
      </c>
      <c r="G50" s="54">
        <v>1195</v>
      </c>
      <c r="H50" s="54">
        <v>6233</v>
      </c>
      <c r="I50" s="54">
        <v>172</v>
      </c>
      <c r="J50" s="54">
        <v>103</v>
      </c>
      <c r="K50" s="54">
        <v>60</v>
      </c>
      <c r="L50" s="54">
        <v>58</v>
      </c>
      <c r="M50" s="54">
        <v>187</v>
      </c>
      <c r="N50" s="54">
        <f t="shared" si="2"/>
        <v>47878</v>
      </c>
    </row>
    <row r="51" spans="1:14" ht="15" thickBot="1">
      <c r="A51" s="28">
        <v>1941</v>
      </c>
      <c r="B51" s="54">
        <v>34168</v>
      </c>
      <c r="C51" s="54">
        <v>21344</v>
      </c>
      <c r="D51" s="54">
        <v>2102</v>
      </c>
      <c r="E51" s="54">
        <v>1297</v>
      </c>
      <c r="F51" s="54">
        <v>1013</v>
      </c>
      <c r="G51" s="54">
        <v>1184</v>
      </c>
      <c r="H51" s="54">
        <v>6649</v>
      </c>
      <c r="I51" s="54">
        <v>194</v>
      </c>
      <c r="J51" s="54">
        <v>91</v>
      </c>
      <c r="K51" s="54">
        <v>75</v>
      </c>
      <c r="L51" s="54">
        <v>35</v>
      </c>
      <c r="M51" s="54">
        <v>184</v>
      </c>
      <c r="N51" s="54">
        <f t="shared" si="2"/>
        <v>48885</v>
      </c>
    </row>
    <row r="52" spans="1:14" ht="15" thickBot="1">
      <c r="A52" s="28">
        <v>1942</v>
      </c>
      <c r="B52" s="54">
        <v>36906</v>
      </c>
      <c r="C52" s="54">
        <v>23044</v>
      </c>
      <c r="D52" s="54">
        <v>2267</v>
      </c>
      <c r="E52" s="54">
        <v>1326</v>
      </c>
      <c r="F52" s="54">
        <v>1107</v>
      </c>
      <c r="G52" s="54">
        <v>1211</v>
      </c>
      <c r="H52" s="54">
        <v>7219</v>
      </c>
      <c r="I52" s="54">
        <v>222</v>
      </c>
      <c r="J52" s="54">
        <v>151</v>
      </c>
      <c r="K52" s="54">
        <v>54</v>
      </c>
      <c r="L52" s="54">
        <v>74</v>
      </c>
      <c r="M52" s="54">
        <v>231</v>
      </c>
      <c r="N52" s="54">
        <f t="shared" si="2"/>
        <v>48841</v>
      </c>
    </row>
    <row r="53" spans="1:14" ht="15" thickBot="1">
      <c r="A53" s="28">
        <v>1943</v>
      </c>
      <c r="B53" s="54">
        <v>39581</v>
      </c>
      <c r="C53" s="54">
        <v>24416</v>
      </c>
      <c r="D53" s="54">
        <v>2455</v>
      </c>
      <c r="E53" s="54">
        <v>1577</v>
      </c>
      <c r="F53" s="54">
        <v>1240</v>
      </c>
      <c r="G53" s="54">
        <v>1356</v>
      </c>
      <c r="H53" s="54">
        <v>7797</v>
      </c>
      <c r="I53" s="54">
        <v>273</v>
      </c>
      <c r="J53" s="54">
        <v>94</v>
      </c>
      <c r="K53" s="54">
        <v>66</v>
      </c>
      <c r="L53" s="54">
        <v>43</v>
      </c>
      <c r="M53" s="54">
        <v>264</v>
      </c>
      <c r="N53" s="54">
        <f>C63+D62+E61+F60+G59+H58+I57+J56+K55+L54+M53</f>
        <v>47305</v>
      </c>
    </row>
    <row r="54" spans="1:14" ht="15" thickBot="1">
      <c r="A54" s="28">
        <v>1944</v>
      </c>
      <c r="B54" s="54">
        <v>41828</v>
      </c>
      <c r="C54" s="54">
        <v>25784</v>
      </c>
      <c r="D54" s="54">
        <v>2547</v>
      </c>
      <c r="E54" s="54">
        <v>1696</v>
      </c>
      <c r="F54" s="54">
        <v>1190</v>
      </c>
      <c r="G54" s="54">
        <v>1408</v>
      </c>
      <c r="H54" s="54">
        <v>8484</v>
      </c>
      <c r="I54" s="54">
        <v>255</v>
      </c>
      <c r="J54" s="54">
        <v>96</v>
      </c>
      <c r="K54" s="54">
        <v>61</v>
      </c>
      <c r="L54" s="54">
        <v>51</v>
      </c>
      <c r="M54" s="54">
        <v>256</v>
      </c>
      <c r="N54" s="54">
        <f t="shared" ref="N54" si="3">C64+D63+E62+F61+G60+H59+I58+J57+K56+L55+M54</f>
        <v>65273</v>
      </c>
    </row>
    <row r="55" spans="1:14" ht="15" thickBot="1">
      <c r="A55" s="28">
        <v>1945</v>
      </c>
      <c r="B55" s="54">
        <v>43452</v>
      </c>
      <c r="C55" s="54">
        <v>26588</v>
      </c>
      <c r="D55" s="54">
        <v>2769</v>
      </c>
      <c r="E55" s="54">
        <v>1723</v>
      </c>
      <c r="F55" s="54">
        <v>1347</v>
      </c>
      <c r="G55" s="54">
        <v>1498</v>
      </c>
      <c r="H55" s="54">
        <v>8744</v>
      </c>
      <c r="I55" s="54">
        <v>284</v>
      </c>
      <c r="J55" s="54">
        <v>89</v>
      </c>
      <c r="K55" s="54">
        <v>52</v>
      </c>
      <c r="L55" s="54">
        <v>128</v>
      </c>
      <c r="M55" s="54">
        <v>230</v>
      </c>
      <c r="N55" s="54">
        <f>C65+D64+E63+F62+G61+H60+I59+J58+K57+L56+M55</f>
        <v>55710</v>
      </c>
    </row>
    <row r="56" spans="1:14" ht="15" thickBot="1">
      <c r="A56" s="28">
        <v>1946</v>
      </c>
      <c r="B56" s="54">
        <v>47739</v>
      </c>
      <c r="C56" s="54">
        <v>29167</v>
      </c>
      <c r="D56" s="54">
        <v>2946</v>
      </c>
      <c r="E56" s="54">
        <v>1890</v>
      </c>
      <c r="F56" s="54">
        <v>1500</v>
      </c>
      <c r="G56" s="54">
        <v>1550</v>
      </c>
      <c r="H56" s="54">
        <v>9642</v>
      </c>
      <c r="I56" s="54">
        <v>300</v>
      </c>
      <c r="J56" s="54">
        <v>154</v>
      </c>
      <c r="K56" s="54">
        <v>174</v>
      </c>
      <c r="L56" s="54">
        <v>101</v>
      </c>
      <c r="M56" s="54">
        <v>315</v>
      </c>
      <c r="N56" s="54">
        <f t="shared" ref="N56:N61" si="4">C66+D65+E64+F63+G62+H61+I60+J59+K58+L57+M56</f>
        <v>53243</v>
      </c>
    </row>
    <row r="57" spans="1:14" ht="15" thickBot="1">
      <c r="A57" s="28">
        <v>1947</v>
      </c>
      <c r="B57" s="54">
        <v>49821</v>
      </c>
      <c r="C57" s="54">
        <v>29990</v>
      </c>
      <c r="D57" s="54">
        <v>3291</v>
      </c>
      <c r="E57" s="54">
        <v>2110</v>
      </c>
      <c r="F57" s="54">
        <v>1548</v>
      </c>
      <c r="G57" s="54">
        <v>1612</v>
      </c>
      <c r="H57" s="54">
        <v>10018</v>
      </c>
      <c r="I57" s="54">
        <v>368</v>
      </c>
      <c r="J57" s="54">
        <v>314</v>
      </c>
      <c r="K57" s="54">
        <v>119</v>
      </c>
      <c r="L57" s="54">
        <v>117</v>
      </c>
      <c r="M57" s="54">
        <v>334</v>
      </c>
      <c r="N57" s="54">
        <f t="shared" si="4"/>
        <v>53869</v>
      </c>
    </row>
    <row r="58" spans="1:14" ht="15" thickBot="1">
      <c r="A58" s="28">
        <v>1948</v>
      </c>
      <c r="B58" s="54">
        <v>50346</v>
      </c>
      <c r="C58" s="54">
        <v>29855</v>
      </c>
      <c r="D58" s="54">
        <v>3525</v>
      </c>
      <c r="E58" s="54">
        <v>2013</v>
      </c>
      <c r="F58" s="54">
        <v>1530</v>
      </c>
      <c r="G58" s="54">
        <v>1630</v>
      </c>
      <c r="H58" s="54">
        <v>10227</v>
      </c>
      <c r="I58" s="54">
        <v>633</v>
      </c>
      <c r="J58" s="54">
        <v>229</v>
      </c>
      <c r="K58" s="54">
        <v>172</v>
      </c>
      <c r="L58" s="54">
        <v>120</v>
      </c>
      <c r="M58" s="54">
        <v>412</v>
      </c>
      <c r="N58" s="54">
        <f t="shared" si="4"/>
        <v>50963</v>
      </c>
    </row>
    <row r="59" spans="1:14" ht="15" thickBot="1">
      <c r="A59" s="28">
        <v>1949</v>
      </c>
      <c r="B59" s="54">
        <v>50540</v>
      </c>
      <c r="C59" s="54">
        <v>30156</v>
      </c>
      <c r="D59" s="54">
        <v>3544</v>
      </c>
      <c r="E59" s="54">
        <v>2060</v>
      </c>
      <c r="F59" s="54">
        <v>1508</v>
      </c>
      <c r="G59" s="54">
        <v>1318</v>
      </c>
      <c r="H59" s="54">
        <v>10202</v>
      </c>
      <c r="I59" s="54">
        <v>537</v>
      </c>
      <c r="J59" s="54">
        <v>308</v>
      </c>
      <c r="K59" s="54">
        <v>194</v>
      </c>
      <c r="L59" s="54">
        <v>200</v>
      </c>
      <c r="M59" s="54">
        <v>513</v>
      </c>
      <c r="N59" s="54">
        <f t="shared" si="4"/>
        <v>51009</v>
      </c>
    </row>
    <row r="60" spans="1:14" ht="15" thickBot="1">
      <c r="A60" s="28">
        <v>1950</v>
      </c>
      <c r="B60" s="54">
        <v>50982</v>
      </c>
      <c r="C60" s="54">
        <v>29854</v>
      </c>
      <c r="D60" s="54">
        <v>3607</v>
      </c>
      <c r="E60" s="54">
        <v>1974</v>
      </c>
      <c r="F60" s="54">
        <v>1342</v>
      </c>
      <c r="G60" s="54">
        <v>2863</v>
      </c>
      <c r="H60" s="54">
        <v>9449</v>
      </c>
      <c r="I60" s="54">
        <v>532</v>
      </c>
      <c r="J60" s="54">
        <v>344</v>
      </c>
      <c r="K60" s="54">
        <v>252</v>
      </c>
      <c r="L60" s="54">
        <v>200</v>
      </c>
      <c r="M60" s="54">
        <v>565</v>
      </c>
      <c r="N60" s="54">
        <f t="shared" si="4"/>
        <v>47308</v>
      </c>
    </row>
    <row r="61" spans="1:14" ht="15" thickBot="1">
      <c r="A61" s="28">
        <v>1951</v>
      </c>
      <c r="B61" s="54">
        <v>51918</v>
      </c>
      <c r="C61" s="54">
        <v>29730</v>
      </c>
      <c r="D61" s="54">
        <v>3569</v>
      </c>
      <c r="E61" s="54">
        <v>1964</v>
      </c>
      <c r="F61" s="54">
        <v>3209</v>
      </c>
      <c r="G61" s="54">
        <v>2115</v>
      </c>
      <c r="H61" s="54">
        <v>9359</v>
      </c>
      <c r="I61" s="54">
        <v>606</v>
      </c>
      <c r="J61" s="54">
        <v>373</v>
      </c>
      <c r="K61" s="54">
        <v>234</v>
      </c>
      <c r="L61" s="54">
        <v>237</v>
      </c>
      <c r="M61" s="54">
        <v>522</v>
      </c>
      <c r="N61" s="54">
        <f t="shared" si="4"/>
        <v>44309</v>
      </c>
    </row>
    <row r="62" spans="1:14" ht="15" thickBot="1">
      <c r="A62" s="28">
        <v>1952</v>
      </c>
      <c r="B62" s="54">
        <v>52546</v>
      </c>
      <c r="C62" s="54">
        <v>29418</v>
      </c>
      <c r="D62" s="54">
        <v>3257</v>
      </c>
      <c r="E62" s="54">
        <v>4502</v>
      </c>
      <c r="F62" s="54">
        <v>1993</v>
      </c>
      <c r="G62" s="54">
        <v>2012</v>
      </c>
      <c r="H62" s="54">
        <v>9359</v>
      </c>
      <c r="I62" s="54">
        <v>648</v>
      </c>
      <c r="J62" s="54">
        <v>390</v>
      </c>
      <c r="K62" s="54">
        <v>278</v>
      </c>
      <c r="L62" s="54">
        <v>265</v>
      </c>
      <c r="M62" s="54">
        <v>424</v>
      </c>
      <c r="N62" s="54">
        <f>C72+D71+E70+F69+G68+H67+I66+J65+K64+L63+M62</f>
        <v>45162</v>
      </c>
    </row>
    <row r="63" spans="1:14" ht="15" thickBot="1">
      <c r="A63" s="28">
        <v>1953</v>
      </c>
      <c r="B63" s="54">
        <v>53372</v>
      </c>
      <c r="C63" s="54">
        <v>28308</v>
      </c>
      <c r="D63" s="54">
        <v>8177</v>
      </c>
      <c r="E63" s="54">
        <v>2645</v>
      </c>
      <c r="F63" s="54">
        <v>1818</v>
      </c>
      <c r="G63" s="54">
        <v>1829</v>
      </c>
      <c r="H63" s="54">
        <v>8981</v>
      </c>
      <c r="I63" s="54">
        <v>733</v>
      </c>
      <c r="J63" s="54">
        <v>410</v>
      </c>
      <c r="K63" s="54">
        <v>289</v>
      </c>
      <c r="L63" s="54">
        <v>182</v>
      </c>
      <c r="M63" s="54">
        <v>0</v>
      </c>
      <c r="N63" s="54"/>
    </row>
    <row r="64" spans="1:14" ht="15" thickBot="1">
      <c r="A64" s="28">
        <v>1954</v>
      </c>
      <c r="B64" s="54">
        <v>55366</v>
      </c>
      <c r="C64" s="54">
        <v>34815</v>
      </c>
      <c r="D64" s="54">
        <v>3724</v>
      </c>
      <c r="E64" s="54">
        <v>2106</v>
      </c>
      <c r="F64" s="54">
        <v>1691</v>
      </c>
      <c r="G64" s="54">
        <v>1716</v>
      </c>
      <c r="H64" s="54">
        <v>9781</v>
      </c>
      <c r="I64" s="54">
        <v>784</v>
      </c>
      <c r="J64" s="54">
        <v>448</v>
      </c>
      <c r="K64" s="54">
        <v>301</v>
      </c>
      <c r="L64" s="54">
        <v>0</v>
      </c>
      <c r="M64" s="54">
        <v>0</v>
      </c>
      <c r="N64" s="54"/>
    </row>
    <row r="65" spans="1:14" ht="15" thickBot="1">
      <c r="A65" s="28">
        <v>1955</v>
      </c>
      <c r="B65" s="54">
        <v>55229</v>
      </c>
      <c r="C65" s="54">
        <v>34568</v>
      </c>
      <c r="D65" s="54">
        <v>3490</v>
      </c>
      <c r="E65" s="54">
        <v>2273</v>
      </c>
      <c r="F65" s="54">
        <v>1657</v>
      </c>
      <c r="G65" s="54">
        <v>1791</v>
      </c>
      <c r="H65" s="54">
        <v>10036</v>
      </c>
      <c r="I65" s="54">
        <v>935</v>
      </c>
      <c r="J65" s="54">
        <v>479</v>
      </c>
      <c r="K65" s="54">
        <v>0</v>
      </c>
      <c r="L65" s="54">
        <v>0</v>
      </c>
      <c r="M65" s="54">
        <v>0</v>
      </c>
      <c r="N65" s="54"/>
    </row>
    <row r="66" spans="1:14" ht="15" thickBot="1">
      <c r="A66" s="28">
        <v>1956</v>
      </c>
      <c r="B66" s="54">
        <v>53957</v>
      </c>
      <c r="C66" s="54">
        <v>33014</v>
      </c>
      <c r="D66" s="54">
        <v>3679</v>
      </c>
      <c r="E66" s="54">
        <v>2216</v>
      </c>
      <c r="F66" s="54">
        <v>1775</v>
      </c>
      <c r="G66" s="54">
        <v>1825</v>
      </c>
      <c r="H66" s="54">
        <v>10516</v>
      </c>
      <c r="I66" s="54">
        <v>932</v>
      </c>
      <c r="J66" s="54">
        <v>0</v>
      </c>
      <c r="K66" s="54">
        <v>0</v>
      </c>
      <c r="L66" s="54">
        <v>0</v>
      </c>
      <c r="M66" s="54">
        <v>0</v>
      </c>
      <c r="N66" s="54"/>
    </row>
    <row r="67" spans="1:14" ht="15" thickBot="1">
      <c r="A67" s="28">
        <v>1957</v>
      </c>
      <c r="B67" s="54">
        <v>54296</v>
      </c>
      <c r="C67" s="54">
        <v>33440</v>
      </c>
      <c r="D67" s="54">
        <v>3575</v>
      </c>
      <c r="E67" s="54">
        <v>2367</v>
      </c>
      <c r="F67" s="54">
        <v>1700</v>
      </c>
      <c r="G67" s="54">
        <v>1779</v>
      </c>
      <c r="H67" s="54">
        <v>11435</v>
      </c>
      <c r="I67" s="54">
        <v>0</v>
      </c>
      <c r="J67" s="54">
        <v>0</v>
      </c>
      <c r="K67" s="54">
        <v>0</v>
      </c>
      <c r="L67" s="54">
        <v>0</v>
      </c>
      <c r="M67" s="54">
        <v>0</v>
      </c>
      <c r="N67" s="54"/>
    </row>
    <row r="68" spans="1:14" ht="15" thickBot="1">
      <c r="A68" s="28">
        <v>1958</v>
      </c>
      <c r="B68" s="54">
        <v>40804</v>
      </c>
      <c r="C68" s="54">
        <v>30933</v>
      </c>
      <c r="D68" s="54">
        <v>3801</v>
      </c>
      <c r="E68" s="54">
        <v>2237</v>
      </c>
      <c r="F68" s="54">
        <v>1675</v>
      </c>
      <c r="G68" s="54">
        <v>2158</v>
      </c>
      <c r="H68" s="54">
        <v>0</v>
      </c>
      <c r="I68" s="54">
        <v>0</v>
      </c>
      <c r="J68" s="54">
        <v>0</v>
      </c>
      <c r="K68" s="54">
        <v>0</v>
      </c>
      <c r="L68" s="54">
        <v>0</v>
      </c>
      <c r="M68" s="54">
        <v>0</v>
      </c>
      <c r="N68" s="54"/>
    </row>
    <row r="69" spans="1:14" ht="15" thickBot="1">
      <c r="A69" s="28">
        <v>1959</v>
      </c>
      <c r="B69" s="54">
        <v>37025</v>
      </c>
      <c r="C69" s="54">
        <v>29424</v>
      </c>
      <c r="D69" s="54">
        <v>3417</v>
      </c>
      <c r="E69" s="54">
        <v>2019</v>
      </c>
      <c r="F69" s="54">
        <v>2165</v>
      </c>
      <c r="G69" s="54">
        <v>0</v>
      </c>
      <c r="H69" s="54">
        <v>0</v>
      </c>
      <c r="I69" s="54">
        <v>0</v>
      </c>
      <c r="J69" s="54">
        <v>0</v>
      </c>
      <c r="K69" s="54">
        <v>0</v>
      </c>
      <c r="L69" s="54">
        <v>0</v>
      </c>
      <c r="M69" s="54">
        <v>0</v>
      </c>
      <c r="N69" s="54"/>
    </row>
    <row r="70" spans="1:14" ht="15" thickBot="1">
      <c r="A70" s="28">
        <v>1960</v>
      </c>
      <c r="B70" s="54">
        <v>31794</v>
      </c>
      <c r="C70" s="54">
        <v>25819</v>
      </c>
      <c r="D70" s="54">
        <v>3355</v>
      </c>
      <c r="E70" s="54">
        <v>2620</v>
      </c>
      <c r="F70" s="54">
        <v>0</v>
      </c>
      <c r="G70" s="54">
        <v>0</v>
      </c>
      <c r="H70" s="54">
        <v>0</v>
      </c>
      <c r="I70" s="54">
        <v>0</v>
      </c>
      <c r="J70" s="54">
        <v>0</v>
      </c>
      <c r="K70" s="54">
        <v>0</v>
      </c>
      <c r="L70" s="54">
        <v>0</v>
      </c>
      <c r="M70" s="54">
        <v>0</v>
      </c>
      <c r="N70" s="54"/>
    </row>
    <row r="71" spans="1:14" ht="15" thickBot="1">
      <c r="A71" s="28">
        <v>1961</v>
      </c>
      <c r="B71" s="54">
        <v>26286</v>
      </c>
      <c r="C71" s="54">
        <v>22506</v>
      </c>
      <c r="D71" s="54">
        <v>3780</v>
      </c>
      <c r="E71" s="54">
        <v>0</v>
      </c>
      <c r="F71" s="54">
        <v>0</v>
      </c>
      <c r="G71" s="54">
        <v>0</v>
      </c>
      <c r="H71" s="54">
        <v>0</v>
      </c>
      <c r="I71" s="54">
        <v>0</v>
      </c>
      <c r="J71" s="54">
        <v>0</v>
      </c>
      <c r="K71" s="54">
        <v>0</v>
      </c>
      <c r="L71" s="54">
        <v>0</v>
      </c>
      <c r="M71" s="54">
        <v>0</v>
      </c>
      <c r="N71" s="54"/>
    </row>
    <row r="72" spans="1:14" ht="15" thickBot="1">
      <c r="A72" s="28">
        <v>1962</v>
      </c>
      <c r="B72" s="54">
        <v>20686</v>
      </c>
      <c r="C72" s="54">
        <v>20686</v>
      </c>
      <c r="D72" s="54">
        <v>0</v>
      </c>
      <c r="E72" s="54">
        <v>0</v>
      </c>
      <c r="F72" s="54">
        <v>0</v>
      </c>
      <c r="G72" s="54">
        <v>0</v>
      </c>
      <c r="H72" s="54">
        <v>0</v>
      </c>
      <c r="I72" s="54">
        <v>0</v>
      </c>
      <c r="J72" s="54">
        <v>0</v>
      </c>
      <c r="K72" s="54">
        <v>0</v>
      </c>
      <c r="L72" s="54">
        <v>0</v>
      </c>
      <c r="M72" s="54">
        <v>0</v>
      </c>
      <c r="N72" s="54"/>
    </row>
    <row r="73" spans="1:14" ht="14">
      <c r="A73" s="29" t="s">
        <v>21</v>
      </c>
      <c r="B73" s="54" t="s">
        <v>41</v>
      </c>
      <c r="C73" s="54">
        <v>810303</v>
      </c>
      <c r="D73" s="54">
        <v>113062</v>
      </c>
      <c r="E73" s="54">
        <v>77122</v>
      </c>
      <c r="F73" s="54">
        <v>59612</v>
      </c>
      <c r="G73" s="54">
        <v>63559</v>
      </c>
      <c r="H73" s="54">
        <v>357759</v>
      </c>
      <c r="I73" s="54">
        <v>26496</v>
      </c>
      <c r="J73" s="54">
        <v>15002</v>
      </c>
      <c r="K73" s="54">
        <v>10019</v>
      </c>
      <c r="L73" s="54">
        <v>8626</v>
      </c>
      <c r="M73" s="54">
        <v>36287</v>
      </c>
      <c r="N73" s="54"/>
    </row>
    <row r="80" spans="1:14">
      <c r="A80" s="41" t="s">
        <v>25</v>
      </c>
    </row>
    <row r="81" spans="1:23" ht="14" thickBot="1"/>
    <row r="82" spans="1:23" ht="14" thickBot="1">
      <c r="A82" s="69" t="s">
        <v>20</v>
      </c>
      <c r="B82" s="65" t="s">
        <v>21</v>
      </c>
      <c r="C82" s="67" t="s">
        <v>22</v>
      </c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</row>
    <row r="83" spans="1:23" ht="14" thickBot="1">
      <c r="A83" s="70"/>
      <c r="B83" s="66"/>
      <c r="C83" s="27">
        <v>60</v>
      </c>
      <c r="D83" s="27">
        <v>61</v>
      </c>
      <c r="E83" s="27">
        <v>62</v>
      </c>
      <c r="F83" s="27">
        <v>63</v>
      </c>
      <c r="G83" s="27">
        <v>64</v>
      </c>
      <c r="H83" s="27">
        <v>65</v>
      </c>
      <c r="I83" s="27">
        <v>66</v>
      </c>
      <c r="J83" s="27">
        <v>67</v>
      </c>
      <c r="K83" s="27">
        <v>68</v>
      </c>
      <c r="L83" s="27">
        <v>69</v>
      </c>
      <c r="M83" s="27">
        <v>70</v>
      </c>
      <c r="N83" s="27">
        <v>71</v>
      </c>
      <c r="O83" s="27">
        <v>72</v>
      </c>
      <c r="P83" s="27">
        <v>73</v>
      </c>
      <c r="Q83" s="27">
        <v>74</v>
      </c>
      <c r="R83" s="27">
        <v>75</v>
      </c>
      <c r="S83" s="27">
        <v>76</v>
      </c>
      <c r="T83" s="27">
        <v>77</v>
      </c>
      <c r="U83" s="27">
        <v>78</v>
      </c>
      <c r="V83" s="27">
        <v>79</v>
      </c>
      <c r="W83" s="47">
        <v>80</v>
      </c>
    </row>
    <row r="84" spans="1:23" ht="15" thickBot="1">
      <c r="A84" s="71"/>
      <c r="B84" s="27" t="s">
        <v>23</v>
      </c>
      <c r="C84" s="27" t="s">
        <v>23</v>
      </c>
      <c r="D84" s="27" t="s">
        <v>23</v>
      </c>
      <c r="E84" s="27" t="s">
        <v>23</v>
      </c>
      <c r="F84" s="27" t="s">
        <v>23</v>
      </c>
      <c r="G84" s="27" t="s">
        <v>23</v>
      </c>
      <c r="H84" s="27" t="s">
        <v>23</v>
      </c>
      <c r="I84" s="27" t="s">
        <v>23</v>
      </c>
      <c r="J84" s="27" t="s">
        <v>23</v>
      </c>
      <c r="K84" s="27" t="s">
        <v>23</v>
      </c>
      <c r="L84" s="27" t="s">
        <v>23</v>
      </c>
      <c r="M84" s="27" t="s">
        <v>23</v>
      </c>
      <c r="N84" s="27" t="s">
        <v>23</v>
      </c>
      <c r="O84" s="27" t="s">
        <v>23</v>
      </c>
      <c r="P84" s="27" t="s">
        <v>23</v>
      </c>
      <c r="Q84" s="27" t="s">
        <v>23</v>
      </c>
      <c r="R84" s="27" t="s">
        <v>23</v>
      </c>
      <c r="S84" s="27" t="s">
        <v>23</v>
      </c>
      <c r="T84" s="27" t="s">
        <v>23</v>
      </c>
      <c r="U84" s="27" t="s">
        <v>23</v>
      </c>
      <c r="V84" s="27" t="s">
        <v>23</v>
      </c>
      <c r="W84" s="47" t="s">
        <v>23</v>
      </c>
    </row>
    <row r="85" spans="1:23" ht="15" thickBot="1">
      <c r="A85" s="28" t="s">
        <v>24</v>
      </c>
      <c r="B85" s="63">
        <v>221</v>
      </c>
      <c r="C85" s="61">
        <v>0</v>
      </c>
      <c r="D85" s="61">
        <v>0</v>
      </c>
      <c r="E85" s="61">
        <v>0</v>
      </c>
      <c r="F85" s="61">
        <v>0</v>
      </c>
      <c r="G85" s="61">
        <v>0</v>
      </c>
      <c r="H85" s="61">
        <v>0</v>
      </c>
      <c r="I85" s="61">
        <v>0</v>
      </c>
      <c r="J85" s="61">
        <v>0</v>
      </c>
      <c r="K85" s="61">
        <v>0</v>
      </c>
      <c r="L85" s="61">
        <v>0</v>
      </c>
      <c r="M85" s="61">
        <v>0</v>
      </c>
      <c r="N85" s="61">
        <v>125</v>
      </c>
      <c r="O85" s="61">
        <v>22</v>
      </c>
      <c r="P85" s="61">
        <v>15</v>
      </c>
      <c r="Q85" s="61">
        <v>15</v>
      </c>
      <c r="R85" s="61">
        <v>9</v>
      </c>
      <c r="S85" s="61">
        <v>7</v>
      </c>
      <c r="T85" s="61">
        <v>1</v>
      </c>
      <c r="U85" s="61">
        <v>0</v>
      </c>
      <c r="V85" s="61">
        <v>0</v>
      </c>
      <c r="W85" s="61">
        <v>27</v>
      </c>
    </row>
    <row r="86" spans="1:23" ht="14" thickBot="1">
      <c r="A86" s="28">
        <v>1896</v>
      </c>
      <c r="B86" s="64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</row>
    <row r="87" spans="1:23" ht="15" thickBot="1">
      <c r="A87" s="28">
        <v>1897</v>
      </c>
      <c r="B87" s="54">
        <v>556</v>
      </c>
      <c r="C87" s="54">
        <v>0</v>
      </c>
      <c r="D87" s="54">
        <v>0</v>
      </c>
      <c r="E87" s="54">
        <v>0</v>
      </c>
      <c r="F87" s="54">
        <v>0</v>
      </c>
      <c r="G87" s="54">
        <v>0</v>
      </c>
      <c r="H87" s="54">
        <v>0</v>
      </c>
      <c r="I87" s="54">
        <v>0</v>
      </c>
      <c r="J87" s="54">
        <v>0</v>
      </c>
      <c r="K87" s="54">
        <v>0</v>
      </c>
      <c r="L87" s="54">
        <v>0</v>
      </c>
      <c r="M87" s="54">
        <v>336</v>
      </c>
      <c r="N87" s="54">
        <v>73</v>
      </c>
      <c r="O87" s="54">
        <v>50</v>
      </c>
      <c r="P87" s="54">
        <v>27</v>
      </c>
      <c r="Q87" s="54">
        <v>15</v>
      </c>
      <c r="R87" s="54">
        <v>10</v>
      </c>
      <c r="S87" s="54">
        <v>3</v>
      </c>
      <c r="T87" s="54">
        <v>2</v>
      </c>
      <c r="U87" s="54">
        <v>6</v>
      </c>
      <c r="V87" s="54">
        <v>4</v>
      </c>
      <c r="W87" s="54">
        <v>30</v>
      </c>
    </row>
    <row r="88" spans="1:23" ht="15" thickBot="1">
      <c r="A88" s="28">
        <v>1898</v>
      </c>
      <c r="B88" s="54">
        <v>751</v>
      </c>
      <c r="C88" s="54">
        <v>0</v>
      </c>
      <c r="D88" s="54">
        <v>0</v>
      </c>
      <c r="E88" s="54">
        <v>0</v>
      </c>
      <c r="F88" s="54">
        <v>0</v>
      </c>
      <c r="G88" s="54">
        <v>0</v>
      </c>
      <c r="H88" s="54">
        <v>0</v>
      </c>
      <c r="I88" s="54">
        <v>0</v>
      </c>
      <c r="J88" s="54">
        <v>0</v>
      </c>
      <c r="K88" s="54">
        <v>0</v>
      </c>
      <c r="L88" s="54">
        <v>104</v>
      </c>
      <c r="M88" s="54">
        <v>427</v>
      </c>
      <c r="N88" s="54">
        <v>76</v>
      </c>
      <c r="O88" s="54">
        <v>37</v>
      </c>
      <c r="P88" s="54">
        <v>28</v>
      </c>
      <c r="Q88" s="54">
        <v>13</v>
      </c>
      <c r="R88" s="54">
        <v>7</v>
      </c>
      <c r="S88" s="54">
        <v>7</v>
      </c>
      <c r="T88" s="54">
        <v>5</v>
      </c>
      <c r="U88" s="54">
        <v>7</v>
      </c>
      <c r="V88" s="54">
        <v>2</v>
      </c>
      <c r="W88" s="54">
        <v>38</v>
      </c>
    </row>
    <row r="89" spans="1:23" ht="15" thickBot="1">
      <c r="A89" s="28">
        <v>1899</v>
      </c>
      <c r="B89" s="54">
        <v>955</v>
      </c>
      <c r="C89" s="54">
        <v>0</v>
      </c>
      <c r="D89" s="54">
        <v>0</v>
      </c>
      <c r="E89" s="54">
        <v>0</v>
      </c>
      <c r="F89" s="54">
        <v>0</v>
      </c>
      <c r="G89" s="54">
        <v>0</v>
      </c>
      <c r="H89" s="54">
        <v>0</v>
      </c>
      <c r="I89" s="54">
        <v>0</v>
      </c>
      <c r="J89" s="54">
        <v>0</v>
      </c>
      <c r="K89" s="54">
        <v>94</v>
      </c>
      <c r="L89" s="54">
        <v>187</v>
      </c>
      <c r="M89" s="54">
        <v>487</v>
      </c>
      <c r="N89" s="54">
        <v>70</v>
      </c>
      <c r="O89" s="54">
        <v>34</v>
      </c>
      <c r="P89" s="54">
        <v>20</v>
      </c>
      <c r="Q89" s="54">
        <v>9</v>
      </c>
      <c r="R89" s="54">
        <v>10</v>
      </c>
      <c r="S89" s="54">
        <v>4</v>
      </c>
      <c r="T89" s="54">
        <v>9</v>
      </c>
      <c r="U89" s="54">
        <v>0</v>
      </c>
      <c r="V89" s="54">
        <v>3</v>
      </c>
      <c r="W89" s="54">
        <v>28</v>
      </c>
    </row>
    <row r="90" spans="1:23" ht="15" thickBot="1">
      <c r="A90" s="28">
        <v>1900</v>
      </c>
      <c r="B90" s="54">
        <v>1357</v>
      </c>
      <c r="C90" s="54">
        <v>0</v>
      </c>
      <c r="D90" s="54">
        <v>0</v>
      </c>
      <c r="E90" s="54">
        <v>0</v>
      </c>
      <c r="F90" s="54">
        <v>0</v>
      </c>
      <c r="G90" s="54">
        <v>0</v>
      </c>
      <c r="H90" s="54">
        <v>0</v>
      </c>
      <c r="I90" s="54">
        <v>0</v>
      </c>
      <c r="J90" s="54">
        <v>0</v>
      </c>
      <c r="K90" s="54">
        <v>384</v>
      </c>
      <c r="L90" s="54">
        <v>212</v>
      </c>
      <c r="M90" s="54">
        <v>550</v>
      </c>
      <c r="N90" s="54">
        <v>57</v>
      </c>
      <c r="O90" s="54">
        <v>31</v>
      </c>
      <c r="P90" s="54">
        <v>16</v>
      </c>
      <c r="Q90" s="54">
        <v>12</v>
      </c>
      <c r="R90" s="54">
        <v>6</v>
      </c>
      <c r="S90" s="54">
        <v>10</v>
      </c>
      <c r="T90" s="54">
        <v>4</v>
      </c>
      <c r="U90" s="54">
        <v>4</v>
      </c>
      <c r="V90" s="54">
        <v>0</v>
      </c>
      <c r="W90" s="54">
        <v>71</v>
      </c>
    </row>
    <row r="91" spans="1:23" ht="15" thickBot="1">
      <c r="A91" s="28">
        <v>1901</v>
      </c>
      <c r="B91" s="54">
        <v>1697</v>
      </c>
      <c r="C91" s="54">
        <v>0</v>
      </c>
      <c r="D91" s="54">
        <v>0</v>
      </c>
      <c r="E91" s="54">
        <v>0</v>
      </c>
      <c r="F91" s="54">
        <v>0</v>
      </c>
      <c r="G91" s="54">
        <v>0</v>
      </c>
      <c r="H91" s="54">
        <v>0</v>
      </c>
      <c r="I91" s="54">
        <v>0</v>
      </c>
      <c r="J91" s="54">
        <v>473</v>
      </c>
      <c r="K91" s="54">
        <v>258</v>
      </c>
      <c r="L91" s="54">
        <v>222</v>
      </c>
      <c r="M91" s="54">
        <v>510</v>
      </c>
      <c r="N91" s="54">
        <v>64</v>
      </c>
      <c r="O91" s="54">
        <v>19</v>
      </c>
      <c r="P91" s="54">
        <v>21</v>
      </c>
      <c r="Q91" s="54">
        <v>12</v>
      </c>
      <c r="R91" s="54">
        <v>13</v>
      </c>
      <c r="S91" s="54">
        <v>3</v>
      </c>
      <c r="T91" s="54">
        <v>4</v>
      </c>
      <c r="U91" s="54">
        <v>1</v>
      </c>
      <c r="V91" s="54">
        <v>2</v>
      </c>
      <c r="W91" s="54">
        <v>95</v>
      </c>
    </row>
    <row r="92" spans="1:23" ht="15" thickBot="1">
      <c r="A92" s="28">
        <v>1902</v>
      </c>
      <c r="B92" s="54">
        <v>2154</v>
      </c>
      <c r="C92" s="54">
        <v>0</v>
      </c>
      <c r="D92" s="54">
        <v>0</v>
      </c>
      <c r="E92" s="54">
        <v>0</v>
      </c>
      <c r="F92" s="54">
        <v>0</v>
      </c>
      <c r="G92" s="54">
        <v>0</v>
      </c>
      <c r="H92" s="54">
        <v>0</v>
      </c>
      <c r="I92" s="54">
        <v>0</v>
      </c>
      <c r="J92" s="54">
        <v>818</v>
      </c>
      <c r="K92" s="54">
        <v>316</v>
      </c>
      <c r="L92" s="54">
        <v>218</v>
      </c>
      <c r="M92" s="54">
        <v>522</v>
      </c>
      <c r="N92" s="54">
        <v>63</v>
      </c>
      <c r="O92" s="54">
        <v>26</v>
      </c>
      <c r="P92" s="54">
        <v>17</v>
      </c>
      <c r="Q92" s="54">
        <v>16</v>
      </c>
      <c r="R92" s="54">
        <v>6</v>
      </c>
      <c r="S92" s="54">
        <v>3</v>
      </c>
      <c r="T92" s="54">
        <v>2</v>
      </c>
      <c r="U92" s="54">
        <v>1</v>
      </c>
      <c r="V92" s="54">
        <v>4</v>
      </c>
      <c r="W92" s="54">
        <v>142</v>
      </c>
    </row>
    <row r="93" spans="1:23" ht="15" thickBot="1">
      <c r="A93" s="28">
        <v>1903</v>
      </c>
      <c r="B93" s="54">
        <v>2559</v>
      </c>
      <c r="C93" s="54">
        <v>0</v>
      </c>
      <c r="D93" s="54">
        <v>0</v>
      </c>
      <c r="E93" s="54">
        <v>0</v>
      </c>
      <c r="F93" s="54">
        <v>0</v>
      </c>
      <c r="G93" s="54">
        <v>0</v>
      </c>
      <c r="H93" s="54">
        <v>0</v>
      </c>
      <c r="I93" s="54">
        <v>798</v>
      </c>
      <c r="J93" s="54">
        <v>460</v>
      </c>
      <c r="K93" s="54">
        <v>267</v>
      </c>
      <c r="L93" s="54">
        <v>172</v>
      </c>
      <c r="M93" s="54">
        <v>554</v>
      </c>
      <c r="N93" s="54">
        <v>39</v>
      </c>
      <c r="O93" s="54">
        <v>29</v>
      </c>
      <c r="P93" s="54">
        <v>23</v>
      </c>
      <c r="Q93" s="54">
        <v>17</v>
      </c>
      <c r="R93" s="54">
        <v>7</v>
      </c>
      <c r="S93" s="54">
        <v>3</v>
      </c>
      <c r="T93" s="54">
        <v>5</v>
      </c>
      <c r="U93" s="54">
        <v>4</v>
      </c>
      <c r="V93" s="54">
        <v>1</v>
      </c>
      <c r="W93" s="54">
        <v>180</v>
      </c>
    </row>
    <row r="94" spans="1:23" ht="15" thickBot="1">
      <c r="A94" s="28">
        <v>1904</v>
      </c>
      <c r="B94" s="54">
        <v>2862</v>
      </c>
      <c r="C94" s="54">
        <v>0</v>
      </c>
      <c r="D94" s="54">
        <v>0</v>
      </c>
      <c r="E94" s="54">
        <v>0</v>
      </c>
      <c r="F94" s="54">
        <v>0</v>
      </c>
      <c r="G94" s="54">
        <v>0</v>
      </c>
      <c r="H94" s="54">
        <v>0</v>
      </c>
      <c r="I94" s="54">
        <v>1272</v>
      </c>
      <c r="J94" s="54">
        <v>350</v>
      </c>
      <c r="K94" s="54">
        <v>213</v>
      </c>
      <c r="L94" s="54">
        <v>208</v>
      </c>
      <c r="M94" s="54">
        <v>508</v>
      </c>
      <c r="N94" s="54">
        <v>43</v>
      </c>
      <c r="O94" s="54">
        <v>31</v>
      </c>
      <c r="P94" s="54">
        <v>10</v>
      </c>
      <c r="Q94" s="54">
        <v>6</v>
      </c>
      <c r="R94" s="54">
        <v>2</v>
      </c>
      <c r="S94" s="54">
        <v>4</v>
      </c>
      <c r="T94" s="54">
        <v>5</v>
      </c>
      <c r="U94" s="54">
        <v>6</v>
      </c>
      <c r="V94" s="54">
        <v>3</v>
      </c>
      <c r="W94" s="54">
        <v>201</v>
      </c>
    </row>
    <row r="95" spans="1:23" ht="15" thickBot="1">
      <c r="A95" s="28">
        <v>1905</v>
      </c>
      <c r="B95" s="54">
        <v>3371</v>
      </c>
      <c r="C95" s="54">
        <v>0</v>
      </c>
      <c r="D95" s="54">
        <v>0</v>
      </c>
      <c r="E95" s="54">
        <v>0</v>
      </c>
      <c r="F95" s="54">
        <v>0</v>
      </c>
      <c r="G95" s="54">
        <v>0</v>
      </c>
      <c r="H95" s="54">
        <v>1326</v>
      </c>
      <c r="I95" s="54">
        <v>466</v>
      </c>
      <c r="J95" s="54">
        <v>269</v>
      </c>
      <c r="K95" s="54">
        <v>259</v>
      </c>
      <c r="L95" s="54">
        <v>176</v>
      </c>
      <c r="M95" s="54">
        <v>503</v>
      </c>
      <c r="N95" s="54">
        <v>54</v>
      </c>
      <c r="O95" s="54">
        <v>19</v>
      </c>
      <c r="P95" s="54">
        <v>14</v>
      </c>
      <c r="Q95" s="54">
        <v>7</v>
      </c>
      <c r="R95" s="54">
        <v>6</v>
      </c>
      <c r="S95" s="54">
        <v>3</v>
      </c>
      <c r="T95" s="54">
        <v>5</v>
      </c>
      <c r="U95" s="54">
        <v>5</v>
      </c>
      <c r="V95" s="54">
        <v>64</v>
      </c>
      <c r="W95" s="54">
        <v>195</v>
      </c>
    </row>
    <row r="96" spans="1:23" ht="15" thickBot="1">
      <c r="A96" s="28">
        <v>1906</v>
      </c>
      <c r="B96" s="54">
        <v>4003</v>
      </c>
      <c r="C96" s="54">
        <v>0</v>
      </c>
      <c r="D96" s="54">
        <v>0</v>
      </c>
      <c r="E96" s="54">
        <v>0</v>
      </c>
      <c r="F96" s="54">
        <v>0</v>
      </c>
      <c r="G96" s="54">
        <v>0</v>
      </c>
      <c r="H96" s="54">
        <v>1681</v>
      </c>
      <c r="I96" s="54">
        <v>442</v>
      </c>
      <c r="J96" s="54">
        <v>456</v>
      </c>
      <c r="K96" s="54">
        <v>235</v>
      </c>
      <c r="L96" s="54">
        <v>214</v>
      </c>
      <c r="M96" s="54">
        <v>540</v>
      </c>
      <c r="N96" s="54">
        <v>43</v>
      </c>
      <c r="O96" s="54">
        <v>18</v>
      </c>
      <c r="P96" s="54">
        <v>11</v>
      </c>
      <c r="Q96" s="54">
        <v>11</v>
      </c>
      <c r="R96" s="54">
        <v>13</v>
      </c>
      <c r="S96" s="54">
        <v>1</v>
      </c>
      <c r="T96" s="54">
        <v>2</v>
      </c>
      <c r="U96" s="54">
        <v>83</v>
      </c>
      <c r="V96" s="54">
        <v>36</v>
      </c>
      <c r="W96" s="54">
        <v>217</v>
      </c>
    </row>
    <row r="97" spans="1:23" ht="15" thickBot="1">
      <c r="A97" s="28">
        <v>1907</v>
      </c>
      <c r="B97" s="54">
        <v>4514</v>
      </c>
      <c r="C97" s="54">
        <v>0</v>
      </c>
      <c r="D97" s="54">
        <v>0</v>
      </c>
      <c r="E97" s="54">
        <v>0</v>
      </c>
      <c r="F97" s="54">
        <v>0</v>
      </c>
      <c r="G97" s="54">
        <v>0</v>
      </c>
      <c r="H97" s="54">
        <v>1761</v>
      </c>
      <c r="I97" s="54">
        <v>839</v>
      </c>
      <c r="J97" s="54">
        <v>403</v>
      </c>
      <c r="K97" s="54">
        <v>269</v>
      </c>
      <c r="L97" s="54">
        <v>300</v>
      </c>
      <c r="M97" s="54">
        <v>455</v>
      </c>
      <c r="N97" s="54">
        <v>23</v>
      </c>
      <c r="O97" s="54">
        <v>11</v>
      </c>
      <c r="P97" s="54">
        <v>9</v>
      </c>
      <c r="Q97" s="54">
        <v>9</v>
      </c>
      <c r="R97" s="54">
        <v>4</v>
      </c>
      <c r="S97" s="54">
        <v>8</v>
      </c>
      <c r="T97" s="54">
        <v>92</v>
      </c>
      <c r="U97" s="54">
        <v>53</v>
      </c>
      <c r="V97" s="54">
        <v>21</v>
      </c>
      <c r="W97" s="54">
        <v>257</v>
      </c>
    </row>
    <row r="98" spans="1:23" ht="15" thickBot="1">
      <c r="A98" s="28">
        <v>1908</v>
      </c>
      <c r="B98" s="54">
        <v>5223</v>
      </c>
      <c r="C98" s="54">
        <v>0</v>
      </c>
      <c r="D98" s="54">
        <v>0</v>
      </c>
      <c r="E98" s="54">
        <v>0</v>
      </c>
      <c r="F98" s="54">
        <v>0</v>
      </c>
      <c r="G98" s="54">
        <v>0</v>
      </c>
      <c r="H98" s="54">
        <v>2307</v>
      </c>
      <c r="I98" s="54">
        <v>849</v>
      </c>
      <c r="J98" s="54">
        <v>405</v>
      </c>
      <c r="K98" s="54">
        <v>397</v>
      </c>
      <c r="L98" s="54">
        <v>499</v>
      </c>
      <c r="M98" s="54">
        <v>175</v>
      </c>
      <c r="N98" s="54">
        <v>19</v>
      </c>
      <c r="O98" s="54">
        <v>12</v>
      </c>
      <c r="P98" s="54">
        <v>9</v>
      </c>
      <c r="Q98" s="54">
        <v>8</v>
      </c>
      <c r="R98" s="54">
        <v>11</v>
      </c>
      <c r="S98" s="54">
        <v>121</v>
      </c>
      <c r="T98" s="54">
        <v>81</v>
      </c>
      <c r="U98" s="54">
        <v>13</v>
      </c>
      <c r="V98" s="54">
        <v>14</v>
      </c>
      <c r="W98" s="54">
        <v>303</v>
      </c>
    </row>
    <row r="99" spans="1:23" ht="15" thickBot="1">
      <c r="A99" s="28">
        <v>1909</v>
      </c>
      <c r="B99" s="54">
        <v>5758</v>
      </c>
      <c r="C99" s="54">
        <v>0</v>
      </c>
      <c r="D99" s="54">
        <v>0</v>
      </c>
      <c r="E99" s="54">
        <v>0</v>
      </c>
      <c r="F99" s="54">
        <v>0</v>
      </c>
      <c r="G99" s="54">
        <v>0</v>
      </c>
      <c r="H99" s="54">
        <v>2552</v>
      </c>
      <c r="I99" s="54">
        <v>915</v>
      </c>
      <c r="J99" s="54">
        <v>668</v>
      </c>
      <c r="K99" s="54">
        <v>655</v>
      </c>
      <c r="L99" s="54">
        <v>107</v>
      </c>
      <c r="M99" s="54">
        <v>117</v>
      </c>
      <c r="N99" s="54">
        <v>16</v>
      </c>
      <c r="O99" s="54">
        <v>18</v>
      </c>
      <c r="P99" s="54">
        <v>13</v>
      </c>
      <c r="Q99" s="54">
        <v>9</v>
      </c>
      <c r="R99" s="54">
        <v>126</v>
      </c>
      <c r="S99" s="54">
        <v>104</v>
      </c>
      <c r="T99" s="54">
        <v>17</v>
      </c>
      <c r="U99" s="54">
        <v>8</v>
      </c>
      <c r="V99" s="54">
        <v>80</v>
      </c>
      <c r="W99" s="54">
        <v>353</v>
      </c>
    </row>
    <row r="100" spans="1:23" ht="15" thickBot="1">
      <c r="A100" s="28">
        <v>1910</v>
      </c>
      <c r="B100" s="54">
        <v>6564</v>
      </c>
      <c r="C100" s="54">
        <v>0</v>
      </c>
      <c r="D100" s="54">
        <v>0</v>
      </c>
      <c r="E100" s="54">
        <v>0</v>
      </c>
      <c r="F100" s="54">
        <v>0</v>
      </c>
      <c r="G100" s="54">
        <v>0</v>
      </c>
      <c r="H100" s="54">
        <v>2955</v>
      </c>
      <c r="I100" s="54">
        <v>1640</v>
      </c>
      <c r="J100" s="54">
        <v>842</v>
      </c>
      <c r="K100" s="54">
        <v>149</v>
      </c>
      <c r="L100" s="54">
        <v>75</v>
      </c>
      <c r="M100" s="54">
        <v>89</v>
      </c>
      <c r="N100" s="54">
        <v>24</v>
      </c>
      <c r="O100" s="54">
        <v>6</v>
      </c>
      <c r="P100" s="54">
        <v>5</v>
      </c>
      <c r="Q100" s="54">
        <v>162</v>
      </c>
      <c r="R100" s="54">
        <v>112</v>
      </c>
      <c r="S100" s="54">
        <v>26</v>
      </c>
      <c r="T100" s="54">
        <v>11</v>
      </c>
      <c r="U100" s="54">
        <v>83</v>
      </c>
      <c r="V100" s="54">
        <v>108</v>
      </c>
      <c r="W100" s="54">
        <v>277</v>
      </c>
    </row>
    <row r="101" spans="1:23" ht="15" thickBot="1">
      <c r="A101" s="28">
        <v>1911</v>
      </c>
      <c r="B101" s="54">
        <v>7130</v>
      </c>
      <c r="C101" s="54">
        <v>0</v>
      </c>
      <c r="D101" s="54">
        <v>0</v>
      </c>
      <c r="E101" s="54">
        <v>0</v>
      </c>
      <c r="F101" s="54">
        <v>0</v>
      </c>
      <c r="G101" s="54">
        <v>0</v>
      </c>
      <c r="H101" s="54">
        <v>4646</v>
      </c>
      <c r="I101" s="54">
        <v>1211</v>
      </c>
      <c r="J101" s="54">
        <v>174</v>
      </c>
      <c r="K101" s="54">
        <v>79</v>
      </c>
      <c r="L101" s="54">
        <v>60</v>
      </c>
      <c r="M101" s="54">
        <v>70</v>
      </c>
      <c r="N101" s="54">
        <v>27</v>
      </c>
      <c r="O101" s="54">
        <v>9</v>
      </c>
      <c r="P101" s="54">
        <v>155</v>
      </c>
      <c r="Q101" s="54">
        <v>99</v>
      </c>
      <c r="R101" s="54">
        <v>38</v>
      </c>
      <c r="S101" s="54">
        <v>20</v>
      </c>
      <c r="T101" s="54">
        <v>96</v>
      </c>
      <c r="U101" s="54">
        <v>125</v>
      </c>
      <c r="V101" s="54">
        <v>151</v>
      </c>
      <c r="W101" s="54">
        <v>170</v>
      </c>
    </row>
    <row r="102" spans="1:23" ht="15" thickBot="1">
      <c r="A102" s="28">
        <v>1912</v>
      </c>
      <c r="B102" s="54">
        <v>7788</v>
      </c>
      <c r="C102" s="54">
        <v>0</v>
      </c>
      <c r="D102" s="54">
        <v>0</v>
      </c>
      <c r="E102" s="54">
        <v>0</v>
      </c>
      <c r="F102" s="54">
        <v>0</v>
      </c>
      <c r="G102" s="54">
        <v>0</v>
      </c>
      <c r="H102" s="54">
        <v>6292</v>
      </c>
      <c r="I102" s="54">
        <v>254</v>
      </c>
      <c r="J102" s="54">
        <v>118</v>
      </c>
      <c r="K102" s="54">
        <v>54</v>
      </c>
      <c r="L102" s="54">
        <v>70</v>
      </c>
      <c r="M102" s="54">
        <v>68</v>
      </c>
      <c r="N102" s="54">
        <v>17</v>
      </c>
      <c r="O102" s="54">
        <v>128</v>
      </c>
      <c r="P102" s="54">
        <v>84</v>
      </c>
      <c r="Q102" s="54">
        <v>35</v>
      </c>
      <c r="R102" s="54">
        <v>20</v>
      </c>
      <c r="S102" s="54">
        <v>117</v>
      </c>
      <c r="T102" s="54">
        <v>156</v>
      </c>
      <c r="U102" s="54">
        <v>160</v>
      </c>
      <c r="V102" s="54">
        <v>12</v>
      </c>
      <c r="W102" s="54">
        <v>203</v>
      </c>
    </row>
    <row r="103" spans="1:23" ht="15" thickBot="1">
      <c r="A103" s="28">
        <v>1913</v>
      </c>
      <c r="B103" s="54">
        <v>8432</v>
      </c>
      <c r="C103" s="54">
        <v>0</v>
      </c>
      <c r="D103" s="54">
        <v>0</v>
      </c>
      <c r="E103" s="54">
        <v>0</v>
      </c>
      <c r="F103" s="54">
        <v>0</v>
      </c>
      <c r="G103" s="54">
        <v>0</v>
      </c>
      <c r="H103" s="54">
        <v>6936</v>
      </c>
      <c r="I103" s="54">
        <v>197</v>
      </c>
      <c r="J103" s="54">
        <v>79</v>
      </c>
      <c r="K103" s="54">
        <v>64</v>
      </c>
      <c r="L103" s="54">
        <v>47</v>
      </c>
      <c r="M103" s="54">
        <v>75</v>
      </c>
      <c r="N103" s="54">
        <v>172</v>
      </c>
      <c r="O103" s="54">
        <v>147</v>
      </c>
      <c r="P103" s="54">
        <v>34</v>
      </c>
      <c r="Q103" s="54">
        <v>22</v>
      </c>
      <c r="R103" s="54">
        <v>131</v>
      </c>
      <c r="S103" s="54">
        <v>157</v>
      </c>
      <c r="T103" s="54">
        <v>182</v>
      </c>
      <c r="U103" s="54">
        <v>13</v>
      </c>
      <c r="V103" s="54">
        <v>14</v>
      </c>
      <c r="W103" s="54">
        <v>162</v>
      </c>
    </row>
    <row r="104" spans="1:23" ht="15" thickBot="1">
      <c r="A104" s="28">
        <v>1914</v>
      </c>
      <c r="B104" s="54">
        <v>9317</v>
      </c>
      <c r="C104" s="54">
        <v>0</v>
      </c>
      <c r="D104" s="54">
        <v>0</v>
      </c>
      <c r="E104" s="54">
        <v>0</v>
      </c>
      <c r="F104" s="54">
        <v>0</v>
      </c>
      <c r="G104" s="54">
        <v>0</v>
      </c>
      <c r="H104" s="54">
        <v>7776</v>
      </c>
      <c r="I104" s="54">
        <v>160</v>
      </c>
      <c r="J104" s="54">
        <v>89</v>
      </c>
      <c r="K104" s="54">
        <v>72</v>
      </c>
      <c r="L104" s="54">
        <v>20</v>
      </c>
      <c r="M104" s="54">
        <v>271</v>
      </c>
      <c r="N104" s="54">
        <v>177</v>
      </c>
      <c r="O104" s="54">
        <v>46</v>
      </c>
      <c r="P104" s="54">
        <v>22</v>
      </c>
      <c r="Q104" s="54">
        <v>129</v>
      </c>
      <c r="R104" s="54">
        <v>147</v>
      </c>
      <c r="S104" s="54">
        <v>182</v>
      </c>
      <c r="T104" s="54">
        <v>15</v>
      </c>
      <c r="U104" s="54">
        <v>8</v>
      </c>
      <c r="V104" s="54">
        <v>38</v>
      </c>
      <c r="W104" s="54">
        <v>165</v>
      </c>
    </row>
    <row r="105" spans="1:23" ht="15" thickBot="1">
      <c r="A105" s="28">
        <v>1915</v>
      </c>
      <c r="B105" s="54">
        <v>9874</v>
      </c>
      <c r="C105" s="54">
        <v>0</v>
      </c>
      <c r="D105" s="54">
        <v>0</v>
      </c>
      <c r="E105" s="54">
        <v>0</v>
      </c>
      <c r="F105" s="54">
        <v>0</v>
      </c>
      <c r="G105" s="54">
        <v>0</v>
      </c>
      <c r="H105" s="54">
        <v>8243</v>
      </c>
      <c r="I105" s="54">
        <v>145</v>
      </c>
      <c r="J105" s="54">
        <v>82</v>
      </c>
      <c r="K105" s="54">
        <v>37</v>
      </c>
      <c r="L105" s="54">
        <v>42</v>
      </c>
      <c r="M105" s="54">
        <v>473</v>
      </c>
      <c r="N105" s="54">
        <v>33</v>
      </c>
      <c r="O105" s="54">
        <v>19</v>
      </c>
      <c r="P105" s="54">
        <v>163</v>
      </c>
      <c r="Q105" s="54">
        <v>164</v>
      </c>
      <c r="R105" s="54">
        <v>234</v>
      </c>
      <c r="S105" s="54">
        <v>21</v>
      </c>
      <c r="T105" s="54">
        <v>12</v>
      </c>
      <c r="U105" s="54">
        <v>40</v>
      </c>
      <c r="V105" s="54">
        <v>13</v>
      </c>
      <c r="W105" s="54">
        <v>153</v>
      </c>
    </row>
    <row r="106" spans="1:23" ht="15" thickBot="1">
      <c r="A106" s="28">
        <v>1916</v>
      </c>
      <c r="B106" s="54">
        <v>10388</v>
      </c>
      <c r="C106" s="54">
        <v>0</v>
      </c>
      <c r="D106" s="54">
        <v>0</v>
      </c>
      <c r="E106" s="54">
        <v>0</v>
      </c>
      <c r="F106" s="54">
        <v>0</v>
      </c>
      <c r="G106" s="54">
        <v>0</v>
      </c>
      <c r="H106" s="54">
        <v>8804</v>
      </c>
      <c r="I106" s="54">
        <v>137</v>
      </c>
      <c r="J106" s="54">
        <v>40</v>
      </c>
      <c r="K106" s="54">
        <v>62</v>
      </c>
      <c r="L106" s="54">
        <v>237</v>
      </c>
      <c r="M106" s="54">
        <v>315</v>
      </c>
      <c r="N106" s="54">
        <v>28</v>
      </c>
      <c r="O106" s="54">
        <v>156</v>
      </c>
      <c r="P106" s="54">
        <v>166</v>
      </c>
      <c r="Q106" s="54">
        <v>196</v>
      </c>
      <c r="R106" s="54">
        <v>12</v>
      </c>
      <c r="S106" s="54">
        <v>12</v>
      </c>
      <c r="T106" s="54">
        <v>48</v>
      </c>
      <c r="U106" s="54">
        <v>19</v>
      </c>
      <c r="V106" s="54">
        <v>66</v>
      </c>
      <c r="W106" s="54">
        <v>90</v>
      </c>
    </row>
    <row r="107" spans="1:23" ht="15" thickBot="1">
      <c r="A107" s="28">
        <v>1917</v>
      </c>
      <c r="B107" s="54">
        <v>10872</v>
      </c>
      <c r="C107" s="54">
        <v>0</v>
      </c>
      <c r="D107" s="54">
        <v>0</v>
      </c>
      <c r="E107" s="54">
        <v>0</v>
      </c>
      <c r="F107" s="54">
        <v>0</v>
      </c>
      <c r="G107" s="54">
        <v>0</v>
      </c>
      <c r="H107" s="54">
        <v>9231</v>
      </c>
      <c r="I107" s="54">
        <v>85</v>
      </c>
      <c r="J107" s="54">
        <v>68</v>
      </c>
      <c r="K107" s="54">
        <v>238</v>
      </c>
      <c r="L107" s="54">
        <v>229</v>
      </c>
      <c r="M107" s="54">
        <v>115</v>
      </c>
      <c r="N107" s="54">
        <v>191</v>
      </c>
      <c r="O107" s="54">
        <v>170</v>
      </c>
      <c r="P107" s="54">
        <v>236</v>
      </c>
      <c r="Q107" s="54">
        <v>20</v>
      </c>
      <c r="R107" s="54">
        <v>16</v>
      </c>
      <c r="S107" s="54">
        <v>49</v>
      </c>
      <c r="T107" s="54">
        <v>21</v>
      </c>
      <c r="U107" s="54">
        <v>87</v>
      </c>
      <c r="V107" s="54">
        <v>23</v>
      </c>
      <c r="W107" s="54">
        <v>93</v>
      </c>
    </row>
    <row r="108" spans="1:23" ht="15" thickBot="1">
      <c r="A108" s="28">
        <v>1918</v>
      </c>
      <c r="B108" s="54">
        <v>11774</v>
      </c>
      <c r="C108" s="54">
        <v>0</v>
      </c>
      <c r="D108" s="54">
        <v>0</v>
      </c>
      <c r="E108" s="54">
        <v>0</v>
      </c>
      <c r="F108" s="54">
        <v>0</v>
      </c>
      <c r="G108" s="54">
        <v>0</v>
      </c>
      <c r="H108" s="54">
        <v>9908</v>
      </c>
      <c r="I108" s="54">
        <v>227</v>
      </c>
      <c r="J108" s="54">
        <v>279</v>
      </c>
      <c r="K108" s="54">
        <v>283</v>
      </c>
      <c r="L108" s="54">
        <v>68</v>
      </c>
      <c r="M108" s="54">
        <v>234</v>
      </c>
      <c r="N108" s="54">
        <v>188</v>
      </c>
      <c r="O108" s="54">
        <v>240</v>
      </c>
      <c r="P108" s="54">
        <v>15</v>
      </c>
      <c r="Q108" s="54">
        <v>23</v>
      </c>
      <c r="R108" s="54">
        <v>63</v>
      </c>
      <c r="S108" s="54">
        <v>14</v>
      </c>
      <c r="T108" s="54">
        <v>109</v>
      </c>
      <c r="U108" s="54">
        <v>13</v>
      </c>
      <c r="V108" s="54">
        <v>15</v>
      </c>
      <c r="W108" s="54">
        <v>95</v>
      </c>
    </row>
    <row r="109" spans="1:23" ht="15" thickBot="1">
      <c r="A109" s="28">
        <v>1919</v>
      </c>
      <c r="B109" s="54">
        <v>11833</v>
      </c>
      <c r="C109" s="54">
        <v>0</v>
      </c>
      <c r="D109" s="54">
        <v>0</v>
      </c>
      <c r="E109" s="54">
        <v>0</v>
      </c>
      <c r="F109" s="54">
        <v>0</v>
      </c>
      <c r="G109" s="54">
        <v>0</v>
      </c>
      <c r="H109" s="54">
        <v>9503</v>
      </c>
      <c r="I109" s="54">
        <v>735</v>
      </c>
      <c r="J109" s="54">
        <v>400</v>
      </c>
      <c r="K109" s="54">
        <v>98</v>
      </c>
      <c r="L109" s="54">
        <v>55</v>
      </c>
      <c r="M109" s="54">
        <v>419</v>
      </c>
      <c r="N109" s="54">
        <v>228</v>
      </c>
      <c r="O109" s="54">
        <v>29</v>
      </c>
      <c r="P109" s="54">
        <v>17</v>
      </c>
      <c r="Q109" s="54">
        <v>68</v>
      </c>
      <c r="R109" s="54">
        <v>22</v>
      </c>
      <c r="S109" s="54">
        <v>123</v>
      </c>
      <c r="T109" s="54">
        <v>14</v>
      </c>
      <c r="U109" s="54">
        <v>15</v>
      </c>
      <c r="V109" s="54">
        <v>49</v>
      </c>
      <c r="W109" s="54">
        <v>58</v>
      </c>
    </row>
    <row r="110" spans="1:23" ht="15" thickBot="1">
      <c r="A110" s="28">
        <v>1920</v>
      </c>
      <c r="B110" s="54">
        <v>14091</v>
      </c>
      <c r="C110" s="54">
        <v>0</v>
      </c>
      <c r="D110" s="54">
        <v>0</v>
      </c>
      <c r="E110" s="54">
        <v>0</v>
      </c>
      <c r="F110" s="54">
        <v>0</v>
      </c>
      <c r="G110" s="54">
        <v>4466</v>
      </c>
      <c r="H110" s="54">
        <v>6972</v>
      </c>
      <c r="I110" s="54">
        <v>1094</v>
      </c>
      <c r="J110" s="54">
        <v>150</v>
      </c>
      <c r="K110" s="54">
        <v>96</v>
      </c>
      <c r="L110" s="54">
        <v>436</v>
      </c>
      <c r="M110" s="54">
        <v>402</v>
      </c>
      <c r="N110" s="54">
        <v>38</v>
      </c>
      <c r="O110" s="54">
        <v>26</v>
      </c>
      <c r="P110" s="54">
        <v>72</v>
      </c>
      <c r="Q110" s="54">
        <v>31</v>
      </c>
      <c r="R110" s="54">
        <v>116</v>
      </c>
      <c r="S110" s="54">
        <v>20</v>
      </c>
      <c r="T110" s="54">
        <v>27</v>
      </c>
      <c r="U110" s="54">
        <v>51</v>
      </c>
      <c r="V110" s="54">
        <v>23</v>
      </c>
      <c r="W110" s="54">
        <v>71</v>
      </c>
    </row>
    <row r="111" spans="1:23" ht="15" thickBot="1">
      <c r="A111" s="28">
        <v>1921</v>
      </c>
      <c r="B111" s="54">
        <v>15204</v>
      </c>
      <c r="C111" s="54">
        <v>0</v>
      </c>
      <c r="D111" s="54">
        <v>0</v>
      </c>
      <c r="E111" s="54">
        <v>0</v>
      </c>
      <c r="F111" s="54">
        <v>4275</v>
      </c>
      <c r="G111" s="54">
        <v>2201</v>
      </c>
      <c r="H111" s="54">
        <v>6428</v>
      </c>
      <c r="I111" s="54">
        <v>525</v>
      </c>
      <c r="J111" s="54">
        <v>129</v>
      </c>
      <c r="K111" s="54">
        <v>109</v>
      </c>
      <c r="L111" s="54">
        <v>218</v>
      </c>
      <c r="M111" s="54">
        <v>556</v>
      </c>
      <c r="N111" s="54">
        <v>49</v>
      </c>
      <c r="O111" s="54">
        <v>109</v>
      </c>
      <c r="P111" s="54">
        <v>49</v>
      </c>
      <c r="Q111" s="54">
        <v>305</v>
      </c>
      <c r="R111" s="54">
        <v>28</v>
      </c>
      <c r="S111" s="54">
        <v>31</v>
      </c>
      <c r="T111" s="54">
        <v>81</v>
      </c>
      <c r="U111" s="54">
        <v>21</v>
      </c>
      <c r="V111" s="54">
        <v>18</v>
      </c>
      <c r="W111" s="54">
        <v>72</v>
      </c>
    </row>
    <row r="112" spans="1:23" ht="15" thickBot="1">
      <c r="A112" s="28">
        <v>1922</v>
      </c>
      <c r="B112" s="54">
        <v>16012</v>
      </c>
      <c r="C112" s="54">
        <v>0</v>
      </c>
      <c r="D112" s="54">
        <v>0</v>
      </c>
      <c r="E112" s="54">
        <v>4293</v>
      </c>
      <c r="F112" s="54">
        <v>1829</v>
      </c>
      <c r="G112" s="54">
        <v>1699</v>
      </c>
      <c r="H112" s="54">
        <v>5879</v>
      </c>
      <c r="I112" s="54">
        <v>331</v>
      </c>
      <c r="J112" s="54">
        <v>136</v>
      </c>
      <c r="K112" s="54">
        <v>103</v>
      </c>
      <c r="L112" s="54">
        <v>635</v>
      </c>
      <c r="M112" s="54">
        <v>145</v>
      </c>
      <c r="N112" s="54">
        <v>154</v>
      </c>
      <c r="O112" s="54">
        <v>64</v>
      </c>
      <c r="P112" s="54">
        <v>403</v>
      </c>
      <c r="Q112" s="54">
        <v>44</v>
      </c>
      <c r="R112" s="54">
        <v>26</v>
      </c>
      <c r="S112" s="54">
        <v>113</v>
      </c>
      <c r="T112" s="54">
        <v>27</v>
      </c>
      <c r="U112" s="54">
        <v>16</v>
      </c>
      <c r="V112" s="54">
        <v>16</v>
      </c>
      <c r="W112" s="54">
        <v>99</v>
      </c>
    </row>
    <row r="113" spans="1:23" ht="15" thickBot="1">
      <c r="A113" s="28">
        <v>1923</v>
      </c>
      <c r="B113" s="54">
        <v>16654</v>
      </c>
      <c r="C113" s="54">
        <v>0</v>
      </c>
      <c r="D113" s="54">
        <v>4205</v>
      </c>
      <c r="E113" s="54">
        <v>1895</v>
      </c>
      <c r="F113" s="54">
        <v>1331</v>
      </c>
      <c r="G113" s="54">
        <v>1541</v>
      </c>
      <c r="H113" s="54">
        <v>5503</v>
      </c>
      <c r="I113" s="54">
        <v>319</v>
      </c>
      <c r="J113" s="54">
        <v>138</v>
      </c>
      <c r="K113" s="54">
        <v>616</v>
      </c>
      <c r="L113" s="54">
        <v>93</v>
      </c>
      <c r="M113" s="54">
        <v>243</v>
      </c>
      <c r="N113" s="54">
        <v>47</v>
      </c>
      <c r="O113" s="54">
        <v>400</v>
      </c>
      <c r="P113" s="54">
        <v>30</v>
      </c>
      <c r="Q113" s="54">
        <v>23</v>
      </c>
      <c r="R113" s="54">
        <v>105</v>
      </c>
      <c r="S113" s="54">
        <v>29</v>
      </c>
      <c r="T113" s="54">
        <v>24</v>
      </c>
      <c r="U113" s="54">
        <v>14</v>
      </c>
      <c r="V113" s="54">
        <v>13</v>
      </c>
      <c r="W113" s="54">
        <v>85</v>
      </c>
    </row>
    <row r="114" spans="1:23" ht="15" thickBot="1">
      <c r="A114" s="28">
        <v>1924</v>
      </c>
      <c r="B114" s="54">
        <v>17727</v>
      </c>
      <c r="C114" s="54">
        <v>3829</v>
      </c>
      <c r="D114" s="54">
        <v>2247</v>
      </c>
      <c r="E114" s="54">
        <v>1451</v>
      </c>
      <c r="F114" s="54">
        <v>1176</v>
      </c>
      <c r="G114" s="54">
        <v>1610</v>
      </c>
      <c r="H114" s="54">
        <v>5167</v>
      </c>
      <c r="I114" s="54">
        <v>307</v>
      </c>
      <c r="J114" s="54">
        <v>653</v>
      </c>
      <c r="K114" s="54">
        <v>92</v>
      </c>
      <c r="L114" s="54">
        <v>86</v>
      </c>
      <c r="M114" s="54">
        <v>275</v>
      </c>
      <c r="N114" s="54">
        <v>360</v>
      </c>
      <c r="O114" s="54">
        <v>49</v>
      </c>
      <c r="P114" s="54">
        <v>37</v>
      </c>
      <c r="Q114" s="54">
        <v>151</v>
      </c>
      <c r="R114" s="54">
        <v>47</v>
      </c>
      <c r="S114" s="54">
        <v>28</v>
      </c>
      <c r="T114" s="54">
        <v>23</v>
      </c>
      <c r="U114" s="54">
        <v>17</v>
      </c>
      <c r="V114" s="54">
        <v>21</v>
      </c>
      <c r="W114" s="54">
        <v>101</v>
      </c>
    </row>
    <row r="115" spans="1:23" ht="15" thickBot="1">
      <c r="A115" s="28">
        <v>1925</v>
      </c>
      <c r="B115" s="54">
        <v>18690</v>
      </c>
      <c r="C115" s="54">
        <v>4671</v>
      </c>
      <c r="D115" s="54">
        <v>2421</v>
      </c>
      <c r="E115" s="54">
        <v>1361</v>
      </c>
      <c r="F115" s="54">
        <v>1152</v>
      </c>
      <c r="G115" s="54">
        <v>1396</v>
      </c>
      <c r="H115" s="54">
        <v>5347</v>
      </c>
      <c r="I115" s="54">
        <v>828</v>
      </c>
      <c r="J115" s="54">
        <v>141</v>
      </c>
      <c r="K115" s="54">
        <v>102</v>
      </c>
      <c r="L115" s="54">
        <v>208</v>
      </c>
      <c r="M115" s="54">
        <v>659</v>
      </c>
      <c r="N115" s="54">
        <v>71</v>
      </c>
      <c r="O115" s="54">
        <v>42</v>
      </c>
      <c r="P115" s="54">
        <v>121</v>
      </c>
      <c r="Q115" s="54">
        <v>22</v>
      </c>
      <c r="R115" s="54">
        <v>18</v>
      </c>
      <c r="S115" s="54">
        <v>25</v>
      </c>
      <c r="T115" s="54">
        <v>18</v>
      </c>
      <c r="U115" s="54">
        <v>18</v>
      </c>
      <c r="V115" s="54">
        <v>12</v>
      </c>
      <c r="W115" s="54">
        <v>57</v>
      </c>
    </row>
    <row r="116" spans="1:23" ht="15" thickBot="1">
      <c r="A116" s="28">
        <v>1926</v>
      </c>
      <c r="B116" s="54">
        <v>19022</v>
      </c>
      <c r="C116" s="54">
        <v>5673</v>
      </c>
      <c r="D116" s="54">
        <v>1705</v>
      </c>
      <c r="E116" s="54">
        <v>1566</v>
      </c>
      <c r="F116" s="54">
        <v>1140</v>
      </c>
      <c r="G116" s="54">
        <v>1445</v>
      </c>
      <c r="H116" s="54">
        <v>5536</v>
      </c>
      <c r="I116" s="54">
        <v>287</v>
      </c>
      <c r="J116" s="54">
        <v>150</v>
      </c>
      <c r="K116" s="54">
        <v>440</v>
      </c>
      <c r="L116" s="54">
        <v>81</v>
      </c>
      <c r="M116" s="54">
        <v>629</v>
      </c>
      <c r="N116" s="54">
        <v>35</v>
      </c>
      <c r="O116" s="54">
        <v>120</v>
      </c>
      <c r="P116" s="54">
        <v>28</v>
      </c>
      <c r="Q116" s="54">
        <v>11</v>
      </c>
      <c r="R116" s="54">
        <v>19</v>
      </c>
      <c r="S116" s="54">
        <v>25</v>
      </c>
      <c r="T116" s="54">
        <v>15</v>
      </c>
      <c r="U116" s="54">
        <v>20</v>
      </c>
      <c r="V116" s="54">
        <v>15</v>
      </c>
      <c r="W116" s="54">
        <v>82</v>
      </c>
    </row>
    <row r="117" spans="1:23" ht="15" thickBot="1">
      <c r="A117" s="28">
        <v>1927</v>
      </c>
      <c r="B117" s="54">
        <v>20272</v>
      </c>
      <c r="C117" s="54">
        <v>6537</v>
      </c>
      <c r="D117" s="54">
        <v>1717</v>
      </c>
      <c r="E117" s="54">
        <v>1606</v>
      </c>
      <c r="F117" s="54">
        <v>1215</v>
      </c>
      <c r="G117" s="54">
        <v>1457</v>
      </c>
      <c r="H117" s="54">
        <v>5335</v>
      </c>
      <c r="I117" s="54">
        <v>342</v>
      </c>
      <c r="J117" s="54">
        <v>754</v>
      </c>
      <c r="K117" s="54">
        <v>130</v>
      </c>
      <c r="L117" s="54">
        <v>666</v>
      </c>
      <c r="M117" s="54">
        <v>198</v>
      </c>
      <c r="N117" s="54">
        <v>113</v>
      </c>
      <c r="O117" s="54">
        <v>27</v>
      </c>
      <c r="P117" s="54">
        <v>18</v>
      </c>
      <c r="Q117" s="54">
        <v>13</v>
      </c>
      <c r="R117" s="54">
        <v>19</v>
      </c>
      <c r="S117" s="54">
        <v>19</v>
      </c>
      <c r="T117" s="54">
        <v>15</v>
      </c>
      <c r="U117" s="54">
        <v>13</v>
      </c>
      <c r="V117" s="54">
        <v>16</v>
      </c>
      <c r="W117" s="54">
        <v>62</v>
      </c>
    </row>
    <row r="118" spans="1:23" ht="15" thickBot="1">
      <c r="A118" s="28">
        <v>1928</v>
      </c>
      <c r="B118" s="54">
        <v>21181</v>
      </c>
      <c r="C118" s="54">
        <v>7035</v>
      </c>
      <c r="D118" s="54">
        <v>1803</v>
      </c>
      <c r="E118" s="54">
        <v>1662</v>
      </c>
      <c r="F118" s="54">
        <v>1334</v>
      </c>
      <c r="G118" s="54">
        <v>1460</v>
      </c>
      <c r="H118" s="54">
        <v>5417</v>
      </c>
      <c r="I118" s="54">
        <v>919</v>
      </c>
      <c r="J118" s="54">
        <v>207</v>
      </c>
      <c r="K118" s="54">
        <v>663</v>
      </c>
      <c r="L118" s="54">
        <v>140</v>
      </c>
      <c r="M118" s="54">
        <v>299</v>
      </c>
      <c r="N118" s="54">
        <v>19</v>
      </c>
      <c r="O118" s="54">
        <v>24</v>
      </c>
      <c r="P118" s="54">
        <v>24</v>
      </c>
      <c r="Q118" s="54">
        <v>16</v>
      </c>
      <c r="R118" s="54">
        <v>20</v>
      </c>
      <c r="S118" s="54">
        <v>19</v>
      </c>
      <c r="T118" s="54">
        <v>24</v>
      </c>
      <c r="U118" s="54">
        <v>12</v>
      </c>
      <c r="V118" s="54">
        <v>15</v>
      </c>
      <c r="W118" s="54">
        <v>69</v>
      </c>
    </row>
    <row r="119" spans="1:23" ht="15" thickBot="1">
      <c r="A119" s="28">
        <v>1929</v>
      </c>
      <c r="B119" s="54">
        <v>21559</v>
      </c>
      <c r="C119" s="54">
        <v>7395</v>
      </c>
      <c r="D119" s="54">
        <v>1899</v>
      </c>
      <c r="E119" s="54">
        <v>1831</v>
      </c>
      <c r="F119" s="54">
        <v>1301</v>
      </c>
      <c r="G119" s="54">
        <v>1275</v>
      </c>
      <c r="H119" s="54">
        <v>5742</v>
      </c>
      <c r="I119" s="54">
        <v>335</v>
      </c>
      <c r="J119" s="54">
        <v>1016</v>
      </c>
      <c r="K119" s="54">
        <v>123</v>
      </c>
      <c r="L119" s="54">
        <v>327</v>
      </c>
      <c r="M119" s="54">
        <v>88</v>
      </c>
      <c r="N119" s="54">
        <v>26</v>
      </c>
      <c r="O119" s="54">
        <v>20</v>
      </c>
      <c r="P119" s="54">
        <v>23</v>
      </c>
      <c r="Q119" s="54">
        <v>21</v>
      </c>
      <c r="R119" s="54">
        <v>18</v>
      </c>
      <c r="S119" s="54">
        <v>17</v>
      </c>
      <c r="T119" s="54">
        <v>18</v>
      </c>
      <c r="U119" s="54">
        <v>22</v>
      </c>
      <c r="V119" s="54">
        <v>16</v>
      </c>
      <c r="W119" s="54">
        <v>46</v>
      </c>
    </row>
    <row r="120" spans="1:23" ht="15" thickBot="1">
      <c r="A120" s="28">
        <v>1930</v>
      </c>
      <c r="B120" s="54">
        <v>23254</v>
      </c>
      <c r="C120" s="54">
        <v>8562</v>
      </c>
      <c r="D120" s="54">
        <v>2057</v>
      </c>
      <c r="E120" s="54">
        <v>1996</v>
      </c>
      <c r="F120" s="54">
        <v>1340</v>
      </c>
      <c r="G120" s="54">
        <v>1308</v>
      </c>
      <c r="H120" s="54">
        <v>6341</v>
      </c>
      <c r="I120" s="54">
        <v>967</v>
      </c>
      <c r="J120" s="54">
        <v>123</v>
      </c>
      <c r="K120" s="54">
        <v>269</v>
      </c>
      <c r="L120" s="54">
        <v>41</v>
      </c>
      <c r="M120" s="54">
        <v>77</v>
      </c>
      <c r="N120" s="54">
        <v>19</v>
      </c>
      <c r="O120" s="54">
        <v>17</v>
      </c>
      <c r="P120" s="54">
        <v>17</v>
      </c>
      <c r="Q120" s="54">
        <v>17</v>
      </c>
      <c r="R120" s="54">
        <v>16</v>
      </c>
      <c r="S120" s="54">
        <v>14</v>
      </c>
      <c r="T120" s="54">
        <v>12</v>
      </c>
      <c r="U120" s="54">
        <v>16</v>
      </c>
      <c r="V120" s="54">
        <v>9</v>
      </c>
      <c r="W120" s="54">
        <v>36</v>
      </c>
    </row>
    <row r="121" spans="1:23" ht="15" thickBot="1">
      <c r="A121" s="28">
        <v>1931</v>
      </c>
      <c r="B121" s="54">
        <v>23866</v>
      </c>
      <c r="C121" s="54">
        <v>9600</v>
      </c>
      <c r="D121" s="54">
        <v>2010</v>
      </c>
      <c r="E121" s="54">
        <v>1902</v>
      </c>
      <c r="F121" s="54">
        <v>1285</v>
      </c>
      <c r="G121" s="54">
        <v>2469</v>
      </c>
      <c r="H121" s="54">
        <v>5833</v>
      </c>
      <c r="I121" s="54">
        <v>196</v>
      </c>
      <c r="J121" s="54">
        <v>289</v>
      </c>
      <c r="K121" s="54">
        <v>32</v>
      </c>
      <c r="L121" s="54">
        <v>38</v>
      </c>
      <c r="M121" s="54">
        <v>79</v>
      </c>
      <c r="N121" s="54">
        <v>10</v>
      </c>
      <c r="O121" s="54">
        <v>11</v>
      </c>
      <c r="P121" s="54">
        <v>20</v>
      </c>
      <c r="Q121" s="54">
        <v>18</v>
      </c>
      <c r="R121" s="54">
        <v>16</v>
      </c>
      <c r="S121" s="54">
        <v>8</v>
      </c>
      <c r="T121" s="54">
        <v>6</v>
      </c>
      <c r="U121" s="54">
        <v>7</v>
      </c>
      <c r="V121" s="54">
        <v>1</v>
      </c>
      <c r="W121" s="54">
        <v>36</v>
      </c>
    </row>
    <row r="122" spans="1:23" ht="15" thickBot="1">
      <c r="A122" s="28">
        <v>1932</v>
      </c>
      <c r="B122" s="54">
        <v>24528</v>
      </c>
      <c r="C122" s="54">
        <v>10153</v>
      </c>
      <c r="D122" s="54">
        <v>2117</v>
      </c>
      <c r="E122" s="54">
        <v>1929</v>
      </c>
      <c r="F122" s="54">
        <v>2704</v>
      </c>
      <c r="G122" s="54">
        <v>1700</v>
      </c>
      <c r="H122" s="54">
        <v>5316</v>
      </c>
      <c r="I122" s="54">
        <v>296</v>
      </c>
      <c r="J122" s="54">
        <v>61</v>
      </c>
      <c r="K122" s="54">
        <v>45</v>
      </c>
      <c r="L122" s="54">
        <v>33</v>
      </c>
      <c r="M122" s="54">
        <v>65</v>
      </c>
      <c r="N122" s="54">
        <v>16</v>
      </c>
      <c r="O122" s="54">
        <v>16</v>
      </c>
      <c r="P122" s="54">
        <v>18</v>
      </c>
      <c r="Q122" s="54">
        <v>6</v>
      </c>
      <c r="R122" s="54">
        <v>4</v>
      </c>
      <c r="S122" s="54">
        <v>16</v>
      </c>
      <c r="T122" s="54">
        <v>6</v>
      </c>
      <c r="U122" s="54">
        <v>1</v>
      </c>
      <c r="V122" s="54">
        <v>0</v>
      </c>
      <c r="W122" s="54">
        <v>26</v>
      </c>
    </row>
    <row r="123" spans="1:23" ht="15" thickBot="1">
      <c r="A123" s="28">
        <v>1933</v>
      </c>
      <c r="B123" s="54">
        <v>23981</v>
      </c>
      <c r="C123" s="54">
        <v>10144</v>
      </c>
      <c r="D123" s="54">
        <v>2369</v>
      </c>
      <c r="E123" s="54">
        <v>3082</v>
      </c>
      <c r="F123" s="54">
        <v>1790</v>
      </c>
      <c r="G123" s="54">
        <v>1344</v>
      </c>
      <c r="H123" s="54">
        <v>4745</v>
      </c>
      <c r="I123" s="54">
        <v>133</v>
      </c>
      <c r="J123" s="54">
        <v>68</v>
      </c>
      <c r="K123" s="54">
        <v>57</v>
      </c>
      <c r="L123" s="54">
        <v>50</v>
      </c>
      <c r="M123" s="54">
        <v>68</v>
      </c>
      <c r="N123" s="54">
        <v>22</v>
      </c>
      <c r="O123" s="54">
        <v>23</v>
      </c>
      <c r="P123" s="54">
        <v>16</v>
      </c>
      <c r="Q123" s="54">
        <v>8</v>
      </c>
      <c r="R123" s="54">
        <v>8</v>
      </c>
      <c r="S123" s="54">
        <v>10</v>
      </c>
      <c r="T123" s="54">
        <v>0</v>
      </c>
      <c r="U123" s="54">
        <v>0</v>
      </c>
      <c r="V123" s="54">
        <v>1</v>
      </c>
      <c r="W123" s="54">
        <v>43</v>
      </c>
    </row>
    <row r="124" spans="1:23" ht="15" thickBot="1">
      <c r="A124" s="28">
        <v>1934</v>
      </c>
      <c r="B124" s="54">
        <v>24736</v>
      </c>
      <c r="C124" s="54">
        <v>12030</v>
      </c>
      <c r="D124" s="54">
        <v>2711</v>
      </c>
      <c r="E124" s="54">
        <v>2300</v>
      </c>
      <c r="F124" s="54">
        <v>1516</v>
      </c>
      <c r="G124" s="54">
        <v>978</v>
      </c>
      <c r="H124" s="54">
        <v>4729</v>
      </c>
      <c r="I124" s="54">
        <v>144</v>
      </c>
      <c r="J124" s="54">
        <v>67</v>
      </c>
      <c r="K124" s="54">
        <v>36</v>
      </c>
      <c r="L124" s="54">
        <v>40</v>
      </c>
      <c r="M124" s="54">
        <v>79</v>
      </c>
      <c r="N124" s="54">
        <v>13</v>
      </c>
      <c r="O124" s="54">
        <v>13</v>
      </c>
      <c r="P124" s="54">
        <v>13</v>
      </c>
      <c r="Q124" s="54">
        <v>12</v>
      </c>
      <c r="R124" s="54">
        <v>5</v>
      </c>
      <c r="S124" s="54">
        <v>5</v>
      </c>
      <c r="T124" s="54">
        <v>2</v>
      </c>
      <c r="U124" s="54">
        <v>1</v>
      </c>
      <c r="V124" s="54">
        <v>0</v>
      </c>
      <c r="W124" s="54">
        <v>42</v>
      </c>
    </row>
    <row r="125" spans="1:23" ht="15" thickBot="1">
      <c r="A125" s="28">
        <v>1935</v>
      </c>
      <c r="B125" s="54">
        <v>25472</v>
      </c>
      <c r="C125" s="54">
        <v>13518</v>
      </c>
      <c r="D125" s="54">
        <v>2865</v>
      </c>
      <c r="E125" s="54">
        <v>1883</v>
      </c>
      <c r="F125" s="54">
        <v>856</v>
      </c>
      <c r="G125" s="54">
        <v>1037</v>
      </c>
      <c r="H125" s="54">
        <v>4858</v>
      </c>
      <c r="I125" s="54">
        <v>135</v>
      </c>
      <c r="J125" s="54">
        <v>77</v>
      </c>
      <c r="K125" s="54">
        <v>49</v>
      </c>
      <c r="L125" s="54">
        <v>39</v>
      </c>
      <c r="M125" s="54">
        <v>68</v>
      </c>
      <c r="N125" s="54">
        <v>14</v>
      </c>
      <c r="O125" s="54">
        <v>8</v>
      </c>
      <c r="P125" s="54">
        <v>12</v>
      </c>
      <c r="Q125" s="54">
        <v>12</v>
      </c>
      <c r="R125" s="54">
        <v>2</v>
      </c>
      <c r="S125" s="54">
        <v>1</v>
      </c>
      <c r="T125" s="54">
        <v>1</v>
      </c>
      <c r="U125" s="54">
        <v>0</v>
      </c>
      <c r="V125" s="54">
        <v>7</v>
      </c>
      <c r="W125" s="54">
        <v>30</v>
      </c>
    </row>
    <row r="126" spans="1:23" ht="15" thickBot="1">
      <c r="A126" s="28">
        <v>1936</v>
      </c>
      <c r="B126" s="54">
        <v>25967</v>
      </c>
      <c r="C126" s="54">
        <v>15363</v>
      </c>
      <c r="D126" s="54">
        <v>2664</v>
      </c>
      <c r="E126" s="54">
        <v>1106</v>
      </c>
      <c r="F126" s="54">
        <v>816</v>
      </c>
      <c r="G126" s="54">
        <v>942</v>
      </c>
      <c r="H126" s="54">
        <v>4661</v>
      </c>
      <c r="I126" s="54">
        <v>112</v>
      </c>
      <c r="J126" s="54">
        <v>68</v>
      </c>
      <c r="K126" s="54">
        <v>44</v>
      </c>
      <c r="L126" s="54">
        <v>44</v>
      </c>
      <c r="M126" s="54">
        <v>64</v>
      </c>
      <c r="N126" s="54">
        <v>12</v>
      </c>
      <c r="O126" s="54">
        <v>23</v>
      </c>
      <c r="P126" s="54">
        <v>11</v>
      </c>
      <c r="Q126" s="54">
        <v>2</v>
      </c>
      <c r="R126" s="54">
        <v>0</v>
      </c>
      <c r="S126" s="54">
        <v>3</v>
      </c>
      <c r="T126" s="54">
        <v>1</v>
      </c>
      <c r="U126" s="54">
        <v>5</v>
      </c>
      <c r="V126" s="54">
        <v>5</v>
      </c>
      <c r="W126" s="54">
        <v>21</v>
      </c>
    </row>
    <row r="127" spans="1:23" ht="15" thickBot="1">
      <c r="A127" s="28">
        <v>1937</v>
      </c>
      <c r="B127" s="54">
        <v>26495</v>
      </c>
      <c r="C127" s="54">
        <v>16644</v>
      </c>
      <c r="D127" s="54">
        <v>1646</v>
      </c>
      <c r="E127" s="54">
        <v>1095</v>
      </c>
      <c r="F127" s="54">
        <v>791</v>
      </c>
      <c r="G127" s="54">
        <v>998</v>
      </c>
      <c r="H127" s="54">
        <v>4876</v>
      </c>
      <c r="I127" s="54">
        <v>144</v>
      </c>
      <c r="J127" s="54">
        <v>70</v>
      </c>
      <c r="K127" s="54">
        <v>46</v>
      </c>
      <c r="L127" s="54">
        <v>36</v>
      </c>
      <c r="M127" s="54">
        <v>73</v>
      </c>
      <c r="N127" s="54">
        <v>13</v>
      </c>
      <c r="O127" s="54">
        <v>14</v>
      </c>
      <c r="P127" s="54">
        <v>5</v>
      </c>
      <c r="Q127" s="54">
        <v>1</v>
      </c>
      <c r="R127" s="54">
        <v>2</v>
      </c>
      <c r="S127" s="54">
        <v>1</v>
      </c>
      <c r="T127" s="54">
        <v>8</v>
      </c>
      <c r="U127" s="54">
        <v>6</v>
      </c>
      <c r="V127" s="54">
        <v>4</v>
      </c>
      <c r="W127" s="54">
        <v>22</v>
      </c>
    </row>
    <row r="128" spans="1:23" ht="15" thickBot="1">
      <c r="A128" s="28">
        <v>1938</v>
      </c>
      <c r="B128" s="54">
        <v>28350</v>
      </c>
      <c r="C128" s="54">
        <v>17666</v>
      </c>
      <c r="D128" s="54">
        <v>1858</v>
      </c>
      <c r="E128" s="54">
        <v>1125</v>
      </c>
      <c r="F128" s="54">
        <v>871</v>
      </c>
      <c r="G128" s="54">
        <v>1038</v>
      </c>
      <c r="H128" s="54">
        <v>5323</v>
      </c>
      <c r="I128" s="54">
        <v>152</v>
      </c>
      <c r="J128" s="54">
        <v>69</v>
      </c>
      <c r="K128" s="54">
        <v>53</v>
      </c>
      <c r="L128" s="54">
        <v>33</v>
      </c>
      <c r="M128" s="54">
        <v>91</v>
      </c>
      <c r="N128" s="54">
        <v>15</v>
      </c>
      <c r="O128" s="54">
        <v>2</v>
      </c>
      <c r="P128" s="54">
        <v>2</v>
      </c>
      <c r="Q128" s="54">
        <v>0</v>
      </c>
      <c r="R128" s="54">
        <v>0</v>
      </c>
      <c r="S128" s="54">
        <v>14</v>
      </c>
      <c r="T128" s="54">
        <v>5</v>
      </c>
      <c r="U128" s="54">
        <v>5</v>
      </c>
      <c r="V128" s="54">
        <v>6</v>
      </c>
      <c r="W128" s="54">
        <v>22</v>
      </c>
    </row>
    <row r="129" spans="1:23" ht="15" thickBot="1">
      <c r="A129" s="28">
        <v>1939</v>
      </c>
      <c r="B129" s="54">
        <v>30173</v>
      </c>
      <c r="C129" s="54">
        <v>18870</v>
      </c>
      <c r="D129" s="54">
        <v>1865</v>
      </c>
      <c r="E129" s="54">
        <v>1146</v>
      </c>
      <c r="F129" s="54">
        <v>930</v>
      </c>
      <c r="G129" s="54">
        <v>1145</v>
      </c>
      <c r="H129" s="54">
        <v>5699</v>
      </c>
      <c r="I129" s="54">
        <v>150</v>
      </c>
      <c r="J129" s="54">
        <v>90</v>
      </c>
      <c r="K129" s="54">
        <v>50</v>
      </c>
      <c r="L129" s="54">
        <v>49</v>
      </c>
      <c r="M129" s="54">
        <v>107</v>
      </c>
      <c r="N129" s="54">
        <v>6</v>
      </c>
      <c r="O129" s="54">
        <v>1</v>
      </c>
      <c r="P129" s="54">
        <v>5</v>
      </c>
      <c r="Q129" s="54">
        <v>0</v>
      </c>
      <c r="R129" s="54">
        <v>12</v>
      </c>
      <c r="S129" s="54">
        <v>7</v>
      </c>
      <c r="T129" s="54">
        <v>4</v>
      </c>
      <c r="U129" s="54">
        <v>3</v>
      </c>
      <c r="V129" s="54">
        <v>11</v>
      </c>
      <c r="W129" s="54">
        <v>23</v>
      </c>
    </row>
    <row r="130" spans="1:23" ht="15" thickBot="1">
      <c r="A130" s="28">
        <v>1940</v>
      </c>
      <c r="B130" s="54">
        <v>32018</v>
      </c>
      <c r="C130" s="54">
        <v>19754</v>
      </c>
      <c r="D130" s="54">
        <v>2026</v>
      </c>
      <c r="E130" s="54">
        <v>1278</v>
      </c>
      <c r="F130" s="54">
        <v>952</v>
      </c>
      <c r="G130" s="54">
        <v>1195</v>
      </c>
      <c r="H130" s="54">
        <v>6233</v>
      </c>
      <c r="I130" s="54">
        <v>172</v>
      </c>
      <c r="J130" s="54">
        <v>103</v>
      </c>
      <c r="K130" s="54">
        <v>60</v>
      </c>
      <c r="L130" s="54">
        <v>58</v>
      </c>
      <c r="M130" s="54">
        <v>116</v>
      </c>
      <c r="N130" s="54">
        <v>7</v>
      </c>
      <c r="O130" s="54">
        <v>2</v>
      </c>
      <c r="P130" s="54">
        <v>4</v>
      </c>
      <c r="Q130" s="54">
        <v>9</v>
      </c>
      <c r="R130" s="54">
        <v>4</v>
      </c>
      <c r="S130" s="54">
        <v>11</v>
      </c>
      <c r="T130" s="54">
        <v>9</v>
      </c>
      <c r="U130" s="54">
        <v>9</v>
      </c>
      <c r="V130" s="54">
        <v>7</v>
      </c>
      <c r="W130" s="54">
        <v>9</v>
      </c>
    </row>
    <row r="131" spans="1:23" ht="15" thickBot="1">
      <c r="A131" s="28">
        <v>1941</v>
      </c>
      <c r="B131" s="54">
        <v>34168</v>
      </c>
      <c r="C131" s="54">
        <v>21344</v>
      </c>
      <c r="D131" s="54">
        <v>2102</v>
      </c>
      <c r="E131" s="54">
        <v>1297</v>
      </c>
      <c r="F131" s="54">
        <v>1013</v>
      </c>
      <c r="G131" s="54">
        <v>1184</v>
      </c>
      <c r="H131" s="54">
        <v>6649</v>
      </c>
      <c r="I131" s="54">
        <v>194</v>
      </c>
      <c r="J131" s="54">
        <v>91</v>
      </c>
      <c r="K131" s="54">
        <v>75</v>
      </c>
      <c r="L131" s="54">
        <v>35</v>
      </c>
      <c r="M131" s="54">
        <v>108</v>
      </c>
      <c r="N131" s="54">
        <v>8</v>
      </c>
      <c r="O131" s="54">
        <v>7</v>
      </c>
      <c r="P131" s="54">
        <v>3</v>
      </c>
      <c r="Q131" s="54">
        <v>9</v>
      </c>
      <c r="R131" s="54">
        <v>7</v>
      </c>
      <c r="S131" s="54">
        <v>7</v>
      </c>
      <c r="T131" s="54">
        <v>14</v>
      </c>
      <c r="U131" s="54">
        <v>8</v>
      </c>
      <c r="V131" s="54">
        <v>7</v>
      </c>
      <c r="W131" s="54">
        <v>6</v>
      </c>
    </row>
    <row r="132" spans="1:23" ht="15" thickBot="1">
      <c r="A132" s="28">
        <v>1942</v>
      </c>
      <c r="B132" s="54">
        <v>36906</v>
      </c>
      <c r="C132" s="54">
        <v>23044</v>
      </c>
      <c r="D132" s="54">
        <v>2267</v>
      </c>
      <c r="E132" s="54">
        <v>1326</v>
      </c>
      <c r="F132" s="54">
        <v>1107</v>
      </c>
      <c r="G132" s="54">
        <v>1211</v>
      </c>
      <c r="H132" s="54">
        <v>7219</v>
      </c>
      <c r="I132" s="54">
        <v>222</v>
      </c>
      <c r="J132" s="54">
        <v>151</v>
      </c>
      <c r="K132" s="54">
        <v>54</v>
      </c>
      <c r="L132" s="54">
        <v>74</v>
      </c>
      <c r="M132" s="54">
        <v>140</v>
      </c>
      <c r="N132" s="54">
        <v>15</v>
      </c>
      <c r="O132" s="54">
        <v>15</v>
      </c>
      <c r="P132" s="54">
        <v>11</v>
      </c>
      <c r="Q132" s="54">
        <v>10</v>
      </c>
      <c r="R132" s="54">
        <v>13</v>
      </c>
      <c r="S132" s="54">
        <v>11</v>
      </c>
      <c r="T132" s="54">
        <v>4</v>
      </c>
      <c r="U132" s="54">
        <v>7</v>
      </c>
      <c r="V132" s="54">
        <v>4</v>
      </c>
      <c r="W132" s="54">
        <v>1</v>
      </c>
    </row>
    <row r="133" spans="1:23" ht="15" thickBot="1">
      <c r="A133" s="28">
        <v>1943</v>
      </c>
      <c r="B133" s="54">
        <v>39581</v>
      </c>
      <c r="C133" s="54">
        <v>24416</v>
      </c>
      <c r="D133" s="54">
        <v>2455</v>
      </c>
      <c r="E133" s="54">
        <v>1577</v>
      </c>
      <c r="F133" s="54">
        <v>1240</v>
      </c>
      <c r="G133" s="54">
        <v>1356</v>
      </c>
      <c r="H133" s="54">
        <v>7797</v>
      </c>
      <c r="I133" s="54">
        <v>273</v>
      </c>
      <c r="J133" s="54">
        <v>94</v>
      </c>
      <c r="K133" s="54">
        <v>66</v>
      </c>
      <c r="L133" s="54">
        <v>43</v>
      </c>
      <c r="M133" s="54">
        <v>134</v>
      </c>
      <c r="N133" s="54">
        <v>35</v>
      </c>
      <c r="O133" s="54">
        <v>25</v>
      </c>
      <c r="P133" s="54">
        <v>23</v>
      </c>
      <c r="Q133" s="54">
        <v>15</v>
      </c>
      <c r="R133" s="54">
        <v>10</v>
      </c>
      <c r="S133" s="54">
        <v>7</v>
      </c>
      <c r="T133" s="54">
        <v>10</v>
      </c>
      <c r="U133" s="54">
        <v>4</v>
      </c>
      <c r="V133" s="54">
        <v>1</v>
      </c>
      <c r="W133" s="54">
        <v>0</v>
      </c>
    </row>
    <row r="134" spans="1:23" ht="15" thickBot="1">
      <c r="A134" s="28">
        <v>1944</v>
      </c>
      <c r="B134" s="54">
        <v>41828</v>
      </c>
      <c r="C134" s="54">
        <v>25784</v>
      </c>
      <c r="D134" s="54">
        <v>2547</v>
      </c>
      <c r="E134" s="54">
        <v>1696</v>
      </c>
      <c r="F134" s="54">
        <v>1190</v>
      </c>
      <c r="G134" s="54">
        <v>1408</v>
      </c>
      <c r="H134" s="54">
        <v>8484</v>
      </c>
      <c r="I134" s="54">
        <v>255</v>
      </c>
      <c r="J134" s="54">
        <v>96</v>
      </c>
      <c r="K134" s="54">
        <v>61</v>
      </c>
      <c r="L134" s="54">
        <v>51</v>
      </c>
      <c r="M134" s="54">
        <v>161</v>
      </c>
      <c r="N134" s="54">
        <v>30</v>
      </c>
      <c r="O134" s="54">
        <v>7</v>
      </c>
      <c r="P134" s="54">
        <v>13</v>
      </c>
      <c r="Q134" s="54">
        <v>10</v>
      </c>
      <c r="R134" s="54">
        <v>11</v>
      </c>
      <c r="S134" s="54">
        <v>15</v>
      </c>
      <c r="T134" s="54">
        <v>9</v>
      </c>
      <c r="U134" s="54">
        <v>0</v>
      </c>
      <c r="V134" s="54">
        <v>0</v>
      </c>
      <c r="W134" s="54">
        <v>0</v>
      </c>
    </row>
    <row r="135" spans="1:23" ht="15" thickBot="1">
      <c r="A135" s="28">
        <v>1945</v>
      </c>
      <c r="B135" s="54">
        <v>43452</v>
      </c>
      <c r="C135" s="54">
        <v>26588</v>
      </c>
      <c r="D135" s="54">
        <v>2769</v>
      </c>
      <c r="E135" s="54">
        <v>1723</v>
      </c>
      <c r="F135" s="54">
        <v>1347</v>
      </c>
      <c r="G135" s="54">
        <v>1498</v>
      </c>
      <c r="H135" s="54">
        <v>8744</v>
      </c>
      <c r="I135" s="54">
        <v>284</v>
      </c>
      <c r="J135" s="54">
        <v>89</v>
      </c>
      <c r="K135" s="54">
        <v>52</v>
      </c>
      <c r="L135" s="54">
        <v>128</v>
      </c>
      <c r="M135" s="54">
        <v>123</v>
      </c>
      <c r="N135" s="54">
        <v>31</v>
      </c>
      <c r="O135" s="54">
        <v>17</v>
      </c>
      <c r="P135" s="54">
        <v>21</v>
      </c>
      <c r="Q135" s="54">
        <v>13</v>
      </c>
      <c r="R135" s="54">
        <v>14</v>
      </c>
      <c r="S135" s="54">
        <v>10</v>
      </c>
      <c r="T135" s="54">
        <v>1</v>
      </c>
      <c r="U135" s="54">
        <v>0</v>
      </c>
      <c r="V135" s="54">
        <v>0</v>
      </c>
      <c r="W135" s="54">
        <v>0</v>
      </c>
    </row>
    <row r="136" spans="1:23" ht="15" thickBot="1">
      <c r="A136" s="28">
        <v>1946</v>
      </c>
      <c r="B136" s="54">
        <v>47739</v>
      </c>
      <c r="C136" s="54">
        <v>29167</v>
      </c>
      <c r="D136" s="54">
        <v>2946</v>
      </c>
      <c r="E136" s="54">
        <v>1890</v>
      </c>
      <c r="F136" s="54">
        <v>1500</v>
      </c>
      <c r="G136" s="54">
        <v>1550</v>
      </c>
      <c r="H136" s="54">
        <v>9642</v>
      </c>
      <c r="I136" s="54">
        <v>300</v>
      </c>
      <c r="J136" s="54">
        <v>154</v>
      </c>
      <c r="K136" s="54">
        <v>174</v>
      </c>
      <c r="L136" s="54">
        <v>101</v>
      </c>
      <c r="M136" s="54">
        <v>188</v>
      </c>
      <c r="N136" s="54">
        <v>46</v>
      </c>
      <c r="O136" s="54">
        <v>32</v>
      </c>
      <c r="P136" s="54">
        <v>16</v>
      </c>
      <c r="Q136" s="54">
        <v>22</v>
      </c>
      <c r="R136" s="54">
        <v>9</v>
      </c>
      <c r="S136" s="54">
        <v>2</v>
      </c>
      <c r="T136" s="54">
        <v>0</v>
      </c>
      <c r="U136" s="54">
        <v>0</v>
      </c>
      <c r="V136" s="54">
        <v>0</v>
      </c>
      <c r="W136" s="54">
        <v>0</v>
      </c>
    </row>
    <row r="137" spans="1:23" ht="15" thickBot="1">
      <c r="A137" s="28">
        <v>1947</v>
      </c>
      <c r="B137" s="54">
        <v>49821</v>
      </c>
      <c r="C137" s="54">
        <v>29990</v>
      </c>
      <c r="D137" s="54">
        <v>3291</v>
      </c>
      <c r="E137" s="54">
        <v>2110</v>
      </c>
      <c r="F137" s="54">
        <v>1548</v>
      </c>
      <c r="G137" s="54">
        <v>1612</v>
      </c>
      <c r="H137" s="54">
        <v>10018</v>
      </c>
      <c r="I137" s="54">
        <v>368</v>
      </c>
      <c r="J137" s="54">
        <v>314</v>
      </c>
      <c r="K137" s="54">
        <v>119</v>
      </c>
      <c r="L137" s="54">
        <v>117</v>
      </c>
      <c r="M137" s="54">
        <v>214</v>
      </c>
      <c r="N137" s="54">
        <v>54</v>
      </c>
      <c r="O137" s="54">
        <v>22</v>
      </c>
      <c r="P137" s="54">
        <v>27</v>
      </c>
      <c r="Q137" s="54">
        <v>14</v>
      </c>
      <c r="R137" s="54">
        <v>3</v>
      </c>
      <c r="S137" s="54">
        <v>0</v>
      </c>
      <c r="T137" s="54">
        <v>0</v>
      </c>
      <c r="U137" s="54">
        <v>0</v>
      </c>
      <c r="V137" s="54">
        <v>0</v>
      </c>
      <c r="W137" s="54">
        <v>0</v>
      </c>
    </row>
    <row r="138" spans="1:23" ht="15" thickBot="1">
      <c r="A138" s="28">
        <v>1948</v>
      </c>
      <c r="B138" s="54">
        <v>50346</v>
      </c>
      <c r="C138" s="54">
        <v>29855</v>
      </c>
      <c r="D138" s="54">
        <v>3525</v>
      </c>
      <c r="E138" s="54">
        <v>2013</v>
      </c>
      <c r="F138" s="54">
        <v>1530</v>
      </c>
      <c r="G138" s="54">
        <v>1630</v>
      </c>
      <c r="H138" s="54">
        <v>10227</v>
      </c>
      <c r="I138" s="54">
        <v>633</v>
      </c>
      <c r="J138" s="54">
        <v>229</v>
      </c>
      <c r="K138" s="54">
        <v>172</v>
      </c>
      <c r="L138" s="54">
        <v>120</v>
      </c>
      <c r="M138" s="54">
        <v>302</v>
      </c>
      <c r="N138" s="54">
        <v>61</v>
      </c>
      <c r="O138" s="54">
        <v>27</v>
      </c>
      <c r="P138" s="54">
        <v>22</v>
      </c>
      <c r="Q138" s="54">
        <v>0</v>
      </c>
      <c r="R138" s="54">
        <v>0</v>
      </c>
      <c r="S138" s="54">
        <v>0</v>
      </c>
      <c r="T138" s="54">
        <v>0</v>
      </c>
      <c r="U138" s="54">
        <v>0</v>
      </c>
      <c r="V138" s="54">
        <v>0</v>
      </c>
      <c r="W138" s="54">
        <v>0</v>
      </c>
    </row>
    <row r="139" spans="1:23" ht="15" thickBot="1">
      <c r="A139" s="28">
        <v>1949</v>
      </c>
      <c r="B139" s="54">
        <v>50540</v>
      </c>
      <c r="C139" s="54">
        <v>30156</v>
      </c>
      <c r="D139" s="54">
        <v>3544</v>
      </c>
      <c r="E139" s="54">
        <v>2060</v>
      </c>
      <c r="F139" s="54">
        <v>1508</v>
      </c>
      <c r="G139" s="54">
        <v>1318</v>
      </c>
      <c r="H139" s="54">
        <v>10202</v>
      </c>
      <c r="I139" s="54">
        <v>537</v>
      </c>
      <c r="J139" s="54">
        <v>308</v>
      </c>
      <c r="K139" s="54">
        <v>194</v>
      </c>
      <c r="L139" s="54">
        <v>200</v>
      </c>
      <c r="M139" s="54">
        <v>393</v>
      </c>
      <c r="N139" s="54">
        <v>80</v>
      </c>
      <c r="O139" s="54">
        <v>36</v>
      </c>
      <c r="P139" s="54">
        <v>4</v>
      </c>
      <c r="Q139" s="54">
        <v>0</v>
      </c>
      <c r="R139" s="54">
        <v>0</v>
      </c>
      <c r="S139" s="54">
        <v>0</v>
      </c>
      <c r="T139" s="54">
        <v>0</v>
      </c>
      <c r="U139" s="54">
        <v>0</v>
      </c>
      <c r="V139" s="54">
        <v>0</v>
      </c>
      <c r="W139" s="54">
        <v>0</v>
      </c>
    </row>
    <row r="140" spans="1:23" ht="15" thickBot="1">
      <c r="A140" s="28">
        <v>1950</v>
      </c>
      <c r="B140" s="54">
        <v>50982</v>
      </c>
      <c r="C140" s="54">
        <v>29854</v>
      </c>
      <c r="D140" s="54">
        <v>3607</v>
      </c>
      <c r="E140" s="54">
        <v>1974</v>
      </c>
      <c r="F140" s="54">
        <v>1342</v>
      </c>
      <c r="G140" s="54">
        <v>2863</v>
      </c>
      <c r="H140" s="54">
        <v>9449</v>
      </c>
      <c r="I140" s="54">
        <v>532</v>
      </c>
      <c r="J140" s="54">
        <v>344</v>
      </c>
      <c r="K140" s="54">
        <v>252</v>
      </c>
      <c r="L140" s="54">
        <v>200</v>
      </c>
      <c r="M140" s="54">
        <v>468</v>
      </c>
      <c r="N140" s="54">
        <v>85</v>
      </c>
      <c r="O140" s="54">
        <v>12</v>
      </c>
      <c r="P140" s="54">
        <v>0</v>
      </c>
      <c r="Q140" s="54">
        <v>0</v>
      </c>
      <c r="R140" s="54">
        <v>0</v>
      </c>
      <c r="S140" s="54">
        <v>0</v>
      </c>
      <c r="T140" s="54">
        <v>0</v>
      </c>
      <c r="U140" s="54">
        <v>0</v>
      </c>
      <c r="V140" s="54">
        <v>0</v>
      </c>
      <c r="W140" s="54">
        <v>0</v>
      </c>
    </row>
    <row r="141" spans="1:23" ht="15" thickBot="1">
      <c r="A141" s="28">
        <v>1951</v>
      </c>
      <c r="B141" s="54">
        <v>51918</v>
      </c>
      <c r="C141" s="54">
        <v>29730</v>
      </c>
      <c r="D141" s="54">
        <v>3569</v>
      </c>
      <c r="E141" s="54">
        <v>1964</v>
      </c>
      <c r="F141" s="54">
        <v>3209</v>
      </c>
      <c r="G141" s="54">
        <v>2115</v>
      </c>
      <c r="H141" s="54">
        <v>9359</v>
      </c>
      <c r="I141" s="54">
        <v>606</v>
      </c>
      <c r="J141" s="54">
        <v>373</v>
      </c>
      <c r="K141" s="54">
        <v>234</v>
      </c>
      <c r="L141" s="54">
        <v>237</v>
      </c>
      <c r="M141" s="54">
        <v>475</v>
      </c>
      <c r="N141" s="54">
        <v>47</v>
      </c>
      <c r="O141" s="54">
        <v>0</v>
      </c>
      <c r="P141" s="54">
        <v>0</v>
      </c>
      <c r="Q141" s="54">
        <v>0</v>
      </c>
      <c r="R141" s="54">
        <v>0</v>
      </c>
      <c r="S141" s="54">
        <v>0</v>
      </c>
      <c r="T141" s="54">
        <v>0</v>
      </c>
      <c r="U141" s="54">
        <v>0</v>
      </c>
      <c r="V141" s="54">
        <v>0</v>
      </c>
      <c r="W141" s="54">
        <v>0</v>
      </c>
    </row>
    <row r="142" spans="1:23" ht="15" thickBot="1">
      <c r="A142" s="28">
        <v>1952</v>
      </c>
      <c r="B142" s="54">
        <v>52546</v>
      </c>
      <c r="C142" s="54">
        <v>29418</v>
      </c>
      <c r="D142" s="54">
        <v>3257</v>
      </c>
      <c r="E142" s="54">
        <v>4502</v>
      </c>
      <c r="F142" s="54">
        <v>1993</v>
      </c>
      <c r="G142" s="54">
        <v>2012</v>
      </c>
      <c r="H142" s="54">
        <v>9359</v>
      </c>
      <c r="I142" s="54">
        <v>648</v>
      </c>
      <c r="J142" s="54">
        <v>390</v>
      </c>
      <c r="K142" s="54">
        <v>278</v>
      </c>
      <c r="L142" s="54">
        <v>265</v>
      </c>
      <c r="M142" s="54">
        <v>424</v>
      </c>
      <c r="N142" s="54">
        <v>0</v>
      </c>
      <c r="O142" s="54">
        <v>0</v>
      </c>
      <c r="P142" s="54">
        <v>0</v>
      </c>
      <c r="Q142" s="54">
        <v>0</v>
      </c>
      <c r="R142" s="54">
        <v>0</v>
      </c>
      <c r="S142" s="54">
        <v>0</v>
      </c>
      <c r="T142" s="54">
        <v>0</v>
      </c>
      <c r="U142" s="54">
        <v>0</v>
      </c>
      <c r="V142" s="54">
        <v>0</v>
      </c>
      <c r="W142" s="54">
        <v>0</v>
      </c>
    </row>
    <row r="143" spans="1:23" ht="15" thickBot="1">
      <c r="A143" s="28">
        <v>1953</v>
      </c>
      <c r="B143" s="54">
        <v>53372</v>
      </c>
      <c r="C143" s="54">
        <v>28308</v>
      </c>
      <c r="D143" s="54">
        <v>8177</v>
      </c>
      <c r="E143" s="54">
        <v>2645</v>
      </c>
      <c r="F143" s="54">
        <v>1818</v>
      </c>
      <c r="G143" s="54">
        <v>1829</v>
      </c>
      <c r="H143" s="54">
        <v>8981</v>
      </c>
      <c r="I143" s="54">
        <v>733</v>
      </c>
      <c r="J143" s="54">
        <v>410</v>
      </c>
      <c r="K143" s="54">
        <v>289</v>
      </c>
      <c r="L143" s="54">
        <v>182</v>
      </c>
      <c r="M143" s="54">
        <v>0</v>
      </c>
      <c r="N143" s="54">
        <v>0</v>
      </c>
      <c r="O143" s="54">
        <v>0</v>
      </c>
      <c r="P143" s="54">
        <v>0</v>
      </c>
      <c r="Q143" s="54">
        <v>0</v>
      </c>
      <c r="R143" s="54">
        <v>0</v>
      </c>
      <c r="S143" s="54">
        <v>0</v>
      </c>
      <c r="T143" s="54">
        <v>0</v>
      </c>
      <c r="U143" s="54">
        <v>0</v>
      </c>
      <c r="V143" s="54">
        <v>0</v>
      </c>
      <c r="W143" s="54">
        <v>0</v>
      </c>
    </row>
    <row r="144" spans="1:23" ht="15" thickBot="1">
      <c r="A144" s="28">
        <v>1954</v>
      </c>
      <c r="B144" s="54">
        <v>55366</v>
      </c>
      <c r="C144" s="54">
        <v>34815</v>
      </c>
      <c r="D144" s="54">
        <v>3724</v>
      </c>
      <c r="E144" s="54">
        <v>2106</v>
      </c>
      <c r="F144" s="54">
        <v>1691</v>
      </c>
      <c r="G144" s="54">
        <v>1716</v>
      </c>
      <c r="H144" s="54">
        <v>9781</v>
      </c>
      <c r="I144" s="54">
        <v>784</v>
      </c>
      <c r="J144" s="54">
        <v>448</v>
      </c>
      <c r="K144" s="54">
        <v>301</v>
      </c>
      <c r="L144" s="54">
        <v>0</v>
      </c>
      <c r="M144" s="54">
        <v>0</v>
      </c>
      <c r="N144" s="54">
        <v>0</v>
      </c>
      <c r="O144" s="54">
        <v>0</v>
      </c>
      <c r="P144" s="54">
        <v>0</v>
      </c>
      <c r="Q144" s="54">
        <v>0</v>
      </c>
      <c r="R144" s="54">
        <v>0</v>
      </c>
      <c r="S144" s="54">
        <v>0</v>
      </c>
      <c r="T144" s="54">
        <v>0</v>
      </c>
      <c r="U144" s="54">
        <v>0</v>
      </c>
      <c r="V144" s="54">
        <v>0</v>
      </c>
      <c r="W144" s="54">
        <v>0</v>
      </c>
    </row>
    <row r="145" spans="1:23" ht="15" thickBot="1">
      <c r="A145" s="28">
        <v>1955</v>
      </c>
      <c r="B145" s="54">
        <v>55229</v>
      </c>
      <c r="C145" s="54">
        <v>34568</v>
      </c>
      <c r="D145" s="54">
        <v>3490</v>
      </c>
      <c r="E145" s="54">
        <v>2273</v>
      </c>
      <c r="F145" s="54">
        <v>1657</v>
      </c>
      <c r="G145" s="54">
        <v>1791</v>
      </c>
      <c r="H145" s="54">
        <v>10036</v>
      </c>
      <c r="I145" s="54">
        <v>935</v>
      </c>
      <c r="J145" s="54">
        <v>479</v>
      </c>
      <c r="K145" s="54">
        <v>0</v>
      </c>
      <c r="L145" s="54">
        <v>0</v>
      </c>
      <c r="M145" s="54">
        <v>0</v>
      </c>
      <c r="N145" s="54">
        <v>0</v>
      </c>
      <c r="O145" s="54">
        <v>0</v>
      </c>
      <c r="P145" s="54">
        <v>0</v>
      </c>
      <c r="Q145" s="54">
        <v>0</v>
      </c>
      <c r="R145" s="54">
        <v>0</v>
      </c>
      <c r="S145" s="54">
        <v>0</v>
      </c>
      <c r="T145" s="54">
        <v>0</v>
      </c>
      <c r="U145" s="54">
        <v>0</v>
      </c>
      <c r="V145" s="54">
        <v>0</v>
      </c>
      <c r="W145" s="54">
        <v>0</v>
      </c>
    </row>
    <row r="146" spans="1:23" ht="15" thickBot="1">
      <c r="A146" s="28">
        <v>1956</v>
      </c>
      <c r="B146" s="54">
        <v>53957</v>
      </c>
      <c r="C146" s="54">
        <v>33014</v>
      </c>
      <c r="D146" s="54">
        <v>3679</v>
      </c>
      <c r="E146" s="54">
        <v>2216</v>
      </c>
      <c r="F146" s="54">
        <v>1775</v>
      </c>
      <c r="G146" s="54">
        <v>1825</v>
      </c>
      <c r="H146" s="54">
        <v>10516</v>
      </c>
      <c r="I146" s="54">
        <v>932</v>
      </c>
      <c r="J146" s="54">
        <v>0</v>
      </c>
      <c r="K146" s="54">
        <v>0</v>
      </c>
      <c r="L146" s="54">
        <v>0</v>
      </c>
      <c r="M146" s="54">
        <v>0</v>
      </c>
      <c r="N146" s="54">
        <v>0</v>
      </c>
      <c r="O146" s="54">
        <v>0</v>
      </c>
      <c r="P146" s="54">
        <v>0</v>
      </c>
      <c r="Q146" s="54">
        <v>0</v>
      </c>
      <c r="R146" s="54">
        <v>0</v>
      </c>
      <c r="S146" s="54">
        <v>0</v>
      </c>
      <c r="T146" s="54">
        <v>0</v>
      </c>
      <c r="U146" s="54">
        <v>0</v>
      </c>
      <c r="V146" s="54">
        <v>0</v>
      </c>
      <c r="W146" s="54">
        <v>0</v>
      </c>
    </row>
    <row r="147" spans="1:23" ht="15" thickBot="1">
      <c r="A147" s="28">
        <v>1957</v>
      </c>
      <c r="B147" s="54">
        <v>54296</v>
      </c>
      <c r="C147" s="54">
        <v>33440</v>
      </c>
      <c r="D147" s="54">
        <v>3575</v>
      </c>
      <c r="E147" s="54">
        <v>2367</v>
      </c>
      <c r="F147" s="54">
        <v>1700</v>
      </c>
      <c r="G147" s="54">
        <v>1779</v>
      </c>
      <c r="H147" s="54">
        <v>11435</v>
      </c>
      <c r="I147" s="54">
        <v>0</v>
      </c>
      <c r="J147" s="54">
        <v>0</v>
      </c>
      <c r="K147" s="54">
        <v>0</v>
      </c>
      <c r="L147" s="54">
        <v>0</v>
      </c>
      <c r="M147" s="54">
        <v>0</v>
      </c>
      <c r="N147" s="54">
        <v>0</v>
      </c>
      <c r="O147" s="54">
        <v>0</v>
      </c>
      <c r="P147" s="54">
        <v>0</v>
      </c>
      <c r="Q147" s="54">
        <v>0</v>
      </c>
      <c r="R147" s="54">
        <v>0</v>
      </c>
      <c r="S147" s="54">
        <v>0</v>
      </c>
      <c r="T147" s="54">
        <v>0</v>
      </c>
      <c r="U147" s="54">
        <v>0</v>
      </c>
      <c r="V147" s="54">
        <v>0</v>
      </c>
      <c r="W147" s="54">
        <v>0</v>
      </c>
    </row>
    <row r="148" spans="1:23" ht="15" thickBot="1">
      <c r="A148" s="28">
        <v>1958</v>
      </c>
      <c r="B148" s="54">
        <v>40804</v>
      </c>
      <c r="C148" s="54">
        <v>30933</v>
      </c>
      <c r="D148" s="54">
        <v>3801</v>
      </c>
      <c r="E148" s="54">
        <v>2237</v>
      </c>
      <c r="F148" s="54">
        <v>1675</v>
      </c>
      <c r="G148" s="54">
        <v>2158</v>
      </c>
      <c r="H148" s="54">
        <v>0</v>
      </c>
      <c r="I148" s="54">
        <v>0</v>
      </c>
      <c r="J148" s="54">
        <v>0</v>
      </c>
      <c r="K148" s="54">
        <v>0</v>
      </c>
      <c r="L148" s="54">
        <v>0</v>
      </c>
      <c r="M148" s="54">
        <v>0</v>
      </c>
      <c r="N148" s="54">
        <v>0</v>
      </c>
      <c r="O148" s="54">
        <v>0</v>
      </c>
      <c r="P148" s="54">
        <v>0</v>
      </c>
      <c r="Q148" s="54">
        <v>0</v>
      </c>
      <c r="R148" s="54">
        <v>0</v>
      </c>
      <c r="S148" s="54">
        <v>0</v>
      </c>
      <c r="T148" s="54">
        <v>0</v>
      </c>
      <c r="U148" s="54">
        <v>0</v>
      </c>
      <c r="V148" s="54">
        <v>0</v>
      </c>
      <c r="W148" s="54">
        <v>0</v>
      </c>
    </row>
    <row r="149" spans="1:23" ht="15" thickBot="1">
      <c r="A149" s="28">
        <v>1959</v>
      </c>
      <c r="B149" s="54">
        <v>37025</v>
      </c>
      <c r="C149" s="54">
        <v>29424</v>
      </c>
      <c r="D149" s="54">
        <v>3417</v>
      </c>
      <c r="E149" s="54">
        <v>2019</v>
      </c>
      <c r="F149" s="54">
        <v>2165</v>
      </c>
      <c r="G149" s="54">
        <v>0</v>
      </c>
      <c r="H149" s="54">
        <v>0</v>
      </c>
      <c r="I149" s="54">
        <v>0</v>
      </c>
      <c r="J149" s="54">
        <v>0</v>
      </c>
      <c r="K149" s="54">
        <v>0</v>
      </c>
      <c r="L149" s="54">
        <v>0</v>
      </c>
      <c r="M149" s="54">
        <v>0</v>
      </c>
      <c r="N149" s="54">
        <v>0</v>
      </c>
      <c r="O149" s="54">
        <v>0</v>
      </c>
      <c r="P149" s="54">
        <v>0</v>
      </c>
      <c r="Q149" s="54">
        <v>0</v>
      </c>
      <c r="R149" s="54">
        <v>0</v>
      </c>
      <c r="S149" s="54">
        <v>0</v>
      </c>
      <c r="T149" s="54">
        <v>0</v>
      </c>
      <c r="U149" s="54">
        <v>0</v>
      </c>
      <c r="V149" s="54">
        <v>0</v>
      </c>
      <c r="W149" s="54">
        <v>0</v>
      </c>
    </row>
    <row r="150" spans="1:23" ht="15" thickBot="1">
      <c r="A150" s="28">
        <v>1960</v>
      </c>
      <c r="B150" s="54">
        <v>31794</v>
      </c>
      <c r="C150" s="54">
        <v>25819</v>
      </c>
      <c r="D150" s="54">
        <v>3355</v>
      </c>
      <c r="E150" s="54">
        <v>2620</v>
      </c>
      <c r="F150" s="54">
        <v>0</v>
      </c>
      <c r="G150" s="54">
        <v>0</v>
      </c>
      <c r="H150" s="54">
        <v>0</v>
      </c>
      <c r="I150" s="54">
        <v>0</v>
      </c>
      <c r="J150" s="54">
        <v>0</v>
      </c>
      <c r="K150" s="54">
        <v>0</v>
      </c>
      <c r="L150" s="54">
        <v>0</v>
      </c>
      <c r="M150" s="54">
        <v>0</v>
      </c>
      <c r="N150" s="54">
        <v>0</v>
      </c>
      <c r="O150" s="54">
        <v>0</v>
      </c>
      <c r="P150" s="54">
        <v>0</v>
      </c>
      <c r="Q150" s="54">
        <v>0</v>
      </c>
      <c r="R150" s="54">
        <v>0</v>
      </c>
      <c r="S150" s="54">
        <v>0</v>
      </c>
      <c r="T150" s="54">
        <v>0</v>
      </c>
      <c r="U150" s="54">
        <v>0</v>
      </c>
      <c r="V150" s="54">
        <v>0</v>
      </c>
      <c r="W150" s="54">
        <v>0</v>
      </c>
    </row>
    <row r="151" spans="1:23" ht="15" thickBot="1">
      <c r="A151" s="28">
        <v>1961</v>
      </c>
      <c r="B151" s="54">
        <v>26286</v>
      </c>
      <c r="C151" s="54">
        <v>22506</v>
      </c>
      <c r="D151" s="54">
        <v>3780</v>
      </c>
      <c r="E151" s="54">
        <v>0</v>
      </c>
      <c r="F151" s="54">
        <v>0</v>
      </c>
      <c r="G151" s="54">
        <v>0</v>
      </c>
      <c r="H151" s="54">
        <v>0</v>
      </c>
      <c r="I151" s="54">
        <v>0</v>
      </c>
      <c r="J151" s="54">
        <v>0</v>
      </c>
      <c r="K151" s="54">
        <v>0</v>
      </c>
      <c r="L151" s="54">
        <v>0</v>
      </c>
      <c r="M151" s="54">
        <v>0</v>
      </c>
      <c r="N151" s="54">
        <v>0</v>
      </c>
      <c r="O151" s="54">
        <v>0</v>
      </c>
      <c r="P151" s="54">
        <v>0</v>
      </c>
      <c r="Q151" s="54">
        <v>0</v>
      </c>
      <c r="R151" s="54">
        <v>0</v>
      </c>
      <c r="S151" s="54">
        <v>0</v>
      </c>
      <c r="T151" s="54">
        <v>0</v>
      </c>
      <c r="U151" s="54">
        <v>0</v>
      </c>
      <c r="V151" s="54">
        <v>0</v>
      </c>
      <c r="W151" s="54">
        <v>0</v>
      </c>
    </row>
    <row r="152" spans="1:23" ht="15" thickBot="1">
      <c r="A152" s="28">
        <v>1962</v>
      </c>
      <c r="B152" s="54">
        <v>20686</v>
      </c>
      <c r="C152" s="54">
        <v>20686</v>
      </c>
      <c r="D152" s="54">
        <v>0</v>
      </c>
      <c r="E152" s="54">
        <v>0</v>
      </c>
      <c r="F152" s="54">
        <v>0</v>
      </c>
      <c r="G152" s="54">
        <v>0</v>
      </c>
      <c r="H152" s="54">
        <v>0</v>
      </c>
      <c r="I152" s="54">
        <v>0</v>
      </c>
      <c r="J152" s="54">
        <v>0</v>
      </c>
      <c r="K152" s="54">
        <v>0</v>
      </c>
      <c r="L152" s="54">
        <v>0</v>
      </c>
      <c r="M152" s="54">
        <v>0</v>
      </c>
      <c r="N152" s="54">
        <v>0</v>
      </c>
      <c r="O152" s="54">
        <v>0</v>
      </c>
      <c r="P152" s="54">
        <v>0</v>
      </c>
      <c r="Q152" s="54">
        <v>0</v>
      </c>
      <c r="R152" s="54">
        <v>0</v>
      </c>
      <c r="S152" s="54">
        <v>0</v>
      </c>
      <c r="T152" s="54">
        <v>0</v>
      </c>
      <c r="U152" s="54">
        <v>0</v>
      </c>
      <c r="V152" s="54">
        <v>0</v>
      </c>
      <c r="W152" s="54">
        <v>0</v>
      </c>
    </row>
    <row r="153" spans="1:23" ht="14">
      <c r="A153" s="29" t="s">
        <v>21</v>
      </c>
      <c r="B153" s="54" t="s">
        <v>41</v>
      </c>
      <c r="C153" s="54">
        <v>810303</v>
      </c>
      <c r="D153" s="54">
        <v>113062</v>
      </c>
      <c r="E153" s="54">
        <v>77122</v>
      </c>
      <c r="F153" s="54">
        <v>59612</v>
      </c>
      <c r="G153" s="54">
        <v>63559</v>
      </c>
      <c r="H153" s="54">
        <v>357759</v>
      </c>
      <c r="I153" s="54">
        <v>26496</v>
      </c>
      <c r="J153" s="54">
        <v>15002</v>
      </c>
      <c r="K153" s="54">
        <v>10019</v>
      </c>
      <c r="L153" s="54">
        <v>8626</v>
      </c>
      <c r="M153" s="54">
        <v>15324</v>
      </c>
      <c r="N153" s="54">
        <v>3401</v>
      </c>
      <c r="O153" s="54">
        <v>2518</v>
      </c>
      <c r="P153" s="54">
        <v>2198</v>
      </c>
      <c r="Q153" s="54">
        <v>1892</v>
      </c>
      <c r="R153" s="54">
        <v>1577</v>
      </c>
      <c r="S153" s="54">
        <v>1470</v>
      </c>
      <c r="T153" s="54">
        <v>1262</v>
      </c>
      <c r="U153" s="54">
        <v>1030</v>
      </c>
      <c r="V153" s="54">
        <v>951</v>
      </c>
      <c r="W153" s="54">
        <v>4664</v>
      </c>
    </row>
  </sheetData>
  <mergeCells count="28">
    <mergeCell ref="B3:B4"/>
    <mergeCell ref="C3:M3"/>
    <mergeCell ref="A82:A84"/>
    <mergeCell ref="B82:B83"/>
    <mergeCell ref="C82:W82"/>
    <mergeCell ref="A3:A5"/>
    <mergeCell ref="B85:B86"/>
    <mergeCell ref="C85:C86"/>
    <mergeCell ref="D85:D86"/>
    <mergeCell ref="E85:E86"/>
    <mergeCell ref="F85:F86"/>
    <mergeCell ref="G85:G86"/>
    <mergeCell ref="H85:H86"/>
    <mergeCell ref="I85:I86"/>
    <mergeCell ref="J85:J86"/>
    <mergeCell ref="K85:K86"/>
    <mergeCell ref="L85:L86"/>
    <mergeCell ref="M85:M86"/>
    <mergeCell ref="N85:N86"/>
    <mergeCell ref="O85:O86"/>
    <mergeCell ref="P85:P86"/>
    <mergeCell ref="V85:V86"/>
    <mergeCell ref="W85:W86"/>
    <mergeCell ref="Q85:Q86"/>
    <mergeCell ref="R85:R86"/>
    <mergeCell ref="S85:S86"/>
    <mergeCell ref="T85:T86"/>
    <mergeCell ref="U85:U86"/>
  </mergeCells>
  <pageMargins left="0.7" right="0.7" top="0.75" bottom="0.75" header="0.3" footer="0.3"/>
  <pageSetup paperSize="11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9">
    <tabColor rgb="FF92D050"/>
  </sheetPr>
  <dimension ref="A1:W154"/>
  <sheetViews>
    <sheetView topLeftCell="A40" workbookViewId="0">
      <selection activeCell="D63" sqref="D63"/>
    </sheetView>
  </sheetViews>
  <sheetFormatPr baseColWidth="10" defaultColWidth="11.5" defaultRowHeight="13"/>
  <sheetData>
    <row r="1" spans="1:16">
      <c r="A1" s="41" t="s">
        <v>19</v>
      </c>
    </row>
    <row r="2" spans="1:16" ht="14" thickBot="1"/>
    <row r="3" spans="1:16" ht="14" thickBot="1">
      <c r="A3" s="69" t="s">
        <v>20</v>
      </c>
      <c r="B3" s="65" t="s">
        <v>21</v>
      </c>
      <c r="C3" s="67" t="s">
        <v>22</v>
      </c>
      <c r="D3" s="68"/>
      <c r="E3" s="68"/>
      <c r="F3" s="68"/>
      <c r="G3" s="68"/>
      <c r="H3" s="68"/>
      <c r="I3" s="68"/>
      <c r="J3" s="68"/>
      <c r="K3" s="68"/>
      <c r="L3" s="68"/>
      <c r="M3" s="68"/>
    </row>
    <row r="4" spans="1:16" ht="14" thickBot="1">
      <c r="A4" s="70"/>
      <c r="B4" s="66"/>
      <c r="C4" s="27">
        <v>60</v>
      </c>
      <c r="D4" s="27">
        <v>61</v>
      </c>
      <c r="E4" s="27">
        <v>62</v>
      </c>
      <c r="F4" s="27">
        <v>63</v>
      </c>
      <c r="G4" s="27">
        <v>64</v>
      </c>
      <c r="H4" s="27">
        <v>65</v>
      </c>
      <c r="I4" s="27">
        <v>66</v>
      </c>
      <c r="J4" s="27">
        <v>67</v>
      </c>
      <c r="K4" s="27">
        <v>68</v>
      </c>
      <c r="L4" s="27">
        <v>69</v>
      </c>
      <c r="M4" s="47">
        <v>70</v>
      </c>
      <c r="P4" s="34"/>
    </row>
    <row r="5" spans="1:16" ht="15" thickBot="1">
      <c r="A5" s="71"/>
      <c r="B5" s="27" t="s">
        <v>23</v>
      </c>
      <c r="C5" s="27" t="s">
        <v>23</v>
      </c>
      <c r="D5" s="27" t="s">
        <v>23</v>
      </c>
      <c r="E5" s="27" t="s">
        <v>23</v>
      </c>
      <c r="F5" s="27" t="s">
        <v>23</v>
      </c>
      <c r="G5" s="27" t="s">
        <v>23</v>
      </c>
      <c r="H5" s="27" t="s">
        <v>23</v>
      </c>
      <c r="I5" s="27" t="s">
        <v>23</v>
      </c>
      <c r="J5" s="27" t="s">
        <v>23</v>
      </c>
      <c r="K5" s="27" t="s">
        <v>23</v>
      </c>
      <c r="L5" s="27" t="s">
        <v>23</v>
      </c>
      <c r="M5" s="47" t="s">
        <v>23</v>
      </c>
    </row>
    <row r="6" spans="1:16" ht="15" thickBot="1">
      <c r="A6" s="28">
        <v>1896</v>
      </c>
      <c r="B6" s="54">
        <v>1063</v>
      </c>
      <c r="C6" s="54">
        <v>0</v>
      </c>
      <c r="D6" s="54">
        <v>0</v>
      </c>
      <c r="E6" s="54">
        <v>0</v>
      </c>
      <c r="F6" s="54">
        <v>0</v>
      </c>
      <c r="G6" s="54">
        <v>0</v>
      </c>
      <c r="H6" s="54">
        <v>0</v>
      </c>
      <c r="I6" s="54">
        <v>0</v>
      </c>
      <c r="J6" s="54">
        <v>0</v>
      </c>
      <c r="K6" s="54">
        <v>0</v>
      </c>
      <c r="L6" s="54">
        <v>0</v>
      </c>
      <c r="M6" s="54">
        <v>1063</v>
      </c>
      <c r="N6" s="55">
        <f t="shared" ref="N6:N11" si="0">C16+D15+E14+F13+G12+H11+I10+J9+K8+L7+M6</f>
        <v>1063</v>
      </c>
    </row>
    <row r="7" spans="1:16" ht="15" thickBot="1">
      <c r="A7" s="28">
        <v>1897</v>
      </c>
      <c r="B7" s="54">
        <v>2435</v>
      </c>
      <c r="C7" s="54">
        <v>0</v>
      </c>
      <c r="D7" s="54">
        <v>0</v>
      </c>
      <c r="E7" s="54">
        <v>0</v>
      </c>
      <c r="F7" s="54">
        <v>0</v>
      </c>
      <c r="G7" s="54">
        <v>0</v>
      </c>
      <c r="H7" s="54">
        <v>0</v>
      </c>
      <c r="I7" s="54">
        <v>0</v>
      </c>
      <c r="J7" s="54">
        <v>0</v>
      </c>
      <c r="K7" s="54">
        <v>0</v>
      </c>
      <c r="L7" s="54">
        <v>0</v>
      </c>
      <c r="M7" s="54">
        <v>2435</v>
      </c>
      <c r="N7" s="55">
        <f t="shared" si="0"/>
        <v>3271</v>
      </c>
    </row>
    <row r="8" spans="1:16" ht="15" thickBot="1">
      <c r="A8" s="28">
        <v>1898</v>
      </c>
      <c r="B8" s="54">
        <v>3286</v>
      </c>
      <c r="C8" s="54">
        <v>0</v>
      </c>
      <c r="D8" s="54">
        <v>0</v>
      </c>
      <c r="E8" s="54">
        <v>0</v>
      </c>
      <c r="F8" s="54">
        <v>0</v>
      </c>
      <c r="G8" s="54">
        <v>0</v>
      </c>
      <c r="H8" s="54">
        <v>0</v>
      </c>
      <c r="I8" s="54">
        <v>0</v>
      </c>
      <c r="J8" s="54">
        <v>0</v>
      </c>
      <c r="K8" s="54">
        <v>0</v>
      </c>
      <c r="L8" s="54">
        <v>472</v>
      </c>
      <c r="M8" s="54">
        <v>2814</v>
      </c>
      <c r="N8" s="55">
        <f t="shared" si="0"/>
        <v>7167</v>
      </c>
    </row>
    <row r="9" spans="1:16" ht="15" thickBot="1">
      <c r="A9" s="28">
        <v>1899</v>
      </c>
      <c r="B9" s="54">
        <v>3903</v>
      </c>
      <c r="C9" s="54">
        <v>0</v>
      </c>
      <c r="D9" s="54">
        <v>0</v>
      </c>
      <c r="E9" s="54">
        <v>0</v>
      </c>
      <c r="F9" s="54">
        <v>0</v>
      </c>
      <c r="G9" s="54">
        <v>0</v>
      </c>
      <c r="H9" s="54">
        <v>0</v>
      </c>
      <c r="I9" s="54">
        <v>0</v>
      </c>
      <c r="J9" s="54">
        <v>0</v>
      </c>
      <c r="K9" s="54">
        <v>364</v>
      </c>
      <c r="L9" s="54">
        <v>766</v>
      </c>
      <c r="M9" s="54">
        <v>2773</v>
      </c>
      <c r="N9" s="55">
        <f>C19+D18+E17+F16+G15+H14+I13+J12+K11+L10+M9</f>
        <v>12034</v>
      </c>
    </row>
    <row r="10" spans="1:16" ht="15" thickBot="1">
      <c r="A10" s="28">
        <v>1900</v>
      </c>
      <c r="B10" s="54">
        <v>4916</v>
      </c>
      <c r="C10" s="54">
        <v>0</v>
      </c>
      <c r="D10" s="54">
        <v>0</v>
      </c>
      <c r="E10" s="54">
        <v>0</v>
      </c>
      <c r="F10" s="54">
        <v>0</v>
      </c>
      <c r="G10" s="54">
        <v>0</v>
      </c>
      <c r="H10" s="54">
        <v>0</v>
      </c>
      <c r="I10" s="54">
        <v>0</v>
      </c>
      <c r="J10" s="54">
        <v>0</v>
      </c>
      <c r="K10" s="54">
        <v>1408</v>
      </c>
      <c r="L10" s="54">
        <v>816</v>
      </c>
      <c r="M10" s="54">
        <v>2692</v>
      </c>
      <c r="N10" s="55">
        <f t="shared" si="0"/>
        <v>17716</v>
      </c>
    </row>
    <row r="11" spans="1:16" ht="15" thickBot="1">
      <c r="A11" s="28">
        <v>1901</v>
      </c>
      <c r="B11" s="54">
        <v>6876</v>
      </c>
      <c r="C11" s="54">
        <v>0</v>
      </c>
      <c r="D11" s="54">
        <v>0</v>
      </c>
      <c r="E11" s="54">
        <v>0</v>
      </c>
      <c r="F11" s="54">
        <v>0</v>
      </c>
      <c r="G11" s="54">
        <v>0</v>
      </c>
      <c r="H11" s="54">
        <v>0</v>
      </c>
      <c r="I11" s="54">
        <v>0</v>
      </c>
      <c r="J11" s="54">
        <v>2179</v>
      </c>
      <c r="K11" s="54">
        <v>992</v>
      </c>
      <c r="L11" s="54">
        <v>1039</v>
      </c>
      <c r="M11" s="54">
        <v>2666</v>
      </c>
      <c r="N11" s="55">
        <f t="shared" si="0"/>
        <v>12746</v>
      </c>
    </row>
    <row r="12" spans="1:16" ht="15" thickBot="1">
      <c r="A12" s="28">
        <v>1902</v>
      </c>
      <c r="B12" s="54">
        <v>8344</v>
      </c>
      <c r="C12" s="54">
        <v>0</v>
      </c>
      <c r="D12" s="54">
        <v>0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3580</v>
      </c>
      <c r="K12" s="54">
        <v>1449</v>
      </c>
      <c r="L12" s="54">
        <v>735</v>
      </c>
      <c r="M12" s="54">
        <v>2580</v>
      </c>
      <c r="N12" s="55">
        <f>C22+D21+E20+F19+G18+H17+I16+J15+K14+L13+M12</f>
        <v>10394</v>
      </c>
    </row>
    <row r="13" spans="1:16" ht="15" thickBot="1">
      <c r="A13" s="28">
        <v>1903</v>
      </c>
      <c r="B13" s="54">
        <v>9781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3873</v>
      </c>
      <c r="J13" s="54">
        <v>1592</v>
      </c>
      <c r="K13" s="54">
        <v>1118</v>
      </c>
      <c r="L13" s="54">
        <v>514</v>
      </c>
      <c r="M13" s="54">
        <v>2684</v>
      </c>
      <c r="N13" s="55">
        <f t="shared" ref="N13:N22" si="1">C23+D22+E21+F20+G19+H18+I17+J16+K15+L14+M13</f>
        <v>14159</v>
      </c>
    </row>
    <row r="14" spans="1:16" ht="15" thickBot="1">
      <c r="A14" s="28">
        <v>1904</v>
      </c>
      <c r="B14" s="54">
        <v>10772</v>
      </c>
      <c r="C14" s="54">
        <v>0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5599</v>
      </c>
      <c r="J14" s="54">
        <v>1096</v>
      </c>
      <c r="K14" s="54">
        <v>777</v>
      </c>
      <c r="L14" s="54">
        <v>721</v>
      </c>
      <c r="M14" s="54">
        <v>2579</v>
      </c>
      <c r="N14" s="55">
        <f t="shared" si="1"/>
        <v>13646</v>
      </c>
    </row>
    <row r="15" spans="1:16" ht="15" thickBot="1">
      <c r="A15" s="28">
        <v>1905</v>
      </c>
      <c r="B15" s="54">
        <v>11868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5345</v>
      </c>
      <c r="I15" s="54">
        <v>1659</v>
      </c>
      <c r="J15" s="54">
        <v>887</v>
      </c>
      <c r="K15" s="54">
        <v>866</v>
      </c>
      <c r="L15" s="54">
        <v>579</v>
      </c>
      <c r="M15" s="54">
        <v>2532</v>
      </c>
      <c r="N15" s="55">
        <f t="shared" si="1"/>
        <v>15353</v>
      </c>
    </row>
    <row r="16" spans="1:16" ht="15" thickBot="1">
      <c r="A16" s="28">
        <v>1906</v>
      </c>
      <c r="B16" s="54">
        <v>12630</v>
      </c>
      <c r="C16" s="54">
        <v>0</v>
      </c>
      <c r="D16" s="54">
        <v>0</v>
      </c>
      <c r="E16" s="54">
        <v>0</v>
      </c>
      <c r="F16" s="54">
        <v>0</v>
      </c>
      <c r="G16" s="54">
        <v>0</v>
      </c>
      <c r="H16" s="54">
        <v>5472</v>
      </c>
      <c r="I16" s="54">
        <v>1552</v>
      </c>
      <c r="J16" s="54">
        <v>1509</v>
      </c>
      <c r="K16" s="54">
        <v>779</v>
      </c>
      <c r="L16" s="54">
        <v>619</v>
      </c>
      <c r="M16" s="54">
        <v>2699</v>
      </c>
      <c r="N16" s="55">
        <f t="shared" si="1"/>
        <v>25829</v>
      </c>
    </row>
    <row r="17" spans="1:14" ht="15" thickBot="1">
      <c r="A17" s="28">
        <v>1907</v>
      </c>
      <c r="B17" s="54">
        <v>13533</v>
      </c>
      <c r="C17" s="54">
        <v>0</v>
      </c>
      <c r="D17" s="54">
        <v>0</v>
      </c>
      <c r="E17" s="54">
        <v>0</v>
      </c>
      <c r="F17" s="54">
        <v>0</v>
      </c>
      <c r="G17" s="54">
        <v>0</v>
      </c>
      <c r="H17" s="54">
        <v>4084</v>
      </c>
      <c r="I17" s="54">
        <v>3483</v>
      </c>
      <c r="J17" s="54">
        <v>1385</v>
      </c>
      <c r="K17" s="54">
        <v>1033</v>
      </c>
      <c r="L17" s="54">
        <v>1154</v>
      </c>
      <c r="M17" s="54">
        <v>2394</v>
      </c>
      <c r="N17" s="55">
        <f t="shared" si="1"/>
        <v>30328</v>
      </c>
    </row>
    <row r="18" spans="1:14" ht="15" thickBot="1">
      <c r="A18" s="28">
        <v>1908</v>
      </c>
      <c r="B18" s="54">
        <v>14272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4896</v>
      </c>
      <c r="I18" s="54">
        <v>3215</v>
      </c>
      <c r="J18" s="54">
        <v>1646</v>
      </c>
      <c r="K18" s="54">
        <v>1545</v>
      </c>
      <c r="L18" s="54">
        <v>2085</v>
      </c>
      <c r="M18" s="54">
        <v>885</v>
      </c>
      <c r="N18" s="55">
        <f t="shared" si="1"/>
        <v>19821</v>
      </c>
    </row>
    <row r="19" spans="1:14" ht="15" thickBot="1">
      <c r="A19" s="28">
        <v>1909</v>
      </c>
      <c r="B19" s="54">
        <v>15190</v>
      </c>
      <c r="C19" s="54">
        <v>0</v>
      </c>
      <c r="D19" s="54">
        <v>0</v>
      </c>
      <c r="E19" s="54">
        <v>0</v>
      </c>
      <c r="F19" s="54">
        <v>0</v>
      </c>
      <c r="G19" s="54">
        <v>0</v>
      </c>
      <c r="H19" s="54">
        <v>5109</v>
      </c>
      <c r="I19" s="54">
        <v>3580</v>
      </c>
      <c r="J19" s="54">
        <v>2910</v>
      </c>
      <c r="K19" s="54">
        <v>2486</v>
      </c>
      <c r="L19" s="54">
        <v>320</v>
      </c>
      <c r="M19" s="54">
        <v>785</v>
      </c>
      <c r="N19" s="55">
        <f t="shared" si="1"/>
        <v>19922</v>
      </c>
    </row>
    <row r="20" spans="1:14" ht="15" thickBot="1">
      <c r="A20" s="28">
        <v>1910</v>
      </c>
      <c r="B20" s="54">
        <v>16341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5943</v>
      </c>
      <c r="I20" s="54">
        <v>6035</v>
      </c>
      <c r="J20" s="54">
        <v>3106</v>
      </c>
      <c r="K20" s="54">
        <v>341</v>
      </c>
      <c r="L20" s="54">
        <v>144</v>
      </c>
      <c r="M20" s="54">
        <v>772</v>
      </c>
      <c r="N20" s="55">
        <f t="shared" si="1"/>
        <v>19672</v>
      </c>
    </row>
    <row r="21" spans="1:14" ht="15" thickBot="1">
      <c r="A21" s="28">
        <v>1911</v>
      </c>
      <c r="B21" s="54">
        <v>16631</v>
      </c>
      <c r="C21" s="54">
        <v>0</v>
      </c>
      <c r="D21" s="54">
        <v>0</v>
      </c>
      <c r="E21" s="54">
        <v>0</v>
      </c>
      <c r="F21" s="54">
        <v>0</v>
      </c>
      <c r="G21" s="54">
        <v>0</v>
      </c>
      <c r="H21" s="54">
        <v>11486</v>
      </c>
      <c r="I21" s="54">
        <v>3909</v>
      </c>
      <c r="J21" s="54">
        <v>367</v>
      </c>
      <c r="K21" s="54">
        <v>158</v>
      </c>
      <c r="L21" s="54">
        <v>82</v>
      </c>
      <c r="M21" s="54">
        <v>629</v>
      </c>
      <c r="N21" s="55">
        <f t="shared" si="1"/>
        <v>19503</v>
      </c>
    </row>
    <row r="22" spans="1:14" ht="15" thickBot="1">
      <c r="A22" s="28">
        <v>1912</v>
      </c>
      <c r="B22" s="54">
        <v>17811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16348</v>
      </c>
      <c r="I22" s="54">
        <v>504</v>
      </c>
      <c r="J22" s="54">
        <v>170</v>
      </c>
      <c r="K22" s="54">
        <v>106</v>
      </c>
      <c r="L22" s="54">
        <v>73</v>
      </c>
      <c r="M22" s="54">
        <v>610</v>
      </c>
      <c r="N22" s="55">
        <f t="shared" si="1"/>
        <v>20131</v>
      </c>
    </row>
    <row r="23" spans="1:14" ht="15" thickBot="1">
      <c r="A23" s="28">
        <v>1913</v>
      </c>
      <c r="B23" s="54">
        <v>18658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17404</v>
      </c>
      <c r="I23" s="54">
        <v>386</v>
      </c>
      <c r="J23" s="54">
        <v>115</v>
      </c>
      <c r="K23" s="54">
        <v>111</v>
      </c>
      <c r="L23" s="54">
        <v>76</v>
      </c>
      <c r="M23" s="54">
        <v>566</v>
      </c>
      <c r="N23" s="55">
        <f>C33+D32+E31+F30+G29+H28+I27+J26+K25+L24+M23</f>
        <v>20322</v>
      </c>
    </row>
    <row r="24" spans="1:14" ht="15" thickBot="1">
      <c r="A24" s="28">
        <v>1914</v>
      </c>
      <c r="B24" s="54">
        <v>19355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18279</v>
      </c>
      <c r="I24" s="54">
        <v>294</v>
      </c>
      <c r="J24" s="54">
        <v>112</v>
      </c>
      <c r="K24" s="54">
        <v>88</v>
      </c>
      <c r="L24" s="54">
        <v>23</v>
      </c>
      <c r="M24" s="54">
        <v>559</v>
      </c>
      <c r="N24" s="55">
        <f>C34+D33+E32+F31+G30+H29+I28+J27+K26+L25+M24</f>
        <v>42389</v>
      </c>
    </row>
    <row r="25" spans="1:14" ht="15" thickBot="1">
      <c r="A25" s="28">
        <v>1915</v>
      </c>
      <c r="B25" s="54">
        <v>19297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54">
        <v>18303</v>
      </c>
      <c r="I25" s="54">
        <v>247</v>
      </c>
      <c r="J25" s="54">
        <v>105</v>
      </c>
      <c r="K25" s="54">
        <v>41</v>
      </c>
      <c r="L25" s="54">
        <v>33</v>
      </c>
      <c r="M25" s="54">
        <v>568</v>
      </c>
      <c r="N25" s="55">
        <f t="shared" ref="N25:N52" si="2">C35+D34+E33+F32+G31+H30+I29+J28+K27+L26+M25</f>
        <v>32905</v>
      </c>
    </row>
    <row r="26" spans="1:14" ht="15" thickBot="1">
      <c r="A26" s="28">
        <v>1916</v>
      </c>
      <c r="B26" s="54">
        <v>19249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  <c r="H26" s="54">
        <v>18331</v>
      </c>
      <c r="I26" s="54">
        <v>256</v>
      </c>
      <c r="J26" s="54">
        <v>48</v>
      </c>
      <c r="K26" s="54">
        <v>53</v>
      </c>
      <c r="L26" s="54">
        <v>171</v>
      </c>
      <c r="M26" s="54">
        <v>390</v>
      </c>
      <c r="N26" s="55">
        <f t="shared" si="2"/>
        <v>31545</v>
      </c>
    </row>
    <row r="27" spans="1:14" ht="15" thickBot="1">
      <c r="A27" s="28">
        <v>1917</v>
      </c>
      <c r="B27" s="54">
        <v>19792</v>
      </c>
      <c r="C27" s="54">
        <v>0</v>
      </c>
      <c r="D27" s="54">
        <v>0</v>
      </c>
      <c r="E27" s="54">
        <v>0</v>
      </c>
      <c r="F27" s="54">
        <v>0</v>
      </c>
      <c r="G27" s="54">
        <v>0</v>
      </c>
      <c r="H27" s="54">
        <v>18996</v>
      </c>
      <c r="I27" s="54">
        <v>131</v>
      </c>
      <c r="J27" s="54">
        <v>77</v>
      </c>
      <c r="K27" s="54">
        <v>173</v>
      </c>
      <c r="L27" s="54">
        <v>62</v>
      </c>
      <c r="M27" s="54">
        <v>353</v>
      </c>
      <c r="N27" s="55">
        <f t="shared" si="2"/>
        <v>29904</v>
      </c>
    </row>
    <row r="28" spans="1:14" ht="15" thickBot="1">
      <c r="A28" s="28">
        <v>1918</v>
      </c>
      <c r="B28" s="54">
        <v>20475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  <c r="H28" s="54">
        <v>19513</v>
      </c>
      <c r="I28" s="54">
        <v>285</v>
      </c>
      <c r="J28" s="54">
        <v>212</v>
      </c>
      <c r="K28" s="54">
        <v>93</v>
      </c>
      <c r="L28" s="54">
        <v>46</v>
      </c>
      <c r="M28" s="54">
        <v>326</v>
      </c>
      <c r="N28" s="55">
        <f t="shared" si="2"/>
        <v>29657</v>
      </c>
    </row>
    <row r="29" spans="1:14" ht="15" thickBot="1">
      <c r="A29" s="28">
        <v>1919</v>
      </c>
      <c r="B29" s="54">
        <v>19772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18028</v>
      </c>
      <c r="I29" s="54">
        <v>1054</v>
      </c>
      <c r="J29" s="54">
        <v>187</v>
      </c>
      <c r="K29" s="54">
        <v>97</v>
      </c>
      <c r="L29" s="54">
        <v>56</v>
      </c>
      <c r="M29" s="54">
        <v>350</v>
      </c>
      <c r="N29" s="55">
        <f t="shared" si="2"/>
        <v>28937</v>
      </c>
    </row>
    <row r="30" spans="1:14" ht="15" thickBot="1">
      <c r="A30" s="28">
        <v>1920</v>
      </c>
      <c r="B30" s="54">
        <v>22691</v>
      </c>
      <c r="C30" s="54">
        <v>0</v>
      </c>
      <c r="D30" s="54">
        <v>0</v>
      </c>
      <c r="E30" s="54">
        <v>0</v>
      </c>
      <c r="F30" s="54">
        <v>0</v>
      </c>
      <c r="G30" s="54">
        <v>6006</v>
      </c>
      <c r="H30" s="54">
        <v>14715</v>
      </c>
      <c r="I30" s="54">
        <v>1271</v>
      </c>
      <c r="J30" s="54">
        <v>131</v>
      </c>
      <c r="K30" s="54">
        <v>80</v>
      </c>
      <c r="L30" s="54">
        <v>197</v>
      </c>
      <c r="M30" s="54">
        <v>291</v>
      </c>
      <c r="N30" s="55">
        <f t="shared" si="2"/>
        <v>30886</v>
      </c>
    </row>
    <row r="31" spans="1:14" ht="15" thickBot="1">
      <c r="A31" s="28">
        <v>1921</v>
      </c>
      <c r="B31" s="54">
        <v>24473</v>
      </c>
      <c r="C31" s="54">
        <v>0</v>
      </c>
      <c r="D31" s="54">
        <v>0</v>
      </c>
      <c r="E31" s="54">
        <v>0</v>
      </c>
      <c r="F31" s="54">
        <v>5261</v>
      </c>
      <c r="G31" s="54">
        <v>3565</v>
      </c>
      <c r="H31" s="54">
        <v>14214</v>
      </c>
      <c r="I31" s="54">
        <v>756</v>
      </c>
      <c r="J31" s="54">
        <v>128</v>
      </c>
      <c r="K31" s="54">
        <v>78</v>
      </c>
      <c r="L31" s="54">
        <v>101</v>
      </c>
      <c r="M31" s="54">
        <v>370</v>
      </c>
      <c r="N31" s="55">
        <f t="shared" si="2"/>
        <v>32149</v>
      </c>
    </row>
    <row r="32" spans="1:14" ht="15" thickBot="1">
      <c r="A32" s="28">
        <v>1922</v>
      </c>
      <c r="B32" s="54">
        <v>24619</v>
      </c>
      <c r="C32" s="54">
        <v>0</v>
      </c>
      <c r="D32" s="54">
        <v>0</v>
      </c>
      <c r="E32" s="54">
        <v>4677</v>
      </c>
      <c r="F32" s="54">
        <v>2610</v>
      </c>
      <c r="G32" s="54">
        <v>2573</v>
      </c>
      <c r="H32" s="54">
        <v>13581</v>
      </c>
      <c r="I32" s="54">
        <v>456</v>
      </c>
      <c r="J32" s="54">
        <v>130</v>
      </c>
      <c r="K32" s="54">
        <v>97</v>
      </c>
      <c r="L32" s="54">
        <v>51</v>
      </c>
      <c r="M32" s="54">
        <v>444</v>
      </c>
      <c r="N32" s="55">
        <f t="shared" si="2"/>
        <v>32747</v>
      </c>
    </row>
    <row r="33" spans="1:14" ht="15" thickBot="1">
      <c r="A33" s="28">
        <v>1923</v>
      </c>
      <c r="B33" s="54">
        <v>24899</v>
      </c>
      <c r="C33" s="54">
        <v>0</v>
      </c>
      <c r="D33" s="54">
        <v>4116</v>
      </c>
      <c r="E33" s="54">
        <v>2685</v>
      </c>
      <c r="F33" s="54">
        <v>2093</v>
      </c>
      <c r="G33" s="54">
        <v>2215</v>
      </c>
      <c r="H33" s="54">
        <v>12658</v>
      </c>
      <c r="I33" s="54">
        <v>397</v>
      </c>
      <c r="J33" s="54">
        <v>139</v>
      </c>
      <c r="K33" s="54">
        <v>90</v>
      </c>
      <c r="L33" s="54">
        <v>72</v>
      </c>
      <c r="M33" s="54">
        <v>434</v>
      </c>
      <c r="N33" s="55">
        <f t="shared" si="2"/>
        <v>32062</v>
      </c>
    </row>
    <row r="34" spans="1:14" ht="15" thickBot="1">
      <c r="A34" s="28">
        <v>1924</v>
      </c>
      <c r="B34" s="54">
        <v>26503</v>
      </c>
      <c r="C34" s="54">
        <v>3294</v>
      </c>
      <c r="D34" s="54">
        <v>2990</v>
      </c>
      <c r="E34" s="54">
        <v>2277</v>
      </c>
      <c r="F34" s="54">
        <v>2050</v>
      </c>
      <c r="G34" s="54">
        <v>2378</v>
      </c>
      <c r="H34" s="54">
        <v>12359</v>
      </c>
      <c r="I34" s="54">
        <v>410</v>
      </c>
      <c r="J34" s="54">
        <v>153</v>
      </c>
      <c r="K34" s="54">
        <v>73</v>
      </c>
      <c r="L34" s="54">
        <v>72</v>
      </c>
      <c r="M34" s="54">
        <v>447</v>
      </c>
      <c r="N34" s="55">
        <f t="shared" si="2"/>
        <v>34415</v>
      </c>
    </row>
    <row r="35" spans="1:14" ht="15" thickBot="1">
      <c r="A35" s="28">
        <v>1925</v>
      </c>
      <c r="B35" s="54">
        <v>26884</v>
      </c>
      <c r="C35" s="54">
        <v>4162</v>
      </c>
      <c r="D35" s="54">
        <v>3162</v>
      </c>
      <c r="E35" s="54">
        <v>2165</v>
      </c>
      <c r="F35" s="54">
        <v>1936</v>
      </c>
      <c r="G35" s="54">
        <v>2056</v>
      </c>
      <c r="H35" s="54">
        <v>12201</v>
      </c>
      <c r="I35" s="54">
        <v>413</v>
      </c>
      <c r="J35" s="54">
        <v>152</v>
      </c>
      <c r="K35" s="54">
        <v>85</v>
      </c>
      <c r="L35" s="54">
        <v>54</v>
      </c>
      <c r="M35" s="54">
        <v>498</v>
      </c>
      <c r="N35" s="55">
        <f t="shared" si="2"/>
        <v>40646</v>
      </c>
    </row>
    <row r="36" spans="1:14" ht="15" thickBot="1">
      <c r="A36" s="28">
        <v>1926</v>
      </c>
      <c r="B36" s="54">
        <v>27278</v>
      </c>
      <c r="C36" s="54">
        <v>5223</v>
      </c>
      <c r="D36" s="54">
        <v>2692</v>
      </c>
      <c r="E36" s="54">
        <v>2482</v>
      </c>
      <c r="F36" s="54">
        <v>1705</v>
      </c>
      <c r="G36" s="54">
        <v>2109</v>
      </c>
      <c r="H36" s="54">
        <v>11900</v>
      </c>
      <c r="I36" s="54">
        <v>443</v>
      </c>
      <c r="J36" s="54">
        <v>152</v>
      </c>
      <c r="K36" s="54">
        <v>77</v>
      </c>
      <c r="L36" s="54">
        <v>61</v>
      </c>
      <c r="M36" s="54">
        <v>434</v>
      </c>
      <c r="N36" s="55">
        <f t="shared" si="2"/>
        <v>35947</v>
      </c>
    </row>
    <row r="37" spans="1:14" ht="15" thickBot="1">
      <c r="A37" s="28">
        <v>1927</v>
      </c>
      <c r="B37" s="54">
        <v>27758</v>
      </c>
      <c r="C37" s="54">
        <v>5818</v>
      </c>
      <c r="D37" s="54">
        <v>2535</v>
      </c>
      <c r="E37" s="54">
        <v>2352</v>
      </c>
      <c r="F37" s="54">
        <v>2072</v>
      </c>
      <c r="G37" s="54">
        <v>2180</v>
      </c>
      <c r="H37" s="54">
        <v>11545</v>
      </c>
      <c r="I37" s="54">
        <v>481</v>
      </c>
      <c r="J37" s="54">
        <v>173</v>
      </c>
      <c r="K37" s="54">
        <v>98</v>
      </c>
      <c r="L37" s="54">
        <v>276</v>
      </c>
      <c r="M37" s="54">
        <v>228</v>
      </c>
      <c r="N37" s="55">
        <f t="shared" si="2"/>
        <v>33376</v>
      </c>
    </row>
    <row r="38" spans="1:14" ht="15" thickBot="1">
      <c r="A38" s="28">
        <v>1928</v>
      </c>
      <c r="B38" s="54">
        <v>28357</v>
      </c>
      <c r="C38" s="54">
        <v>6622</v>
      </c>
      <c r="D38" s="54">
        <v>2397</v>
      </c>
      <c r="E38" s="54">
        <v>2572</v>
      </c>
      <c r="F38" s="54">
        <v>1991</v>
      </c>
      <c r="G38" s="54">
        <v>2054</v>
      </c>
      <c r="H38" s="54">
        <v>11424</v>
      </c>
      <c r="I38" s="54">
        <v>490</v>
      </c>
      <c r="J38" s="54">
        <v>157</v>
      </c>
      <c r="K38" s="54">
        <v>334</v>
      </c>
      <c r="L38" s="54">
        <v>75</v>
      </c>
      <c r="M38" s="54">
        <v>241</v>
      </c>
      <c r="N38" s="55">
        <f t="shared" si="2"/>
        <v>31801</v>
      </c>
    </row>
    <row r="39" spans="1:14" ht="15" thickBot="1">
      <c r="A39" s="28">
        <v>1929</v>
      </c>
      <c r="B39" s="54">
        <v>28358</v>
      </c>
      <c r="C39" s="54">
        <v>6916</v>
      </c>
      <c r="D39" s="54">
        <v>2678</v>
      </c>
      <c r="E39" s="54">
        <v>2704</v>
      </c>
      <c r="F39" s="54">
        <v>1968</v>
      </c>
      <c r="G39" s="54">
        <v>1856</v>
      </c>
      <c r="H39" s="54">
        <v>10948</v>
      </c>
      <c r="I39" s="54">
        <v>450</v>
      </c>
      <c r="J39" s="54">
        <v>453</v>
      </c>
      <c r="K39" s="54">
        <v>82</v>
      </c>
      <c r="L39" s="54">
        <v>156</v>
      </c>
      <c r="M39" s="54">
        <v>147</v>
      </c>
      <c r="N39" s="55">
        <f t="shared" si="2"/>
        <v>31408</v>
      </c>
    </row>
    <row r="40" spans="1:14" ht="15" thickBot="1">
      <c r="A40" s="28">
        <v>1930</v>
      </c>
      <c r="B40" s="54">
        <v>30229</v>
      </c>
      <c r="C40" s="54">
        <v>8216</v>
      </c>
      <c r="D40" s="54">
        <v>3026</v>
      </c>
      <c r="E40" s="54">
        <v>2813</v>
      </c>
      <c r="F40" s="54">
        <v>1994</v>
      </c>
      <c r="G40" s="54">
        <v>2037</v>
      </c>
      <c r="H40" s="54">
        <v>11087</v>
      </c>
      <c r="I40" s="54">
        <v>626</v>
      </c>
      <c r="J40" s="54">
        <v>106</v>
      </c>
      <c r="K40" s="54">
        <v>154</v>
      </c>
      <c r="L40" s="54">
        <v>30</v>
      </c>
      <c r="M40" s="54">
        <v>140</v>
      </c>
      <c r="N40" s="55">
        <f t="shared" si="2"/>
        <v>32338</v>
      </c>
    </row>
    <row r="41" spans="1:14" ht="15" thickBot="1">
      <c r="A41" s="28">
        <v>1931</v>
      </c>
      <c r="B41" s="54">
        <v>30225</v>
      </c>
      <c r="C41" s="54">
        <v>9271</v>
      </c>
      <c r="D41" s="54">
        <v>2912</v>
      </c>
      <c r="E41" s="54">
        <v>2652</v>
      </c>
      <c r="F41" s="54">
        <v>2092</v>
      </c>
      <c r="G41" s="54">
        <v>3361</v>
      </c>
      <c r="H41" s="54">
        <v>9332</v>
      </c>
      <c r="I41" s="54">
        <v>231</v>
      </c>
      <c r="J41" s="54">
        <v>174</v>
      </c>
      <c r="K41" s="54">
        <v>43</v>
      </c>
      <c r="L41" s="54">
        <v>36</v>
      </c>
      <c r="M41" s="54">
        <v>121</v>
      </c>
      <c r="N41" s="55">
        <f t="shared" si="2"/>
        <v>33612</v>
      </c>
    </row>
    <row r="42" spans="1:14" ht="15" thickBot="1">
      <c r="A42" s="28">
        <v>1932</v>
      </c>
      <c r="B42" s="54">
        <v>31218</v>
      </c>
      <c r="C42" s="54">
        <v>10271</v>
      </c>
      <c r="D42" s="54">
        <v>2858</v>
      </c>
      <c r="E42" s="54">
        <v>2715</v>
      </c>
      <c r="F42" s="54">
        <v>3681</v>
      </c>
      <c r="G42" s="54">
        <v>1928</v>
      </c>
      <c r="H42" s="54">
        <v>9079</v>
      </c>
      <c r="I42" s="54">
        <v>375</v>
      </c>
      <c r="J42" s="54">
        <v>71</v>
      </c>
      <c r="K42" s="54">
        <v>61</v>
      </c>
      <c r="L42" s="54">
        <v>42</v>
      </c>
      <c r="M42" s="54">
        <v>137</v>
      </c>
      <c r="N42" s="55">
        <f t="shared" si="2"/>
        <v>35586</v>
      </c>
    </row>
    <row r="43" spans="1:14" ht="15" thickBot="1">
      <c r="A43" s="28">
        <v>1933</v>
      </c>
      <c r="B43" s="54">
        <v>29489</v>
      </c>
      <c r="C43" s="54">
        <v>10054</v>
      </c>
      <c r="D43" s="54">
        <v>3066</v>
      </c>
      <c r="E43" s="54">
        <v>4076</v>
      </c>
      <c r="F43" s="54">
        <v>1995</v>
      </c>
      <c r="G43" s="54">
        <v>1490</v>
      </c>
      <c r="H43" s="54">
        <v>8281</v>
      </c>
      <c r="I43" s="54">
        <v>211</v>
      </c>
      <c r="J43" s="54">
        <v>71</v>
      </c>
      <c r="K43" s="54">
        <v>53</v>
      </c>
      <c r="L43" s="54">
        <v>47</v>
      </c>
      <c r="M43" s="54">
        <v>145</v>
      </c>
      <c r="N43" s="55">
        <f t="shared" si="2"/>
        <v>37308</v>
      </c>
    </row>
    <row r="44" spans="1:14" ht="15" thickBot="1">
      <c r="A44" s="28">
        <v>1934</v>
      </c>
      <c r="B44" s="54">
        <v>29768</v>
      </c>
      <c r="C44" s="54">
        <v>12316</v>
      </c>
      <c r="D44" s="54">
        <v>3553</v>
      </c>
      <c r="E44" s="54">
        <v>2398</v>
      </c>
      <c r="F44" s="54">
        <v>1670</v>
      </c>
      <c r="G44" s="54">
        <v>1191</v>
      </c>
      <c r="H44" s="54">
        <v>8055</v>
      </c>
      <c r="I44" s="54">
        <v>238</v>
      </c>
      <c r="J44" s="54">
        <v>101</v>
      </c>
      <c r="K44" s="54">
        <v>55</v>
      </c>
      <c r="L44" s="54">
        <v>48</v>
      </c>
      <c r="M44" s="54">
        <v>143</v>
      </c>
      <c r="N44" s="55">
        <f t="shared" si="2"/>
        <v>38858</v>
      </c>
    </row>
    <row r="45" spans="1:14" ht="15" thickBot="1">
      <c r="A45" s="28">
        <v>1935</v>
      </c>
      <c r="B45" s="54">
        <v>29957</v>
      </c>
      <c r="C45" s="54">
        <v>13624</v>
      </c>
      <c r="D45" s="54">
        <v>3068</v>
      </c>
      <c r="E45" s="54">
        <v>2115</v>
      </c>
      <c r="F45" s="54">
        <v>1279</v>
      </c>
      <c r="G45" s="54">
        <v>1139</v>
      </c>
      <c r="H45" s="54">
        <v>8102</v>
      </c>
      <c r="I45" s="54">
        <v>294</v>
      </c>
      <c r="J45" s="54">
        <v>104</v>
      </c>
      <c r="K45" s="54">
        <v>45</v>
      </c>
      <c r="L45" s="54">
        <v>45</v>
      </c>
      <c r="M45" s="54">
        <v>142</v>
      </c>
      <c r="N45" s="55">
        <f t="shared" si="2"/>
        <v>40551</v>
      </c>
    </row>
    <row r="46" spans="1:14" ht="15" thickBot="1">
      <c r="A46" s="28">
        <v>1936</v>
      </c>
      <c r="B46" s="54">
        <v>30154</v>
      </c>
      <c r="C46" s="54">
        <v>15103</v>
      </c>
      <c r="D46" s="54">
        <v>2721</v>
      </c>
      <c r="E46" s="54">
        <v>1512</v>
      </c>
      <c r="F46" s="54">
        <v>1121</v>
      </c>
      <c r="G46" s="54">
        <v>1079</v>
      </c>
      <c r="H46" s="54">
        <v>7960</v>
      </c>
      <c r="I46" s="54">
        <v>249</v>
      </c>
      <c r="J46" s="54">
        <v>116</v>
      </c>
      <c r="K46" s="54">
        <v>78</v>
      </c>
      <c r="L46" s="54">
        <v>64</v>
      </c>
      <c r="M46" s="54">
        <v>151</v>
      </c>
      <c r="N46" s="55">
        <f t="shared" si="2"/>
        <v>43670</v>
      </c>
    </row>
    <row r="47" spans="1:14" ht="15" thickBot="1">
      <c r="A47" s="28">
        <v>1937</v>
      </c>
      <c r="B47" s="54">
        <v>30507</v>
      </c>
      <c r="C47" s="54">
        <v>15579</v>
      </c>
      <c r="D47" s="54">
        <v>2268</v>
      </c>
      <c r="E47" s="54">
        <v>1493</v>
      </c>
      <c r="F47" s="54">
        <v>1149</v>
      </c>
      <c r="G47" s="54">
        <v>1091</v>
      </c>
      <c r="H47" s="54">
        <v>8264</v>
      </c>
      <c r="I47" s="54">
        <v>252</v>
      </c>
      <c r="J47" s="54">
        <v>115</v>
      </c>
      <c r="K47" s="54">
        <v>69</v>
      </c>
      <c r="L47" s="54">
        <v>55</v>
      </c>
      <c r="M47" s="54">
        <v>172</v>
      </c>
      <c r="N47" s="55">
        <f t="shared" si="2"/>
        <v>45409</v>
      </c>
    </row>
    <row r="48" spans="1:14" ht="15" thickBot="1">
      <c r="A48" s="28">
        <v>1938</v>
      </c>
      <c r="B48" s="54">
        <v>32238</v>
      </c>
      <c r="C48" s="54">
        <v>16170</v>
      </c>
      <c r="D48" s="54">
        <v>2365</v>
      </c>
      <c r="E48" s="54">
        <v>1592</v>
      </c>
      <c r="F48" s="54">
        <v>1221</v>
      </c>
      <c r="G48" s="54">
        <v>1249</v>
      </c>
      <c r="H48" s="54">
        <v>8903</v>
      </c>
      <c r="I48" s="54">
        <v>278</v>
      </c>
      <c r="J48" s="54">
        <v>116</v>
      </c>
      <c r="K48" s="54">
        <v>91</v>
      </c>
      <c r="L48" s="54">
        <v>59</v>
      </c>
      <c r="M48" s="54">
        <v>194</v>
      </c>
      <c r="N48" s="55">
        <f t="shared" si="2"/>
        <v>46366</v>
      </c>
    </row>
    <row r="49" spans="1:14" ht="15" thickBot="1">
      <c r="A49" s="28">
        <v>1939</v>
      </c>
      <c r="B49" s="54">
        <v>33446</v>
      </c>
      <c r="C49" s="54">
        <v>16733</v>
      </c>
      <c r="D49" s="54">
        <v>2438</v>
      </c>
      <c r="E49" s="54">
        <v>1590</v>
      </c>
      <c r="F49" s="54">
        <v>1267</v>
      </c>
      <c r="G49" s="54">
        <v>1157</v>
      </c>
      <c r="H49" s="54">
        <v>9384</v>
      </c>
      <c r="I49" s="54">
        <v>371</v>
      </c>
      <c r="J49" s="54">
        <v>143</v>
      </c>
      <c r="K49" s="54">
        <v>80</v>
      </c>
      <c r="L49" s="54">
        <v>68</v>
      </c>
      <c r="M49" s="54">
        <v>215</v>
      </c>
      <c r="N49" s="55">
        <f t="shared" si="2"/>
        <v>48704</v>
      </c>
    </row>
    <row r="50" spans="1:14" ht="15" thickBot="1">
      <c r="A50" s="28">
        <v>1940</v>
      </c>
      <c r="B50" s="54">
        <v>35127</v>
      </c>
      <c r="C50" s="54">
        <v>17432</v>
      </c>
      <c r="D50" s="54">
        <v>2623</v>
      </c>
      <c r="E50" s="54">
        <v>1689</v>
      </c>
      <c r="F50" s="54">
        <v>1321</v>
      </c>
      <c r="G50" s="54">
        <v>1268</v>
      </c>
      <c r="H50" s="54">
        <v>9807</v>
      </c>
      <c r="I50" s="54">
        <v>431</v>
      </c>
      <c r="J50" s="54">
        <v>135</v>
      </c>
      <c r="K50" s="54">
        <v>89</v>
      </c>
      <c r="L50" s="54">
        <v>79</v>
      </c>
      <c r="M50" s="54">
        <v>253</v>
      </c>
      <c r="N50" s="55">
        <f t="shared" si="2"/>
        <v>48489</v>
      </c>
    </row>
    <row r="51" spans="1:14" ht="15" thickBot="1">
      <c r="A51" s="28">
        <v>1941</v>
      </c>
      <c r="B51" s="54">
        <v>36932</v>
      </c>
      <c r="C51" s="54">
        <v>18516</v>
      </c>
      <c r="D51" s="54">
        <v>2726</v>
      </c>
      <c r="E51" s="54">
        <v>1778</v>
      </c>
      <c r="F51" s="54">
        <v>1319</v>
      </c>
      <c r="G51" s="54">
        <v>1284</v>
      </c>
      <c r="H51" s="54">
        <v>10318</v>
      </c>
      <c r="I51" s="54">
        <v>368</v>
      </c>
      <c r="J51" s="54">
        <v>184</v>
      </c>
      <c r="K51" s="54">
        <v>112</v>
      </c>
      <c r="L51" s="54">
        <v>77</v>
      </c>
      <c r="M51" s="54">
        <v>250</v>
      </c>
      <c r="N51" s="55">
        <f t="shared" si="2"/>
        <v>48980</v>
      </c>
    </row>
    <row r="52" spans="1:14" ht="15" thickBot="1">
      <c r="A52" s="28">
        <v>1942</v>
      </c>
      <c r="B52" s="54">
        <v>39534</v>
      </c>
      <c r="C52" s="54">
        <v>19799</v>
      </c>
      <c r="D52" s="54">
        <v>2824</v>
      </c>
      <c r="E52" s="54">
        <v>1821</v>
      </c>
      <c r="F52" s="54">
        <v>1448</v>
      </c>
      <c r="G52" s="54">
        <v>1465</v>
      </c>
      <c r="H52" s="54">
        <v>10994</v>
      </c>
      <c r="I52" s="54">
        <v>457</v>
      </c>
      <c r="J52" s="54">
        <v>210</v>
      </c>
      <c r="K52" s="54">
        <v>122</v>
      </c>
      <c r="L52" s="54">
        <v>88</v>
      </c>
      <c r="M52" s="54">
        <v>306</v>
      </c>
      <c r="N52" s="55">
        <f t="shared" si="2"/>
        <v>48689</v>
      </c>
    </row>
    <row r="53" spans="1:14" ht="15" thickBot="1">
      <c r="A53" s="28">
        <v>1943</v>
      </c>
      <c r="B53" s="54">
        <v>41641</v>
      </c>
      <c r="C53" s="54">
        <v>20719</v>
      </c>
      <c r="D53" s="54">
        <v>3049</v>
      </c>
      <c r="E53" s="54">
        <v>1888</v>
      </c>
      <c r="F53" s="54">
        <v>1544</v>
      </c>
      <c r="G53" s="54">
        <v>1545</v>
      </c>
      <c r="H53" s="54">
        <v>11625</v>
      </c>
      <c r="I53" s="54">
        <v>500</v>
      </c>
      <c r="J53" s="54">
        <v>226</v>
      </c>
      <c r="K53" s="54">
        <v>112</v>
      </c>
      <c r="L53" s="54">
        <v>76</v>
      </c>
      <c r="M53" s="54">
        <v>357</v>
      </c>
      <c r="N53" s="55">
        <f>C63+D62+E61+F60+G59+H58+I57+J56+K55+L54+M53</f>
        <v>46592</v>
      </c>
    </row>
    <row r="54" spans="1:14" ht="15" thickBot="1">
      <c r="A54" s="28">
        <v>1944</v>
      </c>
      <c r="B54" s="54">
        <v>42949</v>
      </c>
      <c r="C54" s="54">
        <v>21358</v>
      </c>
      <c r="D54" s="54">
        <v>3093</v>
      </c>
      <c r="E54" s="54">
        <v>2158</v>
      </c>
      <c r="F54" s="54">
        <v>1626</v>
      </c>
      <c r="G54" s="54">
        <v>1619</v>
      </c>
      <c r="H54" s="54">
        <v>11804</v>
      </c>
      <c r="I54" s="54">
        <v>486</v>
      </c>
      <c r="J54" s="54">
        <v>184</v>
      </c>
      <c r="K54" s="54">
        <v>106</v>
      </c>
      <c r="L54" s="54">
        <v>101</v>
      </c>
      <c r="M54" s="54">
        <v>414</v>
      </c>
      <c r="N54" s="55">
        <f t="shared" ref="N54" si="3">C64+D63+E62+F61+G60+H59+I58+J57+K56+L55+M54</f>
        <v>69777</v>
      </c>
    </row>
    <row r="55" spans="1:14" ht="15" thickBot="1">
      <c r="A55" s="28">
        <v>1945</v>
      </c>
      <c r="B55" s="54">
        <v>44286</v>
      </c>
      <c r="C55" s="54">
        <v>22269</v>
      </c>
      <c r="D55" s="54">
        <v>3264</v>
      </c>
      <c r="E55" s="54">
        <v>2085</v>
      </c>
      <c r="F55" s="54">
        <v>1652</v>
      </c>
      <c r="G55" s="54">
        <v>1747</v>
      </c>
      <c r="H55" s="54">
        <v>11901</v>
      </c>
      <c r="I55" s="54">
        <v>501</v>
      </c>
      <c r="J55" s="54">
        <v>195</v>
      </c>
      <c r="K55" s="54">
        <v>133</v>
      </c>
      <c r="L55" s="54">
        <v>171</v>
      </c>
      <c r="M55" s="54">
        <v>368</v>
      </c>
      <c r="N55" s="55">
        <f>C65+D64+E63+F62+G61+H60+I59+J58+K57+L56+M55</f>
        <v>57111</v>
      </c>
    </row>
    <row r="56" spans="1:14" ht="15" thickBot="1">
      <c r="A56" s="28">
        <v>1946</v>
      </c>
      <c r="B56" s="54">
        <v>48365</v>
      </c>
      <c r="C56" s="54">
        <v>24050</v>
      </c>
      <c r="D56" s="54">
        <v>3643</v>
      </c>
      <c r="E56" s="54">
        <v>2320</v>
      </c>
      <c r="F56" s="54">
        <v>1977</v>
      </c>
      <c r="G56" s="54">
        <v>1694</v>
      </c>
      <c r="H56" s="54">
        <v>12926</v>
      </c>
      <c r="I56" s="54">
        <v>532</v>
      </c>
      <c r="J56" s="54">
        <v>283</v>
      </c>
      <c r="K56" s="54">
        <v>317</v>
      </c>
      <c r="L56" s="54">
        <v>162</v>
      </c>
      <c r="M56" s="54">
        <v>461</v>
      </c>
      <c r="N56" s="55">
        <f>C66+D65+E64+F63+G62+H61+I60+J59+K58+L57+M56</f>
        <v>54211</v>
      </c>
    </row>
    <row r="57" spans="1:14" ht="15" thickBot="1">
      <c r="A57" s="28">
        <v>1947</v>
      </c>
      <c r="B57" s="54">
        <v>50042</v>
      </c>
      <c r="C57" s="54">
        <v>24702</v>
      </c>
      <c r="D57" s="54">
        <v>3813</v>
      </c>
      <c r="E57" s="54">
        <v>2684</v>
      </c>
      <c r="F57" s="54">
        <v>1900</v>
      </c>
      <c r="G57" s="54">
        <v>1709</v>
      </c>
      <c r="H57" s="54">
        <v>13112</v>
      </c>
      <c r="I57" s="54">
        <v>644</v>
      </c>
      <c r="J57" s="54">
        <v>508</v>
      </c>
      <c r="K57" s="54">
        <v>230</v>
      </c>
      <c r="L57" s="54">
        <v>192</v>
      </c>
      <c r="M57" s="54">
        <v>548</v>
      </c>
      <c r="N57" s="55">
        <f>C67+D66+E65+F64+G63+H62+I61+J60+K59+L58+M57</f>
        <v>53729</v>
      </c>
    </row>
    <row r="58" spans="1:14" ht="15" thickBot="1">
      <c r="A58" s="28">
        <v>1948</v>
      </c>
      <c r="B58" s="54">
        <v>49788</v>
      </c>
      <c r="C58" s="54">
        <v>24345</v>
      </c>
      <c r="D58" s="54">
        <v>4164</v>
      </c>
      <c r="E58" s="54">
        <v>2489</v>
      </c>
      <c r="F58" s="54">
        <v>1813</v>
      </c>
      <c r="G58" s="54">
        <v>1688</v>
      </c>
      <c r="H58" s="54">
        <v>12746</v>
      </c>
      <c r="I58" s="54">
        <v>1047</v>
      </c>
      <c r="J58" s="54">
        <v>343</v>
      </c>
      <c r="K58" s="54">
        <v>267</v>
      </c>
      <c r="L58" s="54">
        <v>221</v>
      </c>
      <c r="M58" s="54">
        <v>665</v>
      </c>
      <c r="N58" s="55">
        <f t="shared" ref="N58:N60" si="4">C68+D67+E66+F65+G64+H63+I62+J61+K60+L59+M58</f>
        <v>50371</v>
      </c>
    </row>
    <row r="59" spans="1:14" ht="15" thickBot="1">
      <c r="A59" s="28">
        <v>1949</v>
      </c>
      <c r="B59" s="54">
        <v>50648</v>
      </c>
      <c r="C59" s="54">
        <v>25212</v>
      </c>
      <c r="D59" s="54">
        <v>4076</v>
      </c>
      <c r="E59" s="54">
        <v>2381</v>
      </c>
      <c r="F59" s="54">
        <v>1748</v>
      </c>
      <c r="G59" s="54">
        <v>1555</v>
      </c>
      <c r="H59" s="54">
        <v>12793</v>
      </c>
      <c r="I59" s="54">
        <v>880</v>
      </c>
      <c r="J59" s="54">
        <v>486</v>
      </c>
      <c r="K59" s="54">
        <v>346</v>
      </c>
      <c r="L59" s="54">
        <v>331</v>
      </c>
      <c r="M59" s="54">
        <v>840</v>
      </c>
      <c r="N59" s="55">
        <f t="shared" si="4"/>
        <v>49650</v>
      </c>
    </row>
    <row r="60" spans="1:14" ht="15" thickBot="1">
      <c r="A60" s="28">
        <v>1950</v>
      </c>
      <c r="B60" s="54">
        <v>50984</v>
      </c>
      <c r="C60" s="54">
        <v>25265</v>
      </c>
      <c r="D60" s="54">
        <v>4107</v>
      </c>
      <c r="E60" s="54">
        <v>2218</v>
      </c>
      <c r="F60" s="54">
        <v>1713</v>
      </c>
      <c r="G60" s="54">
        <v>3423</v>
      </c>
      <c r="H60" s="54">
        <v>11335</v>
      </c>
      <c r="I60" s="54">
        <v>888</v>
      </c>
      <c r="J60" s="54">
        <v>514</v>
      </c>
      <c r="K60" s="54">
        <v>371</v>
      </c>
      <c r="L60" s="54">
        <v>310</v>
      </c>
      <c r="M60" s="54">
        <v>840</v>
      </c>
      <c r="N60" s="55">
        <f t="shared" si="4"/>
        <v>46536</v>
      </c>
    </row>
    <row r="61" spans="1:14" ht="15" thickBot="1">
      <c r="A61" s="28">
        <v>1951</v>
      </c>
      <c r="B61" s="54">
        <v>51487</v>
      </c>
      <c r="C61" s="54">
        <v>24909</v>
      </c>
      <c r="D61" s="54">
        <v>3804</v>
      </c>
      <c r="E61" s="54">
        <v>2230</v>
      </c>
      <c r="F61" s="54">
        <v>3886</v>
      </c>
      <c r="G61" s="54">
        <v>2710</v>
      </c>
      <c r="H61" s="54">
        <v>11004</v>
      </c>
      <c r="I61" s="54">
        <v>866</v>
      </c>
      <c r="J61" s="54">
        <v>515</v>
      </c>
      <c r="K61" s="54">
        <v>372</v>
      </c>
      <c r="L61" s="54">
        <v>333</v>
      </c>
      <c r="M61" s="54">
        <v>858</v>
      </c>
      <c r="N61" s="55">
        <f>C71+D70+E69+F68+G67+H66+I65+J64+K63+L62+M61</f>
        <v>44443</v>
      </c>
    </row>
    <row r="62" spans="1:14" ht="15" thickBot="1">
      <c r="A62" s="28">
        <v>1952</v>
      </c>
      <c r="B62" s="54">
        <v>52680</v>
      </c>
      <c r="C62" s="54">
        <v>24904</v>
      </c>
      <c r="D62" s="54">
        <v>3599</v>
      </c>
      <c r="E62" s="54">
        <v>5521</v>
      </c>
      <c r="F62" s="54">
        <v>2620</v>
      </c>
      <c r="G62" s="54">
        <v>2452</v>
      </c>
      <c r="H62" s="54">
        <v>10725</v>
      </c>
      <c r="I62" s="54">
        <v>864</v>
      </c>
      <c r="J62" s="54">
        <v>559</v>
      </c>
      <c r="K62" s="54">
        <v>399</v>
      </c>
      <c r="L62" s="54">
        <v>352</v>
      </c>
      <c r="M62" s="54">
        <v>685</v>
      </c>
      <c r="N62" s="55">
        <f>C72+D71+E70+F69+G68+H67+I66+J65+K64+L63+M62</f>
        <v>45161</v>
      </c>
    </row>
    <row r="63" spans="1:14" ht="15" thickBot="1">
      <c r="A63" s="28">
        <v>1953</v>
      </c>
      <c r="B63" s="54">
        <v>52344</v>
      </c>
      <c r="C63" s="54">
        <v>23231</v>
      </c>
      <c r="D63" s="54">
        <v>9652</v>
      </c>
      <c r="E63" s="54">
        <v>2983</v>
      </c>
      <c r="F63" s="54">
        <v>2058</v>
      </c>
      <c r="G63" s="54">
        <v>2155</v>
      </c>
      <c r="H63" s="54">
        <v>9984</v>
      </c>
      <c r="I63" s="54">
        <v>931</v>
      </c>
      <c r="J63" s="54">
        <v>591</v>
      </c>
      <c r="K63" s="54">
        <v>467</v>
      </c>
      <c r="L63" s="54">
        <v>292</v>
      </c>
      <c r="M63" s="54">
        <v>0</v>
      </c>
      <c r="N63" s="55"/>
    </row>
    <row r="64" spans="1:14" ht="15" thickBot="1">
      <c r="A64" s="28">
        <v>1954</v>
      </c>
      <c r="B64" s="54">
        <v>55026</v>
      </c>
      <c r="C64" s="54">
        <v>32045</v>
      </c>
      <c r="D64" s="54">
        <v>3953</v>
      </c>
      <c r="E64" s="54">
        <v>2358</v>
      </c>
      <c r="F64" s="54">
        <v>1875</v>
      </c>
      <c r="G64" s="54">
        <v>2035</v>
      </c>
      <c r="H64" s="54">
        <v>10504</v>
      </c>
      <c r="I64" s="54">
        <v>1078</v>
      </c>
      <c r="J64" s="54">
        <v>729</v>
      </c>
      <c r="K64" s="54">
        <v>449</v>
      </c>
      <c r="L64" s="54">
        <v>0</v>
      </c>
      <c r="M64" s="54">
        <v>0</v>
      </c>
      <c r="N64" s="55"/>
    </row>
    <row r="65" spans="1:14" ht="15" thickBot="1">
      <c r="A65" s="28">
        <v>1955</v>
      </c>
      <c r="B65" s="54">
        <v>53793</v>
      </c>
      <c r="C65" s="54">
        <v>31527</v>
      </c>
      <c r="D65" s="54">
        <v>3651</v>
      </c>
      <c r="E65" s="54">
        <v>2349</v>
      </c>
      <c r="F65" s="54">
        <v>1712</v>
      </c>
      <c r="G65" s="54">
        <v>2015</v>
      </c>
      <c r="H65" s="54">
        <v>10621</v>
      </c>
      <c r="I65" s="54">
        <v>1213</v>
      </c>
      <c r="J65" s="54">
        <v>705</v>
      </c>
      <c r="K65" s="54">
        <v>0</v>
      </c>
      <c r="L65" s="54">
        <v>0</v>
      </c>
      <c r="M65" s="54">
        <v>0</v>
      </c>
      <c r="N65" s="55"/>
    </row>
    <row r="66" spans="1:14" ht="15" thickBot="1">
      <c r="A66" s="28">
        <v>1956</v>
      </c>
      <c r="B66" s="54">
        <v>53087</v>
      </c>
      <c r="C66" s="54">
        <v>30394</v>
      </c>
      <c r="D66" s="54">
        <v>3770</v>
      </c>
      <c r="E66" s="54">
        <v>2355</v>
      </c>
      <c r="F66" s="54">
        <v>1951</v>
      </c>
      <c r="G66" s="54">
        <v>2079</v>
      </c>
      <c r="H66" s="54">
        <v>11358</v>
      </c>
      <c r="I66" s="54">
        <v>1180</v>
      </c>
      <c r="J66" s="54">
        <v>0</v>
      </c>
      <c r="K66" s="54">
        <v>0</v>
      </c>
      <c r="L66" s="54">
        <v>0</v>
      </c>
      <c r="M66" s="54">
        <v>0</v>
      </c>
      <c r="N66" s="55"/>
    </row>
    <row r="67" spans="1:14" ht="15" thickBot="1">
      <c r="A67" s="28">
        <v>1957</v>
      </c>
      <c r="B67" s="54">
        <v>52421</v>
      </c>
      <c r="C67" s="54">
        <v>30360</v>
      </c>
      <c r="D67" s="54">
        <v>3696</v>
      </c>
      <c r="E67" s="54">
        <v>2444</v>
      </c>
      <c r="F67" s="54">
        <v>1846</v>
      </c>
      <c r="G67" s="54">
        <v>1984</v>
      </c>
      <c r="H67" s="54">
        <v>12091</v>
      </c>
      <c r="I67" s="54">
        <v>0</v>
      </c>
      <c r="J67" s="54">
        <v>0</v>
      </c>
      <c r="K67" s="54">
        <v>0</v>
      </c>
      <c r="L67" s="54">
        <v>0</v>
      </c>
      <c r="M67" s="54">
        <v>0</v>
      </c>
      <c r="N67" s="55"/>
    </row>
    <row r="68" spans="1:14" ht="15" thickBot="1">
      <c r="A68" s="28">
        <v>1958</v>
      </c>
      <c r="B68" s="54">
        <v>38046</v>
      </c>
      <c r="C68" s="54">
        <v>27843</v>
      </c>
      <c r="D68" s="54">
        <v>3845</v>
      </c>
      <c r="E68" s="54">
        <v>2295</v>
      </c>
      <c r="F68" s="54">
        <v>1679</v>
      </c>
      <c r="G68" s="54">
        <v>2384</v>
      </c>
      <c r="H68" s="54">
        <v>0</v>
      </c>
      <c r="I68" s="54">
        <v>0</v>
      </c>
      <c r="J68" s="54">
        <v>0</v>
      </c>
      <c r="K68" s="54">
        <v>0</v>
      </c>
      <c r="L68" s="54">
        <v>0</v>
      </c>
      <c r="M68" s="54">
        <v>0</v>
      </c>
      <c r="N68" s="55"/>
    </row>
    <row r="69" spans="1:14" ht="15" thickBot="1">
      <c r="A69" s="28">
        <v>1959</v>
      </c>
      <c r="B69" s="54">
        <v>33611</v>
      </c>
      <c r="C69" s="54">
        <v>25879</v>
      </c>
      <c r="D69" s="54">
        <v>3472</v>
      </c>
      <c r="E69" s="54">
        <v>2070</v>
      </c>
      <c r="F69" s="54">
        <v>2190</v>
      </c>
      <c r="G69" s="54">
        <v>0</v>
      </c>
      <c r="H69" s="54">
        <v>0</v>
      </c>
      <c r="I69" s="54">
        <v>0</v>
      </c>
      <c r="J69" s="54">
        <v>0</v>
      </c>
      <c r="K69" s="54">
        <v>0</v>
      </c>
      <c r="L69" s="54">
        <v>0</v>
      </c>
      <c r="M69" s="54">
        <v>0</v>
      </c>
      <c r="N69" s="55"/>
    </row>
    <row r="70" spans="1:14" ht="15" thickBot="1">
      <c r="A70" s="28">
        <v>1960</v>
      </c>
      <c r="B70" s="54">
        <v>28927</v>
      </c>
      <c r="C70" s="54">
        <v>22982</v>
      </c>
      <c r="D70" s="54">
        <v>3332</v>
      </c>
      <c r="E70" s="54">
        <v>2613</v>
      </c>
      <c r="F70" s="54">
        <v>0</v>
      </c>
      <c r="G70" s="54">
        <v>0</v>
      </c>
      <c r="H70" s="54">
        <v>0</v>
      </c>
      <c r="I70" s="54">
        <v>0</v>
      </c>
      <c r="J70" s="54">
        <v>0</v>
      </c>
      <c r="K70" s="54">
        <v>0</v>
      </c>
      <c r="L70" s="54">
        <v>0</v>
      </c>
      <c r="M70" s="54">
        <v>0</v>
      </c>
      <c r="N70" s="55"/>
    </row>
    <row r="71" spans="1:14" ht="15" thickBot="1">
      <c r="A71" s="28">
        <v>1961</v>
      </c>
      <c r="B71" s="54">
        <v>24180</v>
      </c>
      <c r="C71" s="54">
        <v>20401</v>
      </c>
      <c r="D71" s="54">
        <v>3779</v>
      </c>
      <c r="E71" s="54">
        <v>0</v>
      </c>
      <c r="F71" s="54">
        <v>0</v>
      </c>
      <c r="G71" s="54">
        <v>0</v>
      </c>
      <c r="H71" s="54">
        <v>0</v>
      </c>
      <c r="I71" s="54">
        <v>0</v>
      </c>
      <c r="J71" s="54">
        <v>0</v>
      </c>
      <c r="K71" s="54">
        <v>0</v>
      </c>
      <c r="L71" s="54">
        <v>0</v>
      </c>
      <c r="M71" s="54">
        <v>0</v>
      </c>
      <c r="N71" s="55"/>
    </row>
    <row r="72" spans="1:14" ht="15" thickBot="1">
      <c r="A72" s="28">
        <v>1962</v>
      </c>
      <c r="B72" s="54">
        <v>18793</v>
      </c>
      <c r="C72" s="54">
        <v>18793</v>
      </c>
      <c r="D72" s="54">
        <v>0</v>
      </c>
      <c r="E72" s="54">
        <v>0</v>
      </c>
      <c r="F72" s="54">
        <v>0</v>
      </c>
      <c r="G72" s="54">
        <v>0</v>
      </c>
      <c r="H72" s="54">
        <v>0</v>
      </c>
      <c r="I72" s="54">
        <v>0</v>
      </c>
      <c r="J72" s="54">
        <v>0</v>
      </c>
      <c r="K72" s="54">
        <v>0</v>
      </c>
      <c r="L72" s="54">
        <v>0</v>
      </c>
      <c r="M72" s="54">
        <v>0</v>
      </c>
      <c r="N72" s="55"/>
    </row>
    <row r="73" spans="1:14" ht="14">
      <c r="A73" s="29" t="s">
        <v>21</v>
      </c>
      <c r="B73" s="54" t="s">
        <v>42</v>
      </c>
      <c r="C73" s="54">
        <v>716307</v>
      </c>
      <c r="D73" s="54">
        <v>132780</v>
      </c>
      <c r="E73" s="54">
        <v>95599</v>
      </c>
      <c r="F73" s="54">
        <v>77033</v>
      </c>
      <c r="G73" s="54">
        <v>79525</v>
      </c>
      <c r="H73" s="54">
        <v>607177</v>
      </c>
      <c r="I73" s="54">
        <v>57620</v>
      </c>
      <c r="J73" s="54">
        <v>30535</v>
      </c>
      <c r="K73" s="54">
        <v>19793</v>
      </c>
      <c r="L73" s="54">
        <v>14980</v>
      </c>
      <c r="M73" s="54">
        <v>48643</v>
      </c>
      <c r="N73" s="55"/>
    </row>
    <row r="74" spans="1:14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</row>
    <row r="80" spans="1:14">
      <c r="A80" s="41" t="s">
        <v>19</v>
      </c>
    </row>
    <row r="81" spans="1:23" ht="14" thickBot="1"/>
    <row r="82" spans="1:23" ht="14" thickBot="1">
      <c r="A82" s="69" t="s">
        <v>20</v>
      </c>
      <c r="B82" s="65" t="s">
        <v>21</v>
      </c>
      <c r="C82" s="67" t="s">
        <v>22</v>
      </c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</row>
    <row r="83" spans="1:23" ht="14" thickBot="1">
      <c r="A83" s="70"/>
      <c r="B83" s="66"/>
      <c r="C83" s="27">
        <v>60</v>
      </c>
      <c r="D83" s="27">
        <v>61</v>
      </c>
      <c r="E83" s="27">
        <v>62</v>
      </c>
      <c r="F83" s="27">
        <v>63</v>
      </c>
      <c r="G83" s="27">
        <v>64</v>
      </c>
      <c r="H83" s="27">
        <v>65</v>
      </c>
      <c r="I83" s="27">
        <v>66</v>
      </c>
      <c r="J83" s="27">
        <v>67</v>
      </c>
      <c r="K83" s="27">
        <v>68</v>
      </c>
      <c r="L83" s="27">
        <v>69</v>
      </c>
      <c r="M83" s="27">
        <v>70</v>
      </c>
      <c r="N83" s="27">
        <v>71</v>
      </c>
      <c r="O83" s="27">
        <v>72</v>
      </c>
      <c r="P83" s="27">
        <v>73</v>
      </c>
      <c r="Q83" s="27">
        <v>74</v>
      </c>
      <c r="R83" s="27">
        <v>75</v>
      </c>
      <c r="S83" s="27">
        <v>76</v>
      </c>
      <c r="T83" s="27">
        <v>77</v>
      </c>
      <c r="U83" s="27">
        <v>78</v>
      </c>
      <c r="V83" s="27">
        <v>79</v>
      </c>
      <c r="W83" s="47">
        <v>80</v>
      </c>
    </row>
    <row r="84" spans="1:23" ht="15" thickBot="1">
      <c r="A84" s="71"/>
      <c r="B84" s="27" t="s">
        <v>23</v>
      </c>
      <c r="C84" s="27" t="s">
        <v>23</v>
      </c>
      <c r="D84" s="27" t="s">
        <v>23</v>
      </c>
      <c r="E84" s="27" t="s">
        <v>23</v>
      </c>
      <c r="F84" s="27" t="s">
        <v>23</v>
      </c>
      <c r="G84" s="27" t="s">
        <v>23</v>
      </c>
      <c r="H84" s="27" t="s">
        <v>23</v>
      </c>
      <c r="I84" s="27" t="s">
        <v>23</v>
      </c>
      <c r="J84" s="27" t="s">
        <v>23</v>
      </c>
      <c r="K84" s="27" t="s">
        <v>23</v>
      </c>
      <c r="L84" s="27" t="s">
        <v>23</v>
      </c>
      <c r="M84" s="27" t="s">
        <v>23</v>
      </c>
      <c r="N84" s="27" t="s">
        <v>23</v>
      </c>
      <c r="O84" s="27" t="s">
        <v>23</v>
      </c>
      <c r="P84" s="27" t="s">
        <v>23</v>
      </c>
      <c r="Q84" s="27" t="s">
        <v>23</v>
      </c>
      <c r="R84" s="27" t="s">
        <v>23</v>
      </c>
      <c r="S84" s="27" t="s">
        <v>23</v>
      </c>
      <c r="T84" s="27" t="s">
        <v>23</v>
      </c>
      <c r="U84" s="27" t="s">
        <v>23</v>
      </c>
      <c r="V84" s="27" t="s">
        <v>23</v>
      </c>
      <c r="W84" s="47" t="s">
        <v>23</v>
      </c>
    </row>
    <row r="85" spans="1:23" ht="15" thickBot="1">
      <c r="A85" s="28" t="s">
        <v>24</v>
      </c>
      <c r="B85" s="63">
        <v>1063</v>
      </c>
      <c r="C85" s="61">
        <v>0</v>
      </c>
      <c r="D85" s="61">
        <v>0</v>
      </c>
      <c r="E85" s="61">
        <v>0</v>
      </c>
      <c r="F85" s="61">
        <v>0</v>
      </c>
      <c r="G85" s="61">
        <v>0</v>
      </c>
      <c r="H85" s="61">
        <v>0</v>
      </c>
      <c r="I85" s="61">
        <v>0</v>
      </c>
      <c r="J85" s="61">
        <v>0</v>
      </c>
      <c r="K85" s="61">
        <v>0</v>
      </c>
      <c r="L85" s="61">
        <v>0</v>
      </c>
      <c r="M85" s="61">
        <v>0</v>
      </c>
      <c r="N85" s="61">
        <v>822</v>
      </c>
      <c r="O85" s="61">
        <v>68</v>
      </c>
      <c r="P85" s="61">
        <v>42</v>
      </c>
      <c r="Q85" s="61">
        <v>31</v>
      </c>
      <c r="R85" s="61">
        <v>10</v>
      </c>
      <c r="S85" s="61">
        <v>6</v>
      </c>
      <c r="T85" s="61">
        <v>6</v>
      </c>
      <c r="U85" s="61">
        <v>5</v>
      </c>
      <c r="V85" s="61">
        <v>6</v>
      </c>
      <c r="W85" s="61">
        <v>67</v>
      </c>
    </row>
    <row r="86" spans="1:23" ht="14" thickBot="1">
      <c r="A86" s="28">
        <v>1896</v>
      </c>
      <c r="B86" s="64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</row>
    <row r="87" spans="1:23" ht="15" thickBot="1">
      <c r="A87" s="28">
        <v>1897</v>
      </c>
      <c r="B87" s="54">
        <v>2435</v>
      </c>
      <c r="C87" s="54">
        <v>0</v>
      </c>
      <c r="D87" s="54">
        <v>0</v>
      </c>
      <c r="E87" s="54">
        <v>0</v>
      </c>
      <c r="F87" s="54">
        <v>0</v>
      </c>
      <c r="G87" s="54">
        <v>0</v>
      </c>
      <c r="H87" s="54">
        <v>0</v>
      </c>
      <c r="I87" s="54">
        <v>0</v>
      </c>
      <c r="J87" s="54">
        <v>0</v>
      </c>
      <c r="K87" s="54">
        <v>0</v>
      </c>
      <c r="L87" s="54">
        <v>0</v>
      </c>
      <c r="M87" s="54">
        <v>1835</v>
      </c>
      <c r="N87" s="54">
        <v>219</v>
      </c>
      <c r="O87" s="54">
        <v>142</v>
      </c>
      <c r="P87" s="54">
        <v>60</v>
      </c>
      <c r="Q87" s="54">
        <v>31</v>
      </c>
      <c r="R87" s="54">
        <v>20</v>
      </c>
      <c r="S87" s="54">
        <v>17</v>
      </c>
      <c r="T87" s="54">
        <v>12</v>
      </c>
      <c r="U87" s="54">
        <v>11</v>
      </c>
      <c r="V87" s="54">
        <v>11</v>
      </c>
      <c r="W87" s="54">
        <v>77</v>
      </c>
    </row>
    <row r="88" spans="1:23" ht="15" thickBot="1">
      <c r="A88" s="28">
        <v>1898</v>
      </c>
      <c r="B88" s="54">
        <v>3286</v>
      </c>
      <c r="C88" s="54">
        <v>0</v>
      </c>
      <c r="D88" s="54">
        <v>0</v>
      </c>
      <c r="E88" s="54">
        <v>0</v>
      </c>
      <c r="F88" s="54">
        <v>0</v>
      </c>
      <c r="G88" s="54">
        <v>0</v>
      </c>
      <c r="H88" s="54">
        <v>0</v>
      </c>
      <c r="I88" s="54">
        <v>0</v>
      </c>
      <c r="J88" s="54">
        <v>0</v>
      </c>
      <c r="K88" s="54">
        <v>0</v>
      </c>
      <c r="L88" s="54">
        <v>472</v>
      </c>
      <c r="M88" s="54">
        <v>2163</v>
      </c>
      <c r="N88" s="54">
        <v>319</v>
      </c>
      <c r="O88" s="54">
        <v>98</v>
      </c>
      <c r="P88" s="54">
        <v>57</v>
      </c>
      <c r="Q88" s="54">
        <v>37</v>
      </c>
      <c r="R88" s="54">
        <v>19</v>
      </c>
      <c r="S88" s="54">
        <v>12</v>
      </c>
      <c r="T88" s="54">
        <v>11</v>
      </c>
      <c r="U88" s="54">
        <v>13</v>
      </c>
      <c r="V88" s="54">
        <v>8</v>
      </c>
      <c r="W88" s="54">
        <v>77</v>
      </c>
    </row>
    <row r="89" spans="1:23" ht="15" thickBot="1">
      <c r="A89" s="28">
        <v>1899</v>
      </c>
      <c r="B89" s="54">
        <v>3903</v>
      </c>
      <c r="C89" s="54">
        <v>0</v>
      </c>
      <c r="D89" s="54">
        <v>0</v>
      </c>
      <c r="E89" s="54">
        <v>0</v>
      </c>
      <c r="F89" s="54">
        <v>0</v>
      </c>
      <c r="G89" s="54">
        <v>0</v>
      </c>
      <c r="H89" s="54">
        <v>0</v>
      </c>
      <c r="I89" s="54">
        <v>0</v>
      </c>
      <c r="J89" s="54">
        <v>0</v>
      </c>
      <c r="K89" s="54">
        <v>364</v>
      </c>
      <c r="L89" s="54">
        <v>766</v>
      </c>
      <c r="M89" s="54">
        <v>2241</v>
      </c>
      <c r="N89" s="54">
        <v>210</v>
      </c>
      <c r="O89" s="54">
        <v>109</v>
      </c>
      <c r="P89" s="54">
        <v>45</v>
      </c>
      <c r="Q89" s="54">
        <v>23</v>
      </c>
      <c r="R89" s="54">
        <v>26</v>
      </c>
      <c r="S89" s="54">
        <v>14</v>
      </c>
      <c r="T89" s="54">
        <v>16</v>
      </c>
      <c r="U89" s="54">
        <v>7</v>
      </c>
      <c r="V89" s="54">
        <v>3</v>
      </c>
      <c r="W89" s="54">
        <v>79</v>
      </c>
    </row>
    <row r="90" spans="1:23" ht="15" thickBot="1">
      <c r="A90" s="28">
        <v>1900</v>
      </c>
      <c r="B90" s="54">
        <v>4916</v>
      </c>
      <c r="C90" s="54">
        <v>0</v>
      </c>
      <c r="D90" s="54">
        <v>0</v>
      </c>
      <c r="E90" s="54">
        <v>0</v>
      </c>
      <c r="F90" s="54">
        <v>0</v>
      </c>
      <c r="G90" s="54">
        <v>0</v>
      </c>
      <c r="H90" s="54">
        <v>0</v>
      </c>
      <c r="I90" s="54">
        <v>0</v>
      </c>
      <c r="J90" s="54">
        <v>0</v>
      </c>
      <c r="K90" s="54">
        <v>1408</v>
      </c>
      <c r="L90" s="54">
        <v>816</v>
      </c>
      <c r="M90" s="54">
        <v>2236</v>
      </c>
      <c r="N90" s="54">
        <v>152</v>
      </c>
      <c r="O90" s="54">
        <v>71</v>
      </c>
      <c r="P90" s="54">
        <v>39</v>
      </c>
      <c r="Q90" s="54">
        <v>24</v>
      </c>
      <c r="R90" s="54">
        <v>22</v>
      </c>
      <c r="S90" s="54">
        <v>13</v>
      </c>
      <c r="T90" s="54">
        <v>9</v>
      </c>
      <c r="U90" s="54">
        <v>2</v>
      </c>
      <c r="V90" s="54">
        <v>3</v>
      </c>
      <c r="W90" s="54">
        <v>121</v>
      </c>
    </row>
    <row r="91" spans="1:23" ht="15" thickBot="1">
      <c r="A91" s="28">
        <v>1901</v>
      </c>
      <c r="B91" s="54">
        <v>6876</v>
      </c>
      <c r="C91" s="54">
        <v>0</v>
      </c>
      <c r="D91" s="54">
        <v>0</v>
      </c>
      <c r="E91" s="54">
        <v>0</v>
      </c>
      <c r="F91" s="54">
        <v>0</v>
      </c>
      <c r="G91" s="54">
        <v>0</v>
      </c>
      <c r="H91" s="54">
        <v>0</v>
      </c>
      <c r="I91" s="54">
        <v>0</v>
      </c>
      <c r="J91" s="54">
        <v>2179</v>
      </c>
      <c r="K91" s="54">
        <v>992</v>
      </c>
      <c r="L91" s="54">
        <v>1039</v>
      </c>
      <c r="M91" s="54">
        <v>2078</v>
      </c>
      <c r="N91" s="54">
        <v>164</v>
      </c>
      <c r="O91" s="54">
        <v>75</v>
      </c>
      <c r="P91" s="54">
        <v>48</v>
      </c>
      <c r="Q91" s="54">
        <v>34</v>
      </c>
      <c r="R91" s="54">
        <v>32</v>
      </c>
      <c r="S91" s="54">
        <v>18</v>
      </c>
      <c r="T91" s="54">
        <v>7</v>
      </c>
      <c r="U91" s="54">
        <v>7</v>
      </c>
      <c r="V91" s="54">
        <v>9</v>
      </c>
      <c r="W91" s="54">
        <v>194</v>
      </c>
    </row>
    <row r="92" spans="1:23" ht="15" thickBot="1">
      <c r="A92" s="28">
        <v>1902</v>
      </c>
      <c r="B92" s="54">
        <v>8344</v>
      </c>
      <c r="C92" s="54">
        <v>0</v>
      </c>
      <c r="D92" s="54">
        <v>0</v>
      </c>
      <c r="E92" s="54">
        <v>0</v>
      </c>
      <c r="F92" s="54">
        <v>0</v>
      </c>
      <c r="G92" s="54">
        <v>0</v>
      </c>
      <c r="H92" s="54">
        <v>0</v>
      </c>
      <c r="I92" s="54">
        <v>0</v>
      </c>
      <c r="J92" s="54">
        <v>3580</v>
      </c>
      <c r="K92" s="54">
        <v>1449</v>
      </c>
      <c r="L92" s="54">
        <v>735</v>
      </c>
      <c r="M92" s="54">
        <v>1997</v>
      </c>
      <c r="N92" s="54">
        <v>166</v>
      </c>
      <c r="O92" s="54">
        <v>72</v>
      </c>
      <c r="P92" s="54">
        <v>40</v>
      </c>
      <c r="Q92" s="54">
        <v>39</v>
      </c>
      <c r="R92" s="54">
        <v>18</v>
      </c>
      <c r="S92" s="54">
        <v>10</v>
      </c>
      <c r="T92" s="54">
        <v>9</v>
      </c>
      <c r="U92" s="54">
        <v>11</v>
      </c>
      <c r="V92" s="54">
        <v>10</v>
      </c>
      <c r="W92" s="54">
        <v>208</v>
      </c>
    </row>
    <row r="93" spans="1:23" ht="15" thickBot="1">
      <c r="A93" s="28">
        <v>1903</v>
      </c>
      <c r="B93" s="54">
        <v>9781</v>
      </c>
      <c r="C93" s="54">
        <v>0</v>
      </c>
      <c r="D93" s="54">
        <v>0</v>
      </c>
      <c r="E93" s="54">
        <v>0</v>
      </c>
      <c r="F93" s="54">
        <v>0</v>
      </c>
      <c r="G93" s="54">
        <v>0</v>
      </c>
      <c r="H93" s="54">
        <v>0</v>
      </c>
      <c r="I93" s="54">
        <v>3873</v>
      </c>
      <c r="J93" s="54">
        <v>1592</v>
      </c>
      <c r="K93" s="54">
        <v>1118</v>
      </c>
      <c r="L93" s="54">
        <v>514</v>
      </c>
      <c r="M93" s="54">
        <v>2118</v>
      </c>
      <c r="N93" s="54">
        <v>150</v>
      </c>
      <c r="O93" s="54">
        <v>65</v>
      </c>
      <c r="P93" s="54">
        <v>65</v>
      </c>
      <c r="Q93" s="54">
        <v>24</v>
      </c>
      <c r="R93" s="54">
        <v>13</v>
      </c>
      <c r="S93" s="54">
        <v>7</v>
      </c>
      <c r="T93" s="54">
        <v>11</v>
      </c>
      <c r="U93" s="54">
        <v>10</v>
      </c>
      <c r="V93" s="54">
        <v>10</v>
      </c>
      <c r="W93" s="54">
        <v>211</v>
      </c>
    </row>
    <row r="94" spans="1:23" ht="15" thickBot="1">
      <c r="A94" s="28">
        <v>1904</v>
      </c>
      <c r="B94" s="54">
        <v>10772</v>
      </c>
      <c r="C94" s="54">
        <v>0</v>
      </c>
      <c r="D94" s="54">
        <v>0</v>
      </c>
      <c r="E94" s="54">
        <v>0</v>
      </c>
      <c r="F94" s="54">
        <v>0</v>
      </c>
      <c r="G94" s="54">
        <v>0</v>
      </c>
      <c r="H94" s="54">
        <v>0</v>
      </c>
      <c r="I94" s="54">
        <v>5599</v>
      </c>
      <c r="J94" s="54">
        <v>1096</v>
      </c>
      <c r="K94" s="54">
        <v>777</v>
      </c>
      <c r="L94" s="54">
        <v>721</v>
      </c>
      <c r="M94" s="54">
        <v>2001</v>
      </c>
      <c r="N94" s="54">
        <v>144</v>
      </c>
      <c r="O94" s="54">
        <v>104</v>
      </c>
      <c r="P94" s="54">
        <v>27</v>
      </c>
      <c r="Q94" s="54">
        <v>18</v>
      </c>
      <c r="R94" s="54">
        <v>11</v>
      </c>
      <c r="S94" s="54">
        <v>10</v>
      </c>
      <c r="T94" s="54">
        <v>13</v>
      </c>
      <c r="U94" s="54">
        <v>15</v>
      </c>
      <c r="V94" s="54">
        <v>2</v>
      </c>
      <c r="W94" s="54">
        <v>234</v>
      </c>
    </row>
    <row r="95" spans="1:23" ht="15" thickBot="1">
      <c r="A95" s="28">
        <v>1905</v>
      </c>
      <c r="B95" s="54">
        <v>11868</v>
      </c>
      <c r="C95" s="54">
        <v>0</v>
      </c>
      <c r="D95" s="54">
        <v>0</v>
      </c>
      <c r="E95" s="54">
        <v>0</v>
      </c>
      <c r="F95" s="54">
        <v>0</v>
      </c>
      <c r="G95" s="54">
        <v>0</v>
      </c>
      <c r="H95" s="54">
        <v>5345</v>
      </c>
      <c r="I95" s="54">
        <v>1659</v>
      </c>
      <c r="J95" s="54">
        <v>887</v>
      </c>
      <c r="K95" s="54">
        <v>866</v>
      </c>
      <c r="L95" s="54">
        <v>579</v>
      </c>
      <c r="M95" s="54">
        <v>1992</v>
      </c>
      <c r="N95" s="54">
        <v>158</v>
      </c>
      <c r="O95" s="54">
        <v>50</v>
      </c>
      <c r="P95" s="54">
        <v>19</v>
      </c>
      <c r="Q95" s="54">
        <v>16</v>
      </c>
      <c r="R95" s="54">
        <v>16</v>
      </c>
      <c r="S95" s="54">
        <v>12</v>
      </c>
      <c r="T95" s="54">
        <v>15</v>
      </c>
      <c r="U95" s="54">
        <v>10</v>
      </c>
      <c r="V95" s="54">
        <v>90</v>
      </c>
      <c r="W95" s="54">
        <v>154</v>
      </c>
    </row>
    <row r="96" spans="1:23" ht="15" thickBot="1">
      <c r="A96" s="28">
        <v>1906</v>
      </c>
      <c r="B96" s="54">
        <v>12630</v>
      </c>
      <c r="C96" s="54">
        <v>0</v>
      </c>
      <c r="D96" s="54">
        <v>0</v>
      </c>
      <c r="E96" s="54">
        <v>0</v>
      </c>
      <c r="F96" s="54">
        <v>0</v>
      </c>
      <c r="G96" s="54">
        <v>0</v>
      </c>
      <c r="H96" s="54">
        <v>5472</v>
      </c>
      <c r="I96" s="54">
        <v>1552</v>
      </c>
      <c r="J96" s="54">
        <v>1509</v>
      </c>
      <c r="K96" s="54">
        <v>779</v>
      </c>
      <c r="L96" s="54">
        <v>619</v>
      </c>
      <c r="M96" s="54">
        <v>2180</v>
      </c>
      <c r="N96" s="54">
        <v>84</v>
      </c>
      <c r="O96" s="54">
        <v>44</v>
      </c>
      <c r="P96" s="54">
        <v>21</v>
      </c>
      <c r="Q96" s="54">
        <v>22</v>
      </c>
      <c r="R96" s="54">
        <v>15</v>
      </c>
      <c r="S96" s="54">
        <v>14</v>
      </c>
      <c r="T96" s="54">
        <v>9</v>
      </c>
      <c r="U96" s="54">
        <v>134</v>
      </c>
      <c r="V96" s="54">
        <v>21</v>
      </c>
      <c r="W96" s="54">
        <v>155</v>
      </c>
    </row>
    <row r="97" spans="1:23" ht="15" thickBot="1">
      <c r="A97" s="28">
        <v>1907</v>
      </c>
      <c r="B97" s="54">
        <v>13533</v>
      </c>
      <c r="C97" s="54">
        <v>0</v>
      </c>
      <c r="D97" s="54">
        <v>0</v>
      </c>
      <c r="E97" s="54">
        <v>0</v>
      </c>
      <c r="F97" s="54">
        <v>0</v>
      </c>
      <c r="G97" s="54">
        <v>0</v>
      </c>
      <c r="H97" s="54">
        <v>4084</v>
      </c>
      <c r="I97" s="54">
        <v>3483</v>
      </c>
      <c r="J97" s="54">
        <v>1385</v>
      </c>
      <c r="K97" s="54">
        <v>1033</v>
      </c>
      <c r="L97" s="54">
        <v>1154</v>
      </c>
      <c r="M97" s="54">
        <v>1830</v>
      </c>
      <c r="N97" s="54">
        <v>60</v>
      </c>
      <c r="O97" s="54">
        <v>33</v>
      </c>
      <c r="P97" s="54">
        <v>19</v>
      </c>
      <c r="Q97" s="54">
        <v>26</v>
      </c>
      <c r="R97" s="54">
        <v>24</v>
      </c>
      <c r="S97" s="54">
        <v>21</v>
      </c>
      <c r="T97" s="54">
        <v>150</v>
      </c>
      <c r="U97" s="54">
        <v>43</v>
      </c>
      <c r="V97" s="54">
        <v>19</v>
      </c>
      <c r="W97" s="54">
        <v>169</v>
      </c>
    </row>
    <row r="98" spans="1:23" ht="15" thickBot="1">
      <c r="A98" s="28">
        <v>1908</v>
      </c>
      <c r="B98" s="54">
        <v>14272</v>
      </c>
      <c r="C98" s="54">
        <v>0</v>
      </c>
      <c r="D98" s="54">
        <v>0</v>
      </c>
      <c r="E98" s="54">
        <v>0</v>
      </c>
      <c r="F98" s="54">
        <v>0</v>
      </c>
      <c r="G98" s="54">
        <v>0</v>
      </c>
      <c r="H98" s="54">
        <v>4896</v>
      </c>
      <c r="I98" s="54">
        <v>3215</v>
      </c>
      <c r="J98" s="54">
        <v>1646</v>
      </c>
      <c r="K98" s="54">
        <v>1545</v>
      </c>
      <c r="L98" s="54">
        <v>2085</v>
      </c>
      <c r="M98" s="54">
        <v>323</v>
      </c>
      <c r="N98" s="54">
        <v>51</v>
      </c>
      <c r="O98" s="54">
        <v>27</v>
      </c>
      <c r="P98" s="54">
        <v>25</v>
      </c>
      <c r="Q98" s="54">
        <v>29</v>
      </c>
      <c r="R98" s="54">
        <v>13</v>
      </c>
      <c r="S98" s="54">
        <v>160</v>
      </c>
      <c r="T98" s="54">
        <v>52</v>
      </c>
      <c r="U98" s="54">
        <v>22</v>
      </c>
      <c r="V98" s="54">
        <v>12</v>
      </c>
      <c r="W98" s="54">
        <v>171</v>
      </c>
    </row>
    <row r="99" spans="1:23" ht="15" thickBot="1">
      <c r="A99" s="28">
        <v>1909</v>
      </c>
      <c r="B99" s="54">
        <v>15190</v>
      </c>
      <c r="C99" s="54">
        <v>0</v>
      </c>
      <c r="D99" s="54">
        <v>0</v>
      </c>
      <c r="E99" s="54">
        <v>0</v>
      </c>
      <c r="F99" s="54">
        <v>0</v>
      </c>
      <c r="G99" s="54">
        <v>0</v>
      </c>
      <c r="H99" s="54">
        <v>5109</v>
      </c>
      <c r="I99" s="54">
        <v>3580</v>
      </c>
      <c r="J99" s="54">
        <v>2910</v>
      </c>
      <c r="K99" s="54">
        <v>2486</v>
      </c>
      <c r="L99" s="54">
        <v>320</v>
      </c>
      <c r="M99" s="54">
        <v>195</v>
      </c>
      <c r="N99" s="54">
        <v>48</v>
      </c>
      <c r="O99" s="54">
        <v>40</v>
      </c>
      <c r="P99" s="54">
        <v>26</v>
      </c>
      <c r="Q99" s="54">
        <v>13</v>
      </c>
      <c r="R99" s="54">
        <v>169</v>
      </c>
      <c r="S99" s="54">
        <v>53</v>
      </c>
      <c r="T99" s="54">
        <v>19</v>
      </c>
      <c r="U99" s="54">
        <v>15</v>
      </c>
      <c r="V99" s="54">
        <v>27</v>
      </c>
      <c r="W99" s="54">
        <v>180</v>
      </c>
    </row>
    <row r="100" spans="1:23" ht="15" thickBot="1">
      <c r="A100" s="28">
        <v>1910</v>
      </c>
      <c r="B100" s="54">
        <v>16341</v>
      </c>
      <c r="C100" s="54">
        <v>0</v>
      </c>
      <c r="D100" s="54">
        <v>0</v>
      </c>
      <c r="E100" s="54">
        <v>0</v>
      </c>
      <c r="F100" s="54">
        <v>0</v>
      </c>
      <c r="G100" s="54">
        <v>0</v>
      </c>
      <c r="H100" s="54">
        <v>5943</v>
      </c>
      <c r="I100" s="54">
        <v>6035</v>
      </c>
      <c r="J100" s="54">
        <v>3106</v>
      </c>
      <c r="K100" s="54">
        <v>341</v>
      </c>
      <c r="L100" s="54">
        <v>144</v>
      </c>
      <c r="M100" s="54">
        <v>148</v>
      </c>
      <c r="N100" s="54">
        <v>53</v>
      </c>
      <c r="O100" s="54">
        <v>35</v>
      </c>
      <c r="P100" s="54">
        <v>28</v>
      </c>
      <c r="Q100" s="54">
        <v>194</v>
      </c>
      <c r="R100" s="54">
        <v>54</v>
      </c>
      <c r="S100" s="54">
        <v>18</v>
      </c>
      <c r="T100" s="54">
        <v>12</v>
      </c>
      <c r="U100" s="54">
        <v>14</v>
      </c>
      <c r="V100" s="54">
        <v>119</v>
      </c>
      <c r="W100" s="54">
        <v>97</v>
      </c>
    </row>
    <row r="101" spans="1:23" ht="15" thickBot="1">
      <c r="A101" s="28">
        <v>1911</v>
      </c>
      <c r="B101" s="54">
        <v>16631</v>
      </c>
      <c r="C101" s="54">
        <v>0</v>
      </c>
      <c r="D101" s="54">
        <v>0</v>
      </c>
      <c r="E101" s="54">
        <v>0</v>
      </c>
      <c r="F101" s="54">
        <v>0</v>
      </c>
      <c r="G101" s="54">
        <v>0</v>
      </c>
      <c r="H101" s="54">
        <v>11486</v>
      </c>
      <c r="I101" s="54">
        <v>3909</v>
      </c>
      <c r="J101" s="54">
        <v>367</v>
      </c>
      <c r="K101" s="54">
        <v>158</v>
      </c>
      <c r="L101" s="54">
        <v>82</v>
      </c>
      <c r="M101" s="54">
        <v>119</v>
      </c>
      <c r="N101" s="54">
        <v>40</v>
      </c>
      <c r="O101" s="54">
        <v>20</v>
      </c>
      <c r="P101" s="54">
        <v>167</v>
      </c>
      <c r="Q101" s="54">
        <v>40</v>
      </c>
      <c r="R101" s="54">
        <v>26</v>
      </c>
      <c r="S101" s="54">
        <v>24</v>
      </c>
      <c r="T101" s="54">
        <v>18</v>
      </c>
      <c r="U101" s="54">
        <v>107</v>
      </c>
      <c r="V101" s="54">
        <v>4</v>
      </c>
      <c r="W101" s="54">
        <v>64</v>
      </c>
    </row>
    <row r="102" spans="1:23" ht="15" thickBot="1">
      <c r="A102" s="28">
        <v>1912</v>
      </c>
      <c r="B102" s="54">
        <v>17811</v>
      </c>
      <c r="C102" s="54">
        <v>0</v>
      </c>
      <c r="D102" s="54">
        <v>0</v>
      </c>
      <c r="E102" s="54">
        <v>0</v>
      </c>
      <c r="F102" s="54">
        <v>0</v>
      </c>
      <c r="G102" s="54">
        <v>0</v>
      </c>
      <c r="H102" s="54">
        <v>16348</v>
      </c>
      <c r="I102" s="54">
        <v>504</v>
      </c>
      <c r="J102" s="54">
        <v>170</v>
      </c>
      <c r="K102" s="54">
        <v>106</v>
      </c>
      <c r="L102" s="54">
        <v>73</v>
      </c>
      <c r="M102" s="54">
        <v>85</v>
      </c>
      <c r="N102" s="54">
        <v>26</v>
      </c>
      <c r="O102" s="54">
        <v>142</v>
      </c>
      <c r="P102" s="54">
        <v>45</v>
      </c>
      <c r="Q102" s="54">
        <v>21</v>
      </c>
      <c r="R102" s="54">
        <v>15</v>
      </c>
      <c r="S102" s="54">
        <v>18</v>
      </c>
      <c r="T102" s="54">
        <v>146</v>
      </c>
      <c r="U102" s="54">
        <v>28</v>
      </c>
      <c r="V102" s="54">
        <v>12</v>
      </c>
      <c r="W102" s="54">
        <v>72</v>
      </c>
    </row>
    <row r="103" spans="1:23" ht="15" thickBot="1">
      <c r="A103" s="28">
        <v>1913</v>
      </c>
      <c r="B103" s="54">
        <v>18658</v>
      </c>
      <c r="C103" s="54">
        <v>0</v>
      </c>
      <c r="D103" s="54">
        <v>0</v>
      </c>
      <c r="E103" s="54">
        <v>0</v>
      </c>
      <c r="F103" s="54">
        <v>0</v>
      </c>
      <c r="G103" s="54">
        <v>0</v>
      </c>
      <c r="H103" s="54">
        <v>17404</v>
      </c>
      <c r="I103" s="54">
        <v>386</v>
      </c>
      <c r="J103" s="54">
        <v>115</v>
      </c>
      <c r="K103" s="54">
        <v>111</v>
      </c>
      <c r="L103" s="54">
        <v>76</v>
      </c>
      <c r="M103" s="54">
        <v>73</v>
      </c>
      <c r="N103" s="54">
        <v>179</v>
      </c>
      <c r="O103" s="54">
        <v>45</v>
      </c>
      <c r="P103" s="54">
        <v>31</v>
      </c>
      <c r="Q103" s="54">
        <v>17</v>
      </c>
      <c r="R103" s="54">
        <v>18</v>
      </c>
      <c r="S103" s="54">
        <v>109</v>
      </c>
      <c r="T103" s="54">
        <v>9</v>
      </c>
      <c r="U103" s="54">
        <v>10</v>
      </c>
      <c r="V103" s="54">
        <v>6</v>
      </c>
      <c r="W103" s="54">
        <v>69</v>
      </c>
    </row>
    <row r="104" spans="1:23" ht="15" thickBot="1">
      <c r="A104" s="28">
        <v>1914</v>
      </c>
      <c r="B104" s="54">
        <v>19355</v>
      </c>
      <c r="C104" s="54">
        <v>0</v>
      </c>
      <c r="D104" s="54">
        <v>0</v>
      </c>
      <c r="E104" s="54">
        <v>0</v>
      </c>
      <c r="F104" s="54">
        <v>0</v>
      </c>
      <c r="G104" s="54">
        <v>0</v>
      </c>
      <c r="H104" s="54">
        <v>18279</v>
      </c>
      <c r="I104" s="54">
        <v>294</v>
      </c>
      <c r="J104" s="54">
        <v>112</v>
      </c>
      <c r="K104" s="54">
        <v>88</v>
      </c>
      <c r="L104" s="54">
        <v>23</v>
      </c>
      <c r="M104" s="54">
        <v>231</v>
      </c>
      <c r="N104" s="54">
        <v>60</v>
      </c>
      <c r="O104" s="54">
        <v>28</v>
      </c>
      <c r="P104" s="54">
        <v>14</v>
      </c>
      <c r="Q104" s="54">
        <v>16</v>
      </c>
      <c r="R104" s="54">
        <v>111</v>
      </c>
      <c r="S104" s="54">
        <v>12</v>
      </c>
      <c r="T104" s="54">
        <v>7</v>
      </c>
      <c r="U104" s="54">
        <v>8</v>
      </c>
      <c r="V104" s="54">
        <v>8</v>
      </c>
      <c r="W104" s="54">
        <v>64</v>
      </c>
    </row>
    <row r="105" spans="1:23" ht="15" thickBot="1">
      <c r="A105" s="28">
        <v>1915</v>
      </c>
      <c r="B105" s="54">
        <v>19297</v>
      </c>
      <c r="C105" s="54">
        <v>0</v>
      </c>
      <c r="D105" s="54">
        <v>0</v>
      </c>
      <c r="E105" s="54">
        <v>0</v>
      </c>
      <c r="F105" s="54">
        <v>0</v>
      </c>
      <c r="G105" s="54">
        <v>0</v>
      </c>
      <c r="H105" s="54">
        <v>18303</v>
      </c>
      <c r="I105" s="54">
        <v>247</v>
      </c>
      <c r="J105" s="54">
        <v>105</v>
      </c>
      <c r="K105" s="54">
        <v>41</v>
      </c>
      <c r="L105" s="54">
        <v>33</v>
      </c>
      <c r="M105" s="54">
        <v>273</v>
      </c>
      <c r="N105" s="54">
        <v>32</v>
      </c>
      <c r="O105" s="54">
        <v>25</v>
      </c>
      <c r="P105" s="54">
        <v>25</v>
      </c>
      <c r="Q105" s="54">
        <v>104</v>
      </c>
      <c r="R105" s="54">
        <v>19</v>
      </c>
      <c r="S105" s="54">
        <v>4</v>
      </c>
      <c r="T105" s="54">
        <v>6</v>
      </c>
      <c r="U105" s="54">
        <v>5</v>
      </c>
      <c r="V105" s="54">
        <v>10</v>
      </c>
      <c r="W105" s="54">
        <v>65</v>
      </c>
    </row>
    <row r="106" spans="1:23" ht="15" thickBot="1">
      <c r="A106" s="28">
        <v>1916</v>
      </c>
      <c r="B106" s="54">
        <v>19249</v>
      </c>
      <c r="C106" s="54">
        <v>0</v>
      </c>
      <c r="D106" s="54">
        <v>0</v>
      </c>
      <c r="E106" s="54">
        <v>0</v>
      </c>
      <c r="F106" s="54">
        <v>0</v>
      </c>
      <c r="G106" s="54">
        <v>0</v>
      </c>
      <c r="H106" s="54">
        <v>18331</v>
      </c>
      <c r="I106" s="54">
        <v>256</v>
      </c>
      <c r="J106" s="54">
        <v>48</v>
      </c>
      <c r="K106" s="54">
        <v>53</v>
      </c>
      <c r="L106" s="54">
        <v>171</v>
      </c>
      <c r="M106" s="54">
        <v>117</v>
      </c>
      <c r="N106" s="54">
        <v>18</v>
      </c>
      <c r="O106" s="54">
        <v>39</v>
      </c>
      <c r="P106" s="54">
        <v>104</v>
      </c>
      <c r="Q106" s="54">
        <v>19</v>
      </c>
      <c r="R106" s="54">
        <v>13</v>
      </c>
      <c r="S106" s="54">
        <v>6</v>
      </c>
      <c r="T106" s="54">
        <v>5</v>
      </c>
      <c r="U106" s="54">
        <v>4</v>
      </c>
      <c r="V106" s="54">
        <v>33</v>
      </c>
      <c r="W106" s="54">
        <v>32</v>
      </c>
    </row>
    <row r="107" spans="1:23" ht="15" thickBot="1">
      <c r="A107" s="28">
        <v>1917</v>
      </c>
      <c r="B107" s="54">
        <v>19792</v>
      </c>
      <c r="C107" s="54">
        <v>0</v>
      </c>
      <c r="D107" s="54">
        <v>0</v>
      </c>
      <c r="E107" s="54">
        <v>0</v>
      </c>
      <c r="F107" s="54">
        <v>0</v>
      </c>
      <c r="G107" s="54">
        <v>0</v>
      </c>
      <c r="H107" s="54">
        <v>18996</v>
      </c>
      <c r="I107" s="54">
        <v>131</v>
      </c>
      <c r="J107" s="54">
        <v>77</v>
      </c>
      <c r="K107" s="54">
        <v>173</v>
      </c>
      <c r="L107" s="54">
        <v>62</v>
      </c>
      <c r="M107" s="54">
        <v>77</v>
      </c>
      <c r="N107" s="54">
        <v>26</v>
      </c>
      <c r="O107" s="54">
        <v>121</v>
      </c>
      <c r="P107" s="54">
        <v>7</v>
      </c>
      <c r="Q107" s="54">
        <v>10</v>
      </c>
      <c r="R107" s="54">
        <v>11</v>
      </c>
      <c r="S107" s="54">
        <v>9</v>
      </c>
      <c r="T107" s="54">
        <v>7</v>
      </c>
      <c r="U107" s="54">
        <v>48</v>
      </c>
      <c r="V107" s="54">
        <v>7</v>
      </c>
      <c r="W107" s="54">
        <v>30</v>
      </c>
    </row>
    <row r="108" spans="1:23" ht="15" thickBot="1">
      <c r="A108" s="28">
        <v>1918</v>
      </c>
      <c r="B108" s="54">
        <v>20475</v>
      </c>
      <c r="C108" s="54">
        <v>0</v>
      </c>
      <c r="D108" s="54">
        <v>0</v>
      </c>
      <c r="E108" s="54">
        <v>0</v>
      </c>
      <c r="F108" s="54">
        <v>0</v>
      </c>
      <c r="G108" s="54">
        <v>0</v>
      </c>
      <c r="H108" s="54">
        <v>19513</v>
      </c>
      <c r="I108" s="54">
        <v>285</v>
      </c>
      <c r="J108" s="54">
        <v>212</v>
      </c>
      <c r="K108" s="54">
        <v>93</v>
      </c>
      <c r="L108" s="54">
        <v>46</v>
      </c>
      <c r="M108" s="54">
        <v>68</v>
      </c>
      <c r="N108" s="54">
        <v>123</v>
      </c>
      <c r="O108" s="54">
        <v>22</v>
      </c>
      <c r="P108" s="54">
        <v>5</v>
      </c>
      <c r="Q108" s="54">
        <v>7</v>
      </c>
      <c r="R108" s="54">
        <v>6</v>
      </c>
      <c r="S108" s="54">
        <v>10</v>
      </c>
      <c r="T108" s="54">
        <v>39</v>
      </c>
      <c r="U108" s="54">
        <v>10</v>
      </c>
      <c r="V108" s="54">
        <v>1</v>
      </c>
      <c r="W108" s="54">
        <v>35</v>
      </c>
    </row>
    <row r="109" spans="1:23" ht="15" thickBot="1">
      <c r="A109" s="28">
        <v>1919</v>
      </c>
      <c r="B109" s="54">
        <v>19772</v>
      </c>
      <c r="C109" s="54">
        <v>0</v>
      </c>
      <c r="D109" s="54">
        <v>0</v>
      </c>
      <c r="E109" s="54">
        <v>0</v>
      </c>
      <c r="F109" s="54">
        <v>0</v>
      </c>
      <c r="G109" s="54">
        <v>0</v>
      </c>
      <c r="H109" s="54">
        <v>18028</v>
      </c>
      <c r="I109" s="54">
        <v>1054</v>
      </c>
      <c r="J109" s="54">
        <v>187</v>
      </c>
      <c r="K109" s="54">
        <v>97</v>
      </c>
      <c r="L109" s="54">
        <v>56</v>
      </c>
      <c r="M109" s="54">
        <v>194</v>
      </c>
      <c r="N109" s="54">
        <v>20</v>
      </c>
      <c r="O109" s="54">
        <v>14</v>
      </c>
      <c r="P109" s="54">
        <v>6</v>
      </c>
      <c r="Q109" s="54">
        <v>14</v>
      </c>
      <c r="R109" s="54">
        <v>10</v>
      </c>
      <c r="S109" s="54">
        <v>40</v>
      </c>
      <c r="T109" s="54">
        <v>10</v>
      </c>
      <c r="U109" s="54">
        <v>6</v>
      </c>
      <c r="V109" s="54">
        <v>23</v>
      </c>
      <c r="W109" s="54">
        <v>13</v>
      </c>
    </row>
    <row r="110" spans="1:23" ht="15" thickBot="1">
      <c r="A110" s="28">
        <v>1920</v>
      </c>
      <c r="B110" s="54">
        <v>22691</v>
      </c>
      <c r="C110" s="54">
        <v>0</v>
      </c>
      <c r="D110" s="54">
        <v>0</v>
      </c>
      <c r="E110" s="54">
        <v>0</v>
      </c>
      <c r="F110" s="54">
        <v>0</v>
      </c>
      <c r="G110" s="54">
        <v>6006</v>
      </c>
      <c r="H110" s="54">
        <v>14715</v>
      </c>
      <c r="I110" s="54">
        <v>1271</v>
      </c>
      <c r="J110" s="54">
        <v>131</v>
      </c>
      <c r="K110" s="54">
        <v>80</v>
      </c>
      <c r="L110" s="54">
        <v>197</v>
      </c>
      <c r="M110" s="54">
        <v>86</v>
      </c>
      <c r="N110" s="54">
        <v>24</v>
      </c>
      <c r="O110" s="54">
        <v>13</v>
      </c>
      <c r="P110" s="54">
        <v>22</v>
      </c>
      <c r="Q110" s="54">
        <v>14</v>
      </c>
      <c r="R110" s="54">
        <v>66</v>
      </c>
      <c r="S110" s="54">
        <v>6</v>
      </c>
      <c r="T110" s="54">
        <v>9</v>
      </c>
      <c r="U110" s="54">
        <v>19</v>
      </c>
      <c r="V110" s="54">
        <v>10</v>
      </c>
      <c r="W110" s="54">
        <v>22</v>
      </c>
    </row>
    <row r="111" spans="1:23" ht="15" thickBot="1">
      <c r="A111" s="28">
        <v>1921</v>
      </c>
      <c r="B111" s="54">
        <v>24473</v>
      </c>
      <c r="C111" s="54">
        <v>0</v>
      </c>
      <c r="D111" s="54">
        <v>0</v>
      </c>
      <c r="E111" s="54">
        <v>0</v>
      </c>
      <c r="F111" s="54">
        <v>5261</v>
      </c>
      <c r="G111" s="54">
        <v>3565</v>
      </c>
      <c r="H111" s="54">
        <v>14214</v>
      </c>
      <c r="I111" s="54">
        <v>756</v>
      </c>
      <c r="J111" s="54">
        <v>128</v>
      </c>
      <c r="K111" s="54">
        <v>78</v>
      </c>
      <c r="L111" s="54">
        <v>101</v>
      </c>
      <c r="M111" s="54">
        <v>100</v>
      </c>
      <c r="N111" s="54">
        <v>36</v>
      </c>
      <c r="O111" s="54">
        <v>27</v>
      </c>
      <c r="P111" s="54">
        <v>14</v>
      </c>
      <c r="Q111" s="54">
        <v>114</v>
      </c>
      <c r="R111" s="54">
        <v>9</v>
      </c>
      <c r="S111" s="54">
        <v>12</v>
      </c>
      <c r="T111" s="54">
        <v>27</v>
      </c>
      <c r="U111" s="54">
        <v>3</v>
      </c>
      <c r="V111" s="54">
        <v>2</v>
      </c>
      <c r="W111" s="54">
        <v>26</v>
      </c>
    </row>
    <row r="112" spans="1:23" ht="15" thickBot="1">
      <c r="A112" s="28">
        <v>1922</v>
      </c>
      <c r="B112" s="54">
        <v>24619</v>
      </c>
      <c r="C112" s="54">
        <v>0</v>
      </c>
      <c r="D112" s="54">
        <v>0</v>
      </c>
      <c r="E112" s="54">
        <v>4677</v>
      </c>
      <c r="F112" s="54">
        <v>2610</v>
      </c>
      <c r="G112" s="54">
        <v>2573</v>
      </c>
      <c r="H112" s="54">
        <v>13581</v>
      </c>
      <c r="I112" s="54">
        <v>456</v>
      </c>
      <c r="J112" s="54">
        <v>130</v>
      </c>
      <c r="K112" s="54">
        <v>97</v>
      </c>
      <c r="L112" s="54">
        <v>51</v>
      </c>
      <c r="M112" s="54">
        <v>87</v>
      </c>
      <c r="N112" s="54">
        <v>36</v>
      </c>
      <c r="O112" s="54">
        <v>31</v>
      </c>
      <c r="P112" s="54">
        <v>181</v>
      </c>
      <c r="Q112" s="54">
        <v>17</v>
      </c>
      <c r="R112" s="54">
        <v>8</v>
      </c>
      <c r="S112" s="54">
        <v>41</v>
      </c>
      <c r="T112" s="54">
        <v>9</v>
      </c>
      <c r="U112" s="54">
        <v>2</v>
      </c>
      <c r="V112" s="54">
        <v>6</v>
      </c>
      <c r="W112" s="54">
        <v>26</v>
      </c>
    </row>
    <row r="113" spans="1:23" ht="15" thickBot="1">
      <c r="A113" s="28">
        <v>1923</v>
      </c>
      <c r="B113" s="54">
        <v>24899</v>
      </c>
      <c r="C113" s="54">
        <v>0</v>
      </c>
      <c r="D113" s="54">
        <v>4116</v>
      </c>
      <c r="E113" s="54">
        <v>2685</v>
      </c>
      <c r="F113" s="54">
        <v>2093</v>
      </c>
      <c r="G113" s="54">
        <v>2215</v>
      </c>
      <c r="H113" s="54">
        <v>12658</v>
      </c>
      <c r="I113" s="54">
        <v>397</v>
      </c>
      <c r="J113" s="54">
        <v>139</v>
      </c>
      <c r="K113" s="54">
        <v>90</v>
      </c>
      <c r="L113" s="54">
        <v>72</v>
      </c>
      <c r="M113" s="54">
        <v>99</v>
      </c>
      <c r="N113" s="54">
        <v>33</v>
      </c>
      <c r="O113" s="54">
        <v>208</v>
      </c>
      <c r="P113" s="54">
        <v>19</v>
      </c>
      <c r="Q113" s="54">
        <v>8</v>
      </c>
      <c r="R113" s="54">
        <v>41</v>
      </c>
      <c r="S113" s="54">
        <v>6</v>
      </c>
      <c r="T113" s="54">
        <v>3</v>
      </c>
      <c r="U113" s="54">
        <v>3</v>
      </c>
      <c r="V113" s="54">
        <v>2</v>
      </c>
      <c r="W113" s="54">
        <v>12</v>
      </c>
    </row>
    <row r="114" spans="1:23" ht="15" thickBot="1">
      <c r="A114" s="28">
        <v>1924</v>
      </c>
      <c r="B114" s="54">
        <v>26503</v>
      </c>
      <c r="C114" s="54">
        <v>3294</v>
      </c>
      <c r="D114" s="54">
        <v>2990</v>
      </c>
      <c r="E114" s="54">
        <v>2277</v>
      </c>
      <c r="F114" s="54">
        <v>2050</v>
      </c>
      <c r="G114" s="54">
        <v>2378</v>
      </c>
      <c r="H114" s="54">
        <v>12359</v>
      </c>
      <c r="I114" s="54">
        <v>410</v>
      </c>
      <c r="J114" s="54">
        <v>153</v>
      </c>
      <c r="K114" s="54">
        <v>73</v>
      </c>
      <c r="L114" s="54">
        <v>72</v>
      </c>
      <c r="M114" s="54">
        <v>96</v>
      </c>
      <c r="N114" s="54">
        <v>210</v>
      </c>
      <c r="O114" s="54">
        <v>21</v>
      </c>
      <c r="P114" s="54">
        <v>17</v>
      </c>
      <c r="Q114" s="54">
        <v>55</v>
      </c>
      <c r="R114" s="54">
        <v>7</v>
      </c>
      <c r="S114" s="54">
        <v>5</v>
      </c>
      <c r="T114" s="54">
        <v>6</v>
      </c>
      <c r="U114" s="54">
        <v>6</v>
      </c>
      <c r="V114" s="54">
        <v>5</v>
      </c>
      <c r="W114" s="54">
        <v>19</v>
      </c>
    </row>
    <row r="115" spans="1:23" ht="15" thickBot="1">
      <c r="A115" s="28">
        <v>1925</v>
      </c>
      <c r="B115" s="54">
        <v>26884</v>
      </c>
      <c r="C115" s="54">
        <v>4162</v>
      </c>
      <c r="D115" s="54">
        <v>3162</v>
      </c>
      <c r="E115" s="54">
        <v>2165</v>
      </c>
      <c r="F115" s="54">
        <v>1936</v>
      </c>
      <c r="G115" s="54">
        <v>2056</v>
      </c>
      <c r="H115" s="54">
        <v>12201</v>
      </c>
      <c r="I115" s="54">
        <v>413</v>
      </c>
      <c r="J115" s="54">
        <v>152</v>
      </c>
      <c r="K115" s="54">
        <v>85</v>
      </c>
      <c r="L115" s="54">
        <v>54</v>
      </c>
      <c r="M115" s="54">
        <v>338</v>
      </c>
      <c r="N115" s="54">
        <v>23</v>
      </c>
      <c r="O115" s="54">
        <v>28</v>
      </c>
      <c r="P115" s="54">
        <v>55</v>
      </c>
      <c r="Q115" s="54">
        <v>8</v>
      </c>
      <c r="R115" s="54">
        <v>5</v>
      </c>
      <c r="S115" s="54">
        <v>9</v>
      </c>
      <c r="T115" s="54">
        <v>2</v>
      </c>
      <c r="U115" s="54">
        <v>9</v>
      </c>
      <c r="V115" s="54">
        <v>1</v>
      </c>
      <c r="W115" s="54">
        <v>20</v>
      </c>
    </row>
    <row r="116" spans="1:23" ht="15" thickBot="1">
      <c r="A116" s="28">
        <v>1926</v>
      </c>
      <c r="B116" s="54">
        <v>27278</v>
      </c>
      <c r="C116" s="54">
        <v>5223</v>
      </c>
      <c r="D116" s="54">
        <v>2692</v>
      </c>
      <c r="E116" s="54">
        <v>2482</v>
      </c>
      <c r="F116" s="54">
        <v>1705</v>
      </c>
      <c r="G116" s="54">
        <v>2109</v>
      </c>
      <c r="H116" s="54">
        <v>11900</v>
      </c>
      <c r="I116" s="54">
        <v>443</v>
      </c>
      <c r="J116" s="54">
        <v>152</v>
      </c>
      <c r="K116" s="54">
        <v>77</v>
      </c>
      <c r="L116" s="54">
        <v>61</v>
      </c>
      <c r="M116" s="54">
        <v>300</v>
      </c>
      <c r="N116" s="54">
        <v>25</v>
      </c>
      <c r="O116" s="54">
        <v>52</v>
      </c>
      <c r="P116" s="54">
        <v>7</v>
      </c>
      <c r="Q116" s="54">
        <v>5</v>
      </c>
      <c r="R116" s="54">
        <v>8</v>
      </c>
      <c r="S116" s="54">
        <v>6</v>
      </c>
      <c r="T116" s="54">
        <v>3</v>
      </c>
      <c r="U116" s="54">
        <v>3</v>
      </c>
      <c r="V116" s="54">
        <v>8</v>
      </c>
      <c r="W116" s="54">
        <v>17</v>
      </c>
    </row>
    <row r="117" spans="1:23" ht="15" thickBot="1">
      <c r="A117" s="28">
        <v>1927</v>
      </c>
      <c r="B117" s="54">
        <v>27758</v>
      </c>
      <c r="C117" s="54">
        <v>5818</v>
      </c>
      <c r="D117" s="54">
        <v>2535</v>
      </c>
      <c r="E117" s="54">
        <v>2352</v>
      </c>
      <c r="F117" s="54">
        <v>2072</v>
      </c>
      <c r="G117" s="54">
        <v>2180</v>
      </c>
      <c r="H117" s="54">
        <v>11545</v>
      </c>
      <c r="I117" s="54">
        <v>481</v>
      </c>
      <c r="J117" s="54">
        <v>173</v>
      </c>
      <c r="K117" s="54">
        <v>98</v>
      </c>
      <c r="L117" s="54">
        <v>276</v>
      </c>
      <c r="M117" s="54">
        <v>96</v>
      </c>
      <c r="N117" s="54">
        <v>60</v>
      </c>
      <c r="O117" s="54">
        <v>14</v>
      </c>
      <c r="P117" s="54">
        <v>12</v>
      </c>
      <c r="Q117" s="54">
        <v>8</v>
      </c>
      <c r="R117" s="54">
        <v>7</v>
      </c>
      <c r="S117" s="54">
        <v>6</v>
      </c>
      <c r="T117" s="54">
        <v>4</v>
      </c>
      <c r="U117" s="54">
        <v>5</v>
      </c>
      <c r="V117" s="54">
        <v>3</v>
      </c>
      <c r="W117" s="54">
        <v>13</v>
      </c>
    </row>
    <row r="118" spans="1:23" ht="15" thickBot="1">
      <c r="A118" s="28">
        <v>1928</v>
      </c>
      <c r="B118" s="54">
        <v>28357</v>
      </c>
      <c r="C118" s="54">
        <v>6622</v>
      </c>
      <c r="D118" s="54">
        <v>2397</v>
      </c>
      <c r="E118" s="54">
        <v>2572</v>
      </c>
      <c r="F118" s="54">
        <v>1991</v>
      </c>
      <c r="G118" s="54">
        <v>2054</v>
      </c>
      <c r="H118" s="54">
        <v>11424</v>
      </c>
      <c r="I118" s="54">
        <v>490</v>
      </c>
      <c r="J118" s="54">
        <v>157</v>
      </c>
      <c r="K118" s="54">
        <v>334</v>
      </c>
      <c r="L118" s="54">
        <v>75</v>
      </c>
      <c r="M118" s="54">
        <v>179</v>
      </c>
      <c r="N118" s="54">
        <v>9</v>
      </c>
      <c r="O118" s="54">
        <v>9</v>
      </c>
      <c r="P118" s="54">
        <v>10</v>
      </c>
      <c r="Q118" s="54">
        <v>4</v>
      </c>
      <c r="R118" s="54">
        <v>5</v>
      </c>
      <c r="S118" s="54">
        <v>6</v>
      </c>
      <c r="T118" s="54">
        <v>2</v>
      </c>
      <c r="U118" s="54">
        <v>3</v>
      </c>
      <c r="V118" s="54">
        <v>3</v>
      </c>
      <c r="W118" s="54">
        <v>11</v>
      </c>
    </row>
    <row r="119" spans="1:23" ht="15" thickBot="1">
      <c r="A119" s="28">
        <v>1929</v>
      </c>
      <c r="B119" s="54">
        <v>28358</v>
      </c>
      <c r="C119" s="54">
        <v>6916</v>
      </c>
      <c r="D119" s="54">
        <v>2678</v>
      </c>
      <c r="E119" s="54">
        <v>2704</v>
      </c>
      <c r="F119" s="54">
        <v>1968</v>
      </c>
      <c r="G119" s="54">
        <v>1856</v>
      </c>
      <c r="H119" s="54">
        <v>10948</v>
      </c>
      <c r="I119" s="54">
        <v>450</v>
      </c>
      <c r="J119" s="54">
        <v>453</v>
      </c>
      <c r="K119" s="54">
        <v>82</v>
      </c>
      <c r="L119" s="54">
        <v>156</v>
      </c>
      <c r="M119" s="54">
        <v>70</v>
      </c>
      <c r="N119" s="54">
        <v>10</v>
      </c>
      <c r="O119" s="54">
        <v>12</v>
      </c>
      <c r="P119" s="54">
        <v>6</v>
      </c>
      <c r="Q119" s="54">
        <v>6</v>
      </c>
      <c r="R119" s="54">
        <v>7</v>
      </c>
      <c r="S119" s="54">
        <v>6</v>
      </c>
      <c r="T119" s="54">
        <v>5</v>
      </c>
      <c r="U119" s="54">
        <v>7</v>
      </c>
      <c r="V119" s="54">
        <v>1</v>
      </c>
      <c r="W119" s="54">
        <v>17</v>
      </c>
    </row>
    <row r="120" spans="1:23" ht="15" thickBot="1">
      <c r="A120" s="28">
        <v>1930</v>
      </c>
      <c r="B120" s="54">
        <v>30229</v>
      </c>
      <c r="C120" s="54">
        <v>8216</v>
      </c>
      <c r="D120" s="54">
        <v>3026</v>
      </c>
      <c r="E120" s="54">
        <v>2813</v>
      </c>
      <c r="F120" s="54">
        <v>1994</v>
      </c>
      <c r="G120" s="54">
        <v>2037</v>
      </c>
      <c r="H120" s="54">
        <v>11087</v>
      </c>
      <c r="I120" s="54">
        <v>626</v>
      </c>
      <c r="J120" s="54">
        <v>106</v>
      </c>
      <c r="K120" s="54">
        <v>154</v>
      </c>
      <c r="L120" s="54">
        <v>30</v>
      </c>
      <c r="M120" s="54">
        <v>77</v>
      </c>
      <c r="N120" s="54">
        <v>7</v>
      </c>
      <c r="O120" s="54">
        <v>8</v>
      </c>
      <c r="P120" s="54">
        <v>8</v>
      </c>
      <c r="Q120" s="54">
        <v>5</v>
      </c>
      <c r="R120" s="54">
        <v>5</v>
      </c>
      <c r="S120" s="54">
        <v>5</v>
      </c>
      <c r="T120" s="54">
        <v>3</v>
      </c>
      <c r="U120" s="54">
        <v>7</v>
      </c>
      <c r="V120" s="54">
        <v>3</v>
      </c>
      <c r="W120" s="54">
        <v>12</v>
      </c>
    </row>
    <row r="121" spans="1:23" ht="15" thickBot="1">
      <c r="A121" s="28">
        <v>1931</v>
      </c>
      <c r="B121" s="54">
        <v>30225</v>
      </c>
      <c r="C121" s="54">
        <v>9271</v>
      </c>
      <c r="D121" s="54">
        <v>2912</v>
      </c>
      <c r="E121" s="54">
        <v>2652</v>
      </c>
      <c r="F121" s="54">
        <v>2092</v>
      </c>
      <c r="G121" s="54">
        <v>3361</v>
      </c>
      <c r="H121" s="54">
        <v>9332</v>
      </c>
      <c r="I121" s="54">
        <v>231</v>
      </c>
      <c r="J121" s="54">
        <v>174</v>
      </c>
      <c r="K121" s="54">
        <v>43</v>
      </c>
      <c r="L121" s="54">
        <v>36</v>
      </c>
      <c r="M121" s="54">
        <v>72</v>
      </c>
      <c r="N121" s="54">
        <v>10</v>
      </c>
      <c r="O121" s="54">
        <v>3</v>
      </c>
      <c r="P121" s="54">
        <v>13</v>
      </c>
      <c r="Q121" s="54">
        <v>6</v>
      </c>
      <c r="R121" s="54">
        <v>2</v>
      </c>
      <c r="S121" s="54">
        <v>6</v>
      </c>
      <c r="T121" s="54">
        <v>2</v>
      </c>
      <c r="U121" s="54">
        <v>2</v>
      </c>
      <c r="V121" s="54">
        <v>0</v>
      </c>
      <c r="W121" s="54">
        <v>5</v>
      </c>
    </row>
    <row r="122" spans="1:23" ht="15" thickBot="1">
      <c r="A122" s="28">
        <v>1932</v>
      </c>
      <c r="B122" s="54">
        <v>31218</v>
      </c>
      <c r="C122" s="54">
        <v>10271</v>
      </c>
      <c r="D122" s="54">
        <v>2858</v>
      </c>
      <c r="E122" s="54">
        <v>2715</v>
      </c>
      <c r="F122" s="54">
        <v>3681</v>
      </c>
      <c r="G122" s="54">
        <v>1928</v>
      </c>
      <c r="H122" s="54">
        <v>9079</v>
      </c>
      <c r="I122" s="54">
        <v>375</v>
      </c>
      <c r="J122" s="54">
        <v>71</v>
      </c>
      <c r="K122" s="54">
        <v>61</v>
      </c>
      <c r="L122" s="54">
        <v>42</v>
      </c>
      <c r="M122" s="54">
        <v>88</v>
      </c>
      <c r="N122" s="54">
        <v>11</v>
      </c>
      <c r="O122" s="54">
        <v>11</v>
      </c>
      <c r="P122" s="54">
        <v>6</v>
      </c>
      <c r="Q122" s="54">
        <v>5</v>
      </c>
      <c r="R122" s="54">
        <v>4</v>
      </c>
      <c r="S122" s="54">
        <v>4</v>
      </c>
      <c r="T122" s="54">
        <v>0</v>
      </c>
      <c r="U122" s="54">
        <v>1</v>
      </c>
      <c r="V122" s="54">
        <v>0</v>
      </c>
      <c r="W122" s="54">
        <v>7</v>
      </c>
    </row>
    <row r="123" spans="1:23" ht="15" thickBot="1">
      <c r="A123" s="28">
        <v>1933</v>
      </c>
      <c r="B123" s="54">
        <v>29489</v>
      </c>
      <c r="C123" s="54">
        <v>10054</v>
      </c>
      <c r="D123" s="54">
        <v>3066</v>
      </c>
      <c r="E123" s="54">
        <v>4076</v>
      </c>
      <c r="F123" s="54">
        <v>1995</v>
      </c>
      <c r="G123" s="54">
        <v>1490</v>
      </c>
      <c r="H123" s="54">
        <v>8281</v>
      </c>
      <c r="I123" s="54">
        <v>211</v>
      </c>
      <c r="J123" s="54">
        <v>71</v>
      </c>
      <c r="K123" s="54">
        <v>53</v>
      </c>
      <c r="L123" s="54">
        <v>47</v>
      </c>
      <c r="M123" s="54">
        <v>88</v>
      </c>
      <c r="N123" s="54">
        <v>14</v>
      </c>
      <c r="O123" s="54">
        <v>11</v>
      </c>
      <c r="P123" s="54">
        <v>6</v>
      </c>
      <c r="Q123" s="54">
        <v>7</v>
      </c>
      <c r="R123" s="54">
        <v>5</v>
      </c>
      <c r="S123" s="54">
        <v>4</v>
      </c>
      <c r="T123" s="54">
        <v>0</v>
      </c>
      <c r="U123" s="54">
        <v>0</v>
      </c>
      <c r="V123" s="54">
        <v>0</v>
      </c>
      <c r="W123" s="54">
        <v>10</v>
      </c>
    </row>
    <row r="124" spans="1:23" ht="15" thickBot="1">
      <c r="A124" s="28">
        <v>1934</v>
      </c>
      <c r="B124" s="54">
        <v>29768</v>
      </c>
      <c r="C124" s="54">
        <v>12316</v>
      </c>
      <c r="D124" s="54">
        <v>3553</v>
      </c>
      <c r="E124" s="54">
        <v>2398</v>
      </c>
      <c r="F124" s="54">
        <v>1670</v>
      </c>
      <c r="G124" s="54">
        <v>1191</v>
      </c>
      <c r="H124" s="54">
        <v>8055</v>
      </c>
      <c r="I124" s="54">
        <v>238</v>
      </c>
      <c r="J124" s="54">
        <v>101</v>
      </c>
      <c r="K124" s="54">
        <v>55</v>
      </c>
      <c r="L124" s="54">
        <v>48</v>
      </c>
      <c r="M124" s="54">
        <v>90</v>
      </c>
      <c r="N124" s="54">
        <v>11</v>
      </c>
      <c r="O124" s="54">
        <v>8</v>
      </c>
      <c r="P124" s="54">
        <v>10</v>
      </c>
      <c r="Q124" s="54">
        <v>2</v>
      </c>
      <c r="R124" s="54">
        <v>4</v>
      </c>
      <c r="S124" s="54">
        <v>1</v>
      </c>
      <c r="T124" s="54">
        <v>1</v>
      </c>
      <c r="U124" s="54">
        <v>0</v>
      </c>
      <c r="V124" s="54">
        <v>0</v>
      </c>
      <c r="W124" s="54">
        <v>16</v>
      </c>
    </row>
    <row r="125" spans="1:23" ht="15" thickBot="1">
      <c r="A125" s="28">
        <v>1935</v>
      </c>
      <c r="B125" s="54">
        <v>29957</v>
      </c>
      <c r="C125" s="54">
        <v>13624</v>
      </c>
      <c r="D125" s="54">
        <v>3068</v>
      </c>
      <c r="E125" s="54">
        <v>2115</v>
      </c>
      <c r="F125" s="54">
        <v>1279</v>
      </c>
      <c r="G125" s="54">
        <v>1139</v>
      </c>
      <c r="H125" s="54">
        <v>8102</v>
      </c>
      <c r="I125" s="54">
        <v>294</v>
      </c>
      <c r="J125" s="54">
        <v>104</v>
      </c>
      <c r="K125" s="54">
        <v>45</v>
      </c>
      <c r="L125" s="54">
        <v>45</v>
      </c>
      <c r="M125" s="54">
        <v>92</v>
      </c>
      <c r="N125" s="54">
        <v>11</v>
      </c>
      <c r="O125" s="54">
        <v>6</v>
      </c>
      <c r="P125" s="54">
        <v>5</v>
      </c>
      <c r="Q125" s="54">
        <v>3</v>
      </c>
      <c r="R125" s="54">
        <v>0</v>
      </c>
      <c r="S125" s="54">
        <v>0</v>
      </c>
      <c r="T125" s="54">
        <v>0</v>
      </c>
      <c r="U125" s="54">
        <v>0</v>
      </c>
      <c r="V125" s="54">
        <v>7</v>
      </c>
      <c r="W125" s="54">
        <v>18</v>
      </c>
    </row>
    <row r="126" spans="1:23" ht="15" thickBot="1">
      <c r="A126" s="28">
        <v>1936</v>
      </c>
      <c r="B126" s="54">
        <v>30154</v>
      </c>
      <c r="C126" s="54">
        <v>15103</v>
      </c>
      <c r="D126" s="54">
        <v>2721</v>
      </c>
      <c r="E126" s="54">
        <v>1512</v>
      </c>
      <c r="F126" s="54">
        <v>1121</v>
      </c>
      <c r="G126" s="54">
        <v>1079</v>
      </c>
      <c r="H126" s="54">
        <v>7960</v>
      </c>
      <c r="I126" s="54">
        <v>249</v>
      </c>
      <c r="J126" s="54">
        <v>116</v>
      </c>
      <c r="K126" s="54">
        <v>78</v>
      </c>
      <c r="L126" s="54">
        <v>64</v>
      </c>
      <c r="M126" s="54">
        <v>98</v>
      </c>
      <c r="N126" s="54">
        <v>15</v>
      </c>
      <c r="O126" s="54">
        <v>15</v>
      </c>
      <c r="P126" s="54">
        <v>7</v>
      </c>
      <c r="Q126" s="54">
        <v>1</v>
      </c>
      <c r="R126" s="54">
        <v>0</v>
      </c>
      <c r="S126" s="54">
        <v>0</v>
      </c>
      <c r="T126" s="54">
        <v>0</v>
      </c>
      <c r="U126" s="54">
        <v>5</v>
      </c>
      <c r="V126" s="54">
        <v>0</v>
      </c>
      <c r="W126" s="54">
        <v>10</v>
      </c>
    </row>
    <row r="127" spans="1:23" ht="15" thickBot="1">
      <c r="A127" s="28">
        <v>1937</v>
      </c>
      <c r="B127" s="54">
        <v>30507</v>
      </c>
      <c r="C127" s="54">
        <v>15579</v>
      </c>
      <c r="D127" s="54">
        <v>2268</v>
      </c>
      <c r="E127" s="54">
        <v>1493</v>
      </c>
      <c r="F127" s="54">
        <v>1149</v>
      </c>
      <c r="G127" s="54">
        <v>1091</v>
      </c>
      <c r="H127" s="54">
        <v>8264</v>
      </c>
      <c r="I127" s="54">
        <v>252</v>
      </c>
      <c r="J127" s="54">
        <v>115</v>
      </c>
      <c r="K127" s="54">
        <v>69</v>
      </c>
      <c r="L127" s="54">
        <v>55</v>
      </c>
      <c r="M127" s="54">
        <v>116</v>
      </c>
      <c r="N127" s="54">
        <v>9</v>
      </c>
      <c r="O127" s="54">
        <v>11</v>
      </c>
      <c r="P127" s="54">
        <v>2</v>
      </c>
      <c r="Q127" s="54">
        <v>0</v>
      </c>
      <c r="R127" s="54">
        <v>0</v>
      </c>
      <c r="S127" s="54">
        <v>0</v>
      </c>
      <c r="T127" s="54">
        <v>3</v>
      </c>
      <c r="U127" s="54">
        <v>7</v>
      </c>
      <c r="V127" s="54">
        <v>6</v>
      </c>
      <c r="W127" s="54">
        <v>18</v>
      </c>
    </row>
    <row r="128" spans="1:23" ht="15" thickBot="1">
      <c r="A128" s="28">
        <v>1938</v>
      </c>
      <c r="B128" s="54">
        <v>32238</v>
      </c>
      <c r="C128" s="54">
        <v>16170</v>
      </c>
      <c r="D128" s="54">
        <v>2365</v>
      </c>
      <c r="E128" s="54">
        <v>1592</v>
      </c>
      <c r="F128" s="54">
        <v>1221</v>
      </c>
      <c r="G128" s="54">
        <v>1249</v>
      </c>
      <c r="H128" s="54">
        <v>8903</v>
      </c>
      <c r="I128" s="54">
        <v>278</v>
      </c>
      <c r="J128" s="54">
        <v>116</v>
      </c>
      <c r="K128" s="54">
        <v>91</v>
      </c>
      <c r="L128" s="54">
        <v>59</v>
      </c>
      <c r="M128" s="54">
        <v>151</v>
      </c>
      <c r="N128" s="54">
        <v>11</v>
      </c>
      <c r="O128" s="54">
        <v>3</v>
      </c>
      <c r="P128" s="54">
        <v>1</v>
      </c>
      <c r="Q128" s="54">
        <v>0</v>
      </c>
      <c r="R128" s="54">
        <v>1</v>
      </c>
      <c r="S128" s="54">
        <v>5</v>
      </c>
      <c r="T128" s="54">
        <v>3</v>
      </c>
      <c r="U128" s="54">
        <v>6</v>
      </c>
      <c r="V128" s="54">
        <v>4</v>
      </c>
      <c r="W128" s="54">
        <v>9</v>
      </c>
    </row>
    <row r="129" spans="1:23" ht="15" thickBot="1">
      <c r="A129" s="28">
        <v>1939</v>
      </c>
      <c r="B129" s="54">
        <v>33446</v>
      </c>
      <c r="C129" s="54">
        <v>16733</v>
      </c>
      <c r="D129" s="54">
        <v>2438</v>
      </c>
      <c r="E129" s="54">
        <v>1590</v>
      </c>
      <c r="F129" s="54">
        <v>1267</v>
      </c>
      <c r="G129" s="54">
        <v>1157</v>
      </c>
      <c r="H129" s="54">
        <v>9384</v>
      </c>
      <c r="I129" s="54">
        <v>371</v>
      </c>
      <c r="J129" s="54">
        <v>143</v>
      </c>
      <c r="K129" s="54">
        <v>80</v>
      </c>
      <c r="L129" s="54">
        <v>68</v>
      </c>
      <c r="M129" s="54">
        <v>166</v>
      </c>
      <c r="N129" s="54">
        <v>5</v>
      </c>
      <c r="O129" s="54">
        <v>3</v>
      </c>
      <c r="P129" s="54">
        <v>1</v>
      </c>
      <c r="Q129" s="54">
        <v>2</v>
      </c>
      <c r="R129" s="54">
        <v>10</v>
      </c>
      <c r="S129" s="54">
        <v>7</v>
      </c>
      <c r="T129" s="54">
        <v>5</v>
      </c>
      <c r="U129" s="54">
        <v>5</v>
      </c>
      <c r="V129" s="54">
        <v>4</v>
      </c>
      <c r="W129" s="54">
        <v>7</v>
      </c>
    </row>
    <row r="130" spans="1:23" ht="15" thickBot="1">
      <c r="A130" s="28">
        <v>1940</v>
      </c>
      <c r="B130" s="54">
        <v>35127</v>
      </c>
      <c r="C130" s="54">
        <v>17432</v>
      </c>
      <c r="D130" s="54">
        <v>2623</v>
      </c>
      <c r="E130" s="54">
        <v>1689</v>
      </c>
      <c r="F130" s="54">
        <v>1321</v>
      </c>
      <c r="G130" s="54">
        <v>1268</v>
      </c>
      <c r="H130" s="54">
        <v>9807</v>
      </c>
      <c r="I130" s="54">
        <v>431</v>
      </c>
      <c r="J130" s="54">
        <v>135</v>
      </c>
      <c r="K130" s="54">
        <v>89</v>
      </c>
      <c r="L130" s="54">
        <v>79</v>
      </c>
      <c r="M130" s="54">
        <v>195</v>
      </c>
      <c r="N130" s="54">
        <v>4</v>
      </c>
      <c r="O130" s="54">
        <v>0</v>
      </c>
      <c r="P130" s="54">
        <v>3</v>
      </c>
      <c r="Q130" s="54">
        <v>11</v>
      </c>
      <c r="R130" s="54">
        <v>11</v>
      </c>
      <c r="S130" s="54">
        <v>7</v>
      </c>
      <c r="T130" s="54">
        <v>6</v>
      </c>
      <c r="U130" s="54">
        <v>6</v>
      </c>
      <c r="V130" s="54">
        <v>3</v>
      </c>
      <c r="W130" s="54">
        <v>7</v>
      </c>
    </row>
    <row r="131" spans="1:23" ht="15" thickBot="1">
      <c r="A131" s="28">
        <v>1941</v>
      </c>
      <c r="B131" s="54">
        <v>36932</v>
      </c>
      <c r="C131" s="54">
        <v>18516</v>
      </c>
      <c r="D131" s="54">
        <v>2726</v>
      </c>
      <c r="E131" s="54">
        <v>1778</v>
      </c>
      <c r="F131" s="54">
        <v>1319</v>
      </c>
      <c r="G131" s="54">
        <v>1284</v>
      </c>
      <c r="H131" s="54">
        <v>10318</v>
      </c>
      <c r="I131" s="54">
        <v>368</v>
      </c>
      <c r="J131" s="54">
        <v>184</v>
      </c>
      <c r="K131" s="54">
        <v>112</v>
      </c>
      <c r="L131" s="54">
        <v>77</v>
      </c>
      <c r="M131" s="54">
        <v>186</v>
      </c>
      <c r="N131" s="54">
        <v>9</v>
      </c>
      <c r="O131" s="54">
        <v>2</v>
      </c>
      <c r="P131" s="54">
        <v>10</v>
      </c>
      <c r="Q131" s="54">
        <v>9</v>
      </c>
      <c r="R131" s="54">
        <v>6</v>
      </c>
      <c r="S131" s="54">
        <v>9</v>
      </c>
      <c r="T131" s="54">
        <v>4</v>
      </c>
      <c r="U131" s="54">
        <v>6</v>
      </c>
      <c r="V131" s="54">
        <v>5</v>
      </c>
      <c r="W131" s="54">
        <v>4</v>
      </c>
    </row>
    <row r="132" spans="1:23" ht="15" thickBot="1">
      <c r="A132" s="28">
        <v>1942</v>
      </c>
      <c r="B132" s="54">
        <v>39534</v>
      </c>
      <c r="C132" s="54">
        <v>19799</v>
      </c>
      <c r="D132" s="54">
        <v>2824</v>
      </c>
      <c r="E132" s="54">
        <v>1821</v>
      </c>
      <c r="F132" s="54">
        <v>1448</v>
      </c>
      <c r="G132" s="54">
        <v>1465</v>
      </c>
      <c r="H132" s="54">
        <v>10994</v>
      </c>
      <c r="I132" s="54">
        <v>457</v>
      </c>
      <c r="J132" s="54">
        <v>210</v>
      </c>
      <c r="K132" s="54">
        <v>122</v>
      </c>
      <c r="L132" s="54">
        <v>88</v>
      </c>
      <c r="M132" s="54">
        <v>190</v>
      </c>
      <c r="N132" s="54">
        <v>46</v>
      </c>
      <c r="O132" s="54">
        <v>13</v>
      </c>
      <c r="P132" s="54">
        <v>11</v>
      </c>
      <c r="Q132" s="54">
        <v>11</v>
      </c>
      <c r="R132" s="54">
        <v>9</v>
      </c>
      <c r="S132" s="54">
        <v>6</v>
      </c>
      <c r="T132" s="54">
        <v>7</v>
      </c>
      <c r="U132" s="54">
        <v>5</v>
      </c>
      <c r="V132" s="54">
        <v>8</v>
      </c>
      <c r="W132" s="54">
        <v>0</v>
      </c>
    </row>
    <row r="133" spans="1:23" ht="15" thickBot="1">
      <c r="A133" s="28">
        <v>1943</v>
      </c>
      <c r="B133" s="54">
        <v>41641</v>
      </c>
      <c r="C133" s="54">
        <v>20719</v>
      </c>
      <c r="D133" s="54">
        <v>3049</v>
      </c>
      <c r="E133" s="54">
        <v>1888</v>
      </c>
      <c r="F133" s="54">
        <v>1544</v>
      </c>
      <c r="G133" s="54">
        <v>1545</v>
      </c>
      <c r="H133" s="54">
        <v>11625</v>
      </c>
      <c r="I133" s="54">
        <v>500</v>
      </c>
      <c r="J133" s="54">
        <v>226</v>
      </c>
      <c r="K133" s="54">
        <v>112</v>
      </c>
      <c r="L133" s="54">
        <v>76</v>
      </c>
      <c r="M133" s="54">
        <v>228</v>
      </c>
      <c r="N133" s="54">
        <v>50</v>
      </c>
      <c r="O133" s="54">
        <v>18</v>
      </c>
      <c r="P133" s="54">
        <v>16</v>
      </c>
      <c r="Q133" s="54">
        <v>8</v>
      </c>
      <c r="R133" s="54">
        <v>13</v>
      </c>
      <c r="S133" s="54">
        <v>11</v>
      </c>
      <c r="T133" s="54">
        <v>9</v>
      </c>
      <c r="U133" s="54">
        <v>3</v>
      </c>
      <c r="V133" s="54">
        <v>1</v>
      </c>
      <c r="W133" s="54">
        <v>0</v>
      </c>
    </row>
    <row r="134" spans="1:23" ht="15" thickBot="1">
      <c r="A134" s="28">
        <v>1944</v>
      </c>
      <c r="B134" s="54">
        <v>42949</v>
      </c>
      <c r="C134" s="54">
        <v>21358</v>
      </c>
      <c r="D134" s="54">
        <v>3093</v>
      </c>
      <c r="E134" s="54">
        <v>2158</v>
      </c>
      <c r="F134" s="54">
        <v>1626</v>
      </c>
      <c r="G134" s="54">
        <v>1619</v>
      </c>
      <c r="H134" s="54">
        <v>11804</v>
      </c>
      <c r="I134" s="54">
        <v>486</v>
      </c>
      <c r="J134" s="54">
        <v>184</v>
      </c>
      <c r="K134" s="54">
        <v>106</v>
      </c>
      <c r="L134" s="54">
        <v>101</v>
      </c>
      <c r="M134" s="54">
        <v>270</v>
      </c>
      <c r="N134" s="54">
        <v>56</v>
      </c>
      <c r="O134" s="54">
        <v>22</v>
      </c>
      <c r="P134" s="54">
        <v>19</v>
      </c>
      <c r="Q134" s="54">
        <v>17</v>
      </c>
      <c r="R134" s="54">
        <v>9</v>
      </c>
      <c r="S134" s="54">
        <v>14</v>
      </c>
      <c r="T134" s="54">
        <v>3</v>
      </c>
      <c r="U134" s="54">
        <v>4</v>
      </c>
      <c r="V134" s="54">
        <v>0</v>
      </c>
      <c r="W134" s="54">
        <v>0</v>
      </c>
    </row>
    <row r="135" spans="1:23" ht="15" thickBot="1">
      <c r="A135" s="28">
        <v>1945</v>
      </c>
      <c r="B135" s="54">
        <v>44286</v>
      </c>
      <c r="C135" s="54">
        <v>22269</v>
      </c>
      <c r="D135" s="54">
        <v>3264</v>
      </c>
      <c r="E135" s="54">
        <v>2085</v>
      </c>
      <c r="F135" s="54">
        <v>1652</v>
      </c>
      <c r="G135" s="54">
        <v>1747</v>
      </c>
      <c r="H135" s="54">
        <v>11901</v>
      </c>
      <c r="I135" s="54">
        <v>501</v>
      </c>
      <c r="J135" s="54">
        <v>195</v>
      </c>
      <c r="K135" s="54">
        <v>133</v>
      </c>
      <c r="L135" s="54">
        <v>171</v>
      </c>
      <c r="M135" s="54">
        <v>252</v>
      </c>
      <c r="N135" s="54">
        <v>43</v>
      </c>
      <c r="O135" s="54">
        <v>14</v>
      </c>
      <c r="P135" s="54">
        <v>22</v>
      </c>
      <c r="Q135" s="54">
        <v>11</v>
      </c>
      <c r="R135" s="54">
        <v>13</v>
      </c>
      <c r="S135" s="54">
        <v>12</v>
      </c>
      <c r="T135" s="54">
        <v>1</v>
      </c>
      <c r="U135" s="54">
        <v>0</v>
      </c>
      <c r="V135" s="54">
        <v>0</v>
      </c>
      <c r="W135" s="54">
        <v>0</v>
      </c>
    </row>
    <row r="136" spans="1:23" ht="15" thickBot="1">
      <c r="A136" s="28">
        <v>1946</v>
      </c>
      <c r="B136" s="54">
        <v>48365</v>
      </c>
      <c r="C136" s="54">
        <v>24050</v>
      </c>
      <c r="D136" s="54">
        <v>3643</v>
      </c>
      <c r="E136" s="54">
        <v>2320</v>
      </c>
      <c r="F136" s="54">
        <v>1977</v>
      </c>
      <c r="G136" s="54">
        <v>1694</v>
      </c>
      <c r="H136" s="54">
        <v>12926</v>
      </c>
      <c r="I136" s="54">
        <v>532</v>
      </c>
      <c r="J136" s="54">
        <v>283</v>
      </c>
      <c r="K136" s="54">
        <v>317</v>
      </c>
      <c r="L136" s="54">
        <v>162</v>
      </c>
      <c r="M136" s="54">
        <v>333</v>
      </c>
      <c r="N136" s="54">
        <v>49</v>
      </c>
      <c r="O136" s="54">
        <v>32</v>
      </c>
      <c r="P136" s="54">
        <v>23</v>
      </c>
      <c r="Q136" s="54">
        <v>15</v>
      </c>
      <c r="R136" s="54">
        <v>8</v>
      </c>
      <c r="S136" s="54">
        <v>1</v>
      </c>
      <c r="T136" s="54">
        <v>0</v>
      </c>
      <c r="U136" s="54">
        <v>0</v>
      </c>
      <c r="V136" s="54">
        <v>0</v>
      </c>
      <c r="W136" s="54">
        <v>0</v>
      </c>
    </row>
    <row r="137" spans="1:23" ht="15" thickBot="1">
      <c r="A137" s="28">
        <v>1947</v>
      </c>
      <c r="B137" s="54">
        <v>50042</v>
      </c>
      <c r="C137" s="54">
        <v>24702</v>
      </c>
      <c r="D137" s="54">
        <v>3813</v>
      </c>
      <c r="E137" s="54">
        <v>2684</v>
      </c>
      <c r="F137" s="54">
        <v>1900</v>
      </c>
      <c r="G137" s="54">
        <v>1709</v>
      </c>
      <c r="H137" s="54">
        <v>13112</v>
      </c>
      <c r="I137" s="54">
        <v>644</v>
      </c>
      <c r="J137" s="54">
        <v>508</v>
      </c>
      <c r="K137" s="54">
        <v>230</v>
      </c>
      <c r="L137" s="54">
        <v>192</v>
      </c>
      <c r="M137" s="54">
        <v>414</v>
      </c>
      <c r="N137" s="54">
        <v>66</v>
      </c>
      <c r="O137" s="54">
        <v>32</v>
      </c>
      <c r="P137" s="54">
        <v>20</v>
      </c>
      <c r="Q137" s="54">
        <v>16</v>
      </c>
      <c r="R137" s="54">
        <v>0</v>
      </c>
      <c r="S137" s="54">
        <v>0</v>
      </c>
      <c r="T137" s="54">
        <v>0</v>
      </c>
      <c r="U137" s="54">
        <v>0</v>
      </c>
      <c r="V137" s="54">
        <v>0</v>
      </c>
      <c r="W137" s="54">
        <v>0</v>
      </c>
    </row>
    <row r="138" spans="1:23" ht="15" thickBot="1">
      <c r="A138" s="28">
        <v>1948</v>
      </c>
      <c r="B138" s="54">
        <v>49788</v>
      </c>
      <c r="C138" s="54">
        <v>24345</v>
      </c>
      <c r="D138" s="54">
        <v>4164</v>
      </c>
      <c r="E138" s="54">
        <v>2489</v>
      </c>
      <c r="F138" s="54">
        <v>1813</v>
      </c>
      <c r="G138" s="54">
        <v>1688</v>
      </c>
      <c r="H138" s="54">
        <v>12746</v>
      </c>
      <c r="I138" s="54">
        <v>1047</v>
      </c>
      <c r="J138" s="54">
        <v>343</v>
      </c>
      <c r="K138" s="54">
        <v>267</v>
      </c>
      <c r="L138" s="54">
        <v>221</v>
      </c>
      <c r="M138" s="54">
        <v>527</v>
      </c>
      <c r="N138" s="54">
        <v>81</v>
      </c>
      <c r="O138" s="54">
        <v>30</v>
      </c>
      <c r="P138" s="54">
        <v>24</v>
      </c>
      <c r="Q138" s="54">
        <v>3</v>
      </c>
      <c r="R138" s="54">
        <v>0</v>
      </c>
      <c r="S138" s="54">
        <v>0</v>
      </c>
      <c r="T138" s="54">
        <v>0</v>
      </c>
      <c r="U138" s="54">
        <v>0</v>
      </c>
      <c r="V138" s="54">
        <v>0</v>
      </c>
      <c r="W138" s="54">
        <v>0</v>
      </c>
    </row>
    <row r="139" spans="1:23" ht="15" thickBot="1">
      <c r="A139" s="28">
        <v>1949</v>
      </c>
      <c r="B139" s="54">
        <v>50648</v>
      </c>
      <c r="C139" s="54">
        <v>25212</v>
      </c>
      <c r="D139" s="54">
        <v>4076</v>
      </c>
      <c r="E139" s="54">
        <v>2381</v>
      </c>
      <c r="F139" s="54">
        <v>1748</v>
      </c>
      <c r="G139" s="54">
        <v>1555</v>
      </c>
      <c r="H139" s="54">
        <v>12793</v>
      </c>
      <c r="I139" s="54">
        <v>880</v>
      </c>
      <c r="J139" s="54">
        <v>486</v>
      </c>
      <c r="K139" s="54">
        <v>346</v>
      </c>
      <c r="L139" s="54">
        <v>331</v>
      </c>
      <c r="M139" s="54">
        <v>695</v>
      </c>
      <c r="N139" s="54">
        <v>106</v>
      </c>
      <c r="O139" s="54">
        <v>35</v>
      </c>
      <c r="P139" s="54">
        <v>4</v>
      </c>
      <c r="Q139" s="54">
        <v>0</v>
      </c>
      <c r="R139" s="54">
        <v>0</v>
      </c>
      <c r="S139" s="54">
        <v>0</v>
      </c>
      <c r="T139" s="54">
        <v>0</v>
      </c>
      <c r="U139" s="54">
        <v>0</v>
      </c>
      <c r="V139" s="54">
        <v>0</v>
      </c>
      <c r="W139" s="54">
        <v>0</v>
      </c>
    </row>
    <row r="140" spans="1:23" ht="15" thickBot="1">
      <c r="A140" s="28">
        <v>1950</v>
      </c>
      <c r="B140" s="54">
        <v>50984</v>
      </c>
      <c r="C140" s="54">
        <v>25265</v>
      </c>
      <c r="D140" s="54">
        <v>4107</v>
      </c>
      <c r="E140" s="54">
        <v>2218</v>
      </c>
      <c r="F140" s="54">
        <v>1713</v>
      </c>
      <c r="G140" s="54">
        <v>3423</v>
      </c>
      <c r="H140" s="54">
        <v>11335</v>
      </c>
      <c r="I140" s="54">
        <v>888</v>
      </c>
      <c r="J140" s="54">
        <v>514</v>
      </c>
      <c r="K140" s="54">
        <v>371</v>
      </c>
      <c r="L140" s="54">
        <v>310</v>
      </c>
      <c r="M140" s="54">
        <v>732</v>
      </c>
      <c r="N140" s="54">
        <v>93</v>
      </c>
      <c r="O140" s="54">
        <v>15</v>
      </c>
      <c r="P140" s="54">
        <v>0</v>
      </c>
      <c r="Q140" s="54">
        <v>0</v>
      </c>
      <c r="R140" s="54">
        <v>0</v>
      </c>
      <c r="S140" s="54">
        <v>0</v>
      </c>
      <c r="T140" s="54">
        <v>0</v>
      </c>
      <c r="U140" s="54">
        <v>0</v>
      </c>
      <c r="V140" s="54">
        <v>0</v>
      </c>
      <c r="W140" s="54">
        <v>0</v>
      </c>
    </row>
    <row r="141" spans="1:23" ht="15" thickBot="1">
      <c r="A141" s="28">
        <v>1951</v>
      </c>
      <c r="B141" s="54">
        <v>51487</v>
      </c>
      <c r="C141" s="54">
        <v>24909</v>
      </c>
      <c r="D141" s="54">
        <v>3804</v>
      </c>
      <c r="E141" s="54">
        <v>2230</v>
      </c>
      <c r="F141" s="54">
        <v>3886</v>
      </c>
      <c r="G141" s="54">
        <v>2710</v>
      </c>
      <c r="H141" s="54">
        <v>11004</v>
      </c>
      <c r="I141" s="54">
        <v>866</v>
      </c>
      <c r="J141" s="54">
        <v>515</v>
      </c>
      <c r="K141" s="54">
        <v>372</v>
      </c>
      <c r="L141" s="54">
        <v>333</v>
      </c>
      <c r="M141" s="54">
        <v>775</v>
      </c>
      <c r="N141" s="54">
        <v>83</v>
      </c>
      <c r="O141" s="54">
        <v>0</v>
      </c>
      <c r="P141" s="54">
        <v>0</v>
      </c>
      <c r="Q141" s="54">
        <v>0</v>
      </c>
      <c r="R141" s="54">
        <v>0</v>
      </c>
      <c r="S141" s="54">
        <v>0</v>
      </c>
      <c r="T141" s="54">
        <v>0</v>
      </c>
      <c r="U141" s="54">
        <v>0</v>
      </c>
      <c r="V141" s="54">
        <v>0</v>
      </c>
      <c r="W141" s="54">
        <v>0</v>
      </c>
    </row>
    <row r="142" spans="1:23" ht="15" thickBot="1">
      <c r="A142" s="28">
        <v>1952</v>
      </c>
      <c r="B142" s="54">
        <v>52680</v>
      </c>
      <c r="C142" s="54">
        <v>24904</v>
      </c>
      <c r="D142" s="54">
        <v>3599</v>
      </c>
      <c r="E142" s="54">
        <v>5521</v>
      </c>
      <c r="F142" s="54">
        <v>2620</v>
      </c>
      <c r="G142" s="54">
        <v>2452</v>
      </c>
      <c r="H142" s="54">
        <v>10725</v>
      </c>
      <c r="I142" s="54">
        <v>864</v>
      </c>
      <c r="J142" s="54">
        <v>559</v>
      </c>
      <c r="K142" s="54">
        <v>399</v>
      </c>
      <c r="L142" s="54">
        <v>352</v>
      </c>
      <c r="M142" s="54">
        <v>685</v>
      </c>
      <c r="N142" s="54">
        <v>0</v>
      </c>
      <c r="O142" s="54">
        <v>0</v>
      </c>
      <c r="P142" s="54">
        <v>0</v>
      </c>
      <c r="Q142" s="54">
        <v>0</v>
      </c>
      <c r="R142" s="54">
        <v>0</v>
      </c>
      <c r="S142" s="54">
        <v>0</v>
      </c>
      <c r="T142" s="54">
        <v>0</v>
      </c>
      <c r="U142" s="54">
        <v>0</v>
      </c>
      <c r="V142" s="54">
        <v>0</v>
      </c>
      <c r="W142" s="54">
        <v>0</v>
      </c>
    </row>
    <row r="143" spans="1:23" ht="15" thickBot="1">
      <c r="A143" s="28">
        <v>1953</v>
      </c>
      <c r="B143" s="54">
        <v>52344</v>
      </c>
      <c r="C143" s="54">
        <v>23231</v>
      </c>
      <c r="D143" s="54">
        <v>9652</v>
      </c>
      <c r="E143" s="54">
        <v>2983</v>
      </c>
      <c r="F143" s="54">
        <v>2058</v>
      </c>
      <c r="G143" s="54">
        <v>2155</v>
      </c>
      <c r="H143" s="54">
        <v>9984</v>
      </c>
      <c r="I143" s="54">
        <v>931</v>
      </c>
      <c r="J143" s="54">
        <v>591</v>
      </c>
      <c r="K143" s="54">
        <v>467</v>
      </c>
      <c r="L143" s="54">
        <v>292</v>
      </c>
      <c r="M143" s="54">
        <v>0</v>
      </c>
      <c r="N143" s="54">
        <v>0</v>
      </c>
      <c r="O143" s="54">
        <v>0</v>
      </c>
      <c r="P143" s="54">
        <v>0</v>
      </c>
      <c r="Q143" s="54">
        <v>0</v>
      </c>
      <c r="R143" s="54">
        <v>0</v>
      </c>
      <c r="S143" s="54">
        <v>0</v>
      </c>
      <c r="T143" s="54">
        <v>0</v>
      </c>
      <c r="U143" s="54">
        <v>0</v>
      </c>
      <c r="V143" s="54">
        <v>0</v>
      </c>
      <c r="W143" s="54">
        <v>0</v>
      </c>
    </row>
    <row r="144" spans="1:23" ht="15" thickBot="1">
      <c r="A144" s="28">
        <v>1954</v>
      </c>
      <c r="B144" s="54">
        <v>55026</v>
      </c>
      <c r="C144" s="54">
        <v>32045</v>
      </c>
      <c r="D144" s="54">
        <v>3953</v>
      </c>
      <c r="E144" s="54">
        <v>2358</v>
      </c>
      <c r="F144" s="54">
        <v>1875</v>
      </c>
      <c r="G144" s="54">
        <v>2035</v>
      </c>
      <c r="H144" s="54">
        <v>10504</v>
      </c>
      <c r="I144" s="54">
        <v>1078</v>
      </c>
      <c r="J144" s="54">
        <v>729</v>
      </c>
      <c r="K144" s="54">
        <v>449</v>
      </c>
      <c r="L144" s="54">
        <v>0</v>
      </c>
      <c r="M144" s="54">
        <v>0</v>
      </c>
      <c r="N144" s="54">
        <v>0</v>
      </c>
      <c r="O144" s="54">
        <v>0</v>
      </c>
      <c r="P144" s="54">
        <v>0</v>
      </c>
      <c r="Q144" s="54">
        <v>0</v>
      </c>
      <c r="R144" s="54">
        <v>0</v>
      </c>
      <c r="S144" s="54">
        <v>0</v>
      </c>
      <c r="T144" s="54">
        <v>0</v>
      </c>
      <c r="U144" s="54">
        <v>0</v>
      </c>
      <c r="V144" s="54">
        <v>0</v>
      </c>
      <c r="W144" s="54">
        <v>0</v>
      </c>
    </row>
    <row r="145" spans="1:23" ht="15" thickBot="1">
      <c r="A145" s="28">
        <v>1955</v>
      </c>
      <c r="B145" s="54">
        <v>53793</v>
      </c>
      <c r="C145" s="54">
        <v>31527</v>
      </c>
      <c r="D145" s="54">
        <v>3651</v>
      </c>
      <c r="E145" s="54">
        <v>2349</v>
      </c>
      <c r="F145" s="54">
        <v>1712</v>
      </c>
      <c r="G145" s="54">
        <v>2015</v>
      </c>
      <c r="H145" s="54">
        <v>10621</v>
      </c>
      <c r="I145" s="54">
        <v>1213</v>
      </c>
      <c r="J145" s="54">
        <v>705</v>
      </c>
      <c r="K145" s="54">
        <v>0</v>
      </c>
      <c r="L145" s="54">
        <v>0</v>
      </c>
      <c r="M145" s="54">
        <v>0</v>
      </c>
      <c r="N145" s="54">
        <v>0</v>
      </c>
      <c r="O145" s="54">
        <v>0</v>
      </c>
      <c r="P145" s="54">
        <v>0</v>
      </c>
      <c r="Q145" s="54">
        <v>0</v>
      </c>
      <c r="R145" s="54">
        <v>0</v>
      </c>
      <c r="S145" s="54">
        <v>0</v>
      </c>
      <c r="T145" s="54">
        <v>0</v>
      </c>
      <c r="U145" s="54">
        <v>0</v>
      </c>
      <c r="V145" s="54">
        <v>0</v>
      </c>
      <c r="W145" s="54">
        <v>0</v>
      </c>
    </row>
    <row r="146" spans="1:23" ht="15" thickBot="1">
      <c r="A146" s="28">
        <v>1956</v>
      </c>
      <c r="B146" s="54">
        <v>53087</v>
      </c>
      <c r="C146" s="54">
        <v>30394</v>
      </c>
      <c r="D146" s="54">
        <v>3770</v>
      </c>
      <c r="E146" s="54">
        <v>2355</v>
      </c>
      <c r="F146" s="54">
        <v>1951</v>
      </c>
      <c r="G146" s="54">
        <v>2079</v>
      </c>
      <c r="H146" s="54">
        <v>11358</v>
      </c>
      <c r="I146" s="54">
        <v>1180</v>
      </c>
      <c r="J146" s="54">
        <v>0</v>
      </c>
      <c r="K146" s="54">
        <v>0</v>
      </c>
      <c r="L146" s="54">
        <v>0</v>
      </c>
      <c r="M146" s="54">
        <v>0</v>
      </c>
      <c r="N146" s="54">
        <v>0</v>
      </c>
      <c r="O146" s="54">
        <v>0</v>
      </c>
      <c r="P146" s="54">
        <v>0</v>
      </c>
      <c r="Q146" s="54">
        <v>0</v>
      </c>
      <c r="R146" s="54">
        <v>0</v>
      </c>
      <c r="S146" s="54">
        <v>0</v>
      </c>
      <c r="T146" s="54">
        <v>0</v>
      </c>
      <c r="U146" s="54">
        <v>0</v>
      </c>
      <c r="V146" s="54">
        <v>0</v>
      </c>
      <c r="W146" s="54">
        <v>0</v>
      </c>
    </row>
    <row r="147" spans="1:23" ht="15" thickBot="1">
      <c r="A147" s="28">
        <v>1957</v>
      </c>
      <c r="B147" s="54">
        <v>52421</v>
      </c>
      <c r="C147" s="54">
        <v>30360</v>
      </c>
      <c r="D147" s="54">
        <v>3696</v>
      </c>
      <c r="E147" s="54">
        <v>2444</v>
      </c>
      <c r="F147" s="54">
        <v>1846</v>
      </c>
      <c r="G147" s="54">
        <v>1984</v>
      </c>
      <c r="H147" s="54">
        <v>12091</v>
      </c>
      <c r="I147" s="54">
        <v>0</v>
      </c>
      <c r="J147" s="54">
        <v>0</v>
      </c>
      <c r="K147" s="54">
        <v>0</v>
      </c>
      <c r="L147" s="54">
        <v>0</v>
      </c>
      <c r="M147" s="54">
        <v>0</v>
      </c>
      <c r="N147" s="54">
        <v>0</v>
      </c>
      <c r="O147" s="54">
        <v>0</v>
      </c>
      <c r="P147" s="54">
        <v>0</v>
      </c>
      <c r="Q147" s="54">
        <v>0</v>
      </c>
      <c r="R147" s="54">
        <v>0</v>
      </c>
      <c r="S147" s="54">
        <v>0</v>
      </c>
      <c r="T147" s="54">
        <v>0</v>
      </c>
      <c r="U147" s="54">
        <v>0</v>
      </c>
      <c r="V147" s="54">
        <v>0</v>
      </c>
      <c r="W147" s="54">
        <v>0</v>
      </c>
    </row>
    <row r="148" spans="1:23" ht="15" thickBot="1">
      <c r="A148" s="28">
        <v>1958</v>
      </c>
      <c r="B148" s="54">
        <v>38046</v>
      </c>
      <c r="C148" s="54">
        <v>27843</v>
      </c>
      <c r="D148" s="54">
        <v>3845</v>
      </c>
      <c r="E148" s="54">
        <v>2295</v>
      </c>
      <c r="F148" s="54">
        <v>1679</v>
      </c>
      <c r="G148" s="54">
        <v>2384</v>
      </c>
      <c r="H148" s="54">
        <v>0</v>
      </c>
      <c r="I148" s="54">
        <v>0</v>
      </c>
      <c r="J148" s="54">
        <v>0</v>
      </c>
      <c r="K148" s="54">
        <v>0</v>
      </c>
      <c r="L148" s="54">
        <v>0</v>
      </c>
      <c r="M148" s="54">
        <v>0</v>
      </c>
      <c r="N148" s="54">
        <v>0</v>
      </c>
      <c r="O148" s="54">
        <v>0</v>
      </c>
      <c r="P148" s="54">
        <v>0</v>
      </c>
      <c r="Q148" s="54">
        <v>0</v>
      </c>
      <c r="R148" s="54">
        <v>0</v>
      </c>
      <c r="S148" s="54">
        <v>0</v>
      </c>
      <c r="T148" s="54">
        <v>0</v>
      </c>
      <c r="U148" s="54">
        <v>0</v>
      </c>
      <c r="V148" s="54">
        <v>0</v>
      </c>
      <c r="W148" s="54">
        <v>0</v>
      </c>
    </row>
    <row r="149" spans="1:23" ht="15" thickBot="1">
      <c r="A149" s="28">
        <v>1959</v>
      </c>
      <c r="B149" s="54">
        <v>33611</v>
      </c>
      <c r="C149" s="54">
        <v>25879</v>
      </c>
      <c r="D149" s="54">
        <v>3472</v>
      </c>
      <c r="E149" s="54">
        <v>2070</v>
      </c>
      <c r="F149" s="54">
        <v>2190</v>
      </c>
      <c r="G149" s="54">
        <v>0</v>
      </c>
      <c r="H149" s="54">
        <v>0</v>
      </c>
      <c r="I149" s="54">
        <v>0</v>
      </c>
      <c r="J149" s="54">
        <v>0</v>
      </c>
      <c r="K149" s="54">
        <v>0</v>
      </c>
      <c r="L149" s="54">
        <v>0</v>
      </c>
      <c r="M149" s="54">
        <v>0</v>
      </c>
      <c r="N149" s="54">
        <v>0</v>
      </c>
      <c r="O149" s="54">
        <v>0</v>
      </c>
      <c r="P149" s="54">
        <v>0</v>
      </c>
      <c r="Q149" s="54">
        <v>0</v>
      </c>
      <c r="R149" s="54">
        <v>0</v>
      </c>
      <c r="S149" s="54">
        <v>0</v>
      </c>
      <c r="T149" s="54">
        <v>0</v>
      </c>
      <c r="U149" s="54">
        <v>0</v>
      </c>
      <c r="V149" s="54">
        <v>0</v>
      </c>
      <c r="W149" s="54">
        <v>0</v>
      </c>
    </row>
    <row r="150" spans="1:23" ht="15" thickBot="1">
      <c r="A150" s="28">
        <v>1960</v>
      </c>
      <c r="B150" s="54">
        <v>28927</v>
      </c>
      <c r="C150" s="54">
        <v>22982</v>
      </c>
      <c r="D150" s="54">
        <v>3332</v>
      </c>
      <c r="E150" s="54">
        <v>2613</v>
      </c>
      <c r="F150" s="54">
        <v>0</v>
      </c>
      <c r="G150" s="54">
        <v>0</v>
      </c>
      <c r="H150" s="54">
        <v>0</v>
      </c>
      <c r="I150" s="54">
        <v>0</v>
      </c>
      <c r="J150" s="54">
        <v>0</v>
      </c>
      <c r="K150" s="54">
        <v>0</v>
      </c>
      <c r="L150" s="54">
        <v>0</v>
      </c>
      <c r="M150" s="54">
        <v>0</v>
      </c>
      <c r="N150" s="54">
        <v>0</v>
      </c>
      <c r="O150" s="54">
        <v>0</v>
      </c>
      <c r="P150" s="54">
        <v>0</v>
      </c>
      <c r="Q150" s="54">
        <v>0</v>
      </c>
      <c r="R150" s="54">
        <v>0</v>
      </c>
      <c r="S150" s="54">
        <v>0</v>
      </c>
      <c r="T150" s="54">
        <v>0</v>
      </c>
      <c r="U150" s="54">
        <v>0</v>
      </c>
      <c r="V150" s="54">
        <v>0</v>
      </c>
      <c r="W150" s="54">
        <v>0</v>
      </c>
    </row>
    <row r="151" spans="1:23" ht="15" thickBot="1">
      <c r="A151" s="28">
        <v>1961</v>
      </c>
      <c r="B151" s="54">
        <v>24180</v>
      </c>
      <c r="C151" s="54">
        <v>20401</v>
      </c>
      <c r="D151" s="54">
        <v>3779</v>
      </c>
      <c r="E151" s="54">
        <v>0</v>
      </c>
      <c r="F151" s="54">
        <v>0</v>
      </c>
      <c r="G151" s="54">
        <v>0</v>
      </c>
      <c r="H151" s="54">
        <v>0</v>
      </c>
      <c r="I151" s="54">
        <v>0</v>
      </c>
      <c r="J151" s="54">
        <v>0</v>
      </c>
      <c r="K151" s="54">
        <v>0</v>
      </c>
      <c r="L151" s="54">
        <v>0</v>
      </c>
      <c r="M151" s="54">
        <v>0</v>
      </c>
      <c r="N151" s="54">
        <v>0</v>
      </c>
      <c r="O151" s="54">
        <v>0</v>
      </c>
      <c r="P151" s="54">
        <v>0</v>
      </c>
      <c r="Q151" s="54">
        <v>0</v>
      </c>
      <c r="R151" s="54">
        <v>0</v>
      </c>
      <c r="S151" s="54">
        <v>0</v>
      </c>
      <c r="T151" s="54">
        <v>0</v>
      </c>
      <c r="U151" s="54">
        <v>0</v>
      </c>
      <c r="V151" s="54">
        <v>0</v>
      </c>
      <c r="W151" s="54">
        <v>0</v>
      </c>
    </row>
    <row r="152" spans="1:23" ht="15" thickBot="1">
      <c r="A152" s="28">
        <v>1962</v>
      </c>
      <c r="B152" s="54">
        <v>18793</v>
      </c>
      <c r="C152" s="54">
        <v>18793</v>
      </c>
      <c r="D152" s="54">
        <v>0</v>
      </c>
      <c r="E152" s="54">
        <v>0</v>
      </c>
      <c r="F152" s="54">
        <v>0</v>
      </c>
      <c r="G152" s="54">
        <v>0</v>
      </c>
      <c r="H152" s="54">
        <v>0</v>
      </c>
      <c r="I152" s="54">
        <v>0</v>
      </c>
      <c r="J152" s="54">
        <v>0</v>
      </c>
      <c r="K152" s="54">
        <v>0</v>
      </c>
      <c r="L152" s="54">
        <v>0</v>
      </c>
      <c r="M152" s="54">
        <v>0</v>
      </c>
      <c r="N152" s="54">
        <v>0</v>
      </c>
      <c r="O152" s="54">
        <v>0</v>
      </c>
      <c r="P152" s="54">
        <v>0</v>
      </c>
      <c r="Q152" s="54">
        <v>0</v>
      </c>
      <c r="R152" s="54">
        <v>0</v>
      </c>
      <c r="S152" s="54">
        <v>0</v>
      </c>
      <c r="T152" s="54">
        <v>0</v>
      </c>
      <c r="U152" s="54">
        <v>0</v>
      </c>
      <c r="V152" s="54">
        <v>0</v>
      </c>
      <c r="W152" s="54">
        <v>0</v>
      </c>
    </row>
    <row r="153" spans="1:23" ht="14">
      <c r="A153" s="29" t="s">
        <v>21</v>
      </c>
      <c r="B153" s="54" t="s">
        <v>42</v>
      </c>
      <c r="C153" s="54">
        <v>716307</v>
      </c>
      <c r="D153" s="54">
        <v>132780</v>
      </c>
      <c r="E153" s="54">
        <v>95599</v>
      </c>
      <c r="F153" s="54">
        <v>77033</v>
      </c>
      <c r="G153" s="54">
        <v>79525</v>
      </c>
      <c r="H153" s="54">
        <v>607177</v>
      </c>
      <c r="I153" s="54">
        <v>57620</v>
      </c>
      <c r="J153" s="54">
        <v>30535</v>
      </c>
      <c r="K153" s="54">
        <v>19793</v>
      </c>
      <c r="L153" s="54">
        <v>14980</v>
      </c>
      <c r="M153" s="54">
        <v>32545</v>
      </c>
      <c r="N153" s="54">
        <v>4580</v>
      </c>
      <c r="O153" s="54">
        <v>2196</v>
      </c>
      <c r="P153" s="54">
        <v>1519</v>
      </c>
      <c r="Q153" s="54">
        <v>1180</v>
      </c>
      <c r="R153" s="54">
        <v>954</v>
      </c>
      <c r="S153" s="54">
        <v>812</v>
      </c>
      <c r="T153" s="54">
        <v>715</v>
      </c>
      <c r="U153" s="54">
        <v>662</v>
      </c>
      <c r="V153" s="54">
        <v>536</v>
      </c>
      <c r="W153" s="54">
        <v>2944</v>
      </c>
    </row>
    <row r="154" spans="1:23"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</row>
  </sheetData>
  <mergeCells count="28">
    <mergeCell ref="B3:B4"/>
    <mergeCell ref="C3:M3"/>
    <mergeCell ref="A82:A84"/>
    <mergeCell ref="B82:B83"/>
    <mergeCell ref="C82:W82"/>
    <mergeCell ref="A3:A5"/>
    <mergeCell ref="B85:B86"/>
    <mergeCell ref="C85:C86"/>
    <mergeCell ref="D85:D86"/>
    <mergeCell ref="E85:E86"/>
    <mergeCell ref="F85:F86"/>
    <mergeCell ref="G85:G86"/>
    <mergeCell ref="H85:H86"/>
    <mergeCell ref="I85:I86"/>
    <mergeCell ref="J85:J86"/>
    <mergeCell ref="K85:K86"/>
    <mergeCell ref="V85:V86"/>
    <mergeCell ref="W85:W86"/>
    <mergeCell ref="Q85:Q86"/>
    <mergeCell ref="R85:R86"/>
    <mergeCell ref="S85:S86"/>
    <mergeCell ref="T85:T86"/>
    <mergeCell ref="U85:U86"/>
    <mergeCell ref="L85:L86"/>
    <mergeCell ref="M85:M86"/>
    <mergeCell ref="N85:N86"/>
    <mergeCell ref="O85:O86"/>
    <mergeCell ref="P85:P86"/>
  </mergeCells>
  <pageMargins left="0.7" right="0.7" top="0.75" bottom="0.75" header="0.3" footer="0.3"/>
  <pageSetup paperSize="11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ypeAcces xmlns="94ff088d-fbb0-4f1d-8411-98d2a527a129">Confidentiel</TypeAcces>
    <Periode xmlns="94ff088d-fbb0-4f1d-8411-98d2a527a129">2015</Periode>
    <Language xmlns="http://schemas.microsoft.com/sharepoint/v3">Français</Language>
    <CodeDeClassification xmlns="94ff088d-fbb0-4f1d-8411-98d2a527a129">601.102</CodeDeClassification>
    <TypeDocument xmlns="94ff088d-fbb0-4f1d-8411-98d2a527a129" xsi:nil="true"/>
    <Support xmlns="94ff088d-fbb0-4f1d-8411-98d2a527a129">Document électronique</Support>
    <DetenteurPrincipal xmlns="94ff088d-fbb0-4f1d-8411-98d2a527a129">2110</DetenteurPrincipal>
    <Acces xmlns="94ff088d-fbb0-4f1d-8411-98d2a527a129">
      <Url>http://collab/Style%20Library/images/img-rrq/confIcon.gif</Url>
      <Description>http://collab/Style%20Library/images/img-rrq/confIcon.gif</Description>
    </Acces>
    <EtatDocument xmlns="94ff088d-fbb0-4f1d-8411-98d2a527a12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nalyses actuarielles" ma:contentTypeID="0x0101007C8FA84E14B41740AA0D62FB29F3C80E04001383175DD5803F4B957368B82AE5F164" ma:contentTypeVersion="32" ma:contentTypeDescription="Créer un document" ma:contentTypeScope="" ma:versionID="f2af9ddff2458f0381436b96695ebeb6">
  <xsd:schema xmlns:xsd="http://www.w3.org/2001/XMLSchema" xmlns:xs="http://www.w3.org/2001/XMLSchema" xmlns:p="http://schemas.microsoft.com/office/2006/metadata/properties" xmlns:ns1="http://schemas.microsoft.com/sharepoint/v3" xmlns:ns2="94ff088d-fbb0-4f1d-8411-98d2a527a129" targetNamespace="http://schemas.microsoft.com/office/2006/metadata/properties" ma:root="true" ma:fieldsID="e4b9cf70ecc613df4e254751dce38dea" ns1:_="" ns2:_="">
    <xsd:import namespace="http://schemas.microsoft.com/sharepoint/v3"/>
    <xsd:import namespace="94ff088d-fbb0-4f1d-8411-98d2a527a129"/>
    <xsd:element name="properties">
      <xsd:complexType>
        <xsd:sequence>
          <xsd:element name="documentManagement">
            <xsd:complexType>
              <xsd:all>
                <xsd:element ref="ns2:DetenteurPrincipal" minOccurs="0"/>
                <xsd:element ref="ns2:CodeDeClassification" minOccurs="0"/>
                <xsd:element ref="ns2:Periode" minOccurs="0"/>
                <xsd:element ref="ns2:TypeDocument" minOccurs="0"/>
                <xsd:element ref="ns2:EtatDocument" minOccurs="0"/>
                <xsd:element ref="ns1:Language" minOccurs="0"/>
                <xsd:element ref="ns2:TypeAcces"/>
                <xsd:element ref="ns2:Support" minOccurs="0"/>
                <xsd:element ref="ns2:Acces" minOccurs="0"/>
                <xsd:element ref="ns2:_dlc_ExpireDateSaved" minOccurs="0"/>
                <xsd:element ref="ns2:_dlc_Expire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3" nillable="true" ma:displayName="Langue" ma:default="Français" ma:format="Dropdown" ma:hidden="true" ma:internalName="Language" ma:readOnly="false">
      <xsd:simpleType>
        <xsd:union memberTypes="dms:Text">
          <xsd:simpleType>
            <xsd:restriction base="dms:Choice">
              <xsd:enumeration value="Anglais"/>
              <xsd:enumeration value="Français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ff088d-fbb0-4f1d-8411-98d2a527a129" elementFormDefault="qualified">
    <xsd:import namespace="http://schemas.microsoft.com/office/2006/documentManagement/types"/>
    <xsd:import namespace="http://schemas.microsoft.com/office/infopath/2007/PartnerControls"/>
    <xsd:element name="DetenteurPrincipal" ma:index="8" nillable="true" ma:displayName="Unité détentrice" ma:default="2110" ma:hidden="true" ma:internalName="DetenteurPrincipal" ma:readOnly="false">
      <xsd:simpleType>
        <xsd:restriction base="dms:Text">
          <xsd:maxLength value="255"/>
        </xsd:restriction>
      </xsd:simpleType>
    </xsd:element>
    <xsd:element name="CodeDeClassification" ma:index="9" nillable="true" ma:displayName="Code de classification" ma:default="" ma:hidden="true" ma:internalName="CodeDeClassification" ma:readOnly="false">
      <xsd:simpleType>
        <xsd:restriction base="dms:Unknown"/>
      </xsd:simpleType>
    </xsd:element>
    <xsd:element name="Periode" ma:index="10" nillable="true" ma:displayName="Période" ma:default="" ma:internalName="Periode" ma:readOnly="false">
      <xsd:simpleType>
        <xsd:restriction base="dms:Text"/>
      </xsd:simpleType>
    </xsd:element>
    <xsd:element name="TypeDocument" ma:index="11" nillable="true" ma:displayName="Type du document" ma:hidden="true" ma:internalName="TypeDocument" ma:readOnly="false">
      <xsd:simpleType>
        <xsd:restriction base="dms:Choice">
          <xsd:enumeration value="Aide-mémoire"/>
          <xsd:enumeration value="Analyse"/>
          <xsd:enumeration value="Avis juridique"/>
          <xsd:enumeration value="Bilan"/>
          <xsd:enumeration value="Communiqué/Note"/>
          <xsd:enumeration value="Compte rendu"/>
          <xsd:enumeration value="Contrat"/>
          <xsd:enumeration value="Convocation"/>
          <xsd:enumeration value="Correspondance"/>
          <xsd:enumeration value="Directive"/>
          <xsd:enumeration value="Entente"/>
          <xsd:enumeration value="Étude"/>
          <xsd:enumeration value="Formation"/>
          <xsd:enumeration value="Formulaire"/>
          <xsd:enumeration value="Lettre"/>
          <xsd:enumeration value="Liste"/>
          <xsd:enumeration value="Manuel/Guide"/>
          <xsd:enumeration value="Ordre du jour"/>
          <xsd:enumeration value="Organigramme"/>
          <xsd:enumeration value="Plan d’action"/>
          <xsd:enumeration value="Plan de communication"/>
          <xsd:enumeration value="Planification"/>
          <xsd:enumeration value="Présentation"/>
          <xsd:enumeration value="Procédure"/>
          <xsd:enumeration value="Rapport"/>
          <xsd:enumeration value="Sondage"/>
          <xsd:enumeration value="Statistique"/>
          <xsd:enumeration value="Suivi"/>
        </xsd:restriction>
      </xsd:simpleType>
    </xsd:element>
    <xsd:element name="EtatDocument" ma:index="12" nillable="true" ma:displayName="État du document" ma:internalName="EtatDocument" ma:readOnly="false">
      <xsd:simpleType>
        <xsd:restriction base="dms:Choice">
          <xsd:enumeration value="En cours"/>
          <xsd:enumeration value="En approbation"/>
          <xsd:enumeration value="Version finale"/>
          <xsd:enumeration value="Approuvé"/>
          <xsd:enumeration value="À supprimer"/>
        </xsd:restriction>
      </xsd:simpleType>
    </xsd:element>
    <xsd:element name="TypeAcces" ma:index="17" ma:displayName="Type d'accès" ma:default="Public" ma:internalName="TypeAcces" ma:readOnly="false">
      <xsd:simpleType>
        <xsd:restriction base="dms:Choice">
          <xsd:enumeration value="Public"/>
          <xsd:enumeration value="Confidentiel"/>
          <xsd:enumeration value="Renseignements personnels"/>
        </xsd:restriction>
      </xsd:simpleType>
    </xsd:element>
    <xsd:element name="Support" ma:index="18" nillable="true" ma:displayName="Type de support" ma:default="Document électronique" ma:hidden="true" ma:internalName="Support" ma:readOnly="false">
      <xsd:simpleType>
        <xsd:restriction base="dms:Choice">
          <xsd:enumeration value="Cassette"/>
          <xsd:enumeration value="Cédérom"/>
          <xsd:enumeration value="Disque magnétique"/>
          <xsd:enumeration value="Disquette"/>
          <xsd:enumeration value="Document électronique"/>
          <xsd:enumeration value="Microfiche"/>
          <xsd:enumeration value="Papier"/>
          <xsd:enumeration value="Ruban"/>
        </xsd:restriction>
      </xsd:simpleType>
    </xsd:element>
    <xsd:element name="Acces" ma:index="19" nillable="true" ma:displayName="Accès" ma:format="Image" ma:hidden="true" ma:internalName="Acces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ExpireDateSaved" ma:index="20" nillable="true" ma:displayName="Date d'expiration d'origine" ma:hidden="true" ma:internalName="_dlc_ExpireDateSaved" ma:readOnly="true">
      <xsd:simpleType>
        <xsd:restriction base="dms:DateTime"/>
      </xsd:simpleType>
    </xsd:element>
    <xsd:element name="_dlc_ExpireDate" ma:index="21" nillable="true" ma:displayName="Date d'expiration" ma:hidden="true" ma:internalName="_dlc_ExpireDat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15" ma:displayName="Auteur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 ma:index="14" ma:displayName="Commentaires"/>
        <xsd:element name="keywords" minOccurs="0" maxOccurs="1" type="xsd:string" ma:index="16" ma:displayName="Mots clé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ItemUpdatingGID</Name>
    <Synchronization>Synchronous</Synchronization>
    <Type>2</Type>
    <SequenceNumber>11153</SequenceNumber>
    <Assembly>DE1I137_RecepteurEvenementGID, Version=1.0.0.0, Culture=neutral, PublicKeyToken=55f3b177bc5aaf09</Assembly>
    <Class>DE1I137_RecepteurEvenementGID.DECeRecepteurEvenementGID</Class>
    <Data/>
    <Filter/>
  </Receiver>
  <Receiver>
    <Name>ItemAddingGID</Name>
    <Synchronization>Synchronous</Synchronization>
    <Type>1</Type>
    <SequenceNumber>11155</SequenceNumber>
    <Assembly>DE1I137_RecepteurEvenementGID, Version=1.0.0.0, Culture=neutral, PublicKeyToken=55f3b177bc5aaf09</Assembly>
    <Class>DE1I137_RecepteurEvenementGID.DECeRecepteurEvenementGID</Class>
    <Data/>
    <Filter/>
  </Receiver>
  <Receiver>
    <Name>ItemUncheckingOutGID</Name>
    <Synchronization>Synchronous</Synchronization>
    <Type>6</Type>
    <SequenceNumber>11154</SequenceNumber>
    <Assembly>DE1I137_RecepteurEvenementGID, Version=1.0.0.0, Culture=neutral, PublicKeyToken=55f3b177bc5aaf09</Assembly>
    <Class>DE1I137_RecepteurEvenementGID.DECeRecepteurEvenementGID</Class>
    <Data/>
    <Filter/>
  </Receiver>
  <Receiver>
    <Name>ItemCheckingInGID</Name>
    <Synchronization>Synchronous</Synchronization>
    <Type>4</Type>
    <SequenceNumber>11158</SequenceNumber>
    <Assembly>DE1I137_RecepteurEvenementGID, Version=1.0.0.0, Culture=neutral, PublicKeyToken=55f3b177bc5aaf09</Assembly>
    <Class>DE1I137_RecepteurEvenementGID.DECeRecepteurEvenementGID</Class>
    <Data/>
    <Filter/>
  </Receiver>
  <Receiver>
    <Name>ItemUpdatedGID</Name>
    <Synchronization>Synchronous</Synchronization>
    <Type>10002</Type>
    <SequenceNumber>11159</SequenceNumber>
    <Assembly>DE1I137_RecepteurEvenementGID, Version=1.0.0.0, Culture=neutral, PublicKeyToken=55f3b177bc5aaf09</Assembly>
    <Class>DE1I137_RecepteurEvenementGID.DECeRecepteurEvenementGID</Class>
    <Data/>
    <Filter/>
  </Receiver>
</spe:Receivers>
</file>

<file path=customXml/itemProps1.xml><?xml version="1.0" encoding="utf-8"?>
<ds:datastoreItem xmlns:ds="http://schemas.openxmlformats.org/officeDocument/2006/customXml" ds:itemID="{5BE0CA05-1CF2-48F5-9E60-EDCADC704C4C}">
  <ds:schemaRefs>
    <ds:schemaRef ds:uri="http://purl.org/dc/elements/1.1/"/>
    <ds:schemaRef ds:uri="http://schemas.microsoft.com/sharepoint/v3"/>
    <ds:schemaRef ds:uri="94ff088d-fbb0-4f1d-8411-98d2a527a129"/>
    <ds:schemaRef ds:uri="http://schemas.microsoft.com/office/2006/metadata/properties"/>
    <ds:schemaRef ds:uri="http://purl.org/dc/dcmitype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586077D-7D3B-4C61-9637-B5E8149285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4ff088d-fbb0-4f1d-8411-98d2a527a1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8F53A3E-A055-4053-9FE6-854E3736FB3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F7A2586-014A-4173-A329-E72AEB748740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2</vt:i4>
      </vt:variant>
    </vt:vector>
  </HeadingPairs>
  <TitlesOfParts>
    <vt:vector size="7" baseType="lpstr">
      <vt:lpstr>calcul des TR hommes</vt:lpstr>
      <vt:lpstr>calcul des TR Femmes</vt:lpstr>
      <vt:lpstr>populationISQ</vt:lpstr>
      <vt:lpstr>Femmes</vt:lpstr>
      <vt:lpstr>Hommes</vt:lpstr>
      <vt:lpstr>'calcul des TR Femmes'!Zone_d_impression</vt:lpstr>
      <vt:lpstr>'calcul des TR hommes'!Zone_d_impression</vt:lpstr>
    </vt:vector>
  </TitlesOfParts>
  <Company>RRQ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tx_Ret, tx_RetPopTot</dc:title>
  <dc:subject/>
  <dc:creator>RRQ</dc:creator>
  <cp:keywords/>
  <dc:description/>
  <cp:lastModifiedBy>Yann Décarie</cp:lastModifiedBy>
  <cp:lastPrinted>2016-02-18T14:36:07Z</cp:lastPrinted>
  <dcterms:created xsi:type="dcterms:W3CDTF">1998-08-26T20:24:56Z</dcterms:created>
  <dcterms:modified xsi:type="dcterms:W3CDTF">2024-03-14T15:07:40Z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Importation</vt:lpwstr>
  </property>
  <property fmtid="{D5CDD505-2E9C-101B-9397-08002B2CF9AE}" pid="3" name="Subject">
    <vt:lpwstr/>
  </property>
  <property fmtid="{D5CDD505-2E9C-101B-9397-08002B2CF9AE}" pid="4" name="Keywords">
    <vt:lpwstr/>
  </property>
  <property fmtid="{D5CDD505-2E9C-101B-9397-08002B2CF9AE}" pid="5" name="_Author">
    <vt:lpwstr>RRQ</vt:lpwstr>
  </property>
  <property fmtid="{D5CDD505-2E9C-101B-9397-08002B2CF9AE}" pid="6" name="_Category">
    <vt:lpwstr/>
  </property>
  <property fmtid="{D5CDD505-2E9C-101B-9397-08002B2CF9AE}" pid="7" name="Categories">
    <vt:lpwstr/>
  </property>
  <property fmtid="{D5CDD505-2E9C-101B-9397-08002B2CF9AE}" pid="8" name="Approval Level">
    <vt:lpwstr/>
  </property>
  <property fmtid="{D5CDD505-2E9C-101B-9397-08002B2CF9AE}" pid="9" name="_Comments">
    <vt:lpwstr/>
  </property>
  <property fmtid="{D5CDD505-2E9C-101B-9397-08002B2CF9AE}" pid="10" name="Assigned To">
    <vt:lpwstr/>
  </property>
  <property fmtid="{D5CDD505-2E9C-101B-9397-08002B2CF9AE}" pid="11" name="Order">
    <vt:lpwstr>37800.0000000000</vt:lpwstr>
  </property>
  <property fmtid="{D5CDD505-2E9C-101B-9397-08002B2CF9AE}" pid="12" name="ContentType">
    <vt:lpwstr>Analyses actuarielles</vt:lpwstr>
  </property>
  <property fmtid="{D5CDD505-2E9C-101B-9397-08002B2CF9AE}" pid="13" name="ContentTypeId">
    <vt:lpwstr>0x0101007C8FA84E14B41740AA0D62FB29F3C80E04001383175DD5803F4B957368B82AE5F164</vt:lpwstr>
  </property>
</Properties>
</file>