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" yWindow="-15" windowWidth="9900" windowHeight="7980" tabRatio="449"/>
  </bookViews>
  <sheets>
    <sheet name="4月" sheetId="1" r:id="rId1"/>
    <sheet name="5月" sheetId="5" r:id="rId2"/>
    <sheet name="6月" sheetId="6" r:id="rId3"/>
    <sheet name="7月" sheetId="7" r:id="rId4"/>
    <sheet name="8月" sheetId="8" r:id="rId5"/>
    <sheet name="9月" sheetId="9" r:id="rId6"/>
    <sheet name="10月" sheetId="10" r:id="rId7"/>
    <sheet name="11月" sheetId="11" r:id="rId8"/>
    <sheet name="12月" sheetId="12" r:id="rId9"/>
    <sheet name="1月" sheetId="13" r:id="rId10"/>
    <sheet name="2月" sheetId="14" r:id="rId11"/>
    <sheet name="3月" sheetId="15" r:id="rId12"/>
    <sheet name="祝日1" sheetId="4" state="hidden" r:id="rId13"/>
    <sheet name="祝日2" sheetId="16" state="hidden" r:id="rId14"/>
  </sheets>
  <definedNames>
    <definedName name="祝日一覧" localSheetId="13">祝日2!$E$3:$E$29</definedName>
    <definedName name="祝日一覧">祝日1!$E$3:$E$29</definedName>
  </definedNames>
  <calcPr calcId="124519"/>
</workbook>
</file>

<file path=xl/calcChain.xml><?xml version="1.0" encoding="utf-8"?>
<calcChain xmlns="http://schemas.openxmlformats.org/spreadsheetml/2006/main">
  <c r="B2" i="5"/>
  <c r="H33" i="15"/>
  <c r="G33"/>
  <c r="F33"/>
  <c r="E33"/>
  <c r="D33"/>
  <c r="H33" i="14"/>
  <c r="G33"/>
  <c r="F33"/>
  <c r="E33"/>
  <c r="D33"/>
  <c r="H33" i="13"/>
  <c r="G33"/>
  <c r="F33"/>
  <c r="E33"/>
  <c r="D33"/>
  <c r="B2" i="12"/>
  <c r="B2" i="11"/>
  <c r="B2" i="10"/>
  <c r="B2" i="9"/>
  <c r="B2" i="8"/>
  <c r="B2" i="7"/>
  <c r="B2" i="6"/>
  <c r="B2" i="13"/>
  <c r="B5" i="16" s="1"/>
  <c r="L43"/>
  <c r="H43" s="1"/>
  <c r="L42"/>
  <c r="H42" s="1"/>
  <c r="L41"/>
  <c r="H41" s="1"/>
  <c r="L40"/>
  <c r="H40" s="1"/>
  <c r="L39"/>
  <c r="H39" s="1"/>
  <c r="L38"/>
  <c r="H38" s="1"/>
  <c r="L37"/>
  <c r="H37" s="1"/>
  <c r="L36"/>
  <c r="H36" s="1"/>
  <c r="L35"/>
  <c r="H35" s="1"/>
  <c r="L34"/>
  <c r="H34" s="1"/>
  <c r="J32"/>
  <c r="J30"/>
  <c r="J28"/>
  <c r="J26"/>
  <c r="J24"/>
  <c r="J21"/>
  <c r="J22"/>
  <c r="J19"/>
  <c r="J17"/>
  <c r="J14"/>
  <c r="J12"/>
  <c r="J10"/>
  <c r="J8"/>
  <c r="J6"/>
  <c r="J4"/>
  <c r="H7" i="13"/>
  <c r="G7"/>
  <c r="F7"/>
  <c r="E7"/>
  <c r="D7"/>
  <c r="C7"/>
  <c r="B7"/>
  <c r="H33" i="12"/>
  <c r="G33"/>
  <c r="F33"/>
  <c r="E33"/>
  <c r="D33"/>
  <c r="H7"/>
  <c r="B12" s="1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G7"/>
  <c r="F7"/>
  <c r="E7"/>
  <c r="D7"/>
  <c r="C7"/>
  <c r="B7"/>
  <c r="H33" i="11"/>
  <c r="G33"/>
  <c r="F33"/>
  <c r="E33"/>
  <c r="D33"/>
  <c r="H7"/>
  <c r="G7"/>
  <c r="F7"/>
  <c r="E7"/>
  <c r="D7"/>
  <c r="C7"/>
  <c r="C8" s="1"/>
  <c r="B7"/>
  <c r="B8" s="1"/>
  <c r="H33" i="10"/>
  <c r="G33"/>
  <c r="F33"/>
  <c r="E33"/>
  <c r="D33"/>
  <c r="H7"/>
  <c r="B12" s="1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E27" s="1"/>
  <c r="F27" s="1"/>
  <c r="G7"/>
  <c r="F7"/>
  <c r="E7"/>
  <c r="D7"/>
  <c r="C7"/>
  <c r="B7"/>
  <c r="B8" s="1"/>
  <c r="H33" i="9"/>
  <c r="G33"/>
  <c r="F33"/>
  <c r="E33"/>
  <c r="D33"/>
  <c r="H7"/>
  <c r="G7"/>
  <c r="F7"/>
  <c r="E7"/>
  <c r="D7"/>
  <c r="C7"/>
  <c r="B7"/>
  <c r="H33" i="8"/>
  <c r="G33"/>
  <c r="F33"/>
  <c r="E33"/>
  <c r="D33"/>
  <c r="H7"/>
  <c r="B12" s="1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E27" s="1"/>
  <c r="F27" s="1"/>
  <c r="G27" s="1"/>
  <c r="H27" s="1"/>
  <c r="G7"/>
  <c r="F7"/>
  <c r="E7"/>
  <c r="D7"/>
  <c r="C7"/>
  <c r="B7"/>
  <c r="B8" s="1"/>
  <c r="H33" i="7"/>
  <c r="G33"/>
  <c r="F33"/>
  <c r="E33"/>
  <c r="D33"/>
  <c r="H7"/>
  <c r="B12" s="1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E27" s="1"/>
  <c r="G7"/>
  <c r="F7"/>
  <c r="E7"/>
  <c r="D7"/>
  <c r="C7"/>
  <c r="B7"/>
  <c r="H33" i="6"/>
  <c r="G33"/>
  <c r="F33"/>
  <c r="E33"/>
  <c r="D33"/>
  <c r="H7"/>
  <c r="B12" s="1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E27" s="1"/>
  <c r="F27" s="1"/>
  <c r="G27" s="1"/>
  <c r="H27" s="1"/>
  <c r="B32" s="1"/>
  <c r="G7"/>
  <c r="F7"/>
  <c r="E7"/>
  <c r="D7"/>
  <c r="D8" s="1"/>
  <c r="C7"/>
  <c r="C8" s="1"/>
  <c r="B7"/>
  <c r="B8" s="1"/>
  <c r="H33" i="5"/>
  <c r="G33"/>
  <c r="F33"/>
  <c r="E33"/>
  <c r="D33"/>
  <c r="H7"/>
  <c r="G7"/>
  <c r="F7"/>
  <c r="E7"/>
  <c r="D7"/>
  <c r="C7"/>
  <c r="B7"/>
  <c r="H33" i="1"/>
  <c r="G33"/>
  <c r="F33"/>
  <c r="E33"/>
  <c r="D33"/>
  <c r="B5" i="4"/>
  <c r="J33" s="1"/>
  <c r="H7" i="1"/>
  <c r="B12" s="1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C7"/>
  <c r="L43" i="4"/>
  <c r="H43" s="1"/>
  <c r="L42"/>
  <c r="H42" s="1"/>
  <c r="L41"/>
  <c r="H41" s="1"/>
  <c r="L40"/>
  <c r="H40" s="1"/>
  <c r="L39"/>
  <c r="H39" s="1"/>
  <c r="L38"/>
  <c r="H38" s="1"/>
  <c r="L37"/>
  <c r="H37" s="1"/>
  <c r="L36"/>
  <c r="H36" s="1"/>
  <c r="L35"/>
  <c r="H35" s="1"/>
  <c r="L34"/>
  <c r="H34" s="1"/>
  <c r="J32"/>
  <c r="J30"/>
  <c r="J28"/>
  <c r="J26"/>
  <c r="J24"/>
  <c r="J21"/>
  <c r="J22"/>
  <c r="J19"/>
  <c r="J17"/>
  <c r="J14"/>
  <c r="J12"/>
  <c r="J10"/>
  <c r="J8"/>
  <c r="J6"/>
  <c r="J4"/>
  <c r="B7" i="1"/>
  <c r="D7"/>
  <c r="E7"/>
  <c r="F7"/>
  <c r="G7"/>
  <c r="K15" i="4"/>
  <c r="L15" s="1"/>
  <c r="K23"/>
  <c r="L23" s="1"/>
  <c r="B2" i="15"/>
  <c r="H7" s="1"/>
  <c r="B12" s="1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E27" s="1"/>
  <c r="F27" s="1"/>
  <c r="G27" s="1"/>
  <c r="H27" s="1"/>
  <c r="B32" s="1"/>
  <c r="C32" s="1"/>
  <c r="B2" i="14"/>
  <c r="E7" s="1"/>
  <c r="B12" i="13"/>
  <c r="B12" i="9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B12" i="11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E27" s="1"/>
  <c r="F27" s="1"/>
  <c r="G27" s="1"/>
  <c r="H27" s="1"/>
  <c r="B12" i="5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E27" s="1"/>
  <c r="F27" s="1"/>
  <c r="G27" s="1"/>
  <c r="F7" i="15"/>
  <c r="B7"/>
  <c r="B8" s="1"/>
  <c r="E7"/>
  <c r="E8" s="1"/>
  <c r="G7" i="14"/>
  <c r="C12" i="13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E27" s="1"/>
  <c r="F27" s="1"/>
  <c r="G27" s="1"/>
  <c r="C27" i="12"/>
  <c r="D27" s="1"/>
  <c r="E27" s="1"/>
  <c r="F27" s="1"/>
  <c r="G27" s="1"/>
  <c r="H27" s="1"/>
  <c r="B32" s="1"/>
  <c r="C32" s="1"/>
  <c r="F7" i="14" l="1"/>
  <c r="K31" i="4"/>
  <c r="K32" s="1"/>
  <c r="L32" s="1"/>
  <c r="K5"/>
  <c r="K6" s="1"/>
  <c r="L6" s="1"/>
  <c r="K18"/>
  <c r="L18" s="1"/>
  <c r="K24"/>
  <c r="L24" s="1"/>
  <c r="H24" s="1"/>
  <c r="B7" i="14"/>
  <c r="B8" s="1"/>
  <c r="C7"/>
  <c r="C8" s="1"/>
  <c r="L27" i="4"/>
  <c r="L16"/>
  <c r="K9"/>
  <c r="K30"/>
  <c r="L30" s="1"/>
  <c r="H30" s="1"/>
  <c r="I11"/>
  <c r="C7" i="15"/>
  <c r="C8" s="1"/>
  <c r="G7"/>
  <c r="D7"/>
  <c r="D8" s="1"/>
  <c r="K19" i="4"/>
  <c r="L19" s="1"/>
  <c r="H19" s="1"/>
  <c r="K33"/>
  <c r="L33" s="1"/>
  <c r="H33" s="1"/>
  <c r="L31"/>
  <c r="L5"/>
  <c r="I33"/>
  <c r="K28"/>
  <c r="L28" s="1"/>
  <c r="K25"/>
  <c r="K17"/>
  <c r="L17" s="1"/>
  <c r="K7"/>
  <c r="L3"/>
  <c r="L13"/>
  <c r="I15"/>
  <c r="K20"/>
  <c r="L29"/>
  <c r="K14"/>
  <c r="L14" s="1"/>
  <c r="H14" s="1"/>
  <c r="K4"/>
  <c r="L4" s="1"/>
  <c r="L11"/>
  <c r="K12"/>
  <c r="L12" s="1"/>
  <c r="F27" i="7"/>
  <c r="E27" i="1"/>
  <c r="H27" i="13"/>
  <c r="B32" i="8"/>
  <c r="C32" i="6"/>
  <c r="C33" s="1"/>
  <c r="B32" i="11"/>
  <c r="H27" i="5"/>
  <c r="G27" i="10"/>
  <c r="D7" i="14"/>
  <c r="D8" s="1"/>
  <c r="H7"/>
  <c r="B12" s="1"/>
  <c r="C12" s="1"/>
  <c r="D12" s="1"/>
  <c r="E12" s="1"/>
  <c r="F12" s="1"/>
  <c r="G12" s="1"/>
  <c r="H12" s="1"/>
  <c r="B17" s="1"/>
  <c r="C17" s="1"/>
  <c r="D17" s="1"/>
  <c r="E17" s="1"/>
  <c r="F17" s="1"/>
  <c r="G17" s="1"/>
  <c r="H17" s="1"/>
  <c r="B22" s="1"/>
  <c r="C22" s="1"/>
  <c r="D22" s="1"/>
  <c r="E22" s="1"/>
  <c r="F22" s="1"/>
  <c r="G22" s="1"/>
  <c r="H22" s="1"/>
  <c r="B27" s="1"/>
  <c r="C27" s="1"/>
  <c r="D27" s="1"/>
  <c r="E27" s="1"/>
  <c r="F27" s="1"/>
  <c r="G27" s="1"/>
  <c r="H6" i="4"/>
  <c r="D22" i="9"/>
  <c r="L3" i="16"/>
  <c r="K9"/>
  <c r="K33"/>
  <c r="L33" s="1"/>
  <c r="H33" s="1"/>
  <c r="K12"/>
  <c r="L12" s="1"/>
  <c r="L13"/>
  <c r="K20"/>
  <c r="L27"/>
  <c r="K31"/>
  <c r="K15"/>
  <c r="L15" s="1"/>
  <c r="L16"/>
  <c r="K25"/>
  <c r="I33"/>
  <c r="I15"/>
  <c r="K5"/>
  <c r="K4"/>
  <c r="L4" s="1"/>
  <c r="L11"/>
  <c r="K14"/>
  <c r="L14" s="1"/>
  <c r="H14" s="1"/>
  <c r="K23"/>
  <c r="K22" s="1"/>
  <c r="L22" s="1"/>
  <c r="H22" s="1"/>
  <c r="K28"/>
  <c r="L28" s="1"/>
  <c r="L29"/>
  <c r="J33"/>
  <c r="K7"/>
  <c r="I11"/>
  <c r="K17"/>
  <c r="L17" s="1"/>
  <c r="K18"/>
  <c r="K30"/>
  <c r="L30" s="1"/>
  <c r="L9" i="4" l="1"/>
  <c r="K10"/>
  <c r="L10" s="1"/>
  <c r="H10" s="1"/>
  <c r="K21"/>
  <c r="L21" s="1"/>
  <c r="H21" s="1"/>
  <c r="L20"/>
  <c r="K8"/>
  <c r="L8" s="1"/>
  <c r="H8" s="1"/>
  <c r="L7"/>
  <c r="H28" s="1"/>
  <c r="K26"/>
  <c r="L26" s="1"/>
  <c r="H26" s="1"/>
  <c r="L25"/>
  <c r="K22"/>
  <c r="L22" s="1"/>
  <c r="H22" s="1"/>
  <c r="F27" i="1"/>
  <c r="G27" i="7"/>
  <c r="H28" i="13"/>
  <c r="B32"/>
  <c r="H27" i="14"/>
  <c r="B32" i="5"/>
  <c r="H28"/>
  <c r="B33" i="8"/>
  <c r="C32"/>
  <c r="C33" s="1"/>
  <c r="H27" i="10"/>
  <c r="C32" i="11"/>
  <c r="C33" s="1"/>
  <c r="B33"/>
  <c r="L7" i="16"/>
  <c r="K8"/>
  <c r="L8" s="1"/>
  <c r="H8" s="1"/>
  <c r="K24"/>
  <c r="L24" s="1"/>
  <c r="H24" s="1"/>
  <c r="L23"/>
  <c r="K6"/>
  <c r="L6" s="1"/>
  <c r="H6" s="1"/>
  <c r="L5"/>
  <c r="H4" s="1"/>
  <c r="K32"/>
  <c r="L32" s="1"/>
  <c r="L31"/>
  <c r="K21"/>
  <c r="L21" s="1"/>
  <c r="H21" s="1"/>
  <c r="L20"/>
  <c r="L9"/>
  <c r="K10"/>
  <c r="L10" s="1"/>
  <c r="H10" s="1"/>
  <c r="L18"/>
  <c r="K19"/>
  <c r="L19" s="1"/>
  <c r="H19" s="1"/>
  <c r="L25"/>
  <c r="K26"/>
  <c r="L26" s="1"/>
  <c r="H26" s="1"/>
  <c r="E22" i="9"/>
  <c r="H30" i="16" l="1"/>
  <c r="H17" i="4"/>
  <c r="H16"/>
  <c r="H13"/>
  <c r="H31"/>
  <c r="H5"/>
  <c r="H7"/>
  <c r="H11"/>
  <c r="H32"/>
  <c r="H12"/>
  <c r="H9"/>
  <c r="H18"/>
  <c r="H15"/>
  <c r="H23"/>
  <c r="H4"/>
  <c r="H27"/>
  <c r="H3"/>
  <c r="H29"/>
  <c r="H28" i="16"/>
  <c r="H13"/>
  <c r="H25" i="4"/>
  <c r="H20"/>
  <c r="B33" i="13"/>
  <c r="C32"/>
  <c r="C33" s="1"/>
  <c r="H27" i="7"/>
  <c r="G27" i="1"/>
  <c r="H12" i="16"/>
  <c r="H32"/>
  <c r="H15"/>
  <c r="B32" i="10"/>
  <c r="C32" i="5"/>
  <c r="C33" s="1"/>
  <c r="B33"/>
  <c r="B32" i="14"/>
  <c r="H28"/>
  <c r="H3" i="16"/>
  <c r="H27"/>
  <c r="F22" i="9"/>
  <c r="H25" i="16"/>
  <c r="H18"/>
  <c r="H11"/>
  <c r="H17"/>
  <c r="H9"/>
  <c r="H7"/>
  <c r="H16"/>
  <c r="H29"/>
  <c r="H20"/>
  <c r="H31"/>
  <c r="H5"/>
  <c r="H23"/>
  <c r="D3" l="1"/>
  <c r="D3" i="4"/>
  <c r="H27" i="1"/>
  <c r="B32" i="7"/>
  <c r="B33" i="14"/>
  <c r="C32"/>
  <c r="C33" s="1"/>
  <c r="C32" i="10"/>
  <c r="F3" i="16"/>
  <c r="D4"/>
  <c r="E3"/>
  <c r="G22" i="9"/>
  <c r="D4" i="4" l="1"/>
  <c r="E3"/>
  <c r="F3"/>
  <c r="C32" i="7"/>
  <c r="C33" s="1"/>
  <c r="B32" i="1"/>
  <c r="B8" i="13"/>
  <c r="H22" i="9"/>
  <c r="E4" i="16"/>
  <c r="D5"/>
  <c r="F4"/>
  <c r="D5" i="4" l="1"/>
  <c r="E4"/>
  <c r="F4"/>
  <c r="C8" i="13"/>
  <c r="C32" i="1"/>
  <c r="C33" s="1"/>
  <c r="B33"/>
  <c r="D6" i="16"/>
  <c r="E5"/>
  <c r="F5"/>
  <c r="B27" i="9"/>
  <c r="F5" i="4" l="1"/>
  <c r="D6"/>
  <c r="E5"/>
  <c r="C27" i="9"/>
  <c r="D7" i="16"/>
  <c r="F6"/>
  <c r="E6"/>
  <c r="D7" i="4" l="1"/>
  <c r="E6"/>
  <c r="F6"/>
  <c r="G28" i="1"/>
  <c r="D8" i="16"/>
  <c r="E7"/>
  <c r="F7"/>
  <c r="D27" i="9"/>
  <c r="E7" i="4" l="1"/>
  <c r="F7"/>
  <c r="D8"/>
  <c r="E27" i="9"/>
  <c r="F8" i="16"/>
  <c r="E8"/>
  <c r="D9"/>
  <c r="E8" i="4" l="1"/>
  <c r="F8"/>
  <c r="D9"/>
  <c r="E9" i="16"/>
  <c r="F9"/>
  <c r="D10"/>
  <c r="F27" i="9"/>
  <c r="D10" i="4" l="1"/>
  <c r="E9"/>
  <c r="F9"/>
  <c r="G27" i="9"/>
  <c r="D11" i="16"/>
  <c r="F10"/>
  <c r="E10"/>
  <c r="F10" i="4" l="1"/>
  <c r="D11"/>
  <c r="E10"/>
  <c r="D12" i="16"/>
  <c r="E11"/>
  <c r="F11"/>
  <c r="H27" i="9"/>
  <c r="E11" i="4" l="1"/>
  <c r="F11"/>
  <c r="D12"/>
  <c r="B32" i="9"/>
  <c r="F12" i="16"/>
  <c r="E12"/>
  <c r="D13"/>
  <c r="F12" i="4" l="1"/>
  <c r="D13"/>
  <c r="E12"/>
  <c r="D14" i="16"/>
  <c r="F13"/>
  <c r="E13"/>
  <c r="C32" i="9"/>
  <c r="C33" s="1"/>
  <c r="D14" i="4" l="1"/>
  <c r="F13"/>
  <c r="E13"/>
  <c r="F14" i="16"/>
  <c r="E14"/>
  <c r="D15"/>
  <c r="E14" i="4" l="1"/>
  <c r="D15"/>
  <c r="F14"/>
  <c r="D16" i="16"/>
  <c r="F15"/>
  <c r="E15"/>
  <c r="F15" i="4" l="1"/>
  <c r="E15"/>
  <c r="D16"/>
  <c r="F16" i="16"/>
  <c r="E16"/>
  <c r="D17"/>
  <c r="D17" i="4" l="1"/>
  <c r="F16"/>
  <c r="E16"/>
  <c r="E17" i="16"/>
  <c r="D18"/>
  <c r="F17"/>
  <c r="D18" i="4" l="1"/>
  <c r="F17"/>
  <c r="E17"/>
  <c r="F18" i="16"/>
  <c r="D19"/>
  <c r="E18"/>
  <c r="E18" i="4" l="1"/>
  <c r="F18"/>
  <c r="D19"/>
  <c r="D20" i="16"/>
  <c r="F19"/>
  <c r="E19"/>
  <c r="F19" i="4" l="1"/>
  <c r="E19"/>
  <c r="D20"/>
  <c r="D21" i="16"/>
  <c r="E20"/>
  <c r="F20"/>
  <c r="E20" i="4" l="1"/>
  <c r="D21"/>
  <c r="F20"/>
  <c r="D22" i="16"/>
  <c r="F21"/>
  <c r="E21"/>
  <c r="E21" i="4" l="1"/>
  <c r="F21"/>
  <c r="D22"/>
  <c r="F22" i="16"/>
  <c r="D23"/>
  <c r="E22"/>
  <c r="F22" i="4" l="1"/>
  <c r="E22"/>
  <c r="D23"/>
  <c r="D24" i="16"/>
  <c r="E23"/>
  <c r="F23"/>
  <c r="E23" i="4" l="1"/>
  <c r="D24"/>
  <c r="F23"/>
  <c r="E24" i="16"/>
  <c r="D25"/>
  <c r="F24"/>
  <c r="E24" i="4" l="1"/>
  <c r="D25"/>
  <c r="F24"/>
  <c r="F25" i="16"/>
  <c r="D26"/>
  <c r="E25"/>
  <c r="D26" i="4" l="1"/>
  <c r="E25"/>
  <c r="F25"/>
  <c r="D27" i="16"/>
  <c r="F26"/>
  <c r="E26"/>
  <c r="F26" i="4" l="1"/>
  <c r="D27"/>
  <c r="E26"/>
  <c r="E27" i="16"/>
  <c r="D28"/>
  <c r="F27"/>
  <c r="E27" i="4" l="1"/>
  <c r="F27"/>
  <c r="D28"/>
  <c r="F28" i="16"/>
  <c r="E28"/>
  <c r="D29"/>
  <c r="E28" i="4" l="1"/>
  <c r="F28"/>
  <c r="D29"/>
  <c r="F28" i="7"/>
  <c r="E28" i="1"/>
  <c r="G28" i="7"/>
  <c r="D8" i="11"/>
  <c r="F28" i="1"/>
  <c r="H28" i="7"/>
  <c r="E8" i="6"/>
  <c r="G28" i="10"/>
  <c r="H28"/>
  <c r="D8" i="8"/>
  <c r="F8" i="6"/>
  <c r="B8" i="5"/>
  <c r="C8" i="8"/>
  <c r="E8" i="11"/>
  <c r="C8" i="5"/>
  <c r="H28" i="1"/>
  <c r="B33" i="10"/>
  <c r="C33"/>
  <c r="B33" i="7"/>
  <c r="C28" i="1"/>
  <c r="E29" i="16"/>
  <c r="F29"/>
  <c r="C23" i="9"/>
  <c r="G8" i="5"/>
  <c r="H8"/>
  <c r="C18" i="7"/>
  <c r="C33" i="15" l="1"/>
  <c r="G28" i="14"/>
  <c r="G28" i="13"/>
  <c r="E29" i="4"/>
  <c r="F29"/>
  <c r="F8" i="14"/>
  <c r="E8"/>
  <c r="F8" i="15"/>
  <c r="D8" i="13"/>
  <c r="C18"/>
  <c r="C18" i="14"/>
  <c r="E23" i="15"/>
  <c r="E28"/>
  <c r="B33"/>
  <c r="F23" i="13"/>
  <c r="H23" i="14"/>
  <c r="G8" i="15"/>
  <c r="H13"/>
  <c r="F18" i="13"/>
  <c r="B28"/>
  <c r="F13"/>
  <c r="E13" i="15"/>
  <c r="C23"/>
  <c r="H13" i="14"/>
  <c r="H8" i="15"/>
  <c r="H28"/>
  <c r="G18" i="14"/>
  <c r="D28" i="13"/>
  <c r="E13"/>
  <c r="E18" i="14"/>
  <c r="H23" i="13"/>
  <c r="G28" i="15"/>
  <c r="H8" i="13"/>
  <c r="B18" i="14"/>
  <c r="B23"/>
  <c r="H13" i="13"/>
  <c r="C23"/>
  <c r="D13" i="14"/>
  <c r="C28" i="15"/>
  <c r="B13"/>
  <c r="G18" i="13"/>
  <c r="H8" i="14"/>
  <c r="G18" i="15"/>
  <c r="F13"/>
  <c r="C13" i="13"/>
  <c r="D28" i="14"/>
  <c r="H18" i="15"/>
  <c r="G13" i="14"/>
  <c r="G8"/>
  <c r="F13"/>
  <c r="C23"/>
  <c r="E18" i="13"/>
  <c r="B13" i="14"/>
  <c r="H23" i="15"/>
  <c r="H18" i="14"/>
  <c r="F23" i="15"/>
  <c r="B18"/>
  <c r="B13" i="13"/>
  <c r="B28" i="15"/>
  <c r="B23" i="13"/>
  <c r="E18" i="15"/>
  <c r="C13"/>
  <c r="D28"/>
  <c r="F28" i="13"/>
  <c r="H18"/>
  <c r="G13"/>
  <c r="C28" i="14"/>
  <c r="B23" i="15"/>
  <c r="D13" i="13"/>
  <c r="B28" i="14"/>
  <c r="F28" i="15"/>
  <c r="C13" i="14"/>
  <c r="E28" i="13"/>
  <c r="D23" i="14"/>
  <c r="F8" i="13"/>
  <c r="G13" i="15"/>
  <c r="F28" i="14"/>
  <c r="E23"/>
  <c r="G23" i="13"/>
  <c r="B18"/>
  <c r="E8"/>
  <c r="F23" i="14"/>
  <c r="D18" i="15"/>
  <c r="D13"/>
  <c r="D23"/>
  <c r="E28" i="14"/>
  <c r="C28" i="13"/>
  <c r="D18" i="14"/>
  <c r="D23" i="13"/>
  <c r="G8"/>
  <c r="G23" i="14"/>
  <c r="F18" i="15"/>
  <c r="D18" i="13"/>
  <c r="E23"/>
  <c r="C18" i="15"/>
  <c r="G23"/>
  <c r="F18" i="14"/>
  <c r="E13"/>
  <c r="E8" i="9" l="1"/>
  <c r="B8"/>
  <c r="D8"/>
  <c r="B8" i="12"/>
  <c r="C8" i="9"/>
  <c r="C8" i="12"/>
  <c r="D8"/>
  <c r="E8"/>
  <c r="B33" i="6"/>
  <c r="G28" i="5"/>
  <c r="H28" i="11"/>
  <c r="H28" i="8"/>
  <c r="F8" i="5"/>
  <c r="E28" i="7"/>
  <c r="D28" i="1"/>
  <c r="G8" i="12"/>
  <c r="F28" i="10"/>
  <c r="F8" i="12"/>
  <c r="B28" i="1"/>
  <c r="B28" i="12"/>
  <c r="G23" i="11"/>
  <c r="G8" i="9"/>
  <c r="F8"/>
  <c r="C28" i="12"/>
  <c r="C13" i="10"/>
  <c r="H8" i="11"/>
  <c r="H23" i="9"/>
  <c r="F28" i="5"/>
  <c r="G13" i="9"/>
  <c r="D28" i="10"/>
  <c r="H13"/>
  <c r="F28" i="6"/>
  <c r="B13" i="7"/>
  <c r="C23" i="5"/>
  <c r="H8" i="8"/>
  <c r="D23"/>
  <c r="D23" i="9"/>
  <c r="C13" i="12"/>
  <c r="E23" i="7"/>
  <c r="B13" i="10"/>
  <c r="G23" i="8"/>
  <c r="E23" i="9"/>
  <c r="G13" i="12"/>
  <c r="H23" i="7"/>
  <c r="F13"/>
  <c r="B28" i="8"/>
  <c r="F23" i="6"/>
  <c r="C13" i="5"/>
  <c r="E23" i="10"/>
  <c r="C13" i="8"/>
  <c r="F8" i="10"/>
  <c r="C23" i="6"/>
  <c r="G8" i="8"/>
  <c r="C23" i="11"/>
  <c r="C28" i="5"/>
  <c r="G13" i="8"/>
  <c r="C28" i="6"/>
  <c r="F13" i="9"/>
  <c r="F13" i="8"/>
  <c r="G23" i="7"/>
  <c r="D13" i="11"/>
  <c r="H23"/>
  <c r="G8"/>
  <c r="F13" i="6"/>
  <c r="H23" i="5"/>
  <c r="E13" i="7"/>
  <c r="B28" i="5"/>
  <c r="E13" i="9"/>
  <c r="E13" i="8"/>
  <c r="E23"/>
  <c r="F8"/>
  <c r="C23"/>
  <c r="B13" i="6"/>
  <c r="C23" i="12"/>
  <c r="B13" i="11"/>
  <c r="B23" i="5"/>
  <c r="G8" i="7"/>
  <c r="B23"/>
  <c r="D23" i="10"/>
  <c r="D13" i="7"/>
  <c r="E13" i="10"/>
  <c r="H23" i="6"/>
  <c r="E23" i="12"/>
  <c r="C13" i="9"/>
  <c r="F23" i="5"/>
  <c r="H8" i="6"/>
  <c r="H23" i="10"/>
  <c r="B13" i="5"/>
  <c r="F23" i="8"/>
  <c r="D13"/>
  <c r="G23" i="10"/>
  <c r="G13" i="6"/>
  <c r="B28"/>
  <c r="E13" i="5"/>
  <c r="C28" i="10"/>
  <c r="B13" i="8"/>
  <c r="E23" i="5"/>
  <c r="C13" i="7"/>
  <c r="F23" i="11"/>
  <c r="E8" i="8"/>
  <c r="G18"/>
  <c r="E28" i="10"/>
  <c r="B23" i="12"/>
  <c r="G28"/>
  <c r="F18" i="9"/>
  <c r="F28" i="8"/>
  <c r="C13" i="6"/>
  <c r="D23" i="11"/>
  <c r="B13" i="12"/>
  <c r="D23" i="7"/>
  <c r="B23" i="11"/>
  <c r="D13" i="10"/>
  <c r="D23" i="12"/>
  <c r="C8" i="7"/>
  <c r="E18" i="6"/>
  <c r="G28"/>
  <c r="E18" i="11"/>
  <c r="H23" i="1"/>
  <c r="G18" i="6"/>
  <c r="G8" i="10"/>
  <c r="G18" i="12"/>
  <c r="G23" i="9"/>
  <c r="D13"/>
  <c r="H23" i="8"/>
  <c r="D13" i="5"/>
  <c r="C13" i="1"/>
  <c r="B18" i="12"/>
  <c r="D28" i="7"/>
  <c r="G13"/>
  <c r="E13" i="1"/>
  <c r="C18"/>
  <c r="B18" i="8"/>
  <c r="D28" i="6"/>
  <c r="B18" i="7"/>
  <c r="E28" i="12"/>
  <c r="H13" i="7"/>
  <c r="B28"/>
  <c r="G13" i="11"/>
  <c r="D28" i="12"/>
  <c r="C18" i="11"/>
  <c r="F13" i="1"/>
  <c r="D18" i="8"/>
  <c r="B18" i="1"/>
  <c r="H13" i="12"/>
  <c r="C28" i="8"/>
  <c r="H13"/>
  <c r="C28" i="7"/>
  <c r="D13" i="6"/>
  <c r="F23" i="10"/>
  <c r="D13" i="12"/>
  <c r="F23"/>
  <c r="B13" i="9"/>
  <c r="F23" i="7"/>
  <c r="G13" i="10"/>
  <c r="C28" i="9"/>
  <c r="F28"/>
  <c r="E28"/>
  <c r="B33"/>
  <c r="F8" i="11"/>
  <c r="B23" i="6"/>
  <c r="H8" i="9"/>
  <c r="B23" i="8"/>
  <c r="C18" i="10"/>
  <c r="B8" i="1"/>
  <c r="B18" i="5"/>
  <c r="H8" i="1"/>
  <c r="E23"/>
  <c r="E18" i="12"/>
  <c r="G23" i="1"/>
  <c r="F18" i="12"/>
  <c r="F23" i="1"/>
  <c r="B33" i="12"/>
  <c r="F18" i="5"/>
  <c r="E8" i="10"/>
  <c r="H18" i="6"/>
  <c r="F18" i="1"/>
  <c r="D18" i="6"/>
  <c r="D18" i="1"/>
  <c r="D18" i="12"/>
  <c r="F23" i="9"/>
  <c r="D8" i="1"/>
  <c r="H13" i="5"/>
  <c r="H28" i="12"/>
  <c r="B18" i="6"/>
  <c r="G18" i="9"/>
  <c r="H28" i="6"/>
  <c r="F18" i="7"/>
  <c r="E28" i="11"/>
  <c r="E8" i="7"/>
  <c r="D18" i="5"/>
  <c r="D8" i="10"/>
  <c r="F18"/>
  <c r="E28" i="8"/>
  <c r="H18" i="12"/>
  <c r="C23" i="7"/>
  <c r="H18" i="10"/>
  <c r="G28" i="11"/>
  <c r="G18"/>
  <c r="B8" i="7"/>
  <c r="G18" i="10"/>
  <c r="G13" i="5"/>
  <c r="C28" i="11"/>
  <c r="H13"/>
  <c r="D28"/>
  <c r="C18" i="12"/>
  <c r="D13" i="1"/>
  <c r="C18" i="6"/>
  <c r="B13" i="1"/>
  <c r="B18" i="10"/>
  <c r="G8" i="1"/>
  <c r="H13" i="9"/>
  <c r="C8" i="10"/>
  <c r="F18" i="8"/>
  <c r="F28" i="11"/>
  <c r="G18" i="7"/>
  <c r="H8" i="10"/>
  <c r="F8" i="7"/>
  <c r="E18" i="5"/>
  <c r="E28"/>
  <c r="E18" i="7"/>
  <c r="D23" i="1"/>
  <c r="D18" i="9"/>
  <c r="C23" i="1"/>
  <c r="E18" i="10"/>
  <c r="E28" i="6"/>
  <c r="H18" i="8"/>
  <c r="G23" i="12"/>
  <c r="G18" i="5"/>
  <c r="C33" i="12"/>
  <c r="D18" i="11"/>
  <c r="G18" i="1"/>
  <c r="E18" i="8"/>
  <c r="B23" i="1"/>
  <c r="F13" i="5"/>
  <c r="B28" i="11"/>
  <c r="F13"/>
  <c r="D28" i="8"/>
  <c r="E13" i="11"/>
  <c r="D28" i="5"/>
  <c r="F18" i="11"/>
  <c r="C18" i="8"/>
  <c r="C8" i="1"/>
  <c r="C18" i="5"/>
  <c r="H13" i="1"/>
  <c r="B18" i="11"/>
  <c r="E8" i="1"/>
  <c r="B18" i="9"/>
  <c r="F8" i="1"/>
  <c r="H13" i="6"/>
  <c r="G23"/>
  <c r="F13" i="12"/>
  <c r="H23"/>
  <c r="F13" i="10"/>
  <c r="G23" i="5"/>
  <c r="E13" i="6"/>
  <c r="B28" i="10"/>
  <c r="E23" i="11"/>
  <c r="F18" i="6"/>
  <c r="D8" i="7"/>
  <c r="E18" i="9"/>
  <c r="C23" i="10"/>
  <c r="B23" i="9"/>
  <c r="C18"/>
  <c r="E8" i="5"/>
  <c r="H18" i="9"/>
  <c r="E13" i="12"/>
  <c r="D23" i="6"/>
  <c r="D8" i="5"/>
  <c r="H18" i="11"/>
  <c r="G8" i="6"/>
  <c r="H18" i="5"/>
  <c r="H8" i="12"/>
  <c r="E23" i="6"/>
  <c r="C13" i="11"/>
  <c r="D23" i="5"/>
  <c r="H8" i="7"/>
  <c r="B23" i="10"/>
  <c r="F28" i="12"/>
  <c r="H18" i="7"/>
  <c r="G28" i="8"/>
  <c r="D18" i="10"/>
  <c r="E18" i="1"/>
  <c r="D18" i="7"/>
  <c r="H18" i="1"/>
  <c r="G13"/>
  <c r="D28" i="9"/>
  <c r="B28"/>
  <c r="G28"/>
  <c r="H28"/>
</calcChain>
</file>

<file path=xl/sharedStrings.xml><?xml version="1.0" encoding="utf-8"?>
<sst xmlns="http://schemas.openxmlformats.org/spreadsheetml/2006/main" count="226" uniqueCount="40">
  <si>
    <t>年</t>
    <rPh sb="0" eb="1">
      <t>ネン</t>
    </rPh>
    <phoneticPr fontId="2"/>
  </si>
  <si>
    <t>月</t>
    <rPh sb="0" eb="1">
      <t>ツキ</t>
    </rPh>
    <phoneticPr fontId="2"/>
  </si>
  <si>
    <t>Eternal Calendar</t>
    <phoneticPr fontId="2"/>
  </si>
  <si>
    <t>Sun</t>
    <phoneticPr fontId="2"/>
  </si>
  <si>
    <t>Mon</t>
    <phoneticPr fontId="2"/>
  </si>
  <si>
    <t>Tue</t>
    <phoneticPr fontId="2"/>
  </si>
  <si>
    <t>Wed</t>
    <phoneticPr fontId="2"/>
  </si>
  <si>
    <t>Thu</t>
    <phoneticPr fontId="2"/>
  </si>
  <si>
    <t>Fri</t>
    <phoneticPr fontId="2"/>
  </si>
  <si>
    <t>Sat</t>
    <phoneticPr fontId="2"/>
  </si>
  <si>
    <t>No.</t>
    <phoneticPr fontId="2"/>
  </si>
  <si>
    <t>年月日</t>
    <rPh sb="0" eb="3">
      <t>ネンガッピ</t>
    </rPh>
    <phoneticPr fontId="2"/>
  </si>
  <si>
    <t>祝日名</t>
  </si>
  <si>
    <t>月</t>
    <phoneticPr fontId="2"/>
  </si>
  <si>
    <t>日</t>
    <phoneticPr fontId="2"/>
  </si>
  <si>
    <t>元日</t>
  </si>
  <si>
    <t>作者のブログ</t>
    <rPh sb="0" eb="2">
      <t>サクシャ</t>
    </rPh>
    <phoneticPr fontId="2"/>
  </si>
  <si>
    <t>振替休日</t>
    <phoneticPr fontId="2"/>
  </si>
  <si>
    <t>成人の日</t>
  </si>
  <si>
    <t>柔らかエクセル</t>
    <rPh sb="0" eb="1">
      <t>ヤワ</t>
    </rPh>
    <phoneticPr fontId="2"/>
  </si>
  <si>
    <t>振替休日</t>
    <phoneticPr fontId="2"/>
  </si>
  <si>
    <t>http://yawaraka-excel.cocolog-nifty.com/blog/</t>
    <phoneticPr fontId="2"/>
  </si>
  <si>
    <t>建国記念の日</t>
  </si>
  <si>
    <t>総務で使えるエクセル残業計算</t>
    <phoneticPr fontId="2"/>
  </si>
  <si>
    <t>春分の日</t>
  </si>
  <si>
    <t>http://zangyoukeisan.cocolog-nifty.com/blog/</t>
    <phoneticPr fontId="2"/>
  </si>
  <si>
    <t>憲法記念日</t>
  </si>
  <si>
    <t>振替休日</t>
    <phoneticPr fontId="2"/>
  </si>
  <si>
    <t>こどもの日</t>
  </si>
  <si>
    <t>海の日</t>
  </si>
  <si>
    <t>敬老の日</t>
  </si>
  <si>
    <t>国民の休日</t>
    <phoneticPr fontId="2"/>
  </si>
  <si>
    <t>秋分の日</t>
  </si>
  <si>
    <t>体育の日</t>
  </si>
  <si>
    <t>文化の日</t>
  </si>
  <si>
    <t>勤労感謝の日</t>
  </si>
  <si>
    <t>天皇誕生日</t>
  </si>
  <si>
    <t>創立記念日（予備欄）</t>
    <phoneticPr fontId="2"/>
  </si>
  <si>
    <t>（予備欄）</t>
    <phoneticPr fontId="2"/>
  </si>
  <si>
    <t>（予備欄）</t>
    <rPh sb="1" eb="3">
      <t>ヨビ</t>
    </rPh>
    <rPh sb="3" eb="4">
      <t>ラン</t>
    </rPh>
    <phoneticPr fontId="2"/>
  </si>
</sst>
</file>

<file path=xl/styles.xml><?xml version="1.0" encoding="utf-8"?>
<styleSheet xmlns="http://schemas.openxmlformats.org/spreadsheetml/2006/main">
  <numFmts count="1">
    <numFmt numFmtId="176" formatCode="0_ 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Berlin Sans FB"/>
      <family val="2"/>
    </font>
    <font>
      <b/>
      <sz val="11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B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52">
    <xf numFmtId="0" fontId="0" fillId="0" borderId="0" xfId="0"/>
    <xf numFmtId="0" fontId="0" fillId="0" borderId="0" xfId="0" applyBorder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6" fontId="5" fillId="2" borderId="4" xfId="0" applyNumberFormat="1" applyFont="1" applyFill="1" applyBorder="1" applyAlignment="1">
      <alignment horizontal="center"/>
    </xf>
    <xf numFmtId="176" fontId="6" fillId="2" borderId="5" xfId="0" applyNumberFormat="1" applyFont="1" applyFill="1" applyBorder="1" applyAlignment="1">
      <alignment horizontal="center"/>
    </xf>
    <xf numFmtId="176" fontId="7" fillId="2" borderId="6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3" borderId="0" xfId="2" applyFont="1" applyFill="1">
      <alignment vertical="center"/>
    </xf>
    <xf numFmtId="0" fontId="0" fillId="0" borderId="0" xfId="2" applyFont="1">
      <alignment vertical="center"/>
    </xf>
    <xf numFmtId="0" fontId="0" fillId="2" borderId="7" xfId="2" applyFont="1" applyFill="1" applyBorder="1" applyAlignment="1">
      <alignment horizontal="center" vertical="center"/>
    </xf>
    <xf numFmtId="0" fontId="0" fillId="2" borderId="8" xfId="2" applyFont="1" applyFill="1" applyBorder="1" applyAlignment="1">
      <alignment horizontal="center" vertical="center"/>
    </xf>
    <xf numFmtId="0" fontId="0" fillId="2" borderId="9" xfId="2" applyFont="1" applyFill="1" applyBorder="1" applyAlignment="1">
      <alignment horizontal="center" vertical="center"/>
    </xf>
    <xf numFmtId="0" fontId="0" fillId="0" borderId="10" xfId="2" applyFont="1" applyFill="1" applyBorder="1">
      <alignment vertical="center"/>
    </xf>
    <xf numFmtId="14" fontId="0" fillId="4" borderId="11" xfId="2" applyNumberFormat="1" applyFont="1" applyFill="1" applyBorder="1">
      <alignment vertical="center"/>
    </xf>
    <xf numFmtId="0" fontId="0" fillId="0" borderId="12" xfId="2" applyFont="1" applyFill="1" applyBorder="1">
      <alignment vertical="center"/>
    </xf>
    <xf numFmtId="0" fontId="0" fillId="2" borderId="0" xfId="2" applyFont="1" applyFill="1" applyBorder="1" applyAlignment="1">
      <alignment horizontal="center" vertical="center"/>
    </xf>
    <xf numFmtId="0" fontId="0" fillId="2" borderId="0" xfId="2" applyFont="1" applyFill="1">
      <alignment vertical="center"/>
    </xf>
    <xf numFmtId="0" fontId="0" fillId="4" borderId="13" xfId="2" applyFont="1" applyFill="1" applyBorder="1" applyAlignment="1">
      <alignment horizontal="center" vertical="center"/>
    </xf>
    <xf numFmtId="14" fontId="0" fillId="4" borderId="14" xfId="2" applyNumberFormat="1" applyFont="1" applyFill="1" applyBorder="1">
      <alignment vertical="center"/>
    </xf>
    <xf numFmtId="0" fontId="0" fillId="0" borderId="15" xfId="2" applyFont="1" applyFill="1" applyBorder="1">
      <alignment vertical="center"/>
    </xf>
    <xf numFmtId="14" fontId="0" fillId="0" borderId="0" xfId="0" applyNumberFormat="1"/>
    <xf numFmtId="0" fontId="1" fillId="6" borderId="16" xfId="0" applyNumberFormat="1" applyFont="1" applyFill="1" applyBorder="1" applyAlignment="1">
      <alignment horizontal="center" vertical="top"/>
    </xf>
    <xf numFmtId="0" fontId="1" fillId="7" borderId="17" xfId="0" applyNumberFormat="1" applyFont="1" applyFill="1" applyBorder="1" applyAlignment="1">
      <alignment horizontal="center" vertical="top"/>
    </xf>
    <xf numFmtId="0" fontId="1" fillId="8" borderId="18" xfId="0" applyNumberFormat="1" applyFont="1" applyFill="1" applyBorder="1" applyAlignment="1">
      <alignment horizontal="center" vertical="top"/>
    </xf>
    <xf numFmtId="0" fontId="10" fillId="9" borderId="16" xfId="0" applyNumberFormat="1" applyFont="1" applyFill="1" applyBorder="1" applyAlignment="1">
      <alignment vertical="top"/>
    </xf>
    <xf numFmtId="0" fontId="1" fillId="7" borderId="19" xfId="0" applyNumberFormat="1" applyFont="1" applyFill="1" applyBorder="1" applyAlignment="1">
      <alignment horizontal="center" vertical="top"/>
    </xf>
    <xf numFmtId="0" fontId="1" fillId="6" borderId="11" xfId="0" applyNumberFormat="1" applyFont="1" applyFill="1" applyBorder="1" applyAlignment="1">
      <alignment horizontal="center" vertical="top"/>
    </xf>
    <xf numFmtId="0" fontId="1" fillId="8" borderId="12" xfId="0" applyNumberFormat="1" applyFont="1" applyFill="1" applyBorder="1" applyAlignment="1">
      <alignment horizontal="center" vertical="top"/>
    </xf>
    <xf numFmtId="0" fontId="10" fillId="9" borderId="17" xfId="0" applyNumberFormat="1" applyFont="1" applyFill="1" applyBorder="1" applyAlignment="1">
      <alignment vertical="top"/>
    </xf>
    <xf numFmtId="0" fontId="10" fillId="9" borderId="18" xfId="0" applyNumberFormat="1" applyFont="1" applyFill="1" applyBorder="1" applyAlignment="1">
      <alignment vertical="top"/>
    </xf>
    <xf numFmtId="0" fontId="3" fillId="5" borderId="13" xfId="0" applyFont="1" applyFill="1" applyBorder="1" applyProtection="1">
      <protection locked="0"/>
    </xf>
    <xf numFmtId="0" fontId="0" fillId="0" borderId="11" xfId="2" applyFont="1" applyBorder="1" applyAlignment="1" applyProtection="1">
      <alignment horizontal="center" vertical="center"/>
      <protection locked="0"/>
    </xf>
    <xf numFmtId="0" fontId="0" fillId="0" borderId="11" xfId="2" applyFont="1" applyFill="1" applyBorder="1" applyAlignment="1" applyProtection="1">
      <alignment horizontal="center" vertical="center"/>
      <protection locked="0"/>
    </xf>
    <xf numFmtId="0" fontId="0" fillId="0" borderId="11" xfId="2" applyFont="1" applyBorder="1" applyProtection="1">
      <alignment vertical="center"/>
      <protection locked="0"/>
    </xf>
    <xf numFmtId="14" fontId="0" fillId="0" borderId="11" xfId="2" applyNumberFormat="1" applyFont="1" applyBorder="1" applyProtection="1">
      <alignment vertical="center"/>
      <protection locked="0"/>
    </xf>
    <xf numFmtId="0" fontId="0" fillId="0" borderId="11" xfId="2" applyFont="1" applyBorder="1" applyAlignment="1" applyProtection="1">
      <alignment horizontal="right" vertical="center"/>
      <protection locked="0"/>
    </xf>
    <xf numFmtId="0" fontId="0" fillId="0" borderId="11" xfId="2" applyFont="1" applyFill="1" applyBorder="1" applyProtection="1">
      <alignment vertical="center"/>
      <protection locked="0"/>
    </xf>
    <xf numFmtId="0" fontId="0" fillId="0" borderId="11" xfId="2" applyFont="1" applyFill="1" applyBorder="1" applyAlignment="1" applyProtection="1">
      <alignment horizontal="right" vertical="center"/>
      <protection locked="0"/>
    </xf>
    <xf numFmtId="0" fontId="10" fillId="9" borderId="20" xfId="0" applyNumberFormat="1" applyFont="1" applyFill="1" applyBorder="1" applyAlignment="1" applyProtection="1">
      <alignment vertical="top"/>
      <protection locked="0"/>
    </xf>
    <xf numFmtId="0" fontId="10" fillId="9" borderId="21" xfId="0" applyNumberFormat="1" applyFont="1" applyFill="1" applyBorder="1" applyAlignment="1" applyProtection="1">
      <alignment vertical="top"/>
      <protection locked="0"/>
    </xf>
    <xf numFmtId="0" fontId="10" fillId="9" borderId="22" xfId="0" applyNumberFormat="1" applyFont="1" applyFill="1" applyBorder="1" applyAlignment="1" applyProtection="1">
      <alignment vertical="top"/>
      <protection locked="0"/>
    </xf>
    <xf numFmtId="0" fontId="10" fillId="9" borderId="23" xfId="0" applyNumberFormat="1" applyFont="1" applyFill="1" applyBorder="1" applyAlignment="1" applyProtection="1">
      <alignment vertical="top"/>
      <protection locked="0"/>
    </xf>
    <xf numFmtId="0" fontId="10" fillId="9" borderId="24" xfId="0" applyNumberFormat="1" applyFont="1" applyFill="1" applyBorder="1" applyAlignment="1" applyProtection="1">
      <alignment vertical="top"/>
      <protection locked="0"/>
    </xf>
    <xf numFmtId="0" fontId="10" fillId="9" borderId="25" xfId="0" applyNumberFormat="1" applyFont="1" applyFill="1" applyBorder="1" applyAlignment="1" applyProtection="1">
      <alignment vertical="top"/>
      <protection locked="0"/>
    </xf>
    <xf numFmtId="0" fontId="3" fillId="5" borderId="13" xfId="0" applyFont="1" applyFill="1" applyBorder="1" applyProtection="1"/>
    <xf numFmtId="0" fontId="0" fillId="2" borderId="0" xfId="2" applyFont="1" applyFill="1" applyBorder="1">
      <alignment vertical="center"/>
    </xf>
    <xf numFmtId="0" fontId="8" fillId="2" borderId="0" xfId="2" applyFont="1" applyFill="1" applyBorder="1" applyAlignment="1">
      <alignment horizontal="right" vertical="center"/>
    </xf>
    <xf numFmtId="0" fontId="9" fillId="2" borderId="0" xfId="1" applyFill="1" applyBorder="1" applyAlignment="1" applyProtection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36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38100</xdr:rowOff>
    </xdr:from>
    <xdr:to>
      <xdr:col>2</xdr:col>
      <xdr:colOff>571500</xdr:colOff>
      <xdr:row>22</xdr:row>
      <xdr:rowOff>57150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4300" y="1752600"/>
          <a:ext cx="3886200" cy="2076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１９５０年～２１００年に対応しています。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ただし、当然のことですが、本テンプレート作成時点（２００９年１２月）以降の期間については、現行の「国民の祝日に関する法律」に則っていますので、同法が改正されると、本テンプレートは修正が必要になり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38100</xdr:rowOff>
    </xdr:from>
    <xdr:to>
      <xdr:col>2</xdr:col>
      <xdr:colOff>571500</xdr:colOff>
      <xdr:row>22</xdr:row>
      <xdr:rowOff>57150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4300" y="1752600"/>
          <a:ext cx="1828800" cy="2076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１９５０年～２１００年に対応しています。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ただし、当然のことですが、本テンプレート作成時点（２００９年１２月）以降の期間については、現行の「国民の祝日に関する法律」に則っていますので、同法が改正されると、本テンプレートは修正が必要になり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yawaraka-excel.cocolog-nifty.com/blog/" TargetMode="External"/><Relationship Id="rId1" Type="http://schemas.openxmlformats.org/officeDocument/2006/relationships/hyperlink" Target="http://zangyoukeisan.cocolog-nifty.com/blog/" TargetMode="External"/><Relationship Id="rId4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yawaraka-excel.cocolog-nifty.com/blog/" TargetMode="External"/><Relationship Id="rId1" Type="http://schemas.openxmlformats.org/officeDocument/2006/relationships/hyperlink" Target="http://zangyoukeisan.cocolog-nifty.com/blog/" TargetMode="External"/><Relationship Id="rId4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H38"/>
  <sheetViews>
    <sheetView tabSelected="1" workbookViewId="0">
      <selection activeCell="B3" sqref="B3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34">
        <v>2012</v>
      </c>
      <c r="C2" t="s">
        <v>0</v>
      </c>
    </row>
    <row r="3" spans="2:8" ht="18.75" customHeight="1" thickBot="1">
      <c r="B3" s="48">
        <v>4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>
        <f t="shared" ref="B7:H7" si="0">IF(B$6&gt;=WEEKDAY(DATE($B2,$B$3,1)),B$6-WEEKDAY(DATE($B2,$B$3,1))+1,"")</f>
        <v>1</v>
      </c>
      <c r="C7" s="25">
        <f t="shared" si="0"/>
        <v>2</v>
      </c>
      <c r="D7" s="25">
        <f t="shared" si="0"/>
        <v>3</v>
      </c>
      <c r="E7" s="25">
        <f t="shared" si="0"/>
        <v>4</v>
      </c>
      <c r="F7" s="25">
        <f t="shared" si="0"/>
        <v>5</v>
      </c>
      <c r="G7" s="25">
        <f t="shared" si="0"/>
        <v>6</v>
      </c>
      <c r="H7" s="27">
        <f t="shared" si="0"/>
        <v>7</v>
      </c>
    </row>
    <row r="8" spans="2:8" ht="9.75" customHeight="1">
      <c r="B8" s="32" t="str">
        <f>IFERROR(IF(B7="","",VLOOKUP(DATE($B$2,$B$3,B7),祝日1!$E$3:$F$29,2,FALSE)),"")</f>
        <v/>
      </c>
      <c r="C8" s="28" t="str">
        <f>IFERROR(IF(C7="","",VLOOKUP(DATE($B$2,$B$3,C7),祝日1!$E$3:$F$29,2,FALSE)),"")</f>
        <v/>
      </c>
      <c r="D8" s="28" t="str">
        <f>IFERROR(IF(D7="","",VLOOKUP(DATE($B$2,$B$3,D7),祝日1!$E$3:$F$29,2,FALSE)),"")</f>
        <v/>
      </c>
      <c r="E8" s="28" t="str">
        <f>IFERROR(IF(E7="","",VLOOKUP(DATE($B$2,$B$3,E7),祝日1!$E$3:$F$29,2,FALSE)),"")</f>
        <v/>
      </c>
      <c r="F8" s="28" t="str">
        <f>IFERROR(IF(F7="","",VLOOKUP(DATE($B$2,$B$3,F7),祝日1!$E$3:$F$29,2,FALSE)),"")</f>
        <v/>
      </c>
      <c r="G8" s="28" t="str">
        <f>IFERROR(IF(G7="","",VLOOKUP(DATE($B$2,$B$3,G7),祝日1!$E$3:$F$29,2,FALSE)),"")</f>
        <v/>
      </c>
      <c r="H8" s="33" t="str">
        <f>IFERROR(IF(H7="","",VLOOKUP(DATE($B$2,$B$3,H7),祝日1!$E$3:$F$29,2,FALSE)),"")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8</v>
      </c>
      <c r="C12" s="30">
        <f t="shared" ref="C12:H12" si="1">B12+1</f>
        <v>9</v>
      </c>
      <c r="D12" s="30">
        <f t="shared" si="1"/>
        <v>10</v>
      </c>
      <c r="E12" s="30">
        <f t="shared" si="1"/>
        <v>11</v>
      </c>
      <c r="F12" s="30">
        <f t="shared" si="1"/>
        <v>12</v>
      </c>
      <c r="G12" s="30">
        <f t="shared" si="1"/>
        <v>13</v>
      </c>
      <c r="H12" s="31">
        <f t="shared" si="1"/>
        <v>14</v>
      </c>
    </row>
    <row r="13" spans="2:8" ht="9.75" customHeight="1">
      <c r="B13" s="32" t="str">
        <f>IFERROR(IF(B12="","",VLOOKUP(DATE($B$2,$B$3,B12),祝日1!$E$3:$F$29,2,FALSE)),"")</f>
        <v/>
      </c>
      <c r="C13" s="28" t="str">
        <f>IFERROR(IF(C12="","",VLOOKUP(DATE($B$2,$B$3,C12),祝日1!$E$3:$F$29,2,FALSE)),"")</f>
        <v/>
      </c>
      <c r="D13" s="28" t="str">
        <f>IFERROR(IF(D12="","",VLOOKUP(DATE($B$2,$B$3,D12),祝日1!$E$3:$F$29,2,FALSE)),"")</f>
        <v/>
      </c>
      <c r="E13" s="28" t="str">
        <f>IFERROR(IF(E12="","",VLOOKUP(DATE($B$2,$B$3,E12),祝日1!$E$3:$F$29,2,FALSE)),"")</f>
        <v/>
      </c>
      <c r="F13" s="28" t="str">
        <f>IFERROR(IF(F12="","",VLOOKUP(DATE($B$2,$B$3,F12),祝日1!$E$3:$F$29,2,FALSE)),"")</f>
        <v/>
      </c>
      <c r="G13" s="28" t="str">
        <f>IFERROR(IF(G12="","",VLOOKUP(DATE($B$2,$B$3,G12),祝日1!$E$3:$F$29,2,FALSE)),"")</f>
        <v/>
      </c>
      <c r="H13" s="33" t="str">
        <f>IFERROR(IF(H12="","",VLOOKUP(DATE($B$2,$B$3,H12),祝日1!$E$3:$F$29,2,FALSE)),"")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15</v>
      </c>
      <c r="C17" s="30">
        <f t="shared" ref="C17:H17" si="2">B17+1</f>
        <v>16</v>
      </c>
      <c r="D17" s="30">
        <f t="shared" si="2"/>
        <v>17</v>
      </c>
      <c r="E17" s="30">
        <f t="shared" si="2"/>
        <v>18</v>
      </c>
      <c r="F17" s="30">
        <f t="shared" si="2"/>
        <v>19</v>
      </c>
      <c r="G17" s="30">
        <f t="shared" si="2"/>
        <v>20</v>
      </c>
      <c r="H17" s="31">
        <f t="shared" si="2"/>
        <v>21</v>
      </c>
    </row>
    <row r="18" spans="2:8" ht="9.75" customHeight="1">
      <c r="B18" s="32" t="str">
        <f>IFERROR(IF(B17="","",VLOOKUP(DATE($B$2,$B$3,B17),祝日1!$E$3:$F$29,2,FALSE)),"")</f>
        <v/>
      </c>
      <c r="C18" s="28" t="str">
        <f>IFERROR(IF(C17="","",VLOOKUP(DATE($B$2,$B$3,C17),祝日1!$E$3:$F$29,2,FALSE)),"")</f>
        <v/>
      </c>
      <c r="D18" s="28" t="str">
        <f>IFERROR(IF(D17="","",VLOOKUP(DATE($B$2,$B$3,D17),祝日1!$E$3:$F$29,2,FALSE)),"")</f>
        <v/>
      </c>
      <c r="E18" s="28" t="str">
        <f>IFERROR(IF(E17="","",VLOOKUP(DATE($B$2,$B$3,E17),祝日1!$E$3:$F$29,2,FALSE)),"")</f>
        <v/>
      </c>
      <c r="F18" s="28" t="str">
        <f>IFERROR(IF(F17="","",VLOOKUP(DATE($B$2,$B$3,F17),祝日1!$E$3:$F$29,2,FALSE)),"")</f>
        <v/>
      </c>
      <c r="G18" s="28" t="str">
        <f>IFERROR(IF(G17="","",VLOOKUP(DATE($B$2,$B$3,G17),祝日1!$E$3:$F$29,2,FALSE)),"")</f>
        <v/>
      </c>
      <c r="H18" s="33" t="str">
        <f>IFERROR(IF(H17="","",VLOOKUP(DATE($B$2,$B$3,H17),祝日1!$E$3:$F$29,2,FALSE)),"")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22</v>
      </c>
      <c r="C22" s="30">
        <f t="shared" ref="C22:H22" si="3">B22+1</f>
        <v>23</v>
      </c>
      <c r="D22" s="30">
        <f t="shared" si="3"/>
        <v>24</v>
      </c>
      <c r="E22" s="30">
        <f t="shared" si="3"/>
        <v>25</v>
      </c>
      <c r="F22" s="30">
        <f t="shared" si="3"/>
        <v>26</v>
      </c>
      <c r="G22" s="30">
        <f t="shared" si="3"/>
        <v>27</v>
      </c>
      <c r="H22" s="31">
        <f t="shared" si="3"/>
        <v>28</v>
      </c>
    </row>
    <row r="23" spans="2:8" ht="9.75" customHeight="1">
      <c r="B23" s="32" t="str">
        <f>IFERROR(IF(B22="","",VLOOKUP(DATE($B$2,$B$3,B22),祝日1!$E$3:$F$29,2,FALSE)),"")</f>
        <v/>
      </c>
      <c r="C23" s="28" t="str">
        <f>IFERROR(IF(C22="","",VLOOKUP(DATE($B$2,$B$3,C22),祝日1!$E$3:$F$29,2,FALSE)),"")</f>
        <v/>
      </c>
      <c r="D23" s="28" t="str">
        <f>IFERROR(IF(D22="","",VLOOKUP(DATE($B$2,$B$3,D22),祝日1!$E$3:$F$29,2,FALSE)),"")</f>
        <v/>
      </c>
      <c r="E23" s="28" t="str">
        <f>IFERROR(IF(E22="","",VLOOKUP(DATE($B$2,$B$3,E22),祝日1!$E$3:$F$29,2,FALSE)),"")</f>
        <v/>
      </c>
      <c r="F23" s="28" t="str">
        <f>IFERROR(IF(F22="","",VLOOKUP(DATE($B$2,$B$3,F22),祝日1!$E$3:$F$29,2,FALSE)),"")</f>
        <v/>
      </c>
      <c r="G23" s="28" t="str">
        <f>IFERROR(IF(G22="","",VLOOKUP(DATE($B$2,$B$3,G22),祝日1!$E$3:$F$29,2,FALSE)),"")</f>
        <v/>
      </c>
      <c r="H23" s="33" t="str">
        <f>IFERROR(IF(H22="","",VLOOKUP(DATE($B$2,$B$3,H22),祝日1!$E$3:$F$29,2,FALSE)),"")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29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30</v>
      </c>
      <c r="D27" s="30" t="str">
        <f>IFERROR(IF(AND($B$3=2,MOD(B2,4)=0),IF($C27+1&lt;=29,C27+1,""),IF($B$3=2,IF($C27+1&lt;=28,$C27+1,""),IF(OR($B$3=1,$B$3=3,$B$3=5,$B$3=7,$B$3=8,$B$3=10,$B$3=12),IF($C27+1&lt;=31,$C27+1,""),IF($C27+1&lt;=30,$C27+1,"")))),"")</f>
        <v/>
      </c>
      <c r="E27" s="30" t="str">
        <f>IFERROR(IF(AND($B$3=2,MOD(B2,4)=0),IF($D27+1&lt;=29,D27+1,""),IF($B$3=2,IF($D27+1&lt;=28,$D27+1,""),IF(OR($B$3=1,$B$3=3,$B$3=5,$B$3=7,$B$3=8,$B$3=10,$B$3=12),IF($D27+1&lt;=31,$D27+1,""),IF($D27+1&lt;=30,$D27+1,"")))),"")</f>
        <v/>
      </c>
      <c r="F27" s="30" t="str">
        <f>IFERROR(IF(AND($B$3=2,MOD(B2,4)=0),IF($E27+1&lt;=29,E27+1,""),IF($B$3=2,IF($E27+1&lt;=28,$E27+1,""),IF(OR($B$3=1,$B$3=3,$B$3=5,$B$3=7,$B$3=8,$B$3=10,$B$3=12),IF($E27+1&lt;=31,$E27+1,""),IF($E27+1&lt;=30,$E27+1,"")))),"")</f>
        <v/>
      </c>
      <c r="G27" s="30" t="str">
        <f>IFERROR(IF(AND($B$3=2,MOD(B2,4)=0),IF($F27+1&lt;=29,F27+1,""),IF($B$3=2,IF($F27+1&lt;=28,$F27+1,""),IF(OR($B$3=1,$B$3=3,$B$3=5,$B$3=7,$B$3=8,$B$3=10,$B$3=12),IF($F27+1&lt;=31,$F27+1,""),IF($F27+1&lt;=30,$F27+1,"")))),"")</f>
        <v/>
      </c>
      <c r="H27" s="31" t="str">
        <f>IFERROR(IF(AND($B$3=2,MOD(B2,4)=0),IF($G27+1&lt;=29,E27+1,""),IF($B$3=2,IF($G27+1&lt;=28,$G27+1,""),IF(OR($B$3=1,$B$3=3,$B$3=5,$B$3=7,$B$3=8,$B$3=10,$B$3=12),IF($G27+1&lt;=31,$G27+1,""),IF($G27+1&lt;=30,$G27+1,"")))),"")</f>
        <v/>
      </c>
    </row>
    <row r="28" spans="2:8" ht="9.75" customHeight="1">
      <c r="B28" s="32" t="str">
        <f>IFERROR(IF(B27="","",VLOOKUP(DATE($B$2,$B$3,B27),祝日1!$E$3:$F$29,2,FALSE)),"")</f>
        <v>昭和の日</v>
      </c>
      <c r="C28" s="28" t="str">
        <f>IFERROR(IF(C27="","",VLOOKUP(DATE($B$2,$B$3,C27),祝日1!$E$3:$F$29,2,FALSE)),"")</f>
        <v>振替休日</v>
      </c>
      <c r="D28" s="28" t="str">
        <f>IFERROR(IF(D27="","",VLOOKUP(DATE($B$2,$B$3,D27),祝日1!$E$3:$F$29,2,FALSE)),"")</f>
        <v/>
      </c>
      <c r="E28" s="28" t="str">
        <f>IFERROR(IF(E27="","",VLOOKUP(DATE($B$2,$B$3,E27),祝日1!$E$3:$F$29,2,FALSE)),"")</f>
        <v/>
      </c>
      <c r="F28" s="28" t="str">
        <f>IFERROR(IF(F27="","",VLOOKUP(DATE($B$2,$B$3,F27),祝日1!$E$3:$F$29,2,FALSE)),"")</f>
        <v/>
      </c>
      <c r="G28" s="28" t="str">
        <f>IFERROR(IF(G27="","",VLOOKUP(DATE($B$2,$B$3,G27),祝日1!$E$3:$F$29,2,FALSE)),"")</f>
        <v/>
      </c>
      <c r="H28" s="33" t="str">
        <f>IFERROR(IF(H27="","",VLOOKUP(DATE($B$2,$B$3,H27),祝日1!$E$3:$F$29,2,FALSE)),"")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 t="str">
        <f>IFERROR(IF(AND($B$3=2,MOD(B2,4)=0),IF($H27+1&lt;=29,H27+1,""),IF($B$3=2,IF($H27+1&lt;=28,$H27+1,""),IF(OR($B$3=1,$B$3=3,$B$3=5,$B$3=7,$B$3=8,$B$3=10,$B$3=12),IF($H27+1&lt;=31,$H27+1,""),IF($H27+1&lt;=30,$H27+1,"")))),"")</f>
        <v/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IFERROR(IF(B32="","",VLOOKUP(DATE($B$2,$B$3,B32),祝日1!$E$3:$F$29,2,FALSE)),"")</f>
        <v/>
      </c>
      <c r="C33" s="28" t="str">
        <f>IFERROR(IF(C32="","",VLOOKUP(DATE($B$2,$B$3,C32),祝日1!$E$3:$F$29,2,FALSE)),"")</f>
        <v/>
      </c>
      <c r="D33" s="28" t="str">
        <f>IFERROR(IF(D32="","",VLOOKUP(DATE($B$2,$B$3,D32),祝日1!$E$3:$F$29,2,FALSE)),"")</f>
        <v/>
      </c>
      <c r="E33" s="28" t="str">
        <f>IFERROR(IF(E32="","",VLOOKUP(DATE($B$2,$B$3,E32),祝日1!$E$3:$F$29,2,FALSE)),"")</f>
        <v/>
      </c>
      <c r="F33" s="28" t="str">
        <f>IFERROR(IF(F32="","",VLOOKUP(DATE($B$2,$B$3,F32),祝日1!$E$3:$F$29,2,FALSE)),"")</f>
        <v/>
      </c>
      <c r="G33" s="28" t="str">
        <f>IFERROR(IF(G32="","",VLOOKUP(DATE($B$2,$B$3,G32),祝日1!$E$3:$F$29,2,FALSE)),"")</f>
        <v/>
      </c>
      <c r="H33" s="33" t="str">
        <f>IFERROR(IF(H32="","",VLOOKUP(DATE($B$2,$B$3,H32),祝日1!$E$3:$F$29,2,FALSE)),"")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/>
  <phoneticPr fontId="2"/>
  <conditionalFormatting sqref="C7">
    <cfRule type="expression" dxfId="359" priority="30" stopIfTrue="1">
      <formula>$C$8&lt;&gt;""</formula>
    </cfRule>
  </conditionalFormatting>
  <conditionalFormatting sqref="D7">
    <cfRule type="expression" dxfId="358" priority="29" stopIfTrue="1">
      <formula>$D$8&lt;&gt;""</formula>
    </cfRule>
  </conditionalFormatting>
  <conditionalFormatting sqref="E7">
    <cfRule type="expression" dxfId="357" priority="28" stopIfTrue="1">
      <formula>$E$8</formula>
    </cfRule>
  </conditionalFormatting>
  <conditionalFormatting sqref="F7">
    <cfRule type="expression" dxfId="356" priority="27" stopIfTrue="1">
      <formula>$F$8&lt;&gt;""</formula>
    </cfRule>
  </conditionalFormatting>
  <conditionalFormatting sqref="G7">
    <cfRule type="expression" dxfId="355" priority="26" stopIfTrue="1">
      <formula>$G$8&lt;&gt;""</formula>
    </cfRule>
  </conditionalFormatting>
  <conditionalFormatting sqref="C12">
    <cfRule type="expression" dxfId="354" priority="25" stopIfTrue="1">
      <formula>$C$13&lt;&gt;""</formula>
    </cfRule>
  </conditionalFormatting>
  <conditionalFormatting sqref="D12">
    <cfRule type="expression" dxfId="353" priority="24" stopIfTrue="1">
      <formula>$D$13&lt;&gt;""</formula>
    </cfRule>
  </conditionalFormatting>
  <conditionalFormatting sqref="E12">
    <cfRule type="expression" dxfId="352" priority="23" stopIfTrue="1">
      <formula>$E$13&lt;&gt;""</formula>
    </cfRule>
  </conditionalFormatting>
  <conditionalFormatting sqref="F12">
    <cfRule type="expression" dxfId="351" priority="22" stopIfTrue="1">
      <formula>$F$13&lt;&gt;""</formula>
    </cfRule>
  </conditionalFormatting>
  <conditionalFormatting sqref="G12">
    <cfRule type="expression" dxfId="350" priority="21" stopIfTrue="1">
      <formula>$G$13&lt;&gt;""</formula>
    </cfRule>
  </conditionalFormatting>
  <conditionalFormatting sqref="C17">
    <cfRule type="expression" dxfId="349" priority="20" stopIfTrue="1">
      <formula>$C$18&lt;&gt;""</formula>
    </cfRule>
  </conditionalFormatting>
  <conditionalFormatting sqref="D17">
    <cfRule type="expression" dxfId="348" priority="19" stopIfTrue="1">
      <formula>$D$18&lt;&gt;""</formula>
    </cfRule>
  </conditionalFormatting>
  <conditionalFormatting sqref="E17">
    <cfRule type="expression" dxfId="347" priority="18" stopIfTrue="1">
      <formula>$E$18&lt;&gt;""</formula>
    </cfRule>
  </conditionalFormatting>
  <conditionalFormatting sqref="F17">
    <cfRule type="expression" dxfId="346" priority="17" stopIfTrue="1">
      <formula>$F$18&lt;&gt;""</formula>
    </cfRule>
  </conditionalFormatting>
  <conditionalFormatting sqref="G17">
    <cfRule type="expression" dxfId="345" priority="16" stopIfTrue="1">
      <formula>$G$18&lt;&gt;""</formula>
    </cfRule>
  </conditionalFormatting>
  <conditionalFormatting sqref="C22">
    <cfRule type="expression" dxfId="344" priority="15" stopIfTrue="1">
      <formula>$C$23&lt;&gt;""</formula>
    </cfRule>
  </conditionalFormatting>
  <conditionalFormatting sqref="D22">
    <cfRule type="expression" dxfId="343" priority="14" stopIfTrue="1">
      <formula>$D$23&lt;&gt;""</formula>
    </cfRule>
  </conditionalFormatting>
  <conditionalFormatting sqref="E22">
    <cfRule type="expression" dxfId="342" priority="13" stopIfTrue="1">
      <formula>$E$23&lt;&gt;""</formula>
    </cfRule>
  </conditionalFormatting>
  <conditionalFormatting sqref="F22">
    <cfRule type="expression" dxfId="341" priority="12" stopIfTrue="1">
      <formula>$F$23&lt;&gt;""</formula>
    </cfRule>
  </conditionalFormatting>
  <conditionalFormatting sqref="G22">
    <cfRule type="expression" dxfId="340" priority="11" stopIfTrue="1">
      <formula>$G$23&lt;&gt;""</formula>
    </cfRule>
  </conditionalFormatting>
  <conditionalFormatting sqref="C27">
    <cfRule type="expression" dxfId="339" priority="10" stopIfTrue="1">
      <formula>$C$28&lt;&gt;""</formula>
    </cfRule>
  </conditionalFormatting>
  <conditionalFormatting sqref="D27">
    <cfRule type="expression" dxfId="338" priority="9" stopIfTrue="1">
      <formula>$D$28&lt;&gt;""</formula>
    </cfRule>
  </conditionalFormatting>
  <conditionalFormatting sqref="E27">
    <cfRule type="expression" dxfId="337" priority="8" stopIfTrue="1">
      <formula>$E$28&lt;&gt;""</formula>
    </cfRule>
  </conditionalFormatting>
  <conditionalFormatting sqref="F27">
    <cfRule type="expression" dxfId="336" priority="7" stopIfTrue="1">
      <formula>$F$28&lt;&gt;""</formula>
    </cfRule>
  </conditionalFormatting>
  <conditionalFormatting sqref="G27">
    <cfRule type="expression" dxfId="335" priority="6" stopIfTrue="1">
      <formula>$G$28&lt;&gt;""</formula>
    </cfRule>
  </conditionalFormatting>
  <conditionalFormatting sqref="C32">
    <cfRule type="expression" dxfId="334" priority="5" stopIfTrue="1">
      <formula>$C$33&lt;&gt;""</formula>
    </cfRule>
  </conditionalFormatting>
  <conditionalFormatting sqref="D32">
    <cfRule type="expression" dxfId="333" priority="4" stopIfTrue="1">
      <formula>$D$33&lt;&gt;""</formula>
    </cfRule>
  </conditionalFormatting>
  <conditionalFormatting sqref="E32">
    <cfRule type="expression" dxfId="332" priority="3" stopIfTrue="1">
      <formula>$E$33&lt;&gt;""</formula>
    </cfRule>
  </conditionalFormatting>
  <conditionalFormatting sqref="F32">
    <cfRule type="expression" dxfId="331" priority="2" stopIfTrue="1">
      <formula>$F$33&lt;&gt;""</formula>
    </cfRule>
  </conditionalFormatting>
  <conditionalFormatting sqref="G32">
    <cfRule type="expression" dxfId="33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M10" sqref="M10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'4月'!B2+1</f>
        <v>2013</v>
      </c>
      <c r="C2" t="s">
        <v>0</v>
      </c>
    </row>
    <row r="3" spans="2:8" ht="18.75" customHeight="1" thickBot="1">
      <c r="B3" s="48">
        <v>1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 t="str">
        <f t="shared" si="0"/>
        <v/>
      </c>
      <c r="D7" s="25">
        <f t="shared" si="0"/>
        <v>1</v>
      </c>
      <c r="E7" s="25">
        <f t="shared" si="0"/>
        <v>2</v>
      </c>
      <c r="F7" s="25">
        <f t="shared" si="0"/>
        <v>3</v>
      </c>
      <c r="G7" s="25">
        <f t="shared" si="0"/>
        <v>4</v>
      </c>
      <c r="H7" s="27">
        <f t="shared" si="0"/>
        <v>5</v>
      </c>
    </row>
    <row r="8" spans="2:8" ht="9.75" customHeight="1">
      <c r="B8" s="32" t="str">
        <f>IFERROR(IF(B7="","",VLOOKUP(DATE($B$2,$B$3,B7),祝日2!$E$3:$F$29,2,FALSE)),"")</f>
        <v/>
      </c>
      <c r="C8" s="28" t="str">
        <f>IFERROR(IF(C7="","",VLOOKUP(DATE($B$2,$B$3,C7),祝日2!$E$3:$F$29,2,FALSE)),"")</f>
        <v/>
      </c>
      <c r="D8" s="28" t="str">
        <f>IFERROR(IF(D7="","",VLOOKUP(DATE($B$2,$B$3,D7),祝日2!$E$3:$F$29,2,FALSE)),"")</f>
        <v>元日</v>
      </c>
      <c r="E8" s="28" t="str">
        <f>IFERROR(IF(E7="","",VLOOKUP(DATE($B$2,$B$3,E7),祝日2!$E$3:$F$29,2,FALSE)),"")</f>
        <v/>
      </c>
      <c r="F8" s="28" t="str">
        <f>IFERROR(IF(F7="","",VLOOKUP(DATE($B$2,$B$3,F7),祝日2!$E$3:$F$29,2,FALSE)),"")</f>
        <v/>
      </c>
      <c r="G8" s="28" t="str">
        <f>IFERROR(IF(G7="","",VLOOKUP(DATE($B$2,$B$3,G7),祝日2!$E$3:$F$29,2,FALSE)),"")</f>
        <v/>
      </c>
      <c r="H8" s="33" t="str">
        <f>IFERROR(IF(H7="","",VLOOKUP(DATE($B$2,$B$3,H7),祝日2!$E$3:$F$29,2,FALSE)),"")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6</v>
      </c>
      <c r="C12" s="30">
        <f t="shared" ref="C12:H12" si="1">B12+1</f>
        <v>7</v>
      </c>
      <c r="D12" s="30">
        <f t="shared" si="1"/>
        <v>8</v>
      </c>
      <c r="E12" s="30">
        <f t="shared" si="1"/>
        <v>9</v>
      </c>
      <c r="F12" s="30">
        <f t="shared" si="1"/>
        <v>10</v>
      </c>
      <c r="G12" s="30">
        <f t="shared" si="1"/>
        <v>11</v>
      </c>
      <c r="H12" s="31">
        <f t="shared" si="1"/>
        <v>12</v>
      </c>
    </row>
    <row r="13" spans="2:8" ht="9.75" customHeight="1">
      <c r="B13" s="32" t="str">
        <f>IFERROR(IF(B12="","",VLOOKUP(DATE($B$2,$B$3,B12),祝日2!$E$3:$F$29,2,FALSE)),"")</f>
        <v/>
      </c>
      <c r="C13" s="28" t="str">
        <f>IFERROR(IF(C12="","",VLOOKUP(DATE($B$2,$B$3,C12),祝日2!$E$3:$F$29,2,FALSE)),"")</f>
        <v/>
      </c>
      <c r="D13" s="28" t="str">
        <f>IFERROR(IF(D12="","",VLOOKUP(DATE($B$2,$B$3,D12),祝日2!$E$3:$F$29,2,FALSE)),"")</f>
        <v/>
      </c>
      <c r="E13" s="28" t="str">
        <f>IFERROR(IF(E12="","",VLOOKUP(DATE($B$2,$B$3,E12),祝日2!$E$3:$F$29,2,FALSE)),"")</f>
        <v/>
      </c>
      <c r="F13" s="28" t="str">
        <f>IFERROR(IF(F12="","",VLOOKUP(DATE($B$2,$B$3,F12),祝日2!$E$3:$F$29,2,FALSE)),"")</f>
        <v/>
      </c>
      <c r="G13" s="28" t="str">
        <f>IFERROR(IF(G12="","",VLOOKUP(DATE($B$2,$B$3,G12),祝日2!$E$3:$F$29,2,FALSE)),"")</f>
        <v/>
      </c>
      <c r="H13" s="33" t="str">
        <f>IFERROR(IF(H12="","",VLOOKUP(DATE($B$2,$B$3,H12),祝日2!$E$3:$F$29,2,FALSE)),"")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13</v>
      </c>
      <c r="C17" s="30">
        <f t="shared" ref="C17:H17" si="2">B17+1</f>
        <v>14</v>
      </c>
      <c r="D17" s="30">
        <f t="shared" si="2"/>
        <v>15</v>
      </c>
      <c r="E17" s="30">
        <f t="shared" si="2"/>
        <v>16</v>
      </c>
      <c r="F17" s="30">
        <f t="shared" si="2"/>
        <v>17</v>
      </c>
      <c r="G17" s="30">
        <f t="shared" si="2"/>
        <v>18</v>
      </c>
      <c r="H17" s="31">
        <f t="shared" si="2"/>
        <v>19</v>
      </c>
    </row>
    <row r="18" spans="2:8" ht="9.75" customHeight="1">
      <c r="B18" s="32" t="str">
        <f>IFERROR(IF(B17="","",VLOOKUP(DATE($B$2,$B$3,B17),祝日2!$E$3:$F$29,2,FALSE)),"")</f>
        <v/>
      </c>
      <c r="C18" s="28" t="str">
        <f>IFERROR(IF(C17="","",VLOOKUP(DATE($B$2,$B$3,C17),祝日2!$E$3:$F$29,2,FALSE)),"")</f>
        <v>成人の日</v>
      </c>
      <c r="D18" s="28" t="str">
        <f>IFERROR(IF(D17="","",VLOOKUP(DATE($B$2,$B$3,D17),祝日2!$E$3:$F$29,2,FALSE)),"")</f>
        <v/>
      </c>
      <c r="E18" s="28" t="str">
        <f>IFERROR(IF(E17="","",VLOOKUP(DATE($B$2,$B$3,E17),祝日2!$E$3:$F$29,2,FALSE)),"")</f>
        <v/>
      </c>
      <c r="F18" s="28" t="str">
        <f>IFERROR(IF(F17="","",VLOOKUP(DATE($B$2,$B$3,F17),祝日2!$E$3:$F$29,2,FALSE)),"")</f>
        <v/>
      </c>
      <c r="G18" s="28" t="str">
        <f>IFERROR(IF(G17="","",VLOOKUP(DATE($B$2,$B$3,G17),祝日2!$E$3:$F$29,2,FALSE)),"")</f>
        <v/>
      </c>
      <c r="H18" s="33" t="str">
        <f>IFERROR(IF(H17="","",VLOOKUP(DATE($B$2,$B$3,H17),祝日2!$E$3:$F$29,2,FALSE)),"")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20</v>
      </c>
      <c r="C22" s="30">
        <f t="shared" ref="C22:H22" si="3">B22+1</f>
        <v>21</v>
      </c>
      <c r="D22" s="30">
        <f t="shared" si="3"/>
        <v>22</v>
      </c>
      <c r="E22" s="30">
        <f t="shared" si="3"/>
        <v>23</v>
      </c>
      <c r="F22" s="30">
        <f t="shared" si="3"/>
        <v>24</v>
      </c>
      <c r="G22" s="30">
        <f t="shared" si="3"/>
        <v>25</v>
      </c>
      <c r="H22" s="31">
        <f t="shared" si="3"/>
        <v>26</v>
      </c>
    </row>
    <row r="23" spans="2:8" ht="9.75" customHeight="1">
      <c r="B23" s="32" t="str">
        <f>IFERROR(IF(B22="","",VLOOKUP(DATE($B$2,$B$3,B22),祝日2!$E$3:$F$29,2,FALSE)),"")</f>
        <v/>
      </c>
      <c r="C23" s="28" t="str">
        <f>IFERROR(IF(C22="","",VLOOKUP(DATE($B$2,$B$3,C22),祝日2!$E$3:$F$29,2,FALSE)),"")</f>
        <v/>
      </c>
      <c r="D23" s="28" t="str">
        <f>IFERROR(IF(D22="","",VLOOKUP(DATE($B$2,$B$3,D22),祝日2!$E$3:$F$29,2,FALSE)),"")</f>
        <v/>
      </c>
      <c r="E23" s="28" t="str">
        <f>IFERROR(IF(E22="","",VLOOKUP(DATE($B$2,$B$3,E22),祝日2!$E$3:$F$29,2,FALSE)),"")</f>
        <v/>
      </c>
      <c r="F23" s="28" t="str">
        <f>IFERROR(IF(F22="","",VLOOKUP(DATE($B$2,$B$3,F22),祝日2!$E$3:$F$29,2,FALSE)),"")</f>
        <v/>
      </c>
      <c r="G23" s="28" t="str">
        <f>IFERROR(IF(G22="","",VLOOKUP(DATE($B$2,$B$3,G22),祝日2!$E$3:$F$29,2,FALSE)),"")</f>
        <v/>
      </c>
      <c r="H23" s="33" t="str">
        <f>IFERROR(IF(H22="","",VLOOKUP(DATE($B$2,$B$3,H22),祝日2!$E$3:$F$29,2,FALSE)),"")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27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28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29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30</v>
      </c>
      <c r="F27" s="30">
        <f>IFERROR(IF(AND($B$3=2,MOD(B2,4)=0),IF($E27+1&lt;=29,E27+1,""),IF($B$3=2,IF($E27+1&lt;=28,$E27+1,""),IF(OR($B$3=1,$B$3=3,$B$3=5,$B$3=7,$B$3=8,$B$3=10,$B$3=12),IF($E27+1&lt;=31,$E27+1,""),IF($E27+1&lt;=30,$E27+1,"")))),"")</f>
        <v>31</v>
      </c>
      <c r="G27" s="30" t="str">
        <f>IFERROR(IF(AND($B$3=2,MOD(B2,4)=0),IF($F27+1&lt;=29,F27+1,""),IF($B$3=2,IF($F27+1&lt;=28,$F27+1,""),IF(OR($B$3=1,$B$3=3,$B$3=5,$B$3=7,$B$3=8,$B$3=10,$B$3=12),IF($F27+1&lt;=31,$F27+1,""),IF($F27+1&lt;=30,$F27+1,"")))),"")</f>
        <v/>
      </c>
      <c r="H27" s="31" t="str">
        <f>IFERROR(IF(AND($B$3=2,MOD(B2,4)=0),IF($G27+1&lt;=29,E27+1,""),IF($B$3=2,IF($G27+1&lt;=28,$G27+1,""),IF(OR($B$3=1,$B$3=3,$B$3=5,$B$3=7,$B$3=8,$B$3=10,$B$3=12),IF($G27+1&lt;=31,$G27+1,""),IF($G27+1&lt;=30,$G27+1,"")))),"")</f>
        <v/>
      </c>
    </row>
    <row r="28" spans="2:8" ht="9.75" customHeight="1">
      <c r="B28" s="32" t="str">
        <f>IFERROR(IF(B27="","",VLOOKUP(DATE($B$2,$B$3,B27),祝日2!$E$3:$F$29,2,FALSE)),"")</f>
        <v/>
      </c>
      <c r="C28" s="28" t="str">
        <f>IFERROR(IF(C27="","",VLOOKUP(DATE($B$2,$B$3,C27),祝日2!$E$3:$F$29,2,FALSE)),"")</f>
        <v/>
      </c>
      <c r="D28" s="28" t="str">
        <f>IFERROR(IF(D27="","",VLOOKUP(DATE($B$2,$B$3,D27),祝日2!$E$3:$F$29,2,FALSE)),"")</f>
        <v/>
      </c>
      <c r="E28" s="28" t="str">
        <f>IFERROR(IF(E27="","",VLOOKUP(DATE($B$2,$B$3,E27),祝日2!$E$3:$F$29,2,FALSE)),"")</f>
        <v/>
      </c>
      <c r="F28" s="28" t="str">
        <f>IFERROR(IF(F27="","",VLOOKUP(DATE($B$2,$B$3,F27),祝日2!$E$3:$F$29,2,FALSE)),"")</f>
        <v/>
      </c>
      <c r="G28" s="28" t="str">
        <f>IFERROR(IF(G27="","",VLOOKUP(DATE($B$2,$B$3,G27),祝日2!$E$3:$F$29,2,FALSE)),"")</f>
        <v/>
      </c>
      <c r="H28" s="33" t="str">
        <f>IFERROR(IF(H27="","",VLOOKUP(DATE($B$2,$B$3,H27),祝日2!$E$3:$F$29,2,FALSE)),"")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 t="str">
        <f>IFERROR(IF(AND($B$3=2,MOD(B2,4)=0),IF($H27+1&lt;=29,H27+1,""),IF($B$3=2,IF($H27+1&lt;=28,$H27+1,""),IF(OR($B$3=1,$B$3=3,$B$3=5,$B$3=7,$B$3=8,$B$3=10,$B$3=12),IF($H27+1&lt;=31,$H27+1,""),IF($H27+1&lt;=30,$H27+1,"")))),"")</f>
        <v/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IFERROR(IF(B32="","",VLOOKUP(DATE($B$2,$B$3,B32),祝日2!$E$3:$F$29,2,FALSE)),"")</f>
        <v/>
      </c>
      <c r="C33" s="28" t="str">
        <f>IFERROR(IF(C32="","",VLOOKUP(DATE($B$2,$B$3,C32),祝日2!$E$3:$F$29,2,FALSE)),"")</f>
        <v/>
      </c>
      <c r="D33" s="28" t="str">
        <f>IFERROR(IF(D32="","",VLOOKUP(DATE($B$2,$B$3,D32),祝日2!$E$3:$F$29,2,FALSE)),"")</f>
        <v/>
      </c>
      <c r="E33" s="28" t="str">
        <f>IFERROR(IF(E32="","",VLOOKUP(DATE($B$2,$B$3,E32),祝日2!$E$3:$F$29,2,FALSE)),"")</f>
        <v/>
      </c>
      <c r="F33" s="28" t="str">
        <f>IFERROR(IF(F32="","",VLOOKUP(DATE($B$2,$B$3,F32),祝日2!$E$3:$F$29,2,FALSE)),"")</f>
        <v/>
      </c>
      <c r="G33" s="28" t="str">
        <f>IFERROR(IF(G32="","",VLOOKUP(DATE($B$2,$B$3,G32),祝日2!$E$3:$F$29,2,FALSE)),"")</f>
        <v/>
      </c>
      <c r="H33" s="33" t="str">
        <f>IFERROR(IF(H32="","",VLOOKUP(DATE($B$2,$B$3,H32),祝日2!$E$3:$F$29,2,FALSE)),"")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89" priority="30" stopIfTrue="1">
      <formula>$C$8&lt;&gt;""</formula>
    </cfRule>
  </conditionalFormatting>
  <conditionalFormatting sqref="D7">
    <cfRule type="expression" dxfId="88" priority="29" stopIfTrue="1">
      <formula>$D$8&lt;&gt;""</formula>
    </cfRule>
  </conditionalFormatting>
  <conditionalFormatting sqref="E7">
    <cfRule type="expression" dxfId="87" priority="28" stopIfTrue="1">
      <formula>$E$8</formula>
    </cfRule>
  </conditionalFormatting>
  <conditionalFormatting sqref="F7">
    <cfRule type="expression" dxfId="86" priority="27" stopIfTrue="1">
      <formula>$F$8&lt;&gt;""</formula>
    </cfRule>
  </conditionalFormatting>
  <conditionalFormatting sqref="G7">
    <cfRule type="expression" dxfId="85" priority="26" stopIfTrue="1">
      <formula>$G$8&lt;&gt;""</formula>
    </cfRule>
  </conditionalFormatting>
  <conditionalFormatting sqref="C12">
    <cfRule type="expression" dxfId="84" priority="25" stopIfTrue="1">
      <formula>$C$13&lt;&gt;""</formula>
    </cfRule>
  </conditionalFormatting>
  <conditionalFormatting sqref="D12">
    <cfRule type="expression" dxfId="83" priority="24" stopIfTrue="1">
      <formula>$D$13&lt;&gt;""</formula>
    </cfRule>
  </conditionalFormatting>
  <conditionalFormatting sqref="E12">
    <cfRule type="expression" dxfId="82" priority="23" stopIfTrue="1">
      <formula>$E$13&lt;&gt;""</formula>
    </cfRule>
  </conditionalFormatting>
  <conditionalFormatting sqref="F12">
    <cfRule type="expression" dxfId="81" priority="22" stopIfTrue="1">
      <formula>$F$13&lt;&gt;""</formula>
    </cfRule>
  </conditionalFormatting>
  <conditionalFormatting sqref="G12">
    <cfRule type="expression" dxfId="80" priority="21" stopIfTrue="1">
      <formula>$G$13&lt;&gt;""</formula>
    </cfRule>
  </conditionalFormatting>
  <conditionalFormatting sqref="C17">
    <cfRule type="expression" dxfId="79" priority="20" stopIfTrue="1">
      <formula>$C$18&lt;&gt;""</formula>
    </cfRule>
  </conditionalFormatting>
  <conditionalFormatting sqref="D17">
    <cfRule type="expression" dxfId="78" priority="19" stopIfTrue="1">
      <formula>$D$18&lt;&gt;""</formula>
    </cfRule>
  </conditionalFormatting>
  <conditionalFormatting sqref="E17">
    <cfRule type="expression" dxfId="77" priority="18" stopIfTrue="1">
      <formula>$E$18&lt;&gt;""</formula>
    </cfRule>
  </conditionalFormatting>
  <conditionalFormatting sqref="F17">
    <cfRule type="expression" dxfId="76" priority="17" stopIfTrue="1">
      <formula>$F$18&lt;&gt;""</formula>
    </cfRule>
  </conditionalFormatting>
  <conditionalFormatting sqref="G17">
    <cfRule type="expression" dxfId="75" priority="16" stopIfTrue="1">
      <formula>$G$18&lt;&gt;""</formula>
    </cfRule>
  </conditionalFormatting>
  <conditionalFormatting sqref="C22">
    <cfRule type="expression" dxfId="74" priority="15" stopIfTrue="1">
      <formula>$C$23&lt;&gt;""</formula>
    </cfRule>
  </conditionalFormatting>
  <conditionalFormatting sqref="D22">
    <cfRule type="expression" dxfId="73" priority="14" stopIfTrue="1">
      <formula>$D$23&lt;&gt;""</formula>
    </cfRule>
  </conditionalFormatting>
  <conditionalFormatting sqref="E22">
    <cfRule type="expression" dxfId="72" priority="13" stopIfTrue="1">
      <formula>$E$23&lt;&gt;""</formula>
    </cfRule>
  </conditionalFormatting>
  <conditionalFormatting sqref="F22">
    <cfRule type="expression" dxfId="71" priority="12" stopIfTrue="1">
      <formula>$F$23&lt;&gt;""</formula>
    </cfRule>
  </conditionalFormatting>
  <conditionalFormatting sqref="G22">
    <cfRule type="expression" dxfId="70" priority="11" stopIfTrue="1">
      <formula>$G$23&lt;&gt;""</formula>
    </cfRule>
  </conditionalFormatting>
  <conditionalFormatting sqref="C27">
    <cfRule type="expression" dxfId="69" priority="10" stopIfTrue="1">
      <formula>$C$28&lt;&gt;""</formula>
    </cfRule>
  </conditionalFormatting>
  <conditionalFormatting sqref="D27">
    <cfRule type="expression" dxfId="68" priority="9" stopIfTrue="1">
      <formula>$D$28&lt;&gt;""</formula>
    </cfRule>
  </conditionalFormatting>
  <conditionalFormatting sqref="E27">
    <cfRule type="expression" dxfId="67" priority="8" stopIfTrue="1">
      <formula>$E$28&lt;&gt;""</formula>
    </cfRule>
  </conditionalFormatting>
  <conditionalFormatting sqref="F27">
    <cfRule type="expression" dxfId="66" priority="7" stopIfTrue="1">
      <formula>$F$28&lt;&gt;""</formula>
    </cfRule>
  </conditionalFormatting>
  <conditionalFormatting sqref="G27">
    <cfRule type="expression" dxfId="65" priority="6" stopIfTrue="1">
      <formula>$G$28&lt;&gt;""</formula>
    </cfRule>
  </conditionalFormatting>
  <conditionalFormatting sqref="C32">
    <cfRule type="expression" dxfId="64" priority="5" stopIfTrue="1">
      <formula>$C$33&lt;&gt;""</formula>
    </cfRule>
  </conditionalFormatting>
  <conditionalFormatting sqref="D32">
    <cfRule type="expression" dxfId="63" priority="4" stopIfTrue="1">
      <formula>$D$33&lt;&gt;""</formula>
    </cfRule>
  </conditionalFormatting>
  <conditionalFormatting sqref="E32">
    <cfRule type="expression" dxfId="62" priority="3" stopIfTrue="1">
      <formula>$E$33&lt;&gt;""</formula>
    </cfRule>
  </conditionalFormatting>
  <conditionalFormatting sqref="F32">
    <cfRule type="expression" dxfId="61" priority="2" stopIfTrue="1">
      <formula>$F$33&lt;&gt;""</formula>
    </cfRule>
  </conditionalFormatting>
  <conditionalFormatting sqref="G32">
    <cfRule type="expression" dxfId="6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  <ignoredErrors>
    <ignoredError sqref="B2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E29" sqref="E29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'1月'!B2</f>
        <v>2013</v>
      </c>
      <c r="C2" t="s">
        <v>0</v>
      </c>
    </row>
    <row r="3" spans="2:8" ht="18.75" customHeight="1" thickBot="1">
      <c r="B3" s="48">
        <v>2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 t="str">
        <f t="shared" si="0"/>
        <v/>
      </c>
      <c r="D7" s="25" t="str">
        <f t="shared" si="0"/>
        <v/>
      </c>
      <c r="E7" s="25" t="str">
        <f t="shared" si="0"/>
        <v/>
      </c>
      <c r="F7" s="25" t="str">
        <f t="shared" si="0"/>
        <v/>
      </c>
      <c r="G7" s="25">
        <f t="shared" si="0"/>
        <v>1</v>
      </c>
      <c r="H7" s="27">
        <f t="shared" si="0"/>
        <v>2</v>
      </c>
    </row>
    <row r="8" spans="2:8" ht="9.75" customHeight="1">
      <c r="B8" s="32" t="str">
        <f>IFERROR(IF(B7="","",VLOOKUP(DATE($B$2,$B$3,B7),祝日2!$E$3:$F$29,2,FALSE)),"")</f>
        <v/>
      </c>
      <c r="C8" s="28" t="str">
        <f>IFERROR(IF(C7="","",VLOOKUP(DATE($B$2,$B$3,C7),祝日2!$E$3:$F$29,2,FALSE)),"")</f>
        <v/>
      </c>
      <c r="D8" s="28" t="str">
        <f>IFERROR(IF(D7="","",VLOOKUP(DATE($B$2,$B$3,D7),祝日2!$E$3:$F$29,2,FALSE)),"")</f>
        <v/>
      </c>
      <c r="E8" s="28" t="str">
        <f>IFERROR(IF(E7="","",VLOOKUP(DATE($B$2,$B$3,E7),祝日2!$E$3:$F$29,2,FALSE)),"")</f>
        <v/>
      </c>
      <c r="F8" s="28" t="str">
        <f>IFERROR(IF(F7="","",VLOOKUP(DATE($B$2,$B$3,F7),祝日2!$E$3:$F$29,2,FALSE)),"")</f>
        <v/>
      </c>
      <c r="G8" s="28" t="str">
        <f>IFERROR(IF(G7="","",VLOOKUP(DATE($B$2,$B$3,G7),祝日2!$E$3:$F$29,2,FALSE)),"")</f>
        <v/>
      </c>
      <c r="H8" s="33" t="str">
        <f>IFERROR(IF(H7="","",VLOOKUP(DATE($B$2,$B$3,H7),祝日2!$E$3:$F$29,2,FALSE)),"")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3</v>
      </c>
      <c r="C12" s="30">
        <f t="shared" ref="C12:H12" si="1">B12+1</f>
        <v>4</v>
      </c>
      <c r="D12" s="30">
        <f t="shared" si="1"/>
        <v>5</v>
      </c>
      <c r="E12" s="30">
        <f t="shared" si="1"/>
        <v>6</v>
      </c>
      <c r="F12" s="30">
        <f t="shared" si="1"/>
        <v>7</v>
      </c>
      <c r="G12" s="30">
        <f t="shared" si="1"/>
        <v>8</v>
      </c>
      <c r="H12" s="31">
        <f t="shared" si="1"/>
        <v>9</v>
      </c>
    </row>
    <row r="13" spans="2:8" ht="9.75" customHeight="1">
      <c r="B13" s="32" t="str">
        <f>IFERROR(IF(B12="","",VLOOKUP(DATE($B$2,$B$3,B12),祝日2!$E$3:$F$29,2,FALSE)),"")</f>
        <v/>
      </c>
      <c r="C13" s="28" t="str">
        <f>IFERROR(IF(C12="","",VLOOKUP(DATE($B$2,$B$3,C12),祝日2!$E$3:$F$29,2,FALSE)),"")</f>
        <v/>
      </c>
      <c r="D13" s="28" t="str">
        <f>IFERROR(IF(D12="","",VLOOKUP(DATE($B$2,$B$3,D12),祝日2!$E$3:$F$29,2,FALSE)),"")</f>
        <v/>
      </c>
      <c r="E13" s="28" t="str">
        <f>IFERROR(IF(E12="","",VLOOKUP(DATE($B$2,$B$3,E12),祝日2!$E$3:$F$29,2,FALSE)),"")</f>
        <v/>
      </c>
      <c r="F13" s="28" t="str">
        <f>IFERROR(IF(F12="","",VLOOKUP(DATE($B$2,$B$3,F12),祝日2!$E$3:$F$29,2,FALSE)),"")</f>
        <v/>
      </c>
      <c r="G13" s="28" t="str">
        <f>IFERROR(IF(G12="","",VLOOKUP(DATE($B$2,$B$3,G12),祝日2!$E$3:$F$29,2,FALSE)),"")</f>
        <v/>
      </c>
      <c r="H13" s="33" t="str">
        <f>IFERROR(IF(H12="","",VLOOKUP(DATE($B$2,$B$3,H12),祝日2!$E$3:$F$29,2,FALSE)),"")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10</v>
      </c>
      <c r="C17" s="30">
        <f t="shared" ref="C17:H17" si="2">B17+1</f>
        <v>11</v>
      </c>
      <c r="D17" s="30">
        <f t="shared" si="2"/>
        <v>12</v>
      </c>
      <c r="E17" s="30">
        <f t="shared" si="2"/>
        <v>13</v>
      </c>
      <c r="F17" s="30">
        <f t="shared" si="2"/>
        <v>14</v>
      </c>
      <c r="G17" s="30">
        <f t="shared" si="2"/>
        <v>15</v>
      </c>
      <c r="H17" s="31">
        <f t="shared" si="2"/>
        <v>16</v>
      </c>
    </row>
    <row r="18" spans="2:8" ht="9.75" customHeight="1">
      <c r="B18" s="32" t="str">
        <f>IFERROR(IF(B17="","",VLOOKUP(DATE($B$2,$B$3,B17),祝日2!$E$3:$F$29,2,FALSE)),"")</f>
        <v/>
      </c>
      <c r="C18" s="28" t="str">
        <f>IFERROR(IF(C17="","",VLOOKUP(DATE($B$2,$B$3,C17),祝日2!$E$3:$F$29,2,FALSE)),"")</f>
        <v>建国記念の日</v>
      </c>
      <c r="D18" s="28" t="str">
        <f>IFERROR(IF(D17="","",VLOOKUP(DATE($B$2,$B$3,D17),祝日2!$E$3:$F$29,2,FALSE)),"")</f>
        <v/>
      </c>
      <c r="E18" s="28" t="str">
        <f>IFERROR(IF(E17="","",VLOOKUP(DATE($B$2,$B$3,E17),祝日2!$E$3:$F$29,2,FALSE)),"")</f>
        <v/>
      </c>
      <c r="F18" s="28" t="str">
        <f>IFERROR(IF(F17="","",VLOOKUP(DATE($B$2,$B$3,F17),祝日2!$E$3:$F$29,2,FALSE)),"")</f>
        <v/>
      </c>
      <c r="G18" s="28" t="str">
        <f>IFERROR(IF(G17="","",VLOOKUP(DATE($B$2,$B$3,G17),祝日2!$E$3:$F$29,2,FALSE)),"")</f>
        <v/>
      </c>
      <c r="H18" s="33" t="str">
        <f>IFERROR(IF(H17="","",VLOOKUP(DATE($B$2,$B$3,H17),祝日2!$E$3:$F$29,2,FALSE)),"")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17</v>
      </c>
      <c r="C22" s="30">
        <f t="shared" ref="C22:H22" si="3">B22+1</f>
        <v>18</v>
      </c>
      <c r="D22" s="30">
        <f t="shared" si="3"/>
        <v>19</v>
      </c>
      <c r="E22" s="30">
        <f t="shared" si="3"/>
        <v>20</v>
      </c>
      <c r="F22" s="30">
        <f t="shared" si="3"/>
        <v>21</v>
      </c>
      <c r="G22" s="30">
        <f t="shared" si="3"/>
        <v>22</v>
      </c>
      <c r="H22" s="31">
        <f t="shared" si="3"/>
        <v>23</v>
      </c>
    </row>
    <row r="23" spans="2:8" ht="9.75" customHeight="1">
      <c r="B23" s="32" t="str">
        <f>IFERROR(IF(B22="","",VLOOKUP(DATE($B$2,$B$3,B22),祝日2!$E$3:$F$29,2,FALSE)),"")</f>
        <v/>
      </c>
      <c r="C23" s="28" t="str">
        <f>IFERROR(IF(C22="","",VLOOKUP(DATE($B$2,$B$3,C22),祝日2!$E$3:$F$29,2,FALSE)),"")</f>
        <v/>
      </c>
      <c r="D23" s="28" t="str">
        <f>IFERROR(IF(D22="","",VLOOKUP(DATE($B$2,$B$3,D22),祝日2!$E$3:$F$29,2,FALSE)),"")</f>
        <v/>
      </c>
      <c r="E23" s="28" t="str">
        <f>IFERROR(IF(E22="","",VLOOKUP(DATE($B$2,$B$3,E22),祝日2!$E$3:$F$29,2,FALSE)),"")</f>
        <v/>
      </c>
      <c r="F23" s="28" t="str">
        <f>IFERROR(IF(F22="","",VLOOKUP(DATE($B$2,$B$3,F22),祝日2!$E$3:$F$29,2,FALSE)),"")</f>
        <v/>
      </c>
      <c r="G23" s="28" t="str">
        <f>IFERROR(IF(G22="","",VLOOKUP(DATE($B$2,$B$3,G22),祝日2!$E$3:$F$29,2,FALSE)),"")</f>
        <v/>
      </c>
      <c r="H23" s="33" t="str">
        <f>IFERROR(IF(H22="","",VLOOKUP(DATE($B$2,$B$3,H22),祝日2!$E$3:$F$29,2,FALSE)),"")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24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25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26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27</v>
      </c>
      <c r="F27" s="30">
        <f>IFERROR(IF(AND($B$3=2,MOD(B2,4)=0),IF($E27+1&lt;=29,E27+1,""),IF($B$3=2,IF($E27+1&lt;=28,$E27+1,""),IF(OR($B$3=1,$B$3=3,$B$3=5,$B$3=7,$B$3=8,$B$3=10,$B$3=12),IF($E27+1&lt;=31,$E27+1,""),IF($E27+1&lt;=30,$E27+1,"")))),"")</f>
        <v>28</v>
      </c>
      <c r="G27" s="30" t="str">
        <f>IFERROR(IF(AND($B$3=2,MOD(B2,4)=0),IF($F27+1&lt;=29,F27+1,""),IF($B$3=2,IF($F27+1&lt;=28,$F27+1,""),IF(OR($B$3=1,$B$3=3,$B$3=5,$B$3=7,$B$3=8,$B$3=10,$B$3=12),IF($F27+1&lt;=31,$F27+1,""),IF($F27+1&lt;=30,$F27+1,"")))),"")</f>
        <v/>
      </c>
      <c r="H27" s="31" t="str">
        <f>IFERROR(IF(AND($B$3=2,MOD(B2,4)=0),IF($G27+1&lt;=29,E27+1,""),IF($B$3=2,IF($G27+1&lt;=28,$G27+1,""),IF(OR($B$3=1,$B$3=3,$B$3=5,$B$3=7,$B$3=8,$B$3=10,$B$3=12),IF($G27+1&lt;=31,$G27+1,""),IF($G27+1&lt;=30,$G27+1,"")))),"")</f>
        <v/>
      </c>
    </row>
    <row r="28" spans="2:8" ht="9.75" customHeight="1">
      <c r="B28" s="32" t="str">
        <f>IFERROR(IF(B27="","",VLOOKUP(DATE($B$2,$B$3,B27),祝日2!$E$3:$F$29,2,FALSE)),"")</f>
        <v/>
      </c>
      <c r="C28" s="28" t="str">
        <f>IFERROR(IF(C27="","",VLOOKUP(DATE($B$2,$B$3,C27),祝日2!$E$3:$F$29,2,FALSE)),"")</f>
        <v/>
      </c>
      <c r="D28" s="28" t="str">
        <f>IFERROR(IF(D27="","",VLOOKUP(DATE($B$2,$B$3,D27),祝日2!$E$3:$F$29,2,FALSE)),"")</f>
        <v/>
      </c>
      <c r="E28" s="28" t="str">
        <f>IFERROR(IF(E27="","",VLOOKUP(DATE($B$2,$B$3,E27),祝日2!$E$3:$F$29,2,FALSE)),"")</f>
        <v/>
      </c>
      <c r="F28" s="28" t="str">
        <f>IFERROR(IF(F27="","",VLOOKUP(DATE($B$2,$B$3,F27),祝日2!$E$3:$F$29,2,FALSE)),"")</f>
        <v/>
      </c>
      <c r="G28" s="28" t="str">
        <f>IFERROR(IF(G27="","",VLOOKUP(DATE($B$2,$B$3,G27),祝日2!$E$3:$F$29,2,FALSE)),"")</f>
        <v/>
      </c>
      <c r="H28" s="33" t="str">
        <f>IFERROR(IF(H27="","",VLOOKUP(DATE($B$2,$B$3,H27),祝日2!$E$3:$F$29,2,FALSE)),"")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 t="str">
        <f>IFERROR(IF(AND($B$3=2,MOD(B2,4)=0),IF($H27+1&lt;=29,H27+1,""),IF($B$3=2,IF($H27+1&lt;=28,$H27+1,""),IF(OR($B$3=1,$B$3=3,$B$3=5,$B$3=7,$B$3=8,$B$3=10,$B$3=12),IF($H27+1&lt;=31,$H27+1,""),IF($H27+1&lt;=30,$H27+1,"")))),"")</f>
        <v/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IFERROR(IF(B32="","",VLOOKUP(DATE($B$2,$B$3,B32),祝日2!$E$3:$F$29,2,FALSE)),"")</f>
        <v/>
      </c>
      <c r="C33" s="28" t="str">
        <f>IFERROR(IF(C32="","",VLOOKUP(DATE($B$2,$B$3,C32),祝日2!$E$3:$F$29,2,FALSE)),"")</f>
        <v/>
      </c>
      <c r="D33" s="28" t="str">
        <f>IFERROR(IF(D32="","",VLOOKUP(DATE($B$2,$B$3,D32),祝日2!$E$3:$F$29,2,FALSE)),"")</f>
        <v/>
      </c>
      <c r="E33" s="28" t="str">
        <f>IFERROR(IF(E32="","",VLOOKUP(DATE($B$2,$B$3,E32),祝日2!$E$3:$F$29,2,FALSE)),"")</f>
        <v/>
      </c>
      <c r="F33" s="28" t="str">
        <f>IFERROR(IF(F32="","",VLOOKUP(DATE($B$2,$B$3,F32),祝日2!$E$3:$F$29,2,FALSE)),"")</f>
        <v/>
      </c>
      <c r="G33" s="28" t="str">
        <f>IFERROR(IF(G32="","",VLOOKUP(DATE($B$2,$B$3,G32),祝日2!$E$3:$F$29,2,FALSE)),"")</f>
        <v/>
      </c>
      <c r="H33" s="33" t="str">
        <f>IFERROR(IF(H32="","",VLOOKUP(DATE($B$2,$B$3,H32),祝日2!$E$3:$F$29,2,FALSE)),"")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59" priority="30" stopIfTrue="1">
      <formula>$C$8&lt;&gt;""</formula>
    </cfRule>
  </conditionalFormatting>
  <conditionalFormatting sqref="D7">
    <cfRule type="expression" dxfId="58" priority="29" stopIfTrue="1">
      <formula>$D$8&lt;&gt;""</formula>
    </cfRule>
  </conditionalFormatting>
  <conditionalFormatting sqref="E7">
    <cfRule type="expression" dxfId="57" priority="28" stopIfTrue="1">
      <formula>$E$8</formula>
    </cfRule>
  </conditionalFormatting>
  <conditionalFormatting sqref="F7">
    <cfRule type="expression" dxfId="56" priority="27" stopIfTrue="1">
      <formula>$F$8&lt;&gt;""</formula>
    </cfRule>
  </conditionalFormatting>
  <conditionalFormatting sqref="G7">
    <cfRule type="expression" dxfId="55" priority="26" stopIfTrue="1">
      <formula>$G$8&lt;&gt;""</formula>
    </cfRule>
  </conditionalFormatting>
  <conditionalFormatting sqref="C12">
    <cfRule type="expression" dxfId="54" priority="25" stopIfTrue="1">
      <formula>$C$13&lt;&gt;""</formula>
    </cfRule>
  </conditionalFormatting>
  <conditionalFormatting sqref="D12">
    <cfRule type="expression" dxfId="53" priority="24" stopIfTrue="1">
      <formula>$D$13&lt;&gt;""</formula>
    </cfRule>
  </conditionalFormatting>
  <conditionalFormatting sqref="E12">
    <cfRule type="expression" dxfId="52" priority="23" stopIfTrue="1">
      <formula>$E$13&lt;&gt;""</formula>
    </cfRule>
  </conditionalFormatting>
  <conditionalFormatting sqref="F12">
    <cfRule type="expression" dxfId="51" priority="22" stopIfTrue="1">
      <formula>$F$13&lt;&gt;""</formula>
    </cfRule>
  </conditionalFormatting>
  <conditionalFormatting sqref="G12">
    <cfRule type="expression" dxfId="50" priority="21" stopIfTrue="1">
      <formula>$G$13&lt;&gt;""</formula>
    </cfRule>
  </conditionalFormatting>
  <conditionalFormatting sqref="C17">
    <cfRule type="expression" dxfId="49" priority="20" stopIfTrue="1">
      <formula>$C$18&lt;&gt;""</formula>
    </cfRule>
  </conditionalFormatting>
  <conditionalFormatting sqref="D17">
    <cfRule type="expression" dxfId="48" priority="19" stopIfTrue="1">
      <formula>$D$18&lt;&gt;""</formula>
    </cfRule>
  </conditionalFormatting>
  <conditionalFormatting sqref="E17">
    <cfRule type="expression" dxfId="47" priority="18" stopIfTrue="1">
      <formula>$E$18&lt;&gt;""</formula>
    </cfRule>
  </conditionalFormatting>
  <conditionalFormatting sqref="F17">
    <cfRule type="expression" dxfId="46" priority="17" stopIfTrue="1">
      <formula>$F$18&lt;&gt;""</formula>
    </cfRule>
  </conditionalFormatting>
  <conditionalFormatting sqref="G17">
    <cfRule type="expression" dxfId="45" priority="16" stopIfTrue="1">
      <formula>$G$18&lt;&gt;""</formula>
    </cfRule>
  </conditionalFormatting>
  <conditionalFormatting sqref="C22">
    <cfRule type="expression" dxfId="44" priority="15" stopIfTrue="1">
      <formula>$C$23&lt;&gt;""</formula>
    </cfRule>
  </conditionalFormatting>
  <conditionalFormatting sqref="D22">
    <cfRule type="expression" dxfId="43" priority="14" stopIfTrue="1">
      <formula>$D$23&lt;&gt;""</formula>
    </cfRule>
  </conditionalFormatting>
  <conditionalFormatting sqref="E22">
    <cfRule type="expression" dxfId="42" priority="13" stopIfTrue="1">
      <formula>$E$23&lt;&gt;""</formula>
    </cfRule>
  </conditionalFormatting>
  <conditionalFormatting sqref="F22">
    <cfRule type="expression" dxfId="41" priority="12" stopIfTrue="1">
      <formula>$F$23&lt;&gt;""</formula>
    </cfRule>
  </conditionalFormatting>
  <conditionalFormatting sqref="G22">
    <cfRule type="expression" dxfId="40" priority="11" stopIfTrue="1">
      <formula>$G$23&lt;&gt;""</formula>
    </cfRule>
  </conditionalFormatting>
  <conditionalFormatting sqref="C27">
    <cfRule type="expression" dxfId="39" priority="10" stopIfTrue="1">
      <formula>$C$28&lt;&gt;""</formula>
    </cfRule>
  </conditionalFormatting>
  <conditionalFormatting sqref="D27">
    <cfRule type="expression" dxfId="38" priority="9" stopIfTrue="1">
      <formula>$D$28&lt;&gt;""</formula>
    </cfRule>
  </conditionalFormatting>
  <conditionalFormatting sqref="E27">
    <cfRule type="expression" dxfId="37" priority="8" stopIfTrue="1">
      <formula>$E$28&lt;&gt;""</formula>
    </cfRule>
  </conditionalFormatting>
  <conditionalFormatting sqref="F27">
    <cfRule type="expression" dxfId="36" priority="7" stopIfTrue="1">
      <formula>$F$28&lt;&gt;""</formula>
    </cfRule>
  </conditionalFormatting>
  <conditionalFormatting sqref="G27">
    <cfRule type="expression" dxfId="35" priority="6" stopIfTrue="1">
      <formula>$G$28&lt;&gt;""</formula>
    </cfRule>
  </conditionalFormatting>
  <conditionalFormatting sqref="C32">
    <cfRule type="expression" dxfId="34" priority="5" stopIfTrue="1">
      <formula>$C$33&lt;&gt;""</formula>
    </cfRule>
  </conditionalFormatting>
  <conditionalFormatting sqref="D32">
    <cfRule type="expression" dxfId="33" priority="4" stopIfTrue="1">
      <formula>$D$33&lt;&gt;""</formula>
    </cfRule>
  </conditionalFormatting>
  <conditionalFormatting sqref="E32">
    <cfRule type="expression" dxfId="32" priority="3" stopIfTrue="1">
      <formula>$E$33&lt;&gt;""</formula>
    </cfRule>
  </conditionalFormatting>
  <conditionalFormatting sqref="F32">
    <cfRule type="expression" dxfId="31" priority="2" stopIfTrue="1">
      <formula>$F$33&lt;&gt;""</formula>
    </cfRule>
  </conditionalFormatting>
  <conditionalFormatting sqref="G32">
    <cfRule type="expression" dxfId="3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  <ignoredErrors>
    <ignoredError sqref="B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M17" sqref="M17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'1月'!B2</f>
        <v>2013</v>
      </c>
      <c r="C2" t="s">
        <v>0</v>
      </c>
    </row>
    <row r="3" spans="2:8" ht="18.75" customHeight="1" thickBot="1">
      <c r="B3" s="48">
        <v>3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 t="str">
        <f t="shared" si="0"/>
        <v/>
      </c>
      <c r="D7" s="25" t="str">
        <f t="shared" si="0"/>
        <v/>
      </c>
      <c r="E7" s="25" t="str">
        <f t="shared" si="0"/>
        <v/>
      </c>
      <c r="F7" s="25" t="str">
        <f t="shared" si="0"/>
        <v/>
      </c>
      <c r="G7" s="25">
        <f t="shared" si="0"/>
        <v>1</v>
      </c>
      <c r="H7" s="27">
        <f t="shared" si="0"/>
        <v>2</v>
      </c>
    </row>
    <row r="8" spans="2:8" ht="9.75" customHeight="1">
      <c r="B8" s="32" t="str">
        <f>IFERROR(IF(B7="","",VLOOKUP(DATE($B$2,$B$3,B7),祝日2!$E$3:$F$29,2,FALSE)),"")</f>
        <v/>
      </c>
      <c r="C8" s="28" t="str">
        <f>IFERROR(IF(C7="","",VLOOKUP(DATE($B$2,$B$3,C7),祝日2!$E$3:$F$29,2,FALSE)),"")</f>
        <v/>
      </c>
      <c r="D8" s="28" t="str">
        <f>IFERROR(IF(D7="","",VLOOKUP(DATE($B$2,$B$3,D7),祝日2!$E$3:$F$29,2,FALSE)),"")</f>
        <v/>
      </c>
      <c r="E8" s="28" t="str">
        <f>IFERROR(IF(E7="","",VLOOKUP(DATE($B$2,$B$3,E7),祝日2!$E$3:$F$29,2,FALSE)),"")</f>
        <v/>
      </c>
      <c r="F8" s="28" t="str">
        <f>IFERROR(IF(F7="","",VLOOKUP(DATE($B$2,$B$3,F7),祝日2!$E$3:$F$29,2,FALSE)),"")</f>
        <v/>
      </c>
      <c r="G8" s="28" t="str">
        <f>IFERROR(IF(G7="","",VLOOKUP(DATE($B$2,$B$3,G7),祝日2!$E$3:$F$29,2,FALSE)),"")</f>
        <v/>
      </c>
      <c r="H8" s="33" t="str">
        <f>IFERROR(IF(H7="","",VLOOKUP(DATE($B$2,$B$3,H7),祝日2!$E$3:$F$29,2,FALSE)),"")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3</v>
      </c>
      <c r="C12" s="30">
        <f t="shared" ref="C12:H12" si="1">B12+1</f>
        <v>4</v>
      </c>
      <c r="D12" s="30">
        <f t="shared" si="1"/>
        <v>5</v>
      </c>
      <c r="E12" s="30">
        <f t="shared" si="1"/>
        <v>6</v>
      </c>
      <c r="F12" s="30">
        <f t="shared" si="1"/>
        <v>7</v>
      </c>
      <c r="G12" s="30">
        <f t="shared" si="1"/>
        <v>8</v>
      </c>
      <c r="H12" s="31">
        <f t="shared" si="1"/>
        <v>9</v>
      </c>
    </row>
    <row r="13" spans="2:8" ht="9.75" customHeight="1">
      <c r="B13" s="32" t="str">
        <f>IFERROR(IF(B12="","",VLOOKUP(DATE($B$2,$B$3,B12),祝日2!$E$3:$F$29,2,FALSE)),"")</f>
        <v/>
      </c>
      <c r="C13" s="28" t="str">
        <f>IFERROR(IF(C12="","",VLOOKUP(DATE($B$2,$B$3,C12),祝日2!$E$3:$F$29,2,FALSE)),"")</f>
        <v/>
      </c>
      <c r="D13" s="28" t="str">
        <f>IFERROR(IF(D12="","",VLOOKUP(DATE($B$2,$B$3,D12),祝日2!$E$3:$F$29,2,FALSE)),"")</f>
        <v/>
      </c>
      <c r="E13" s="28" t="str">
        <f>IFERROR(IF(E12="","",VLOOKUP(DATE($B$2,$B$3,E12),祝日2!$E$3:$F$29,2,FALSE)),"")</f>
        <v/>
      </c>
      <c r="F13" s="28" t="str">
        <f>IFERROR(IF(F12="","",VLOOKUP(DATE($B$2,$B$3,F12),祝日2!$E$3:$F$29,2,FALSE)),"")</f>
        <v/>
      </c>
      <c r="G13" s="28" t="str">
        <f>IFERROR(IF(G12="","",VLOOKUP(DATE($B$2,$B$3,G12),祝日2!$E$3:$F$29,2,FALSE)),"")</f>
        <v/>
      </c>
      <c r="H13" s="33" t="str">
        <f>IFERROR(IF(H12="","",VLOOKUP(DATE($B$2,$B$3,H12),祝日2!$E$3:$F$29,2,FALSE)),"")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10</v>
      </c>
      <c r="C17" s="30">
        <f t="shared" ref="C17:H17" si="2">B17+1</f>
        <v>11</v>
      </c>
      <c r="D17" s="30">
        <f t="shared" si="2"/>
        <v>12</v>
      </c>
      <c r="E17" s="30">
        <f t="shared" si="2"/>
        <v>13</v>
      </c>
      <c r="F17" s="30">
        <f t="shared" si="2"/>
        <v>14</v>
      </c>
      <c r="G17" s="30">
        <f t="shared" si="2"/>
        <v>15</v>
      </c>
      <c r="H17" s="31">
        <f t="shared" si="2"/>
        <v>16</v>
      </c>
    </row>
    <row r="18" spans="2:8" ht="9.75" customHeight="1">
      <c r="B18" s="32" t="str">
        <f>IFERROR(IF(B17="","",VLOOKUP(DATE($B$2,$B$3,B17),祝日2!$E$3:$F$29,2,FALSE)),"")</f>
        <v/>
      </c>
      <c r="C18" s="28" t="str">
        <f>IFERROR(IF(C17="","",VLOOKUP(DATE($B$2,$B$3,C17),祝日2!$E$3:$F$29,2,FALSE)),"")</f>
        <v/>
      </c>
      <c r="D18" s="28" t="str">
        <f>IFERROR(IF(D17="","",VLOOKUP(DATE($B$2,$B$3,D17),祝日2!$E$3:$F$29,2,FALSE)),"")</f>
        <v/>
      </c>
      <c r="E18" s="28" t="str">
        <f>IFERROR(IF(E17="","",VLOOKUP(DATE($B$2,$B$3,E17),祝日2!$E$3:$F$29,2,FALSE)),"")</f>
        <v/>
      </c>
      <c r="F18" s="28" t="str">
        <f>IFERROR(IF(F17="","",VLOOKUP(DATE($B$2,$B$3,F17),祝日2!$E$3:$F$29,2,FALSE)),"")</f>
        <v/>
      </c>
      <c r="G18" s="28" t="str">
        <f>IFERROR(IF(G17="","",VLOOKUP(DATE($B$2,$B$3,G17),祝日2!$E$3:$F$29,2,FALSE)),"")</f>
        <v/>
      </c>
      <c r="H18" s="33" t="str">
        <f>IFERROR(IF(H17="","",VLOOKUP(DATE($B$2,$B$3,H17),祝日2!$E$3:$F$29,2,FALSE)),"")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17</v>
      </c>
      <c r="C22" s="30">
        <f t="shared" ref="C22:H22" si="3">B22+1</f>
        <v>18</v>
      </c>
      <c r="D22" s="30">
        <f t="shared" si="3"/>
        <v>19</v>
      </c>
      <c r="E22" s="30">
        <f t="shared" si="3"/>
        <v>20</v>
      </c>
      <c r="F22" s="30">
        <f t="shared" si="3"/>
        <v>21</v>
      </c>
      <c r="G22" s="30">
        <f t="shared" si="3"/>
        <v>22</v>
      </c>
      <c r="H22" s="31">
        <f t="shared" si="3"/>
        <v>23</v>
      </c>
    </row>
    <row r="23" spans="2:8" ht="9.75" customHeight="1">
      <c r="B23" s="32" t="str">
        <f>IFERROR(IF(B22="","",VLOOKUP(DATE($B$2,$B$3,B22),祝日2!$E$3:$F$29,2,FALSE)),"")</f>
        <v/>
      </c>
      <c r="C23" s="28" t="str">
        <f>IFERROR(IF(C22="","",VLOOKUP(DATE($B$2,$B$3,C22),祝日2!$E$3:$F$29,2,FALSE)),"")</f>
        <v/>
      </c>
      <c r="D23" s="28" t="str">
        <f>IFERROR(IF(D22="","",VLOOKUP(DATE($B$2,$B$3,D22),祝日2!$E$3:$F$29,2,FALSE)),"")</f>
        <v/>
      </c>
      <c r="E23" s="28" t="str">
        <f>IFERROR(IF(E22="","",VLOOKUP(DATE($B$2,$B$3,E22),祝日2!$E$3:$F$29,2,FALSE)),"")</f>
        <v>春分の日</v>
      </c>
      <c r="F23" s="28" t="str">
        <f>IFERROR(IF(F22="","",VLOOKUP(DATE($B$2,$B$3,F22),祝日2!$E$3:$F$29,2,FALSE)),"")</f>
        <v/>
      </c>
      <c r="G23" s="28" t="str">
        <f>IFERROR(IF(G22="","",VLOOKUP(DATE($B$2,$B$3,G22),祝日2!$E$3:$F$29,2,FALSE)),"")</f>
        <v/>
      </c>
      <c r="H23" s="33" t="str">
        <f>IFERROR(IF(H22="","",VLOOKUP(DATE($B$2,$B$3,H22),祝日2!$E$3:$F$29,2,FALSE)),"")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24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25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26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27</v>
      </c>
      <c r="F27" s="30">
        <f>IFERROR(IF(AND($B$3=2,MOD(B2,4)=0),IF($E27+1&lt;=29,E27+1,""),IF($B$3=2,IF($E27+1&lt;=28,$E27+1,""),IF(OR($B$3=1,$B$3=3,$B$3=5,$B$3=7,$B$3=8,$B$3=10,$B$3=12),IF($E27+1&lt;=31,$E27+1,""),IF($E27+1&lt;=30,$E27+1,"")))),"")</f>
        <v>28</v>
      </c>
      <c r="G27" s="30">
        <f>IFERROR(IF(AND($B$3=2,MOD(B2,4)=0),IF($F27+1&lt;=29,F27+1,""),IF($B$3=2,IF($F27+1&lt;=28,$F27+1,""),IF(OR($B$3=1,$B$3=3,$B$3=5,$B$3=7,$B$3=8,$B$3=10,$B$3=12),IF($F27+1&lt;=31,$F27+1,""),IF($F27+1&lt;=30,$F27+1,"")))),"")</f>
        <v>29</v>
      </c>
      <c r="H27" s="31">
        <f>IFERROR(IF(AND($B$3=2,MOD(B2,4)=0),IF($G27+1&lt;=29,E27+1,""),IF($B$3=2,IF($G27+1&lt;=28,$G27+1,""),IF(OR($B$3=1,$B$3=3,$B$3=5,$B$3=7,$B$3=8,$B$3=10,$B$3=12),IF($G27+1&lt;=31,$G27+1,""),IF($G27+1&lt;=30,$G27+1,"")))),"")</f>
        <v>30</v>
      </c>
    </row>
    <row r="28" spans="2:8" ht="9.75" customHeight="1">
      <c r="B28" s="32" t="str">
        <f>IFERROR(IF(B27="","",VLOOKUP(DATE($B$2,$B$3,B27),祝日2!$E$3:$F$29,2,FALSE)),"")</f>
        <v/>
      </c>
      <c r="C28" s="28" t="str">
        <f>IFERROR(IF(C27="","",VLOOKUP(DATE($B$2,$B$3,C27),祝日2!$E$3:$F$29,2,FALSE)),"")</f>
        <v/>
      </c>
      <c r="D28" s="28" t="str">
        <f>IFERROR(IF(D27="","",VLOOKUP(DATE($B$2,$B$3,D27),祝日2!$E$3:$F$29,2,FALSE)),"")</f>
        <v/>
      </c>
      <c r="E28" s="28" t="str">
        <f>IFERROR(IF(E27="","",VLOOKUP(DATE($B$2,$B$3,E27),祝日2!$E$3:$F$29,2,FALSE)),"")</f>
        <v/>
      </c>
      <c r="F28" s="28" t="str">
        <f>IFERROR(IF(F27="","",VLOOKUP(DATE($B$2,$B$3,F27),祝日2!$E$3:$F$29,2,FALSE)),"")</f>
        <v/>
      </c>
      <c r="G28" s="28" t="str">
        <f>IFERROR(IF(G27="","",VLOOKUP(DATE($B$2,$B$3,G27),祝日2!$E$3:$F$29,2,FALSE)),"")</f>
        <v/>
      </c>
      <c r="H28" s="33" t="str">
        <f>IFERROR(IF(H27="","",VLOOKUP(DATE($B$2,$B$3,H27),祝日2!$E$3:$F$29,2,FALSE)),"")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>
        <f>IFERROR(IF(AND($B$3=2,MOD(B2,4)=0),IF($H27+1&lt;=29,H27+1,""),IF($B$3=2,IF($H27+1&lt;=28,$H27+1,""),IF(OR($B$3=1,$B$3=3,$B$3=5,$B$3=7,$B$3=8,$B$3=10,$B$3=12),IF($H27+1&lt;=31,$H27+1,""),IF($H27+1&lt;=30,$H27+1,"")))),"")</f>
        <v>31</v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IFERROR(IF(B32="","",VLOOKUP(DATE($B$2,$B$3,B32),祝日2!$E$3:$F$29,2,FALSE)),"")</f>
        <v/>
      </c>
      <c r="C33" s="28" t="str">
        <f>IFERROR(IF(C32="","",VLOOKUP(DATE($B$2,$B$3,C32),祝日2!$E$3:$F$29,2,FALSE)),"")</f>
        <v/>
      </c>
      <c r="D33" s="28" t="str">
        <f>IFERROR(IF(D32="","",VLOOKUP(DATE($B$2,$B$3,D32),祝日2!$E$3:$F$29,2,FALSE)),"")</f>
        <v/>
      </c>
      <c r="E33" s="28" t="str">
        <f>IFERROR(IF(E32="","",VLOOKUP(DATE($B$2,$B$3,E32),祝日2!$E$3:$F$29,2,FALSE)),"")</f>
        <v/>
      </c>
      <c r="F33" s="28" t="str">
        <f>IFERROR(IF(F32="","",VLOOKUP(DATE($B$2,$B$3,F32),祝日2!$E$3:$F$29,2,FALSE)),"")</f>
        <v/>
      </c>
      <c r="G33" s="28" t="str">
        <f>IFERROR(IF(G32="","",VLOOKUP(DATE($B$2,$B$3,G32),祝日2!$E$3:$F$29,2,FALSE)),"")</f>
        <v/>
      </c>
      <c r="H33" s="33" t="str">
        <f>IFERROR(IF(H32="","",VLOOKUP(DATE($B$2,$B$3,H32),祝日2!$E$3:$F$29,2,FALSE)),"")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29" priority="30" stopIfTrue="1">
      <formula>$C$8&lt;&gt;""</formula>
    </cfRule>
  </conditionalFormatting>
  <conditionalFormatting sqref="D7">
    <cfRule type="expression" dxfId="28" priority="29" stopIfTrue="1">
      <formula>$D$8&lt;&gt;""</formula>
    </cfRule>
  </conditionalFormatting>
  <conditionalFormatting sqref="E7">
    <cfRule type="expression" dxfId="27" priority="28" stopIfTrue="1">
      <formula>$E$8</formula>
    </cfRule>
  </conditionalFormatting>
  <conditionalFormatting sqref="F7">
    <cfRule type="expression" dxfId="26" priority="27" stopIfTrue="1">
      <formula>$F$8&lt;&gt;""</formula>
    </cfRule>
  </conditionalFormatting>
  <conditionalFormatting sqref="G7">
    <cfRule type="expression" dxfId="25" priority="26" stopIfTrue="1">
      <formula>$G$8&lt;&gt;""</formula>
    </cfRule>
  </conditionalFormatting>
  <conditionalFormatting sqref="C12">
    <cfRule type="expression" dxfId="24" priority="25" stopIfTrue="1">
      <formula>$C$13&lt;&gt;""</formula>
    </cfRule>
  </conditionalFormatting>
  <conditionalFormatting sqref="D12">
    <cfRule type="expression" dxfId="23" priority="24" stopIfTrue="1">
      <formula>$D$13&lt;&gt;""</formula>
    </cfRule>
  </conditionalFormatting>
  <conditionalFormatting sqref="E12">
    <cfRule type="expression" dxfId="22" priority="23" stopIfTrue="1">
      <formula>$E$13&lt;&gt;""</formula>
    </cfRule>
  </conditionalFormatting>
  <conditionalFormatting sqref="F12">
    <cfRule type="expression" dxfId="21" priority="22" stopIfTrue="1">
      <formula>$F$13&lt;&gt;""</formula>
    </cfRule>
  </conditionalFormatting>
  <conditionalFormatting sqref="G12">
    <cfRule type="expression" dxfId="20" priority="21" stopIfTrue="1">
      <formula>$G$13&lt;&gt;""</formula>
    </cfRule>
  </conditionalFormatting>
  <conditionalFormatting sqref="C17">
    <cfRule type="expression" dxfId="19" priority="20" stopIfTrue="1">
      <formula>$C$18&lt;&gt;""</formula>
    </cfRule>
  </conditionalFormatting>
  <conditionalFormatting sqref="D17">
    <cfRule type="expression" dxfId="18" priority="19" stopIfTrue="1">
      <formula>$D$18&lt;&gt;""</formula>
    </cfRule>
  </conditionalFormatting>
  <conditionalFormatting sqref="E17">
    <cfRule type="expression" dxfId="17" priority="18" stopIfTrue="1">
      <formula>$E$18&lt;&gt;""</formula>
    </cfRule>
  </conditionalFormatting>
  <conditionalFormatting sqref="F17">
    <cfRule type="expression" dxfId="16" priority="17" stopIfTrue="1">
      <formula>$F$18&lt;&gt;""</formula>
    </cfRule>
  </conditionalFormatting>
  <conditionalFormatting sqref="G17">
    <cfRule type="expression" dxfId="15" priority="16" stopIfTrue="1">
      <formula>$G$18&lt;&gt;""</formula>
    </cfRule>
  </conditionalFormatting>
  <conditionalFormatting sqref="C22">
    <cfRule type="expression" dxfId="14" priority="15" stopIfTrue="1">
      <formula>$C$23&lt;&gt;""</formula>
    </cfRule>
  </conditionalFormatting>
  <conditionalFormatting sqref="D22">
    <cfRule type="expression" dxfId="13" priority="14" stopIfTrue="1">
      <formula>$D$23&lt;&gt;""</formula>
    </cfRule>
  </conditionalFormatting>
  <conditionalFormatting sqref="E22">
    <cfRule type="expression" dxfId="12" priority="13" stopIfTrue="1">
      <formula>$E$23&lt;&gt;""</formula>
    </cfRule>
  </conditionalFormatting>
  <conditionalFormatting sqref="F22">
    <cfRule type="expression" dxfId="11" priority="12" stopIfTrue="1">
      <formula>$F$23&lt;&gt;""</formula>
    </cfRule>
  </conditionalFormatting>
  <conditionalFormatting sqref="G22">
    <cfRule type="expression" dxfId="10" priority="11" stopIfTrue="1">
      <formula>$G$23&lt;&gt;""</formula>
    </cfRule>
  </conditionalFormatting>
  <conditionalFormatting sqref="C27">
    <cfRule type="expression" dxfId="9" priority="10" stopIfTrue="1">
      <formula>$C$28&lt;&gt;""</formula>
    </cfRule>
  </conditionalFormatting>
  <conditionalFormatting sqref="D27">
    <cfRule type="expression" dxfId="8" priority="9" stopIfTrue="1">
      <formula>$D$28&lt;&gt;""</formula>
    </cfRule>
  </conditionalFormatting>
  <conditionalFormatting sqref="E27">
    <cfRule type="expression" dxfId="7" priority="8" stopIfTrue="1">
      <formula>$E$28&lt;&gt;""</formula>
    </cfRule>
  </conditionalFormatting>
  <conditionalFormatting sqref="F27">
    <cfRule type="expression" dxfId="6" priority="7" stopIfTrue="1">
      <formula>$F$28&lt;&gt;""</formula>
    </cfRule>
  </conditionalFormatting>
  <conditionalFormatting sqref="G27">
    <cfRule type="expression" dxfId="5" priority="6" stopIfTrue="1">
      <formula>$G$28&lt;&gt;""</formula>
    </cfRule>
  </conditionalFormatting>
  <conditionalFormatting sqref="C32">
    <cfRule type="expression" dxfId="4" priority="5" stopIfTrue="1">
      <formula>$C$33&lt;&gt;""</formula>
    </cfRule>
  </conditionalFormatting>
  <conditionalFormatting sqref="D32">
    <cfRule type="expression" dxfId="3" priority="4" stopIfTrue="1">
      <formula>$D$33&lt;&gt;""</formula>
    </cfRule>
  </conditionalFormatting>
  <conditionalFormatting sqref="E32">
    <cfRule type="expression" dxfId="2" priority="3" stopIfTrue="1">
      <formula>$E$33&lt;&gt;""</formula>
    </cfRule>
  </conditionalFormatting>
  <conditionalFormatting sqref="F32">
    <cfRule type="expression" dxfId="1" priority="2" stopIfTrue="1">
      <formula>$F$33&lt;&gt;""</formula>
    </cfRule>
  </conditionalFormatting>
  <conditionalFormatting sqref="G32">
    <cfRule type="expression" dxfId="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ignoredErrors>
    <ignoredError sqref="B2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U48"/>
  <sheetViews>
    <sheetView topLeftCell="A3" workbookViewId="0">
      <selection activeCell="N13" sqref="N13"/>
    </sheetView>
  </sheetViews>
  <sheetFormatPr defaultRowHeight="13.5"/>
  <cols>
    <col min="1" max="2" width="9" style="12"/>
    <col min="3" max="3" width="8.75" style="12" customWidth="1"/>
    <col min="4" max="4" width="4.125" style="12" customWidth="1"/>
    <col min="5" max="5" width="12.875" style="12" customWidth="1"/>
    <col min="6" max="6" width="14.75" style="12" customWidth="1"/>
    <col min="7" max="7" width="5.5" style="12" customWidth="1"/>
    <col min="8" max="8" width="4.125" style="12" customWidth="1"/>
    <col min="9" max="9" width="14.375" style="12" customWidth="1"/>
    <col min="10" max="11" width="4" style="12" customWidth="1"/>
    <col min="12" max="12" width="11.625" style="12" customWidth="1"/>
    <col min="13" max="13" width="7.375" style="12" customWidth="1"/>
    <col min="14" max="16384" width="9" style="12"/>
  </cols>
  <sheetData>
    <row r="1" spans="1:21" ht="13.5" customHeight="1" thickBot="1">
      <c r="A1" s="11"/>
      <c r="B1" s="11"/>
      <c r="C1" s="11"/>
      <c r="D1" s="11"/>
      <c r="E1" s="11"/>
      <c r="F1" s="11"/>
    </row>
    <row r="2" spans="1:21" ht="13.5" customHeight="1">
      <c r="A2" s="11"/>
      <c r="B2" s="11"/>
      <c r="C2" s="11"/>
      <c r="D2" s="13" t="s">
        <v>10</v>
      </c>
      <c r="E2" s="14" t="s">
        <v>11</v>
      </c>
      <c r="F2" s="15" t="s">
        <v>12</v>
      </c>
      <c r="H2" s="35" t="s">
        <v>10</v>
      </c>
      <c r="I2" s="36" t="s">
        <v>12</v>
      </c>
      <c r="J2" s="36" t="s">
        <v>13</v>
      </c>
      <c r="K2" s="36" t="s">
        <v>14</v>
      </c>
      <c r="L2" s="36" t="s">
        <v>11</v>
      </c>
    </row>
    <row r="3" spans="1:21" ht="13.5" customHeight="1">
      <c r="A3" s="11"/>
      <c r="B3" s="11"/>
      <c r="C3" s="11"/>
      <c r="D3" s="16">
        <f t="shared" ref="D3:D29" si="0">IF(OR(D2="",SUM(D2,1)&gt;MAX($H$3:$H$43)),"",SUM(D2,1))</f>
        <v>1</v>
      </c>
      <c r="E3" s="17">
        <f t="shared" ref="E3:E29" si="1">IF(D3="","",VLOOKUP(D3,$H$3:$L$43,5,FALSE))</f>
        <v>40909</v>
      </c>
      <c r="F3" s="18" t="str">
        <f>IF(D3="","",VLOOKUP(D3,$H$3:$L$43,2,FALSE))</f>
        <v>元日</v>
      </c>
      <c r="H3" s="37">
        <f>IF(L3="","",RANK(L3,$L$3:$L$43,1))</f>
        <v>1</v>
      </c>
      <c r="I3" s="37" t="s">
        <v>15</v>
      </c>
      <c r="J3" s="37">
        <v>1</v>
      </c>
      <c r="K3" s="37">
        <v>1</v>
      </c>
      <c r="L3" s="38">
        <f t="shared" ref="L3:L43" si="2">IF(AND(K3&lt;&gt;"",K3&lt;&gt;"-"),DATE($B$5,J3,K3),"")</f>
        <v>40909</v>
      </c>
      <c r="O3" s="50" t="s">
        <v>16</v>
      </c>
      <c r="P3" s="50"/>
      <c r="Q3" s="19"/>
      <c r="R3" s="20"/>
      <c r="S3" s="20"/>
      <c r="T3" s="20"/>
      <c r="U3" s="20"/>
    </row>
    <row r="4" spans="1:21" ht="13.5" customHeight="1" thickBot="1">
      <c r="A4" s="11"/>
      <c r="B4" s="11"/>
      <c r="C4" s="11"/>
      <c r="D4" s="16">
        <f t="shared" si="0"/>
        <v>2</v>
      </c>
      <c r="E4" s="17">
        <f t="shared" si="1"/>
        <v>40910</v>
      </c>
      <c r="F4" s="18" t="str">
        <f t="shared" ref="F4:F29" si="3">IF(D4="","",VLOOKUP(D4,$H$3:$L$43,2,FALSE))</f>
        <v>振替休日</v>
      </c>
      <c r="H4" s="37">
        <f t="shared" ref="H4:H43" si="4">IF(L4="","",RANK(L4,$L$3:$L$43,1))</f>
        <v>2</v>
      </c>
      <c r="I4" s="37" t="s">
        <v>17</v>
      </c>
      <c r="J4" s="37">
        <f>J3</f>
        <v>1</v>
      </c>
      <c r="K4" s="39">
        <f>IF(K3="-","-",IF(AND($B$5&gt;1973,WEEKDAY(DATE($B$5,J3,K3))=1),K3+1,"-"))</f>
        <v>2</v>
      </c>
      <c r="L4" s="38">
        <f t="shared" si="2"/>
        <v>40910</v>
      </c>
      <c r="O4" s="50"/>
      <c r="P4" s="50"/>
      <c r="Q4" s="20"/>
      <c r="R4" s="20"/>
      <c r="S4" s="20"/>
      <c r="T4" s="20"/>
      <c r="U4" s="20"/>
    </row>
    <row r="5" spans="1:21" ht="13.5" customHeight="1" thickBot="1">
      <c r="A5" s="11"/>
      <c r="B5" s="21">
        <f>'4月'!B2</f>
        <v>2012</v>
      </c>
      <c r="C5" s="11" t="s">
        <v>0</v>
      </c>
      <c r="D5" s="16">
        <f t="shared" si="0"/>
        <v>3</v>
      </c>
      <c r="E5" s="17">
        <f t="shared" si="1"/>
        <v>40917</v>
      </c>
      <c r="F5" s="18" t="str">
        <f t="shared" si="3"/>
        <v>成人の日</v>
      </c>
      <c r="H5" s="37">
        <f t="shared" si="4"/>
        <v>3</v>
      </c>
      <c r="I5" s="37" t="s">
        <v>18</v>
      </c>
      <c r="J5" s="37">
        <v>1</v>
      </c>
      <c r="K5" s="37">
        <f>IF($B$5&lt;2000,15,DAY(CEILING(DATE($B$5,J5,6),7)+2))</f>
        <v>9</v>
      </c>
      <c r="L5" s="38">
        <f t="shared" si="2"/>
        <v>40917</v>
      </c>
      <c r="O5" s="20"/>
      <c r="P5" s="49" t="s">
        <v>19</v>
      </c>
      <c r="Q5" s="49"/>
      <c r="R5" s="49"/>
      <c r="S5" s="49"/>
      <c r="T5" s="49"/>
      <c r="U5" s="49"/>
    </row>
    <row r="6" spans="1:21" ht="13.5" customHeight="1">
      <c r="A6" s="11"/>
      <c r="B6" s="11"/>
      <c r="C6" s="11"/>
      <c r="D6" s="16">
        <f t="shared" si="0"/>
        <v>4</v>
      </c>
      <c r="E6" s="17">
        <f t="shared" si="1"/>
        <v>40950</v>
      </c>
      <c r="F6" s="18" t="str">
        <f t="shared" si="3"/>
        <v>建国記念の日</v>
      </c>
      <c r="H6" s="37" t="str">
        <f t="shared" si="4"/>
        <v/>
      </c>
      <c r="I6" s="37" t="s">
        <v>20</v>
      </c>
      <c r="J6" s="37">
        <f>J5</f>
        <v>1</v>
      </c>
      <c r="K6" s="39" t="str">
        <f>IF(K5="-","-",IF(AND($B$5&gt;1973,WEEKDAY(DATE($B$5,J5,K5))=1),K5+1,"-"))</f>
        <v>-</v>
      </c>
      <c r="L6" s="38" t="str">
        <f t="shared" si="2"/>
        <v/>
      </c>
      <c r="O6" s="20"/>
      <c r="P6" s="51" t="s">
        <v>21</v>
      </c>
      <c r="Q6" s="51"/>
      <c r="R6" s="51"/>
      <c r="S6" s="51"/>
      <c r="T6" s="51"/>
      <c r="U6" s="51"/>
    </row>
    <row r="7" spans="1:21" ht="13.5" customHeight="1">
      <c r="A7" s="11"/>
      <c r="B7" s="11"/>
      <c r="C7" s="11"/>
      <c r="D7" s="16">
        <f t="shared" si="0"/>
        <v>5</v>
      </c>
      <c r="E7" s="17">
        <f t="shared" si="1"/>
        <v>40988</v>
      </c>
      <c r="F7" s="18" t="str">
        <f t="shared" si="3"/>
        <v>春分の日</v>
      </c>
      <c r="H7" s="37">
        <f t="shared" si="4"/>
        <v>4</v>
      </c>
      <c r="I7" s="37" t="s">
        <v>22</v>
      </c>
      <c r="J7" s="37">
        <v>2</v>
      </c>
      <c r="K7" s="39">
        <f>IF($B$5&gt;1966,11,"-")</f>
        <v>11</v>
      </c>
      <c r="L7" s="38">
        <f t="shared" si="2"/>
        <v>40950</v>
      </c>
      <c r="O7" s="20"/>
      <c r="P7" s="49"/>
      <c r="Q7" s="49"/>
      <c r="R7" s="49"/>
      <c r="S7" s="49"/>
      <c r="T7" s="49"/>
      <c r="U7" s="49"/>
    </row>
    <row r="8" spans="1:21" ht="13.5" customHeight="1">
      <c r="A8" s="11"/>
      <c r="B8" s="11"/>
      <c r="C8" s="11"/>
      <c r="D8" s="16">
        <f t="shared" si="0"/>
        <v>6</v>
      </c>
      <c r="E8" s="17">
        <f t="shared" si="1"/>
        <v>41028</v>
      </c>
      <c r="F8" s="18" t="str">
        <f t="shared" si="3"/>
        <v>昭和の日</v>
      </c>
      <c r="H8" s="37" t="str">
        <f t="shared" si="4"/>
        <v/>
      </c>
      <c r="I8" s="37" t="s">
        <v>17</v>
      </c>
      <c r="J8" s="37">
        <f>J7</f>
        <v>2</v>
      </c>
      <c r="K8" s="39" t="str">
        <f>IF(K7="-","-",IF(AND($B$5&gt;1973,WEEKDAY(DATE($B$5,J7,K7))=1),K7+1,"-"))</f>
        <v>-</v>
      </c>
      <c r="L8" s="38" t="str">
        <f t="shared" si="2"/>
        <v/>
      </c>
      <c r="O8" s="20"/>
      <c r="P8" s="49" t="s">
        <v>23</v>
      </c>
      <c r="Q8" s="49"/>
      <c r="R8" s="49"/>
      <c r="S8" s="49"/>
      <c r="T8" s="49"/>
      <c r="U8" s="49"/>
    </row>
    <row r="9" spans="1:21" ht="13.5" customHeight="1">
      <c r="A9" s="11"/>
      <c r="B9" s="11"/>
      <c r="C9" s="11"/>
      <c r="D9" s="16">
        <f t="shared" si="0"/>
        <v>7</v>
      </c>
      <c r="E9" s="17">
        <f t="shared" si="1"/>
        <v>41029</v>
      </c>
      <c r="F9" s="18" t="str">
        <f t="shared" si="3"/>
        <v>振替休日</v>
      </c>
      <c r="H9" s="37">
        <f t="shared" si="4"/>
        <v>5</v>
      </c>
      <c r="I9" s="37" t="s">
        <v>24</v>
      </c>
      <c r="J9" s="37">
        <v>3</v>
      </c>
      <c r="K9" s="37">
        <f>INT(IF($B$5&lt;1900,19.8277,IF($B$5&lt;1980,20.8357,IF($B$5&lt;2100,20.8431,21.851)))+0.242194*($B$5-1980)-ROUNDDOWN(($B$5-IF($B$5&lt;1980,1983,1980))/4,0))</f>
        <v>20</v>
      </c>
      <c r="L9" s="38">
        <f t="shared" si="2"/>
        <v>40988</v>
      </c>
      <c r="O9" s="20"/>
      <c r="P9" s="51" t="s">
        <v>25</v>
      </c>
      <c r="Q9" s="51"/>
      <c r="R9" s="51"/>
      <c r="S9" s="51"/>
      <c r="T9" s="51"/>
      <c r="U9" s="51"/>
    </row>
    <row r="10" spans="1:21" ht="13.5" customHeight="1">
      <c r="A10" s="11"/>
      <c r="B10" s="11"/>
      <c r="C10" s="11"/>
      <c r="D10" s="16">
        <f t="shared" si="0"/>
        <v>8</v>
      </c>
      <c r="E10" s="17">
        <f t="shared" si="1"/>
        <v>41032</v>
      </c>
      <c r="F10" s="18" t="str">
        <f t="shared" si="3"/>
        <v>憲法記念日</v>
      </c>
      <c r="H10" s="37" t="str">
        <f t="shared" si="4"/>
        <v/>
      </c>
      <c r="I10" s="37" t="s">
        <v>17</v>
      </c>
      <c r="J10" s="37">
        <f>J9</f>
        <v>3</v>
      </c>
      <c r="K10" s="39" t="str">
        <f>IF(K9="-","-",IF(AND($B$5&gt;1973,WEEKDAY(DATE($B$5,J9,K9))=1),K9+1,"-"))</f>
        <v>-</v>
      </c>
      <c r="L10" s="38" t="str">
        <f t="shared" si="2"/>
        <v/>
      </c>
      <c r="O10" s="20"/>
      <c r="P10" s="49"/>
      <c r="Q10" s="49"/>
      <c r="R10" s="49"/>
      <c r="S10" s="49"/>
      <c r="T10" s="49"/>
      <c r="U10" s="49"/>
    </row>
    <row r="11" spans="1:21" ht="13.5" customHeight="1">
      <c r="A11" s="11"/>
      <c r="B11" s="11"/>
      <c r="C11" s="11"/>
      <c r="D11" s="16">
        <f t="shared" si="0"/>
        <v>9</v>
      </c>
      <c r="E11" s="17">
        <f t="shared" si="1"/>
        <v>41033</v>
      </c>
      <c r="F11" s="18" t="str">
        <f t="shared" si="3"/>
        <v>みどりの日</v>
      </c>
      <c r="H11" s="37">
        <f t="shared" si="4"/>
        <v>6</v>
      </c>
      <c r="I11" s="40" t="str">
        <f>IF($B$5&gt;2006,"昭和の日",IF($B$5&gt;1988,"みどりの日","天皇誕生日"))</f>
        <v>昭和の日</v>
      </c>
      <c r="J11" s="37">
        <v>4</v>
      </c>
      <c r="K11" s="37">
        <v>29</v>
      </c>
      <c r="L11" s="38">
        <f t="shared" si="2"/>
        <v>41028</v>
      </c>
      <c r="O11" s="20"/>
      <c r="P11" s="20"/>
      <c r="Q11" s="20"/>
      <c r="R11" s="20"/>
      <c r="S11" s="20"/>
      <c r="T11" s="20"/>
      <c r="U11" s="20"/>
    </row>
    <row r="12" spans="1:21" ht="13.5" customHeight="1">
      <c r="A12" s="11"/>
      <c r="B12" s="11"/>
      <c r="C12" s="11"/>
      <c r="D12" s="16">
        <f t="shared" si="0"/>
        <v>10</v>
      </c>
      <c r="E12" s="17">
        <f t="shared" si="1"/>
        <v>41034</v>
      </c>
      <c r="F12" s="18" t="str">
        <f t="shared" si="3"/>
        <v>こどもの日</v>
      </c>
      <c r="H12" s="37">
        <f t="shared" si="4"/>
        <v>7</v>
      </c>
      <c r="I12" s="40" t="s">
        <v>17</v>
      </c>
      <c r="J12" s="37">
        <f>J11</f>
        <v>4</v>
      </c>
      <c r="K12" s="39">
        <f>IF(K11="-","-",IF(AND($B$5&gt;1972,WEEKDAY(DATE($B$5,J11,K11))=1),K11+1,"-"))</f>
        <v>30</v>
      </c>
      <c r="L12" s="38">
        <f t="shared" si="2"/>
        <v>41029</v>
      </c>
    </row>
    <row r="13" spans="1:21" ht="13.5" customHeight="1">
      <c r="A13" s="11"/>
      <c r="B13" s="11"/>
      <c r="C13" s="11"/>
      <c r="D13" s="16">
        <f t="shared" si="0"/>
        <v>11</v>
      </c>
      <c r="E13" s="17">
        <f t="shared" si="1"/>
        <v>41106</v>
      </c>
      <c r="F13" s="18" t="str">
        <f t="shared" si="3"/>
        <v>海の日</v>
      </c>
      <c r="H13" s="37">
        <f t="shared" si="4"/>
        <v>8</v>
      </c>
      <c r="I13" s="40" t="s">
        <v>26</v>
      </c>
      <c r="J13" s="37">
        <v>5</v>
      </c>
      <c r="K13" s="37">
        <v>3</v>
      </c>
      <c r="L13" s="38">
        <f t="shared" si="2"/>
        <v>41032</v>
      </c>
    </row>
    <row r="14" spans="1:21" ht="13.5" customHeight="1">
      <c r="A14" s="11"/>
      <c r="B14" s="11"/>
      <c r="C14" s="11"/>
      <c r="D14" s="16">
        <f t="shared" si="0"/>
        <v>12</v>
      </c>
      <c r="E14" s="17">
        <f t="shared" si="1"/>
        <v>41169</v>
      </c>
      <c r="F14" s="18" t="str">
        <f t="shared" si="3"/>
        <v>敬老の日</v>
      </c>
      <c r="H14" s="37" t="str">
        <f t="shared" si="4"/>
        <v/>
      </c>
      <c r="I14" s="40" t="s">
        <v>27</v>
      </c>
      <c r="J14" s="37">
        <f>J13</f>
        <v>5</v>
      </c>
      <c r="K14" s="39" t="str">
        <f>IF(K13="-","-",IF(AND($B$5&gt;1972,$B$5&lt;2007,WEEKDAY(DATE($B$5,J13,K13))=1),K13+1,"-"))</f>
        <v>-</v>
      </c>
      <c r="L14" s="38" t="str">
        <f t="shared" si="2"/>
        <v/>
      </c>
    </row>
    <row r="15" spans="1:21" ht="13.5" customHeight="1">
      <c r="A15" s="11"/>
      <c r="B15" s="11"/>
      <c r="C15" s="11"/>
      <c r="D15" s="16">
        <f t="shared" si="0"/>
        <v>13</v>
      </c>
      <c r="E15" s="17">
        <f t="shared" si="1"/>
        <v>41174</v>
      </c>
      <c r="F15" s="18" t="str">
        <f t="shared" si="3"/>
        <v>秋分の日</v>
      </c>
      <c r="H15" s="37">
        <f t="shared" si="4"/>
        <v>9</v>
      </c>
      <c r="I15" s="40" t="str">
        <f>IF($B$5&gt;2006,"みどりの日",IF(K15=4,"国民の休日",""))</f>
        <v>みどりの日</v>
      </c>
      <c r="J15" s="37">
        <v>5</v>
      </c>
      <c r="K15" s="39">
        <f>IF(OR($B$5&gt;2006,AND($B$5&gt;1987,WEEKDAY(DATE($B$5,5,4))&lt;&gt;1,WEEKDAY(DATE($B$5,5,4))&lt;&gt;2)),4,"-")</f>
        <v>4</v>
      </c>
      <c r="L15" s="38">
        <f t="shared" si="2"/>
        <v>41033</v>
      </c>
    </row>
    <row r="16" spans="1:21" ht="13.5" customHeight="1">
      <c r="A16" s="11"/>
      <c r="B16" s="11"/>
      <c r="C16" s="11"/>
      <c r="D16" s="16">
        <f t="shared" si="0"/>
        <v>14</v>
      </c>
      <c r="E16" s="17">
        <f t="shared" si="1"/>
        <v>41190</v>
      </c>
      <c r="F16" s="18" t="str">
        <f t="shared" si="3"/>
        <v>体育の日</v>
      </c>
      <c r="H16" s="37">
        <f t="shared" si="4"/>
        <v>10</v>
      </c>
      <c r="I16" s="37" t="s">
        <v>28</v>
      </c>
      <c r="J16" s="37">
        <v>5</v>
      </c>
      <c r="K16" s="37">
        <v>5</v>
      </c>
      <c r="L16" s="38">
        <f t="shared" si="2"/>
        <v>41034</v>
      </c>
    </row>
    <row r="17" spans="1:12" ht="13.5" customHeight="1">
      <c r="A17" s="11"/>
      <c r="B17" s="11"/>
      <c r="C17" s="11"/>
      <c r="D17" s="16">
        <f t="shared" si="0"/>
        <v>15</v>
      </c>
      <c r="E17" s="17">
        <f t="shared" si="1"/>
        <v>41216</v>
      </c>
      <c r="F17" s="18" t="str">
        <f t="shared" si="3"/>
        <v>文化の日</v>
      </c>
      <c r="H17" s="37" t="str">
        <f t="shared" si="4"/>
        <v/>
      </c>
      <c r="I17" s="37" t="s">
        <v>17</v>
      </c>
      <c r="J17" s="37">
        <f>J16</f>
        <v>5</v>
      </c>
      <c r="K17" s="39" t="str">
        <f>IF(K16="-","-",IF(OR(AND($B$5&gt;2006,WEEKDAY(DATE($B$5,J16,K16))&lt;4),AND($B$5&gt;1972,WEEKDAY(DATE($B$5,J16,K16))=1)),K16+1,"-"))</f>
        <v>-</v>
      </c>
      <c r="L17" s="38" t="str">
        <f t="shared" si="2"/>
        <v/>
      </c>
    </row>
    <row r="18" spans="1:12" ht="13.5" customHeight="1">
      <c r="A18" s="11"/>
      <c r="B18" s="11"/>
      <c r="C18" s="11"/>
      <c r="D18" s="16">
        <f t="shared" si="0"/>
        <v>16</v>
      </c>
      <c r="E18" s="17">
        <f t="shared" si="1"/>
        <v>41236</v>
      </c>
      <c r="F18" s="18" t="str">
        <f t="shared" si="3"/>
        <v>勤労感謝の日</v>
      </c>
      <c r="H18" s="37">
        <f t="shared" si="4"/>
        <v>11</v>
      </c>
      <c r="I18" s="37" t="s">
        <v>29</v>
      </c>
      <c r="J18" s="37">
        <v>7</v>
      </c>
      <c r="K18" s="39">
        <f>IF($B$5&lt;1996,"-",IF($B$5&lt;2003,20,DAY(CEILING(DATE($B$5,J18,6),7)+9)))</f>
        <v>16</v>
      </c>
      <c r="L18" s="38">
        <f t="shared" si="2"/>
        <v>41106</v>
      </c>
    </row>
    <row r="19" spans="1:12" ht="13.5" customHeight="1">
      <c r="A19" s="11"/>
      <c r="B19" s="11"/>
      <c r="C19" s="11"/>
      <c r="D19" s="16">
        <f t="shared" si="0"/>
        <v>17</v>
      </c>
      <c r="E19" s="17">
        <f t="shared" si="1"/>
        <v>41266</v>
      </c>
      <c r="F19" s="18" t="str">
        <f t="shared" si="3"/>
        <v>天皇誕生日</v>
      </c>
      <c r="H19" s="37" t="str">
        <f t="shared" si="4"/>
        <v/>
      </c>
      <c r="I19" s="37" t="s">
        <v>17</v>
      </c>
      <c r="J19" s="37">
        <f>J18</f>
        <v>7</v>
      </c>
      <c r="K19" s="39" t="str">
        <f>IF(K18="-","-",IF(AND($B$5&gt;1972,WEEKDAY(DATE($B$5,J18,K18))=1),K18+1,"-"))</f>
        <v>-</v>
      </c>
      <c r="L19" s="38" t="str">
        <f t="shared" si="2"/>
        <v/>
      </c>
    </row>
    <row r="20" spans="1:12" ht="13.5" customHeight="1">
      <c r="A20" s="11"/>
      <c r="B20" s="11"/>
      <c r="C20" s="11"/>
      <c r="D20" s="16">
        <f t="shared" si="0"/>
        <v>18</v>
      </c>
      <c r="E20" s="17">
        <f t="shared" si="1"/>
        <v>41267</v>
      </c>
      <c r="F20" s="18" t="str">
        <f t="shared" si="3"/>
        <v>振替休日</v>
      </c>
      <c r="H20" s="37">
        <f t="shared" si="4"/>
        <v>12</v>
      </c>
      <c r="I20" s="37" t="s">
        <v>30</v>
      </c>
      <c r="J20" s="37">
        <v>9</v>
      </c>
      <c r="K20" s="41">
        <f>IF($B$5&lt;1966,"-",IF($B$5&lt;2003,15,DAY(CEILING(DATE($B$5,J20,6),7)+9)))</f>
        <v>17</v>
      </c>
      <c r="L20" s="38">
        <f t="shared" si="2"/>
        <v>41169</v>
      </c>
    </row>
    <row r="21" spans="1:12" ht="13.5" customHeight="1">
      <c r="A21" s="11"/>
      <c r="B21" s="11"/>
      <c r="C21" s="11"/>
      <c r="D21" s="16" t="str">
        <f t="shared" si="0"/>
        <v/>
      </c>
      <c r="E21" s="17" t="str">
        <f t="shared" si="1"/>
        <v/>
      </c>
      <c r="F21" s="18" t="str">
        <f t="shared" si="3"/>
        <v/>
      </c>
      <c r="H21" s="37" t="str">
        <f t="shared" si="4"/>
        <v/>
      </c>
      <c r="I21" s="37" t="s">
        <v>17</v>
      </c>
      <c r="J21" s="37">
        <f>J20</f>
        <v>9</v>
      </c>
      <c r="K21" s="39" t="str">
        <f>IF(K20="-","-",IF(AND($B$5&gt;1972,WEEKDAY(DATE($B$5,J20,K20))=1),K20+1,"-"))</f>
        <v>-</v>
      </c>
      <c r="L21" s="38" t="str">
        <f t="shared" si="2"/>
        <v/>
      </c>
    </row>
    <row r="22" spans="1:12" ht="13.5" customHeight="1">
      <c r="A22" s="11"/>
      <c r="B22" s="11"/>
      <c r="C22" s="11"/>
      <c r="D22" s="16" t="str">
        <f t="shared" si="0"/>
        <v/>
      </c>
      <c r="E22" s="17" t="str">
        <f t="shared" si="1"/>
        <v/>
      </c>
      <c r="F22" s="18" t="str">
        <f t="shared" si="3"/>
        <v/>
      </c>
      <c r="H22" s="37" t="str">
        <f t="shared" si="4"/>
        <v/>
      </c>
      <c r="I22" s="37" t="s">
        <v>31</v>
      </c>
      <c r="J22" s="37">
        <f>J21</f>
        <v>9</v>
      </c>
      <c r="K22" s="39" t="str">
        <f>IF($B$5&gt;2002,IF(K23-K20=2,K20+1,"-"),"-")</f>
        <v>-</v>
      </c>
      <c r="L22" s="38" t="str">
        <f t="shared" si="2"/>
        <v/>
      </c>
    </row>
    <row r="23" spans="1:12" ht="13.5" customHeight="1">
      <c r="A23" s="11"/>
      <c r="B23" s="11"/>
      <c r="C23" s="11"/>
      <c r="D23" s="16" t="str">
        <f t="shared" si="0"/>
        <v/>
      </c>
      <c r="E23" s="17" t="str">
        <f t="shared" si="1"/>
        <v/>
      </c>
      <c r="F23" s="18" t="str">
        <f t="shared" si="3"/>
        <v/>
      </c>
      <c r="H23" s="37">
        <f t="shared" si="4"/>
        <v>13</v>
      </c>
      <c r="I23" s="37" t="s">
        <v>32</v>
      </c>
      <c r="J23" s="37">
        <v>9</v>
      </c>
      <c r="K23" s="37">
        <f>INT(IF($B$5&lt;1900,22.2588,IF($B$5&lt;1980,23.2588,IF($B$5&lt;2100,23.2488,24.2488)))+0.242194*($B$5-1980)-ROUNDDOWN(($B$5-IF($B$5&lt;1980,1983,1980))/4,0))</f>
        <v>22</v>
      </c>
      <c r="L23" s="38">
        <f t="shared" si="2"/>
        <v>41174</v>
      </c>
    </row>
    <row r="24" spans="1:12" ht="13.5" customHeight="1">
      <c r="A24" s="11"/>
      <c r="B24" s="11"/>
      <c r="C24" s="11"/>
      <c r="D24" s="16" t="str">
        <f t="shared" si="0"/>
        <v/>
      </c>
      <c r="E24" s="17" t="str">
        <f t="shared" si="1"/>
        <v/>
      </c>
      <c r="F24" s="18" t="str">
        <f t="shared" si="3"/>
        <v/>
      </c>
      <c r="H24" s="37" t="str">
        <f t="shared" si="4"/>
        <v/>
      </c>
      <c r="I24" s="37" t="s">
        <v>17</v>
      </c>
      <c r="J24" s="37">
        <f>J23</f>
        <v>9</v>
      </c>
      <c r="K24" s="39" t="str">
        <f>IF(K23="-","-",IF(AND($B$5&gt;1972,WEEKDAY(DATE($B$5,J23,K23))=1),K23+1,"-"))</f>
        <v>-</v>
      </c>
      <c r="L24" s="38" t="str">
        <f t="shared" si="2"/>
        <v/>
      </c>
    </row>
    <row r="25" spans="1:12" ht="13.5" customHeight="1">
      <c r="A25" s="11"/>
      <c r="B25" s="11"/>
      <c r="C25" s="11"/>
      <c r="D25" s="16" t="str">
        <f t="shared" si="0"/>
        <v/>
      </c>
      <c r="E25" s="17" t="str">
        <f t="shared" si="1"/>
        <v/>
      </c>
      <c r="F25" s="18" t="str">
        <f t="shared" si="3"/>
        <v/>
      </c>
      <c r="H25" s="37">
        <f t="shared" si="4"/>
        <v>14</v>
      </c>
      <c r="I25" s="37" t="s">
        <v>33</v>
      </c>
      <c r="J25" s="37">
        <v>10</v>
      </c>
      <c r="K25" s="41">
        <f>IF($B$5&lt;1966,"-",IF($B$5&lt;2000,10,DAY(CEILING(DATE($B$5,J25,6),7)+2)))</f>
        <v>8</v>
      </c>
      <c r="L25" s="38">
        <f t="shared" si="2"/>
        <v>41190</v>
      </c>
    </row>
    <row r="26" spans="1:12" ht="13.5" customHeight="1">
      <c r="A26" s="11"/>
      <c r="B26" s="11"/>
      <c r="C26" s="11"/>
      <c r="D26" s="16" t="str">
        <f t="shared" si="0"/>
        <v/>
      </c>
      <c r="E26" s="17" t="str">
        <f t="shared" si="1"/>
        <v/>
      </c>
      <c r="F26" s="18" t="str">
        <f t="shared" si="3"/>
        <v/>
      </c>
      <c r="H26" s="37" t="str">
        <f t="shared" si="4"/>
        <v/>
      </c>
      <c r="I26" s="37" t="s">
        <v>17</v>
      </c>
      <c r="J26" s="37">
        <f>J25</f>
        <v>10</v>
      </c>
      <c r="K26" s="39" t="str">
        <f>IF(K25="-","-",IF(AND($B$5&gt;1972,WEEKDAY(DATE($B$5,J25,K25))=1),K25+1,"-"))</f>
        <v>-</v>
      </c>
      <c r="L26" s="38" t="str">
        <f t="shared" si="2"/>
        <v/>
      </c>
    </row>
    <row r="27" spans="1:12" ht="13.5" customHeight="1">
      <c r="A27" s="11"/>
      <c r="B27" s="11"/>
      <c r="C27" s="11"/>
      <c r="D27" s="16" t="str">
        <f t="shared" si="0"/>
        <v/>
      </c>
      <c r="E27" s="17" t="str">
        <f t="shared" si="1"/>
        <v/>
      </c>
      <c r="F27" s="18" t="str">
        <f t="shared" si="3"/>
        <v/>
      </c>
      <c r="H27" s="37">
        <f t="shared" si="4"/>
        <v>15</v>
      </c>
      <c r="I27" s="37" t="s">
        <v>34</v>
      </c>
      <c r="J27" s="37">
        <v>11</v>
      </c>
      <c r="K27" s="37">
        <v>3</v>
      </c>
      <c r="L27" s="38">
        <f t="shared" si="2"/>
        <v>41216</v>
      </c>
    </row>
    <row r="28" spans="1:12" ht="13.5" customHeight="1">
      <c r="A28" s="11"/>
      <c r="B28" s="11"/>
      <c r="C28" s="11"/>
      <c r="D28" s="16" t="str">
        <f t="shared" si="0"/>
        <v/>
      </c>
      <c r="E28" s="17" t="str">
        <f t="shared" si="1"/>
        <v/>
      </c>
      <c r="F28" s="18" t="str">
        <f t="shared" si="3"/>
        <v/>
      </c>
      <c r="H28" s="37" t="str">
        <f t="shared" si="4"/>
        <v/>
      </c>
      <c r="I28" s="37" t="s">
        <v>17</v>
      </c>
      <c r="J28" s="37">
        <f>J27</f>
        <v>11</v>
      </c>
      <c r="K28" s="39" t="str">
        <f>IF(K27="-","-",IF(AND($B$5&gt;1972,WEEKDAY(DATE($B$5,J27,K27))=1),K27+1,"-"))</f>
        <v>-</v>
      </c>
      <c r="L28" s="38" t="str">
        <f t="shared" si="2"/>
        <v/>
      </c>
    </row>
    <row r="29" spans="1:12" ht="13.5" customHeight="1" thickBot="1">
      <c r="A29" s="11"/>
      <c r="B29" s="11"/>
      <c r="C29" s="11"/>
      <c r="D29" s="16" t="str">
        <f t="shared" si="0"/>
        <v/>
      </c>
      <c r="E29" s="22" t="str">
        <f t="shared" si="1"/>
        <v/>
      </c>
      <c r="F29" s="23" t="str">
        <f t="shared" si="3"/>
        <v/>
      </c>
      <c r="H29" s="37">
        <f t="shared" si="4"/>
        <v>16</v>
      </c>
      <c r="I29" s="37" t="s">
        <v>35</v>
      </c>
      <c r="J29" s="37">
        <v>11</v>
      </c>
      <c r="K29" s="37">
        <v>23</v>
      </c>
      <c r="L29" s="38">
        <f t="shared" si="2"/>
        <v>41236</v>
      </c>
    </row>
    <row r="30" spans="1:12" ht="13.5" customHeight="1">
      <c r="A30" s="11"/>
      <c r="B30" s="11"/>
      <c r="C30" s="11"/>
      <c r="D30" s="11"/>
      <c r="E30" s="11"/>
      <c r="F30" s="11"/>
      <c r="H30" s="37" t="str">
        <f t="shared" si="4"/>
        <v/>
      </c>
      <c r="I30" s="37" t="s">
        <v>17</v>
      </c>
      <c r="J30" s="37">
        <f>J29</f>
        <v>11</v>
      </c>
      <c r="K30" s="39" t="str">
        <f>IF(K29="-","-",IF(AND($B$5&gt;1972,WEEKDAY(DATE($B$5,J29,K29))=1),K29+1,"-"))</f>
        <v>-</v>
      </c>
      <c r="L30" s="38" t="str">
        <f t="shared" si="2"/>
        <v/>
      </c>
    </row>
    <row r="31" spans="1:12" ht="13.5" customHeight="1">
      <c r="A31" s="11"/>
      <c r="B31" s="11"/>
      <c r="C31" s="11"/>
      <c r="D31" s="11"/>
      <c r="E31" s="11"/>
      <c r="F31" s="11"/>
      <c r="H31" s="37">
        <f t="shared" si="4"/>
        <v>17</v>
      </c>
      <c r="I31" s="37" t="s">
        <v>36</v>
      </c>
      <c r="J31" s="37">
        <v>12</v>
      </c>
      <c r="K31" s="39">
        <f>IF($B$5&gt;1988,23,"-")</f>
        <v>23</v>
      </c>
      <c r="L31" s="38">
        <f t="shared" si="2"/>
        <v>41266</v>
      </c>
    </row>
    <row r="32" spans="1:12" ht="13.5" customHeight="1">
      <c r="A32" s="11"/>
      <c r="B32" s="11"/>
      <c r="C32" s="11"/>
      <c r="D32" s="11"/>
      <c r="E32" s="11"/>
      <c r="F32" s="11"/>
      <c r="H32" s="37">
        <f t="shared" si="4"/>
        <v>18</v>
      </c>
      <c r="I32" s="37" t="s">
        <v>17</v>
      </c>
      <c r="J32" s="37">
        <f>J31</f>
        <v>12</v>
      </c>
      <c r="K32" s="39">
        <f>IF(K31="-","-",IF(AND($B$5&gt;1972,WEEKDAY(DATE($B$5,J31,K31))=1),K31+1,"-"))</f>
        <v>24</v>
      </c>
      <c r="L32" s="38">
        <f t="shared" si="2"/>
        <v>41267</v>
      </c>
    </row>
    <row r="33" spans="1:12" ht="13.5" customHeight="1">
      <c r="A33" s="11"/>
      <c r="B33" s="11"/>
      <c r="C33" s="11"/>
      <c r="D33" s="11"/>
      <c r="E33" s="11"/>
      <c r="F33" s="11"/>
      <c r="H33" s="37" t="str">
        <f t="shared" si="4"/>
        <v/>
      </c>
      <c r="I33" s="37" t="str">
        <f>IF($B$5=1959,"親王結婚の儀",IF($B$5=1989,"大喪の礼",IF($B$5=1990,"即位礼正殿の儀",IF($B$5=1993,"親王結婚の儀","単年休日"))))</f>
        <v>単年休日</v>
      </c>
      <c r="J33" s="37" t="str">
        <f>IF($B$5=1959,4,IF($B$5=1989,2,IF($B$5=1990,11,IF($B$5=1993,6,""))))</f>
        <v/>
      </c>
      <c r="K33" s="39" t="str">
        <f>IF($B$5=1959,10,IF($B$5=1989,24,IF($B$5=1990,12,IF($B$5=1993,9,"-"))))</f>
        <v>-</v>
      </c>
      <c r="L33" s="38" t="str">
        <f t="shared" si="2"/>
        <v/>
      </c>
    </row>
    <row r="34" spans="1:12" ht="13.5" customHeight="1">
      <c r="A34" s="11"/>
      <c r="B34" s="11"/>
      <c r="C34" s="11"/>
      <c r="D34" s="11"/>
      <c r="E34" s="11"/>
      <c r="F34" s="11"/>
      <c r="H34" s="37" t="str">
        <f t="shared" si="4"/>
        <v/>
      </c>
      <c r="I34" s="37" t="s">
        <v>37</v>
      </c>
      <c r="J34" s="37"/>
      <c r="K34" s="37"/>
      <c r="L34" s="38" t="str">
        <f t="shared" si="2"/>
        <v/>
      </c>
    </row>
    <row r="35" spans="1:12" ht="13.5" customHeight="1">
      <c r="H35" s="37" t="str">
        <f t="shared" si="4"/>
        <v/>
      </c>
      <c r="I35" s="37" t="s">
        <v>38</v>
      </c>
      <c r="J35" s="37"/>
      <c r="K35" s="37"/>
      <c r="L35" s="38" t="str">
        <f t="shared" si="2"/>
        <v/>
      </c>
    </row>
    <row r="36" spans="1:12" ht="13.5" customHeight="1">
      <c r="D36" s="12" t="s">
        <v>1</v>
      </c>
      <c r="H36" s="37" t="str">
        <f t="shared" si="4"/>
        <v/>
      </c>
      <c r="I36" s="37" t="s">
        <v>39</v>
      </c>
      <c r="J36" s="37"/>
      <c r="K36" s="37"/>
      <c r="L36" s="38" t="str">
        <f t="shared" si="2"/>
        <v/>
      </c>
    </row>
    <row r="37" spans="1:12" ht="13.5" customHeight="1">
      <c r="D37" s="12">
        <v>1</v>
      </c>
      <c r="H37" s="37" t="str">
        <f t="shared" si="4"/>
        <v/>
      </c>
      <c r="I37" s="37" t="s">
        <v>39</v>
      </c>
      <c r="J37" s="37"/>
      <c r="K37" s="37"/>
      <c r="L37" s="38" t="str">
        <f t="shared" si="2"/>
        <v/>
      </c>
    </row>
    <row r="38" spans="1:12" ht="13.5" customHeight="1">
      <c r="D38" s="12">
        <v>2</v>
      </c>
      <c r="H38" s="37" t="str">
        <f t="shared" si="4"/>
        <v/>
      </c>
      <c r="I38" s="37" t="s">
        <v>39</v>
      </c>
      <c r="J38" s="37"/>
      <c r="K38" s="37"/>
      <c r="L38" s="38" t="str">
        <f t="shared" si="2"/>
        <v/>
      </c>
    </row>
    <row r="39" spans="1:12" ht="13.5" customHeight="1">
      <c r="D39" s="12">
        <v>3</v>
      </c>
      <c r="H39" s="37" t="str">
        <f t="shared" si="4"/>
        <v/>
      </c>
      <c r="I39" s="37" t="s">
        <v>39</v>
      </c>
      <c r="J39" s="37"/>
      <c r="K39" s="37"/>
      <c r="L39" s="38" t="str">
        <f t="shared" si="2"/>
        <v/>
      </c>
    </row>
    <row r="40" spans="1:12" ht="13.5" customHeight="1">
      <c r="D40" s="12">
        <v>4</v>
      </c>
      <c r="H40" s="37" t="str">
        <f t="shared" si="4"/>
        <v/>
      </c>
      <c r="I40" s="37" t="s">
        <v>39</v>
      </c>
      <c r="J40" s="37"/>
      <c r="K40" s="37"/>
      <c r="L40" s="38" t="str">
        <f t="shared" si="2"/>
        <v/>
      </c>
    </row>
    <row r="41" spans="1:12" ht="13.5" customHeight="1">
      <c r="D41" s="12">
        <v>5</v>
      </c>
      <c r="H41" s="37" t="str">
        <f t="shared" si="4"/>
        <v/>
      </c>
      <c r="I41" s="37" t="s">
        <v>39</v>
      </c>
      <c r="J41" s="37"/>
      <c r="K41" s="37"/>
      <c r="L41" s="38" t="str">
        <f t="shared" si="2"/>
        <v/>
      </c>
    </row>
    <row r="42" spans="1:12" ht="13.5" customHeight="1">
      <c r="D42" s="12">
        <v>6</v>
      </c>
      <c r="H42" s="37" t="str">
        <f t="shared" si="4"/>
        <v/>
      </c>
      <c r="I42" s="37" t="s">
        <v>39</v>
      </c>
      <c r="J42" s="37"/>
      <c r="K42" s="37"/>
      <c r="L42" s="38" t="str">
        <f t="shared" si="2"/>
        <v/>
      </c>
    </row>
    <row r="43" spans="1:12" ht="13.5" customHeight="1">
      <c r="D43" s="12">
        <v>7</v>
      </c>
      <c r="H43" s="37" t="str">
        <f t="shared" si="4"/>
        <v/>
      </c>
      <c r="I43" s="37" t="s">
        <v>39</v>
      </c>
      <c r="J43" s="37"/>
      <c r="K43" s="37"/>
      <c r="L43" s="38" t="str">
        <f t="shared" si="2"/>
        <v/>
      </c>
    </row>
    <row r="44" spans="1:12">
      <c r="D44" s="12">
        <v>8</v>
      </c>
    </row>
    <row r="45" spans="1:12">
      <c r="D45" s="12">
        <v>9</v>
      </c>
    </row>
    <row r="46" spans="1:12">
      <c r="D46" s="12">
        <v>10</v>
      </c>
    </row>
    <row r="47" spans="1:12">
      <c r="D47" s="12">
        <v>11</v>
      </c>
    </row>
    <row r="48" spans="1:12">
      <c r="D48" s="12">
        <v>12</v>
      </c>
    </row>
  </sheetData>
  <sheetProtection sheet="1"/>
  <mergeCells count="7">
    <mergeCell ref="P10:U10"/>
    <mergeCell ref="O3:P4"/>
    <mergeCell ref="P5:U5"/>
    <mergeCell ref="P6:U6"/>
    <mergeCell ref="P7:U7"/>
    <mergeCell ref="P8:U8"/>
    <mergeCell ref="P9:U9"/>
  </mergeCells>
  <phoneticPr fontId="2"/>
  <dataValidations count="1">
    <dataValidation type="whole" allowBlank="1" showInputMessage="1" showErrorMessage="1" sqref="B5">
      <formula1>1950</formula1>
      <formula2>2100</formula2>
    </dataValidation>
  </dataValidations>
  <hyperlinks>
    <hyperlink ref="P9" r:id="rId1"/>
    <hyperlink ref="P6" r:id="rId2"/>
  </hyperlinks>
  <pageMargins left="0.78700000000000003" right="0.78700000000000003" top="0.98399999999999999" bottom="0.98399999999999999" header="0.51200000000000001" footer="0.51200000000000001"/>
  <pageSetup paperSize="9" orientation="portrait" horizontalDpi="4294967293" verticalDpi="0" r:id="rId3"/>
  <headerFooter alignWithMargins="0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48"/>
  <sheetViews>
    <sheetView workbookViewId="0">
      <selection activeCell="I19" sqref="I19"/>
    </sheetView>
  </sheetViews>
  <sheetFormatPr defaultRowHeight="13.5"/>
  <cols>
    <col min="1" max="2" width="9" style="12"/>
    <col min="3" max="3" width="8.75" style="12" customWidth="1"/>
    <col min="4" max="4" width="4.125" style="12" customWidth="1"/>
    <col min="5" max="5" width="12.875" style="12" customWidth="1"/>
    <col min="6" max="6" width="14.75" style="12" customWidth="1"/>
    <col min="7" max="7" width="5.5" style="12" customWidth="1"/>
    <col min="8" max="8" width="4.125" style="12" customWidth="1"/>
    <col min="9" max="9" width="14.375" style="12" customWidth="1"/>
    <col min="10" max="11" width="4" style="12" customWidth="1"/>
    <col min="12" max="12" width="11.625" style="12" customWidth="1"/>
    <col min="13" max="13" width="7.375" style="12" customWidth="1"/>
    <col min="14" max="16384" width="9" style="12"/>
  </cols>
  <sheetData>
    <row r="1" spans="1:21" ht="13.5" customHeight="1" thickBot="1">
      <c r="A1" s="11"/>
      <c r="B1" s="11"/>
      <c r="C1" s="11"/>
      <c r="D1" s="11"/>
      <c r="E1" s="11"/>
      <c r="F1" s="11"/>
    </row>
    <row r="2" spans="1:21" ht="13.5" customHeight="1">
      <c r="A2" s="11"/>
      <c r="B2" s="11"/>
      <c r="C2" s="11"/>
      <c r="D2" s="13" t="s">
        <v>10</v>
      </c>
      <c r="E2" s="14" t="s">
        <v>11</v>
      </c>
      <c r="F2" s="15" t="s">
        <v>12</v>
      </c>
      <c r="H2" s="35" t="s">
        <v>10</v>
      </c>
      <c r="I2" s="36" t="s">
        <v>12</v>
      </c>
      <c r="J2" s="36" t="s">
        <v>13</v>
      </c>
      <c r="K2" s="36" t="s">
        <v>14</v>
      </c>
      <c r="L2" s="36" t="s">
        <v>11</v>
      </c>
    </row>
    <row r="3" spans="1:21" ht="13.5" customHeight="1">
      <c r="A3" s="11"/>
      <c r="B3" s="11"/>
      <c r="C3" s="11"/>
      <c r="D3" s="16">
        <f t="shared" ref="D3:D29" si="0">IF(OR(D2="",SUM(D2,1)&gt;MAX($H$3:$H$43)),"",SUM(D2,1))</f>
        <v>1</v>
      </c>
      <c r="E3" s="17">
        <f t="shared" ref="E3:E29" si="1">IF(D3="","",VLOOKUP(D3,$H$3:$L$43,5,FALSE))</f>
        <v>41275</v>
      </c>
      <c r="F3" s="18" t="str">
        <f>IF(D3="","",VLOOKUP(D3,$H$3:$L$43,2,FALSE))</f>
        <v>元日</v>
      </c>
      <c r="H3" s="37">
        <f>IF(L3="","",RANK(L3,$L$3:$L$43,1))</f>
        <v>1</v>
      </c>
      <c r="I3" s="37" t="s">
        <v>15</v>
      </c>
      <c r="J3" s="37">
        <v>1</v>
      </c>
      <c r="K3" s="37">
        <v>1</v>
      </c>
      <c r="L3" s="38">
        <f t="shared" ref="L3:L43" si="2">IF(AND(K3&lt;&gt;"",K3&lt;&gt;"-"),DATE($B$5,J3,K3),"")</f>
        <v>41275</v>
      </c>
      <c r="O3" s="50" t="s">
        <v>16</v>
      </c>
      <c r="P3" s="50"/>
      <c r="Q3" s="19"/>
      <c r="R3" s="20"/>
      <c r="S3" s="20"/>
      <c r="T3" s="20"/>
      <c r="U3" s="20"/>
    </row>
    <row r="4" spans="1:21" ht="13.5" customHeight="1" thickBot="1">
      <c r="A4" s="11"/>
      <c r="B4" s="11"/>
      <c r="C4" s="11"/>
      <c r="D4" s="16">
        <f t="shared" si="0"/>
        <v>2</v>
      </c>
      <c r="E4" s="17">
        <f t="shared" si="1"/>
        <v>41288</v>
      </c>
      <c r="F4" s="18" t="str">
        <f t="shared" ref="F4:F29" si="3">IF(D4="","",VLOOKUP(D4,$H$3:$L$43,2,FALSE))</f>
        <v>成人の日</v>
      </c>
      <c r="H4" s="37" t="str">
        <f t="shared" ref="H4:H43" si="4">IF(L4="","",RANK(L4,$L$3:$L$43,1))</f>
        <v/>
      </c>
      <c r="I4" s="37" t="s">
        <v>17</v>
      </c>
      <c r="J4" s="37">
        <f>J3</f>
        <v>1</v>
      </c>
      <c r="K4" s="39" t="str">
        <f>IF(K3="-","-",IF(AND($B$5&gt;1973,WEEKDAY(DATE($B$5,J3,K3))=1),K3+1,"-"))</f>
        <v>-</v>
      </c>
      <c r="L4" s="38" t="str">
        <f t="shared" si="2"/>
        <v/>
      </c>
      <c r="O4" s="50"/>
      <c r="P4" s="50"/>
      <c r="Q4" s="20"/>
      <c r="R4" s="20"/>
      <c r="S4" s="20"/>
      <c r="T4" s="20"/>
      <c r="U4" s="20"/>
    </row>
    <row r="5" spans="1:21" ht="13.5" customHeight="1" thickBot="1">
      <c r="A5" s="11"/>
      <c r="B5" s="21">
        <f>'1月'!B2</f>
        <v>2013</v>
      </c>
      <c r="C5" s="11" t="s">
        <v>0</v>
      </c>
      <c r="D5" s="16">
        <f t="shared" si="0"/>
        <v>3</v>
      </c>
      <c r="E5" s="17">
        <f t="shared" si="1"/>
        <v>41316</v>
      </c>
      <c r="F5" s="18" t="str">
        <f t="shared" si="3"/>
        <v>建国記念の日</v>
      </c>
      <c r="H5" s="37">
        <f t="shared" si="4"/>
        <v>2</v>
      </c>
      <c r="I5" s="37" t="s">
        <v>18</v>
      </c>
      <c r="J5" s="37">
        <v>1</v>
      </c>
      <c r="K5" s="37">
        <f>IF($B$5&lt;2000,15,DAY(CEILING(DATE($B$5,J5,6),7)+2))</f>
        <v>14</v>
      </c>
      <c r="L5" s="38">
        <f t="shared" si="2"/>
        <v>41288</v>
      </c>
      <c r="O5" s="20"/>
      <c r="P5" s="49" t="s">
        <v>19</v>
      </c>
      <c r="Q5" s="49"/>
      <c r="R5" s="49"/>
      <c r="S5" s="49"/>
      <c r="T5" s="49"/>
      <c r="U5" s="49"/>
    </row>
    <row r="6" spans="1:21" ht="13.5" customHeight="1">
      <c r="A6" s="11"/>
      <c r="B6" s="11"/>
      <c r="C6" s="11"/>
      <c r="D6" s="16">
        <f t="shared" si="0"/>
        <v>4</v>
      </c>
      <c r="E6" s="17">
        <f t="shared" si="1"/>
        <v>41353</v>
      </c>
      <c r="F6" s="18" t="str">
        <f t="shared" si="3"/>
        <v>春分の日</v>
      </c>
      <c r="H6" s="37" t="str">
        <f t="shared" si="4"/>
        <v/>
      </c>
      <c r="I6" s="37" t="s">
        <v>17</v>
      </c>
      <c r="J6" s="37">
        <f>J5</f>
        <v>1</v>
      </c>
      <c r="K6" s="39" t="str">
        <f>IF(K5="-","-",IF(AND($B$5&gt;1973,WEEKDAY(DATE($B$5,J5,K5))=1),K5+1,"-"))</f>
        <v>-</v>
      </c>
      <c r="L6" s="38" t="str">
        <f t="shared" si="2"/>
        <v/>
      </c>
      <c r="O6" s="20"/>
      <c r="P6" s="51" t="s">
        <v>21</v>
      </c>
      <c r="Q6" s="51"/>
      <c r="R6" s="51"/>
      <c r="S6" s="51"/>
      <c r="T6" s="51"/>
      <c r="U6" s="51"/>
    </row>
    <row r="7" spans="1:21" ht="13.5" customHeight="1">
      <c r="A7" s="11"/>
      <c r="B7" s="11"/>
      <c r="C7" s="11"/>
      <c r="D7" s="16">
        <f t="shared" si="0"/>
        <v>5</v>
      </c>
      <c r="E7" s="17">
        <f t="shared" si="1"/>
        <v>41393</v>
      </c>
      <c r="F7" s="18" t="str">
        <f t="shared" si="3"/>
        <v>昭和の日</v>
      </c>
      <c r="H7" s="37">
        <f t="shared" si="4"/>
        <v>3</v>
      </c>
      <c r="I7" s="37" t="s">
        <v>22</v>
      </c>
      <c r="J7" s="37">
        <v>2</v>
      </c>
      <c r="K7" s="39">
        <f>IF($B$5&gt;1966,11,"-")</f>
        <v>11</v>
      </c>
      <c r="L7" s="38">
        <f t="shared" si="2"/>
        <v>41316</v>
      </c>
      <c r="O7" s="20"/>
      <c r="P7" s="49"/>
      <c r="Q7" s="49"/>
      <c r="R7" s="49"/>
      <c r="S7" s="49"/>
      <c r="T7" s="49"/>
      <c r="U7" s="49"/>
    </row>
    <row r="8" spans="1:21" ht="13.5" customHeight="1">
      <c r="A8" s="11"/>
      <c r="B8" s="11"/>
      <c r="C8" s="11"/>
      <c r="D8" s="16">
        <f t="shared" si="0"/>
        <v>6</v>
      </c>
      <c r="E8" s="17">
        <f t="shared" si="1"/>
        <v>41397</v>
      </c>
      <c r="F8" s="18" t="str">
        <f t="shared" si="3"/>
        <v>憲法記念日</v>
      </c>
      <c r="H8" s="37" t="str">
        <f t="shared" si="4"/>
        <v/>
      </c>
      <c r="I8" s="37" t="s">
        <v>17</v>
      </c>
      <c r="J8" s="37">
        <f>J7</f>
        <v>2</v>
      </c>
      <c r="K8" s="39" t="str">
        <f>IF(K7="-","-",IF(AND($B$5&gt;1973,WEEKDAY(DATE($B$5,J7,K7))=1),K7+1,"-"))</f>
        <v>-</v>
      </c>
      <c r="L8" s="38" t="str">
        <f t="shared" si="2"/>
        <v/>
      </c>
      <c r="O8" s="20"/>
      <c r="P8" s="49" t="s">
        <v>23</v>
      </c>
      <c r="Q8" s="49"/>
      <c r="R8" s="49"/>
      <c r="S8" s="49"/>
      <c r="T8" s="49"/>
      <c r="U8" s="49"/>
    </row>
    <row r="9" spans="1:21" ht="13.5" customHeight="1">
      <c r="A9" s="11"/>
      <c r="B9" s="11"/>
      <c r="C9" s="11"/>
      <c r="D9" s="16">
        <f t="shared" si="0"/>
        <v>7</v>
      </c>
      <c r="E9" s="17">
        <f t="shared" si="1"/>
        <v>41398</v>
      </c>
      <c r="F9" s="18" t="str">
        <f t="shared" si="3"/>
        <v>みどりの日</v>
      </c>
      <c r="H9" s="37">
        <f t="shared" si="4"/>
        <v>4</v>
      </c>
      <c r="I9" s="37" t="s">
        <v>24</v>
      </c>
      <c r="J9" s="37">
        <v>3</v>
      </c>
      <c r="K9" s="37">
        <f>INT(IF($B$5&lt;1900,19.8277,IF($B$5&lt;1980,20.8357,IF($B$5&lt;2100,20.8431,21.851)))+0.242194*($B$5-1980)-ROUNDDOWN(($B$5-IF($B$5&lt;1980,1983,1980))/4,0))</f>
        <v>20</v>
      </c>
      <c r="L9" s="38">
        <f t="shared" si="2"/>
        <v>41353</v>
      </c>
      <c r="O9" s="20"/>
      <c r="P9" s="51" t="s">
        <v>25</v>
      </c>
      <c r="Q9" s="51"/>
      <c r="R9" s="51"/>
      <c r="S9" s="51"/>
      <c r="T9" s="51"/>
      <c r="U9" s="51"/>
    </row>
    <row r="10" spans="1:21" ht="13.5" customHeight="1">
      <c r="A10" s="11"/>
      <c r="B10" s="11"/>
      <c r="C10" s="11"/>
      <c r="D10" s="16">
        <f t="shared" si="0"/>
        <v>8</v>
      </c>
      <c r="E10" s="17">
        <f t="shared" si="1"/>
        <v>41399</v>
      </c>
      <c r="F10" s="18" t="str">
        <f t="shared" si="3"/>
        <v>こどもの日</v>
      </c>
      <c r="H10" s="37" t="str">
        <f t="shared" si="4"/>
        <v/>
      </c>
      <c r="I10" s="37" t="s">
        <v>17</v>
      </c>
      <c r="J10" s="37">
        <f>J9</f>
        <v>3</v>
      </c>
      <c r="K10" s="39" t="str">
        <f>IF(K9="-","-",IF(AND($B$5&gt;1973,WEEKDAY(DATE($B$5,J9,K9))=1),K9+1,"-"))</f>
        <v>-</v>
      </c>
      <c r="L10" s="38" t="str">
        <f t="shared" si="2"/>
        <v/>
      </c>
      <c r="O10" s="20"/>
      <c r="P10" s="49"/>
      <c r="Q10" s="49"/>
      <c r="R10" s="49"/>
      <c r="S10" s="49"/>
      <c r="T10" s="49"/>
      <c r="U10" s="49"/>
    </row>
    <row r="11" spans="1:21" ht="13.5" customHeight="1">
      <c r="A11" s="11"/>
      <c r="B11" s="11"/>
      <c r="C11" s="11"/>
      <c r="D11" s="16">
        <f t="shared" si="0"/>
        <v>9</v>
      </c>
      <c r="E11" s="17">
        <f t="shared" si="1"/>
        <v>41400</v>
      </c>
      <c r="F11" s="18" t="str">
        <f t="shared" si="3"/>
        <v>振替休日</v>
      </c>
      <c r="H11" s="37">
        <f t="shared" si="4"/>
        <v>5</v>
      </c>
      <c r="I11" s="40" t="str">
        <f>IF($B$5&gt;2006,"昭和の日",IF($B$5&gt;1988,"みどりの日","天皇誕生日"))</f>
        <v>昭和の日</v>
      </c>
      <c r="J11" s="37">
        <v>4</v>
      </c>
      <c r="K11" s="37">
        <v>29</v>
      </c>
      <c r="L11" s="38">
        <f t="shared" si="2"/>
        <v>41393</v>
      </c>
      <c r="O11" s="20"/>
      <c r="P11" s="20"/>
      <c r="Q11" s="20"/>
      <c r="R11" s="20"/>
      <c r="S11" s="20"/>
      <c r="T11" s="20"/>
      <c r="U11" s="20"/>
    </row>
    <row r="12" spans="1:21" ht="13.5" customHeight="1">
      <c r="A12" s="11"/>
      <c r="B12" s="11"/>
      <c r="C12" s="11"/>
      <c r="D12" s="16">
        <f t="shared" si="0"/>
        <v>10</v>
      </c>
      <c r="E12" s="17">
        <f t="shared" si="1"/>
        <v>41470</v>
      </c>
      <c r="F12" s="18" t="str">
        <f t="shared" si="3"/>
        <v>海の日</v>
      </c>
      <c r="H12" s="37" t="str">
        <f t="shared" si="4"/>
        <v/>
      </c>
      <c r="I12" s="40" t="s">
        <v>17</v>
      </c>
      <c r="J12" s="37">
        <f>J11</f>
        <v>4</v>
      </c>
      <c r="K12" s="39" t="str">
        <f>IF(K11="-","-",IF(AND($B$5&gt;1972,WEEKDAY(DATE($B$5,J11,K11))=1),K11+1,"-"))</f>
        <v>-</v>
      </c>
      <c r="L12" s="38" t="str">
        <f t="shared" si="2"/>
        <v/>
      </c>
    </row>
    <row r="13" spans="1:21" ht="13.5" customHeight="1">
      <c r="A13" s="11"/>
      <c r="B13" s="11"/>
      <c r="C13" s="11"/>
      <c r="D13" s="16">
        <f t="shared" si="0"/>
        <v>11</v>
      </c>
      <c r="E13" s="17">
        <f t="shared" si="1"/>
        <v>41533</v>
      </c>
      <c r="F13" s="18" t="str">
        <f t="shared" si="3"/>
        <v>敬老の日</v>
      </c>
      <c r="H13" s="37">
        <f t="shared" si="4"/>
        <v>6</v>
      </c>
      <c r="I13" s="40" t="s">
        <v>26</v>
      </c>
      <c r="J13" s="37">
        <v>5</v>
      </c>
      <c r="K13" s="37">
        <v>3</v>
      </c>
      <c r="L13" s="38">
        <f t="shared" si="2"/>
        <v>41397</v>
      </c>
    </row>
    <row r="14" spans="1:21" ht="13.5" customHeight="1">
      <c r="A14" s="11"/>
      <c r="B14" s="11"/>
      <c r="C14" s="11"/>
      <c r="D14" s="16">
        <f t="shared" si="0"/>
        <v>12</v>
      </c>
      <c r="E14" s="17">
        <f t="shared" si="1"/>
        <v>41540</v>
      </c>
      <c r="F14" s="18" t="str">
        <f t="shared" si="3"/>
        <v>秋分の日</v>
      </c>
      <c r="H14" s="37" t="str">
        <f t="shared" si="4"/>
        <v/>
      </c>
      <c r="I14" s="40" t="s">
        <v>17</v>
      </c>
      <c r="J14" s="37">
        <f>J13</f>
        <v>5</v>
      </c>
      <c r="K14" s="39" t="str">
        <f>IF(K13="-","-",IF(AND($B$5&gt;1972,$B$5&lt;2007,WEEKDAY(DATE($B$5,J13,K13))=1),K13+1,"-"))</f>
        <v>-</v>
      </c>
      <c r="L14" s="38" t="str">
        <f t="shared" si="2"/>
        <v/>
      </c>
    </row>
    <row r="15" spans="1:21" ht="13.5" customHeight="1">
      <c r="A15" s="11"/>
      <c r="B15" s="11"/>
      <c r="C15" s="11"/>
      <c r="D15" s="16">
        <f t="shared" si="0"/>
        <v>13</v>
      </c>
      <c r="E15" s="17">
        <f t="shared" si="1"/>
        <v>41561</v>
      </c>
      <c r="F15" s="18" t="str">
        <f t="shared" si="3"/>
        <v>体育の日</v>
      </c>
      <c r="H15" s="37">
        <f t="shared" si="4"/>
        <v>7</v>
      </c>
      <c r="I15" s="40" t="str">
        <f>IF($B$5&gt;2006,"みどりの日",IF(K15=4,"国民の休日",""))</f>
        <v>みどりの日</v>
      </c>
      <c r="J15" s="37">
        <v>5</v>
      </c>
      <c r="K15" s="39">
        <f>IF(OR($B$5&gt;2006,AND($B$5&gt;1987,WEEKDAY(DATE($B$5,5,4))&lt;&gt;1,WEEKDAY(DATE($B$5,5,4))&lt;&gt;2)),4,"-")</f>
        <v>4</v>
      </c>
      <c r="L15" s="38">
        <f t="shared" si="2"/>
        <v>41398</v>
      </c>
    </row>
    <row r="16" spans="1:21" ht="13.5" customHeight="1">
      <c r="A16" s="11"/>
      <c r="B16" s="11"/>
      <c r="C16" s="11"/>
      <c r="D16" s="16">
        <f t="shared" si="0"/>
        <v>14</v>
      </c>
      <c r="E16" s="17">
        <f t="shared" si="1"/>
        <v>41581</v>
      </c>
      <c r="F16" s="18" t="str">
        <f t="shared" si="3"/>
        <v>文化の日</v>
      </c>
      <c r="H16" s="37">
        <f t="shared" si="4"/>
        <v>8</v>
      </c>
      <c r="I16" s="37" t="s">
        <v>28</v>
      </c>
      <c r="J16" s="37">
        <v>5</v>
      </c>
      <c r="K16" s="37">
        <v>5</v>
      </c>
      <c r="L16" s="38">
        <f t="shared" si="2"/>
        <v>41399</v>
      </c>
    </row>
    <row r="17" spans="1:12" ht="13.5" customHeight="1">
      <c r="A17" s="11"/>
      <c r="B17" s="11"/>
      <c r="C17" s="11"/>
      <c r="D17" s="16">
        <f t="shared" si="0"/>
        <v>15</v>
      </c>
      <c r="E17" s="17">
        <f t="shared" si="1"/>
        <v>41582</v>
      </c>
      <c r="F17" s="18" t="str">
        <f t="shared" si="3"/>
        <v>振替休日</v>
      </c>
      <c r="H17" s="37">
        <f t="shared" si="4"/>
        <v>9</v>
      </c>
      <c r="I17" s="37" t="s">
        <v>17</v>
      </c>
      <c r="J17" s="37">
        <f>J16</f>
        <v>5</v>
      </c>
      <c r="K17" s="39">
        <f>IF(K16="-","-",IF(OR(AND($B$5&gt;2006,WEEKDAY(DATE($B$5,J16,K16))&lt;4),AND($B$5&gt;1972,WEEKDAY(DATE($B$5,J16,K16))=1)),K16+1,"-"))</f>
        <v>6</v>
      </c>
      <c r="L17" s="38">
        <f t="shared" si="2"/>
        <v>41400</v>
      </c>
    </row>
    <row r="18" spans="1:12" ht="13.5" customHeight="1">
      <c r="A18" s="11"/>
      <c r="B18" s="11"/>
      <c r="C18" s="11"/>
      <c r="D18" s="16">
        <f t="shared" si="0"/>
        <v>16</v>
      </c>
      <c r="E18" s="17">
        <f t="shared" si="1"/>
        <v>41601</v>
      </c>
      <c r="F18" s="18" t="str">
        <f t="shared" si="3"/>
        <v>勤労感謝の日</v>
      </c>
      <c r="H18" s="37">
        <f t="shared" si="4"/>
        <v>10</v>
      </c>
      <c r="I18" s="37" t="s">
        <v>29</v>
      </c>
      <c r="J18" s="37">
        <v>7</v>
      </c>
      <c r="K18" s="39">
        <f>IF($B$5&lt;1996,"-",IF($B$5&lt;2003,20,DAY(CEILING(DATE($B$5,J18,6),7)+9)))</f>
        <v>15</v>
      </c>
      <c r="L18" s="38">
        <f t="shared" si="2"/>
        <v>41470</v>
      </c>
    </row>
    <row r="19" spans="1:12" ht="13.5" customHeight="1">
      <c r="A19" s="11"/>
      <c r="B19" s="11"/>
      <c r="C19" s="11"/>
      <c r="D19" s="16">
        <f t="shared" si="0"/>
        <v>17</v>
      </c>
      <c r="E19" s="17">
        <f t="shared" si="1"/>
        <v>41631</v>
      </c>
      <c r="F19" s="18" t="str">
        <f t="shared" si="3"/>
        <v>天皇誕生日</v>
      </c>
      <c r="H19" s="37" t="str">
        <f t="shared" si="4"/>
        <v/>
      </c>
      <c r="I19" s="37" t="s">
        <v>17</v>
      </c>
      <c r="J19" s="37">
        <f>J18</f>
        <v>7</v>
      </c>
      <c r="K19" s="39" t="str">
        <f>IF(K18="-","-",IF(AND($B$5&gt;1972,WEEKDAY(DATE($B$5,J18,K18))=1),K18+1,"-"))</f>
        <v>-</v>
      </c>
      <c r="L19" s="38" t="str">
        <f t="shared" si="2"/>
        <v/>
      </c>
    </row>
    <row r="20" spans="1:12" ht="13.5" customHeight="1">
      <c r="A20" s="11"/>
      <c r="B20" s="11"/>
      <c r="C20" s="11"/>
      <c r="D20" s="16" t="str">
        <f t="shared" si="0"/>
        <v/>
      </c>
      <c r="E20" s="17" t="str">
        <f t="shared" si="1"/>
        <v/>
      </c>
      <c r="F20" s="18" t="str">
        <f t="shared" si="3"/>
        <v/>
      </c>
      <c r="H20" s="37">
        <f t="shared" si="4"/>
        <v>11</v>
      </c>
      <c r="I20" s="37" t="s">
        <v>30</v>
      </c>
      <c r="J20" s="37">
        <v>9</v>
      </c>
      <c r="K20" s="41">
        <f>IF($B$5&lt;1966,"-",IF($B$5&lt;2003,15,DAY(CEILING(DATE($B$5,J20,6),7)+9)))</f>
        <v>16</v>
      </c>
      <c r="L20" s="38">
        <f t="shared" si="2"/>
        <v>41533</v>
      </c>
    </row>
    <row r="21" spans="1:12" ht="13.5" customHeight="1">
      <c r="A21" s="11"/>
      <c r="B21" s="11"/>
      <c r="C21" s="11"/>
      <c r="D21" s="16" t="str">
        <f t="shared" si="0"/>
        <v/>
      </c>
      <c r="E21" s="17" t="str">
        <f t="shared" si="1"/>
        <v/>
      </c>
      <c r="F21" s="18" t="str">
        <f t="shared" si="3"/>
        <v/>
      </c>
      <c r="H21" s="37" t="str">
        <f t="shared" si="4"/>
        <v/>
      </c>
      <c r="I21" s="37" t="s">
        <v>17</v>
      </c>
      <c r="J21" s="37">
        <f>J20</f>
        <v>9</v>
      </c>
      <c r="K21" s="39" t="str">
        <f>IF(K20="-","-",IF(AND($B$5&gt;1972,WEEKDAY(DATE($B$5,J20,K20))=1),K20+1,"-"))</f>
        <v>-</v>
      </c>
      <c r="L21" s="38" t="str">
        <f t="shared" si="2"/>
        <v/>
      </c>
    </row>
    <row r="22" spans="1:12" ht="13.5" customHeight="1">
      <c r="A22" s="11"/>
      <c r="B22" s="11"/>
      <c r="C22" s="11"/>
      <c r="D22" s="16" t="str">
        <f t="shared" si="0"/>
        <v/>
      </c>
      <c r="E22" s="17" t="str">
        <f t="shared" si="1"/>
        <v/>
      </c>
      <c r="F22" s="18" t="str">
        <f t="shared" si="3"/>
        <v/>
      </c>
      <c r="H22" s="37" t="str">
        <f t="shared" si="4"/>
        <v/>
      </c>
      <c r="I22" s="37" t="s">
        <v>31</v>
      </c>
      <c r="J22" s="37">
        <f>J21</f>
        <v>9</v>
      </c>
      <c r="K22" s="39" t="str">
        <f>IF($B$5&gt;2002,IF(K23-K20=2,K20+1,"-"),"-")</f>
        <v>-</v>
      </c>
      <c r="L22" s="38" t="str">
        <f t="shared" si="2"/>
        <v/>
      </c>
    </row>
    <row r="23" spans="1:12" ht="13.5" customHeight="1">
      <c r="A23" s="11"/>
      <c r="B23" s="11"/>
      <c r="C23" s="11"/>
      <c r="D23" s="16" t="str">
        <f t="shared" si="0"/>
        <v/>
      </c>
      <c r="E23" s="17" t="str">
        <f t="shared" si="1"/>
        <v/>
      </c>
      <c r="F23" s="18" t="str">
        <f t="shared" si="3"/>
        <v/>
      </c>
      <c r="H23" s="37">
        <f t="shared" si="4"/>
        <v>12</v>
      </c>
      <c r="I23" s="37" t="s">
        <v>32</v>
      </c>
      <c r="J23" s="37">
        <v>9</v>
      </c>
      <c r="K23" s="37">
        <f>INT(IF($B$5&lt;1900,22.2588,IF($B$5&lt;1980,23.2588,IF($B$5&lt;2100,23.2488,24.2488)))+0.242194*($B$5-1980)-ROUNDDOWN(($B$5-IF($B$5&lt;1980,1983,1980))/4,0))</f>
        <v>23</v>
      </c>
      <c r="L23" s="38">
        <f t="shared" si="2"/>
        <v>41540</v>
      </c>
    </row>
    <row r="24" spans="1:12" ht="13.5" customHeight="1">
      <c r="A24" s="11"/>
      <c r="B24" s="11"/>
      <c r="C24" s="11"/>
      <c r="D24" s="16" t="str">
        <f t="shared" si="0"/>
        <v/>
      </c>
      <c r="E24" s="17" t="str">
        <f t="shared" si="1"/>
        <v/>
      </c>
      <c r="F24" s="18" t="str">
        <f t="shared" si="3"/>
        <v/>
      </c>
      <c r="H24" s="37" t="str">
        <f t="shared" si="4"/>
        <v/>
      </c>
      <c r="I24" s="37" t="s">
        <v>17</v>
      </c>
      <c r="J24" s="37">
        <f>J23</f>
        <v>9</v>
      </c>
      <c r="K24" s="39" t="str">
        <f>IF(K23="-","-",IF(AND($B$5&gt;1972,WEEKDAY(DATE($B$5,J23,K23))=1),K23+1,"-"))</f>
        <v>-</v>
      </c>
      <c r="L24" s="38" t="str">
        <f t="shared" si="2"/>
        <v/>
      </c>
    </row>
    <row r="25" spans="1:12" ht="13.5" customHeight="1">
      <c r="A25" s="11"/>
      <c r="B25" s="11"/>
      <c r="C25" s="11"/>
      <c r="D25" s="16" t="str">
        <f t="shared" si="0"/>
        <v/>
      </c>
      <c r="E25" s="17" t="str">
        <f t="shared" si="1"/>
        <v/>
      </c>
      <c r="F25" s="18" t="str">
        <f t="shared" si="3"/>
        <v/>
      </c>
      <c r="H25" s="37">
        <f t="shared" si="4"/>
        <v>13</v>
      </c>
      <c r="I25" s="37" t="s">
        <v>33</v>
      </c>
      <c r="J25" s="37">
        <v>10</v>
      </c>
      <c r="K25" s="41">
        <f>IF($B$5&lt;1966,"-",IF($B$5&lt;2000,10,DAY(CEILING(DATE($B$5,J25,6),7)+2)))</f>
        <v>14</v>
      </c>
      <c r="L25" s="38">
        <f t="shared" si="2"/>
        <v>41561</v>
      </c>
    </row>
    <row r="26" spans="1:12" ht="13.5" customHeight="1">
      <c r="A26" s="11"/>
      <c r="B26" s="11"/>
      <c r="C26" s="11"/>
      <c r="D26" s="16" t="str">
        <f t="shared" si="0"/>
        <v/>
      </c>
      <c r="E26" s="17" t="str">
        <f t="shared" si="1"/>
        <v/>
      </c>
      <c r="F26" s="18" t="str">
        <f t="shared" si="3"/>
        <v/>
      </c>
      <c r="H26" s="37" t="str">
        <f t="shared" si="4"/>
        <v/>
      </c>
      <c r="I26" s="37" t="s">
        <v>17</v>
      </c>
      <c r="J26" s="37">
        <f>J25</f>
        <v>10</v>
      </c>
      <c r="K26" s="39" t="str">
        <f>IF(K25="-","-",IF(AND($B$5&gt;1972,WEEKDAY(DATE($B$5,J25,K25))=1),K25+1,"-"))</f>
        <v>-</v>
      </c>
      <c r="L26" s="38" t="str">
        <f t="shared" si="2"/>
        <v/>
      </c>
    </row>
    <row r="27" spans="1:12" ht="13.5" customHeight="1">
      <c r="A27" s="11"/>
      <c r="B27" s="11"/>
      <c r="C27" s="11"/>
      <c r="D27" s="16" t="str">
        <f t="shared" si="0"/>
        <v/>
      </c>
      <c r="E27" s="17" t="str">
        <f t="shared" si="1"/>
        <v/>
      </c>
      <c r="F27" s="18" t="str">
        <f t="shared" si="3"/>
        <v/>
      </c>
      <c r="H27" s="37">
        <f t="shared" si="4"/>
        <v>14</v>
      </c>
      <c r="I27" s="37" t="s">
        <v>34</v>
      </c>
      <c r="J27" s="37">
        <v>11</v>
      </c>
      <c r="K27" s="37">
        <v>3</v>
      </c>
      <c r="L27" s="38">
        <f t="shared" si="2"/>
        <v>41581</v>
      </c>
    </row>
    <row r="28" spans="1:12" ht="13.5" customHeight="1">
      <c r="A28" s="11"/>
      <c r="B28" s="11"/>
      <c r="C28" s="11"/>
      <c r="D28" s="16" t="str">
        <f t="shared" si="0"/>
        <v/>
      </c>
      <c r="E28" s="17" t="str">
        <f t="shared" si="1"/>
        <v/>
      </c>
      <c r="F28" s="18" t="str">
        <f t="shared" si="3"/>
        <v/>
      </c>
      <c r="H28" s="37">
        <f t="shared" si="4"/>
        <v>15</v>
      </c>
      <c r="I28" s="37" t="s">
        <v>17</v>
      </c>
      <c r="J28" s="37">
        <f>J27</f>
        <v>11</v>
      </c>
      <c r="K28" s="39">
        <f>IF(K27="-","-",IF(AND($B$5&gt;1972,WEEKDAY(DATE($B$5,J27,K27))=1),K27+1,"-"))</f>
        <v>4</v>
      </c>
      <c r="L28" s="38">
        <f t="shared" si="2"/>
        <v>41582</v>
      </c>
    </row>
    <row r="29" spans="1:12" ht="13.5" customHeight="1" thickBot="1">
      <c r="A29" s="11"/>
      <c r="B29" s="11"/>
      <c r="C29" s="11"/>
      <c r="D29" s="16" t="str">
        <f t="shared" si="0"/>
        <v/>
      </c>
      <c r="E29" s="22" t="str">
        <f t="shared" si="1"/>
        <v/>
      </c>
      <c r="F29" s="23" t="str">
        <f t="shared" si="3"/>
        <v/>
      </c>
      <c r="H29" s="37">
        <f t="shared" si="4"/>
        <v>16</v>
      </c>
      <c r="I29" s="37" t="s">
        <v>35</v>
      </c>
      <c r="J29" s="37">
        <v>11</v>
      </c>
      <c r="K29" s="37">
        <v>23</v>
      </c>
      <c r="L29" s="38">
        <f t="shared" si="2"/>
        <v>41601</v>
      </c>
    </row>
    <row r="30" spans="1:12" ht="13.5" customHeight="1">
      <c r="A30" s="11"/>
      <c r="B30" s="11"/>
      <c r="C30" s="11"/>
      <c r="D30" s="11"/>
      <c r="E30" s="11"/>
      <c r="F30" s="11"/>
      <c r="H30" s="37" t="str">
        <f t="shared" si="4"/>
        <v/>
      </c>
      <c r="I30" s="37" t="s">
        <v>17</v>
      </c>
      <c r="J30" s="37">
        <f>J29</f>
        <v>11</v>
      </c>
      <c r="K30" s="39" t="str">
        <f>IF(K29="-","-",IF(AND($B$5&gt;1972,WEEKDAY(DATE($B$5,J29,K29))=1),K29+1,"-"))</f>
        <v>-</v>
      </c>
      <c r="L30" s="38" t="str">
        <f t="shared" si="2"/>
        <v/>
      </c>
    </row>
    <row r="31" spans="1:12" ht="13.5" customHeight="1">
      <c r="A31" s="11"/>
      <c r="B31" s="11"/>
      <c r="C31" s="11"/>
      <c r="D31" s="11"/>
      <c r="E31" s="11"/>
      <c r="F31" s="11"/>
      <c r="H31" s="37">
        <f t="shared" si="4"/>
        <v>17</v>
      </c>
      <c r="I31" s="37" t="s">
        <v>36</v>
      </c>
      <c r="J31" s="37">
        <v>12</v>
      </c>
      <c r="K31" s="39">
        <f>IF($B$5&gt;1988,23,"-")</f>
        <v>23</v>
      </c>
      <c r="L31" s="38">
        <f t="shared" si="2"/>
        <v>41631</v>
      </c>
    </row>
    <row r="32" spans="1:12" ht="13.5" customHeight="1">
      <c r="A32" s="11"/>
      <c r="B32" s="11"/>
      <c r="C32" s="11"/>
      <c r="D32" s="11"/>
      <c r="E32" s="11"/>
      <c r="F32" s="11"/>
      <c r="H32" s="37" t="str">
        <f t="shared" si="4"/>
        <v/>
      </c>
      <c r="I32" s="37" t="s">
        <v>17</v>
      </c>
      <c r="J32" s="37">
        <f>J31</f>
        <v>12</v>
      </c>
      <c r="K32" s="39" t="str">
        <f>IF(K31="-","-",IF(AND($B$5&gt;1972,WEEKDAY(DATE($B$5,J31,K31))=1),K31+1,"-"))</f>
        <v>-</v>
      </c>
      <c r="L32" s="38" t="str">
        <f t="shared" si="2"/>
        <v/>
      </c>
    </row>
    <row r="33" spans="1:12" ht="13.5" customHeight="1">
      <c r="A33" s="11"/>
      <c r="B33" s="11"/>
      <c r="C33" s="11"/>
      <c r="D33" s="11"/>
      <c r="E33" s="11"/>
      <c r="F33" s="11"/>
      <c r="H33" s="37" t="str">
        <f t="shared" si="4"/>
        <v/>
      </c>
      <c r="I33" s="37" t="str">
        <f>IF($B$5=1959,"親王結婚の儀",IF($B$5=1989,"大喪の礼",IF($B$5=1990,"即位礼正殿の儀",IF($B$5=1993,"親王結婚の儀","単年休日"))))</f>
        <v>単年休日</v>
      </c>
      <c r="J33" s="37" t="str">
        <f>IF($B$5=1959,4,IF($B$5=1989,2,IF($B$5=1990,11,IF($B$5=1993,6,""))))</f>
        <v/>
      </c>
      <c r="K33" s="39" t="str">
        <f>IF($B$5=1959,10,IF($B$5=1989,24,IF($B$5=1990,12,IF($B$5=1993,9,"-"))))</f>
        <v>-</v>
      </c>
      <c r="L33" s="38" t="str">
        <f t="shared" si="2"/>
        <v/>
      </c>
    </row>
    <row r="34" spans="1:12" ht="13.5" customHeight="1">
      <c r="A34" s="11"/>
      <c r="B34" s="11"/>
      <c r="C34" s="11"/>
      <c r="D34" s="11"/>
      <c r="E34" s="11"/>
      <c r="F34" s="11"/>
      <c r="H34" s="37" t="str">
        <f t="shared" si="4"/>
        <v/>
      </c>
      <c r="I34" s="37" t="s">
        <v>37</v>
      </c>
      <c r="J34" s="37"/>
      <c r="K34" s="37"/>
      <c r="L34" s="38" t="str">
        <f t="shared" si="2"/>
        <v/>
      </c>
    </row>
    <row r="35" spans="1:12" ht="13.5" customHeight="1">
      <c r="H35" s="37" t="str">
        <f t="shared" si="4"/>
        <v/>
      </c>
      <c r="I35" s="37" t="s">
        <v>38</v>
      </c>
      <c r="J35" s="37"/>
      <c r="K35" s="37"/>
      <c r="L35" s="38" t="str">
        <f t="shared" si="2"/>
        <v/>
      </c>
    </row>
    <row r="36" spans="1:12" ht="13.5" customHeight="1">
      <c r="D36" s="12" t="s">
        <v>1</v>
      </c>
      <c r="H36" s="37" t="str">
        <f t="shared" si="4"/>
        <v/>
      </c>
      <c r="I36" s="37" t="s">
        <v>39</v>
      </c>
      <c r="J36" s="37"/>
      <c r="K36" s="37"/>
      <c r="L36" s="38" t="str">
        <f t="shared" si="2"/>
        <v/>
      </c>
    </row>
    <row r="37" spans="1:12" ht="13.5" customHeight="1">
      <c r="D37" s="12">
        <v>1</v>
      </c>
      <c r="H37" s="37" t="str">
        <f t="shared" si="4"/>
        <v/>
      </c>
      <c r="I37" s="37" t="s">
        <v>39</v>
      </c>
      <c r="J37" s="37"/>
      <c r="K37" s="37"/>
      <c r="L37" s="38" t="str">
        <f t="shared" si="2"/>
        <v/>
      </c>
    </row>
    <row r="38" spans="1:12" ht="13.5" customHeight="1">
      <c r="D38" s="12">
        <v>2</v>
      </c>
      <c r="H38" s="37" t="str">
        <f t="shared" si="4"/>
        <v/>
      </c>
      <c r="I38" s="37" t="s">
        <v>39</v>
      </c>
      <c r="J38" s="37"/>
      <c r="K38" s="37"/>
      <c r="L38" s="38" t="str">
        <f t="shared" si="2"/>
        <v/>
      </c>
    </row>
    <row r="39" spans="1:12" ht="13.5" customHeight="1">
      <c r="D39" s="12">
        <v>3</v>
      </c>
      <c r="H39" s="37" t="str">
        <f t="shared" si="4"/>
        <v/>
      </c>
      <c r="I39" s="37" t="s">
        <v>39</v>
      </c>
      <c r="J39" s="37"/>
      <c r="K39" s="37"/>
      <c r="L39" s="38" t="str">
        <f t="shared" si="2"/>
        <v/>
      </c>
    </row>
    <row r="40" spans="1:12" ht="13.5" customHeight="1">
      <c r="D40" s="12">
        <v>4</v>
      </c>
      <c r="H40" s="37" t="str">
        <f t="shared" si="4"/>
        <v/>
      </c>
      <c r="I40" s="37" t="s">
        <v>39</v>
      </c>
      <c r="J40" s="37"/>
      <c r="K40" s="37"/>
      <c r="L40" s="38" t="str">
        <f t="shared" si="2"/>
        <v/>
      </c>
    </row>
    <row r="41" spans="1:12" ht="13.5" customHeight="1">
      <c r="D41" s="12">
        <v>5</v>
      </c>
      <c r="H41" s="37" t="str">
        <f t="shared" si="4"/>
        <v/>
      </c>
      <c r="I41" s="37" t="s">
        <v>39</v>
      </c>
      <c r="J41" s="37"/>
      <c r="K41" s="37"/>
      <c r="L41" s="38" t="str">
        <f t="shared" si="2"/>
        <v/>
      </c>
    </row>
    <row r="42" spans="1:12" ht="13.5" customHeight="1">
      <c r="D42" s="12">
        <v>6</v>
      </c>
      <c r="H42" s="37" t="str">
        <f t="shared" si="4"/>
        <v/>
      </c>
      <c r="I42" s="37" t="s">
        <v>39</v>
      </c>
      <c r="J42" s="37"/>
      <c r="K42" s="37"/>
      <c r="L42" s="38" t="str">
        <f t="shared" si="2"/>
        <v/>
      </c>
    </row>
    <row r="43" spans="1:12" ht="13.5" customHeight="1">
      <c r="D43" s="12">
        <v>7</v>
      </c>
      <c r="H43" s="37" t="str">
        <f t="shared" si="4"/>
        <v/>
      </c>
      <c r="I43" s="37" t="s">
        <v>39</v>
      </c>
      <c r="J43" s="37"/>
      <c r="K43" s="37"/>
      <c r="L43" s="38" t="str">
        <f t="shared" si="2"/>
        <v/>
      </c>
    </row>
    <row r="44" spans="1:12">
      <c r="D44" s="12">
        <v>8</v>
      </c>
    </row>
    <row r="45" spans="1:12">
      <c r="D45" s="12">
        <v>9</v>
      </c>
    </row>
    <row r="46" spans="1:12">
      <c r="D46" s="12">
        <v>10</v>
      </c>
    </row>
    <row r="47" spans="1:12">
      <c r="D47" s="12">
        <v>11</v>
      </c>
    </row>
    <row r="48" spans="1:12">
      <c r="D48" s="12">
        <v>12</v>
      </c>
    </row>
  </sheetData>
  <sheetProtection sheet="1" objects="1" scenarios="1"/>
  <mergeCells count="7">
    <mergeCell ref="P10:U10"/>
    <mergeCell ref="O3:P4"/>
    <mergeCell ref="P5:U5"/>
    <mergeCell ref="P6:U6"/>
    <mergeCell ref="P7:U7"/>
    <mergeCell ref="P8:U8"/>
    <mergeCell ref="P9:U9"/>
  </mergeCells>
  <phoneticPr fontId="2"/>
  <dataValidations count="1">
    <dataValidation type="whole" allowBlank="1" showInputMessage="1" showErrorMessage="1" sqref="B5">
      <formula1>1950</formula1>
      <formula2>2100</formula2>
    </dataValidation>
  </dataValidations>
  <hyperlinks>
    <hyperlink ref="P9" r:id="rId1"/>
    <hyperlink ref="P6" r:id="rId2"/>
  </hyperlinks>
  <pageMargins left="0.78700000000000003" right="0.78700000000000003" top="0.98399999999999999" bottom="0.98399999999999999" header="0.51200000000000001" footer="0.51200000000000001"/>
  <pageSetup paperSize="9" orientation="portrait" horizontalDpi="4294967293" verticalDpi="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G21" sqref="G21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'4月'!B2</f>
        <v>2012</v>
      </c>
      <c r="C2" t="s">
        <v>0</v>
      </c>
    </row>
    <row r="3" spans="2:8" ht="18.75" customHeight="1" thickBot="1">
      <c r="B3" s="48">
        <v>5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 t="str">
        <f t="shared" si="0"/>
        <v/>
      </c>
      <c r="D7" s="25">
        <f t="shared" si="0"/>
        <v>1</v>
      </c>
      <c r="E7" s="25">
        <f t="shared" si="0"/>
        <v>2</v>
      </c>
      <c r="F7" s="25">
        <f t="shared" si="0"/>
        <v>3</v>
      </c>
      <c r="G7" s="25">
        <f t="shared" si="0"/>
        <v>4</v>
      </c>
      <c r="H7" s="27">
        <f t="shared" si="0"/>
        <v>5</v>
      </c>
    </row>
    <row r="8" spans="2:8" ht="9.75" customHeight="1">
      <c r="B8" s="32" t="str">
        <f>IFERROR(IF(B7="","",VLOOKUP(DATE($B$2,$B$3,B7),祝日1!$E$3:$F$29,2,FALSE)),"")</f>
        <v/>
      </c>
      <c r="C8" s="28" t="str">
        <f>IFERROR(IF(C7="","",VLOOKUP(DATE($B$2,$B$3,C7),祝日1!$E$3:$F$29,2,FALSE)),"")</f>
        <v/>
      </c>
      <c r="D8" s="28" t="str">
        <f>IFERROR(IF(D7="","",VLOOKUP(DATE($B$2,$B$3,D7),祝日1!$E$3:$F$29,2,FALSE)),"")</f>
        <v/>
      </c>
      <c r="E8" s="28" t="str">
        <f>IFERROR(IF(E7="","",VLOOKUP(DATE($B$2,$B$3,E7),祝日1!$E$3:$F$29,2,FALSE)),"")</f>
        <v/>
      </c>
      <c r="F8" s="28" t="str">
        <f>IFERROR(IF(F7="","",VLOOKUP(DATE($B$2,$B$3,F7),祝日1!$E$3:$F$29,2,FALSE)),"")</f>
        <v>憲法記念日</v>
      </c>
      <c r="G8" s="28" t="str">
        <f>IFERROR(IF(G7="","",VLOOKUP(DATE($B$2,$B$3,G7),祝日1!$E$3:$F$29,2,FALSE)),"")</f>
        <v>みどりの日</v>
      </c>
      <c r="H8" s="33" t="str">
        <f>IFERROR(IF(H7="","",VLOOKUP(DATE($B$2,$B$3,H7),祝日1!$E$3:$F$29,2,FALSE)),"")</f>
        <v>こどもの日</v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6</v>
      </c>
      <c r="C12" s="30">
        <f t="shared" ref="C12:H12" si="1">B12+1</f>
        <v>7</v>
      </c>
      <c r="D12" s="30">
        <f t="shared" si="1"/>
        <v>8</v>
      </c>
      <c r="E12" s="30">
        <f t="shared" si="1"/>
        <v>9</v>
      </c>
      <c r="F12" s="30">
        <f t="shared" si="1"/>
        <v>10</v>
      </c>
      <c r="G12" s="30">
        <f t="shared" si="1"/>
        <v>11</v>
      </c>
      <c r="H12" s="31">
        <f t="shared" si="1"/>
        <v>12</v>
      </c>
    </row>
    <row r="13" spans="2:8" ht="9.75" customHeight="1">
      <c r="B13" s="32" t="str">
        <f>IFERROR(IF(B12="","",VLOOKUP(DATE($B$2,$B$3,B12),祝日1!$E$3:$F$29,2,FALSE)),"")</f>
        <v/>
      </c>
      <c r="C13" s="28" t="str">
        <f>IFERROR(IF(C12="","",VLOOKUP(DATE($B$2,$B$3,C12),祝日1!$E$3:$F$29,2,FALSE)),"")</f>
        <v/>
      </c>
      <c r="D13" s="28" t="str">
        <f>IFERROR(IF(D12="","",VLOOKUP(DATE($B$2,$B$3,D12),祝日1!$E$3:$F$29,2,FALSE)),"")</f>
        <v/>
      </c>
      <c r="E13" s="28" t="str">
        <f>IFERROR(IF(E12="","",VLOOKUP(DATE($B$2,$B$3,E12),祝日1!$E$3:$F$29,2,FALSE)),"")</f>
        <v/>
      </c>
      <c r="F13" s="28" t="str">
        <f>IFERROR(IF(F12="","",VLOOKUP(DATE($B$2,$B$3,F12),祝日1!$E$3:$F$29,2,FALSE)),"")</f>
        <v/>
      </c>
      <c r="G13" s="28" t="str">
        <f>IFERROR(IF(G12="","",VLOOKUP(DATE($B$2,$B$3,G12),祝日1!$E$3:$F$29,2,FALSE)),"")</f>
        <v/>
      </c>
      <c r="H13" s="33" t="str">
        <f>IFERROR(IF(H12="","",VLOOKUP(DATE($B$2,$B$3,H12),祝日1!$E$3:$F$29,2,FALSE)),"")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13</v>
      </c>
      <c r="C17" s="30">
        <f t="shared" ref="C17:H17" si="2">B17+1</f>
        <v>14</v>
      </c>
      <c r="D17" s="30">
        <f t="shared" si="2"/>
        <v>15</v>
      </c>
      <c r="E17" s="30">
        <f t="shared" si="2"/>
        <v>16</v>
      </c>
      <c r="F17" s="30">
        <f t="shared" si="2"/>
        <v>17</v>
      </c>
      <c r="G17" s="30">
        <f t="shared" si="2"/>
        <v>18</v>
      </c>
      <c r="H17" s="31">
        <f t="shared" si="2"/>
        <v>19</v>
      </c>
    </row>
    <row r="18" spans="2:8" ht="9.75" customHeight="1">
      <c r="B18" s="32" t="str">
        <f>IFERROR(IF(B17="","",VLOOKUP(DATE($B$2,$B$3,B17),祝日1!$E$3:$F$29,2,FALSE)),"")</f>
        <v/>
      </c>
      <c r="C18" s="28" t="str">
        <f>IFERROR(IF(C17="","",VLOOKUP(DATE($B$2,$B$3,C17),祝日1!$E$3:$F$29,2,FALSE)),"")</f>
        <v/>
      </c>
      <c r="D18" s="28" t="str">
        <f>IFERROR(IF(D17="","",VLOOKUP(DATE($B$2,$B$3,D17),祝日1!$E$3:$F$29,2,FALSE)),"")</f>
        <v/>
      </c>
      <c r="E18" s="28" t="str">
        <f>IFERROR(IF(E17="","",VLOOKUP(DATE($B$2,$B$3,E17),祝日1!$E$3:$F$29,2,FALSE)),"")</f>
        <v/>
      </c>
      <c r="F18" s="28" t="str">
        <f>IFERROR(IF(F17="","",VLOOKUP(DATE($B$2,$B$3,F17),祝日1!$E$3:$F$29,2,FALSE)),"")</f>
        <v/>
      </c>
      <c r="G18" s="28" t="str">
        <f>IFERROR(IF(G17="","",VLOOKUP(DATE($B$2,$B$3,G17),祝日1!$E$3:$F$29,2,FALSE)),"")</f>
        <v/>
      </c>
      <c r="H18" s="33" t="str">
        <f>IFERROR(IF(H17="","",VLOOKUP(DATE($B$2,$B$3,H17),祝日1!$E$3:$F$29,2,FALSE)),"")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20</v>
      </c>
      <c r="C22" s="30">
        <f t="shared" ref="C22:H22" si="3">B22+1</f>
        <v>21</v>
      </c>
      <c r="D22" s="30">
        <f t="shared" si="3"/>
        <v>22</v>
      </c>
      <c r="E22" s="30">
        <f t="shared" si="3"/>
        <v>23</v>
      </c>
      <c r="F22" s="30">
        <f t="shared" si="3"/>
        <v>24</v>
      </c>
      <c r="G22" s="30">
        <f t="shared" si="3"/>
        <v>25</v>
      </c>
      <c r="H22" s="31">
        <f t="shared" si="3"/>
        <v>26</v>
      </c>
    </row>
    <row r="23" spans="2:8" ht="9.75" customHeight="1">
      <c r="B23" s="32" t="str">
        <f>IFERROR(IF(B22="","",VLOOKUP(DATE($B$2,$B$3,B22),祝日1!$E$3:$F$29,2,FALSE)),"")</f>
        <v/>
      </c>
      <c r="C23" s="28" t="str">
        <f>IFERROR(IF(C22="","",VLOOKUP(DATE($B$2,$B$3,C22),祝日1!$E$3:$F$29,2,FALSE)),"")</f>
        <v/>
      </c>
      <c r="D23" s="28" t="str">
        <f>IFERROR(IF(D22="","",VLOOKUP(DATE($B$2,$B$3,D22),祝日1!$E$3:$F$29,2,FALSE)),"")</f>
        <v/>
      </c>
      <c r="E23" s="28" t="str">
        <f>IFERROR(IF(E22="","",VLOOKUP(DATE($B$2,$B$3,E22),祝日1!$E$3:$F$29,2,FALSE)),"")</f>
        <v/>
      </c>
      <c r="F23" s="28" t="str">
        <f>IFERROR(IF(F22="","",VLOOKUP(DATE($B$2,$B$3,F22),祝日1!$E$3:$F$29,2,FALSE)),"")</f>
        <v/>
      </c>
      <c r="G23" s="28" t="str">
        <f>IFERROR(IF(G22="","",VLOOKUP(DATE($B$2,$B$3,G22),祝日1!$E$3:$F$29,2,FALSE)),"")</f>
        <v/>
      </c>
      <c r="H23" s="33" t="str">
        <f>IFERROR(IF(H22="","",VLOOKUP(DATE($B$2,$B$3,H22),祝日1!$E$3:$F$29,2,FALSE)),"")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27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28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29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30</v>
      </c>
      <c r="F27" s="30">
        <f>IFERROR(IF(AND($B$3=2,MOD(B2,4)=0),IF($E27+1&lt;=29,E27+1,""),IF($B$3=2,IF($E27+1&lt;=28,$E27+1,""),IF(OR($B$3=1,$B$3=3,$B$3=5,$B$3=7,$B$3=8,$B$3=10,$B$3=12),IF($E27+1&lt;=31,$E27+1,""),IF($E27+1&lt;=30,$E27+1,"")))),"")</f>
        <v>31</v>
      </c>
      <c r="G27" s="30" t="str">
        <f>IFERROR(IF(AND($B$3=2,MOD(B2,4)=0),IF($F27+1&lt;=29,F27+1,""),IF($B$3=2,IF($F27+1&lt;=28,$F27+1,""),IF(OR($B$3=1,$B$3=3,$B$3=5,$B$3=7,$B$3=8,$B$3=10,$B$3=12),IF($F27+1&lt;=31,$F27+1,""),IF($F27+1&lt;=30,$F27+1,"")))),"")</f>
        <v/>
      </c>
      <c r="H27" s="31" t="str">
        <f>IFERROR(IF(AND($B$3=2,MOD(B2,4)=0),IF($G27+1&lt;=29,E27+1,""),IF($B$3=2,IF($G27+1&lt;=28,$G27+1,""),IF(OR($B$3=1,$B$3=3,$B$3=5,$B$3=7,$B$3=8,$B$3=10,$B$3=12),IF($G27+1&lt;=31,$G27+1,""),IF($G27+1&lt;=30,$G27+1,"")))),"")</f>
        <v/>
      </c>
    </row>
    <row r="28" spans="2:8" ht="9.75" customHeight="1">
      <c r="B28" s="32" t="str">
        <f>IFERROR(IF(B27="","",VLOOKUP(DATE($B$2,$B$3,B27),祝日1!$E$3:$F$29,2,FALSE)),"")</f>
        <v/>
      </c>
      <c r="C28" s="28" t="str">
        <f>IFERROR(IF(C27="","",VLOOKUP(DATE($B$2,$B$3,C27),祝日1!$E$3:$F$29,2,FALSE)),"")</f>
        <v/>
      </c>
      <c r="D28" s="28" t="str">
        <f>IFERROR(IF(D27="","",VLOOKUP(DATE($B$2,$B$3,D27),祝日1!$E$3:$F$29,2,FALSE)),"")</f>
        <v/>
      </c>
      <c r="E28" s="28" t="str">
        <f>IFERROR(IF(E27="","",VLOOKUP(DATE($B$2,$B$3,E27),祝日1!$E$3:$F$29,2,FALSE)),"")</f>
        <v/>
      </c>
      <c r="F28" s="28" t="str">
        <f>IFERROR(IF(F27="","",VLOOKUP(DATE($B$2,$B$3,F27),祝日1!$E$3:$F$29,2,FALSE)),"")</f>
        <v/>
      </c>
      <c r="G28" s="28" t="str">
        <f>IFERROR(IF(G27="","",VLOOKUP(DATE($B$2,$B$3,G27),祝日1!$E$3:$F$29,2,FALSE)),"")</f>
        <v/>
      </c>
      <c r="H28" s="33" t="str">
        <f>IFERROR(IF(H27="","",VLOOKUP(DATE($B$2,$B$3,H27),祝日1!$E$3:$F$29,2,FALSE)),"")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 t="str">
        <f>IFERROR(IF(AND($B$3=2,MOD(B2,4)=0),IF($H27+1&lt;=29,H27+1,""),IF($B$3=2,IF($H27+1&lt;=28,$H27+1,""),IF(OR($B$3=1,$B$3=3,$B$3=5,$B$3=7,$B$3=8,$B$3=10,$B$3=12),IF($H27+1&lt;=31,$H27+1,""),IF($H27+1&lt;=30,$H27+1,"")))),"")</f>
        <v/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IFERROR(IF(B32="","",VLOOKUP(DATE($B$2,$B$3,B32),祝日1!$E$3:$F$29,2,FALSE)),"")</f>
        <v/>
      </c>
      <c r="C33" s="28" t="str">
        <f>IFERROR(IF(C32="","",VLOOKUP(DATE($B$2,$B$3,C32),祝日1!$E$3:$F$29,2,FALSE)),"")</f>
        <v/>
      </c>
      <c r="D33" s="28" t="str">
        <f>IFERROR(IF(D32="","",VLOOKUP(DATE($B$2,$B$3,D32),祝日1!$E$3:$F$29,2,FALSE)),"")</f>
        <v/>
      </c>
      <c r="E33" s="28" t="str">
        <f>IFERROR(IF(E32="","",VLOOKUP(DATE($B$2,$B$3,E32),祝日1!$E$3:$F$29,2,FALSE)),"")</f>
        <v/>
      </c>
      <c r="F33" s="28" t="str">
        <f>IFERROR(IF(F32="","",VLOOKUP(DATE($B$2,$B$3,F32),祝日1!$E$3:$F$29,2,FALSE)),"")</f>
        <v/>
      </c>
      <c r="G33" s="28" t="str">
        <f>IFERROR(IF(G32="","",VLOOKUP(DATE($B$2,$B$3,G32),祝日1!$E$3:$F$29,2,FALSE)),"")</f>
        <v/>
      </c>
      <c r="H33" s="33" t="str">
        <f>IFERROR(IF(H32="","",VLOOKUP(DATE($B$2,$B$3,H32),祝日1!$E$3:$F$29,2,FALSE)),"")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329" priority="30" stopIfTrue="1">
      <formula>$C$8&lt;&gt;""</formula>
    </cfRule>
  </conditionalFormatting>
  <conditionalFormatting sqref="D7">
    <cfRule type="expression" dxfId="328" priority="29" stopIfTrue="1">
      <formula>$D$8&lt;&gt;""</formula>
    </cfRule>
  </conditionalFormatting>
  <conditionalFormatting sqref="E7">
    <cfRule type="expression" dxfId="327" priority="28" stopIfTrue="1">
      <formula>$E$8</formula>
    </cfRule>
  </conditionalFormatting>
  <conditionalFormatting sqref="F7">
    <cfRule type="expression" dxfId="326" priority="27" stopIfTrue="1">
      <formula>$F$8&lt;&gt;""</formula>
    </cfRule>
  </conditionalFormatting>
  <conditionalFormatting sqref="G7">
    <cfRule type="expression" dxfId="325" priority="26" stopIfTrue="1">
      <formula>$G$8&lt;&gt;""</formula>
    </cfRule>
  </conditionalFormatting>
  <conditionalFormatting sqref="C12">
    <cfRule type="expression" dxfId="324" priority="25" stopIfTrue="1">
      <formula>$C$13&lt;&gt;""</formula>
    </cfRule>
  </conditionalFormatting>
  <conditionalFormatting sqref="D12">
    <cfRule type="expression" dxfId="323" priority="24" stopIfTrue="1">
      <formula>$D$13&lt;&gt;""</formula>
    </cfRule>
  </conditionalFormatting>
  <conditionalFormatting sqref="E12">
    <cfRule type="expression" dxfId="322" priority="23" stopIfTrue="1">
      <formula>$E$13&lt;&gt;""</formula>
    </cfRule>
  </conditionalFormatting>
  <conditionalFormatting sqref="F12">
    <cfRule type="expression" dxfId="321" priority="22" stopIfTrue="1">
      <formula>$F$13&lt;&gt;""</formula>
    </cfRule>
  </conditionalFormatting>
  <conditionalFormatting sqref="G12">
    <cfRule type="expression" dxfId="320" priority="21" stopIfTrue="1">
      <formula>$G$13&lt;&gt;""</formula>
    </cfRule>
  </conditionalFormatting>
  <conditionalFormatting sqref="C17">
    <cfRule type="expression" dxfId="319" priority="20" stopIfTrue="1">
      <formula>$C$18&lt;&gt;""</formula>
    </cfRule>
  </conditionalFormatting>
  <conditionalFormatting sqref="D17">
    <cfRule type="expression" dxfId="318" priority="19" stopIfTrue="1">
      <formula>$D$18&lt;&gt;""</formula>
    </cfRule>
  </conditionalFormatting>
  <conditionalFormatting sqref="E17">
    <cfRule type="expression" dxfId="317" priority="18" stopIfTrue="1">
      <formula>$E$18&lt;&gt;""</formula>
    </cfRule>
  </conditionalFormatting>
  <conditionalFormatting sqref="F17">
    <cfRule type="expression" dxfId="316" priority="17" stopIfTrue="1">
      <formula>$F$18&lt;&gt;""</formula>
    </cfRule>
  </conditionalFormatting>
  <conditionalFormatting sqref="G17">
    <cfRule type="expression" dxfId="315" priority="16" stopIfTrue="1">
      <formula>$G$18&lt;&gt;""</formula>
    </cfRule>
  </conditionalFormatting>
  <conditionalFormatting sqref="C22">
    <cfRule type="expression" dxfId="314" priority="15" stopIfTrue="1">
      <formula>$C$23&lt;&gt;""</formula>
    </cfRule>
  </conditionalFormatting>
  <conditionalFormatting sqref="D22">
    <cfRule type="expression" dxfId="313" priority="14" stopIfTrue="1">
      <formula>$D$23&lt;&gt;""</formula>
    </cfRule>
  </conditionalFormatting>
  <conditionalFormatting sqref="E22">
    <cfRule type="expression" dxfId="312" priority="13" stopIfTrue="1">
      <formula>$E$23&lt;&gt;""</formula>
    </cfRule>
  </conditionalFormatting>
  <conditionalFormatting sqref="F22">
    <cfRule type="expression" dxfId="311" priority="12" stopIfTrue="1">
      <formula>$F$23&lt;&gt;""</formula>
    </cfRule>
  </conditionalFormatting>
  <conditionalFormatting sqref="G22">
    <cfRule type="expression" dxfId="310" priority="11" stopIfTrue="1">
      <formula>$G$23&lt;&gt;""</formula>
    </cfRule>
  </conditionalFormatting>
  <conditionalFormatting sqref="C27">
    <cfRule type="expression" dxfId="309" priority="10" stopIfTrue="1">
      <formula>$C$28&lt;&gt;""</formula>
    </cfRule>
  </conditionalFormatting>
  <conditionalFormatting sqref="D27">
    <cfRule type="expression" dxfId="308" priority="9" stopIfTrue="1">
      <formula>$D$28&lt;&gt;""</formula>
    </cfRule>
  </conditionalFormatting>
  <conditionalFormatting sqref="E27">
    <cfRule type="expression" dxfId="307" priority="8" stopIfTrue="1">
      <formula>$E$28&lt;&gt;""</formula>
    </cfRule>
  </conditionalFormatting>
  <conditionalFormatting sqref="F27">
    <cfRule type="expression" dxfId="306" priority="7" stopIfTrue="1">
      <formula>$F$28&lt;&gt;""</formula>
    </cfRule>
  </conditionalFormatting>
  <conditionalFormatting sqref="G27">
    <cfRule type="expression" dxfId="305" priority="6" stopIfTrue="1">
      <formula>$G$28&lt;&gt;""</formula>
    </cfRule>
  </conditionalFormatting>
  <conditionalFormatting sqref="C32">
    <cfRule type="expression" dxfId="304" priority="5" stopIfTrue="1">
      <formula>$C$33&lt;&gt;""</formula>
    </cfRule>
  </conditionalFormatting>
  <conditionalFormatting sqref="D32">
    <cfRule type="expression" dxfId="303" priority="4" stopIfTrue="1">
      <formula>$D$33&lt;&gt;""</formula>
    </cfRule>
  </conditionalFormatting>
  <conditionalFormatting sqref="E32">
    <cfRule type="expression" dxfId="302" priority="3" stopIfTrue="1">
      <formula>$E$33&lt;&gt;""</formula>
    </cfRule>
  </conditionalFormatting>
  <conditionalFormatting sqref="F32">
    <cfRule type="expression" dxfId="301" priority="2" stopIfTrue="1">
      <formula>$F$33&lt;&gt;""</formula>
    </cfRule>
  </conditionalFormatting>
  <conditionalFormatting sqref="G32">
    <cfRule type="expression" dxfId="30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C50" sqref="C50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'4月'!B2</f>
        <v>2012</v>
      </c>
      <c r="C2" t="s">
        <v>0</v>
      </c>
    </row>
    <row r="3" spans="2:8" ht="18.75" customHeight="1" thickBot="1">
      <c r="B3" s="48">
        <v>6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 t="str">
        <f t="shared" si="0"/>
        <v/>
      </c>
      <c r="D7" s="25" t="str">
        <f t="shared" si="0"/>
        <v/>
      </c>
      <c r="E7" s="25" t="str">
        <f t="shared" si="0"/>
        <v/>
      </c>
      <c r="F7" s="25" t="str">
        <f t="shared" si="0"/>
        <v/>
      </c>
      <c r="G7" s="25">
        <f t="shared" si="0"/>
        <v>1</v>
      </c>
      <c r="H7" s="27">
        <f t="shared" si="0"/>
        <v>2</v>
      </c>
    </row>
    <row r="8" spans="2:8" ht="9.75" customHeight="1">
      <c r="B8" s="32" t="str">
        <f>IFERROR(IF(B7="","",VLOOKUP(DATE($B$2,$B$3,B7),祝日1!$E$3:$F$29,2,FALSE)),"")</f>
        <v/>
      </c>
      <c r="C8" s="28" t="str">
        <f>IFERROR(IF(C7="","",VLOOKUP(DATE($B$2,$B$3,C7),祝日1!$E$3:$F$29,2,FALSE)),"")</f>
        <v/>
      </c>
      <c r="D8" s="28" t="str">
        <f>IFERROR(IF(D7="","",VLOOKUP(DATE($B$2,$B$3,D7),祝日1!$E$3:$F$29,2,FALSE)),"")</f>
        <v/>
      </c>
      <c r="E8" s="28" t="str">
        <f>IFERROR(IF(E7="","",VLOOKUP(DATE($B$2,$B$3,E7),祝日1!$E$3:$F$29,2,FALSE)),"")</f>
        <v/>
      </c>
      <c r="F8" s="28" t="str">
        <f>IFERROR(IF(F7="","",VLOOKUP(DATE($B$2,$B$3,F7),祝日1!$E$3:$F$29,2,FALSE)),"")</f>
        <v/>
      </c>
      <c r="G8" s="28" t="str">
        <f>IFERROR(IF(G7="","",VLOOKUP(DATE($B$2,$B$3,G7),祝日1!$E$3:$F$29,2,FALSE)),"")</f>
        <v/>
      </c>
      <c r="H8" s="33" t="str">
        <f>IFERROR(IF(H7="","",VLOOKUP(DATE($B$2,$B$3,H7),祝日1!$E$3:$F$29,2,FALSE)),"")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3</v>
      </c>
      <c r="C12" s="30">
        <f t="shared" ref="C12:H12" si="1">B12+1</f>
        <v>4</v>
      </c>
      <c r="D12" s="30">
        <f t="shared" si="1"/>
        <v>5</v>
      </c>
      <c r="E12" s="30">
        <f t="shared" si="1"/>
        <v>6</v>
      </c>
      <c r="F12" s="30">
        <f t="shared" si="1"/>
        <v>7</v>
      </c>
      <c r="G12" s="30">
        <f t="shared" si="1"/>
        <v>8</v>
      </c>
      <c r="H12" s="31">
        <f t="shared" si="1"/>
        <v>9</v>
      </c>
    </row>
    <row r="13" spans="2:8" ht="9.75" customHeight="1">
      <c r="B13" s="32" t="str">
        <f>IFERROR(IF(B12="","",VLOOKUP(DATE($B$2,$B$3,B12),祝日1!$E$3:$F$29,2,FALSE)),"")</f>
        <v/>
      </c>
      <c r="C13" s="28" t="str">
        <f>IFERROR(IF(C12="","",VLOOKUP(DATE($B$2,$B$3,C12),祝日1!$E$3:$F$29,2,FALSE)),"")</f>
        <v/>
      </c>
      <c r="D13" s="28" t="str">
        <f>IFERROR(IF(D12="","",VLOOKUP(DATE($B$2,$B$3,D12),祝日1!$E$3:$F$29,2,FALSE)),"")</f>
        <v/>
      </c>
      <c r="E13" s="28" t="str">
        <f>IFERROR(IF(E12="","",VLOOKUP(DATE($B$2,$B$3,E12),祝日1!$E$3:$F$29,2,FALSE)),"")</f>
        <v/>
      </c>
      <c r="F13" s="28" t="str">
        <f>IFERROR(IF(F12="","",VLOOKUP(DATE($B$2,$B$3,F12),祝日1!$E$3:$F$29,2,FALSE)),"")</f>
        <v/>
      </c>
      <c r="G13" s="28" t="str">
        <f>IFERROR(IF(G12="","",VLOOKUP(DATE($B$2,$B$3,G12),祝日1!$E$3:$F$29,2,FALSE)),"")</f>
        <v/>
      </c>
      <c r="H13" s="33" t="str">
        <f>IFERROR(IF(H12="","",VLOOKUP(DATE($B$2,$B$3,H12),祝日1!$E$3:$F$29,2,FALSE)),"")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10</v>
      </c>
      <c r="C17" s="30">
        <f t="shared" ref="C17:H17" si="2">B17+1</f>
        <v>11</v>
      </c>
      <c r="D17" s="30">
        <f t="shared" si="2"/>
        <v>12</v>
      </c>
      <c r="E17" s="30">
        <f t="shared" si="2"/>
        <v>13</v>
      </c>
      <c r="F17" s="30">
        <f t="shared" si="2"/>
        <v>14</v>
      </c>
      <c r="G17" s="30">
        <f t="shared" si="2"/>
        <v>15</v>
      </c>
      <c r="H17" s="31">
        <f t="shared" si="2"/>
        <v>16</v>
      </c>
    </row>
    <row r="18" spans="2:8" ht="9.75" customHeight="1">
      <c r="B18" s="32" t="str">
        <f>IFERROR(IF(B17="","",VLOOKUP(DATE($B$2,$B$3,B17),祝日1!$E$3:$F$29,2,FALSE)),"")</f>
        <v/>
      </c>
      <c r="C18" s="28" t="str">
        <f>IFERROR(IF(C17="","",VLOOKUP(DATE($B$2,$B$3,C17),祝日1!$E$3:$F$29,2,FALSE)),"")</f>
        <v/>
      </c>
      <c r="D18" s="28" t="str">
        <f>IFERROR(IF(D17="","",VLOOKUP(DATE($B$2,$B$3,D17),祝日1!$E$3:$F$29,2,FALSE)),"")</f>
        <v/>
      </c>
      <c r="E18" s="28" t="str">
        <f>IFERROR(IF(E17="","",VLOOKUP(DATE($B$2,$B$3,E17),祝日1!$E$3:$F$29,2,FALSE)),"")</f>
        <v/>
      </c>
      <c r="F18" s="28" t="str">
        <f>IFERROR(IF(F17="","",VLOOKUP(DATE($B$2,$B$3,F17),祝日1!$E$3:$F$29,2,FALSE)),"")</f>
        <v/>
      </c>
      <c r="G18" s="28" t="str">
        <f>IFERROR(IF(G17="","",VLOOKUP(DATE($B$2,$B$3,G17),祝日1!$E$3:$F$29,2,FALSE)),"")</f>
        <v/>
      </c>
      <c r="H18" s="33" t="str">
        <f>IFERROR(IF(H17="","",VLOOKUP(DATE($B$2,$B$3,H17),祝日1!$E$3:$F$29,2,FALSE)),"")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17</v>
      </c>
      <c r="C22" s="30">
        <f t="shared" ref="C22:H22" si="3">B22+1</f>
        <v>18</v>
      </c>
      <c r="D22" s="30">
        <f t="shared" si="3"/>
        <v>19</v>
      </c>
      <c r="E22" s="30">
        <f t="shared" si="3"/>
        <v>20</v>
      </c>
      <c r="F22" s="30">
        <f t="shared" si="3"/>
        <v>21</v>
      </c>
      <c r="G22" s="30">
        <f t="shared" si="3"/>
        <v>22</v>
      </c>
      <c r="H22" s="31">
        <f t="shared" si="3"/>
        <v>23</v>
      </c>
    </row>
    <row r="23" spans="2:8" ht="9.75" customHeight="1">
      <c r="B23" s="32" t="str">
        <f>IFERROR(IF(B22="","",VLOOKUP(DATE($B$2,$B$3,B22),祝日1!$E$3:$F$29,2,FALSE)),"")</f>
        <v/>
      </c>
      <c r="C23" s="28" t="str">
        <f>IFERROR(IF(C22="","",VLOOKUP(DATE($B$2,$B$3,C22),祝日1!$E$3:$F$29,2,FALSE)),"")</f>
        <v/>
      </c>
      <c r="D23" s="28" t="str">
        <f>IFERROR(IF(D22="","",VLOOKUP(DATE($B$2,$B$3,D22),祝日1!$E$3:$F$29,2,FALSE)),"")</f>
        <v/>
      </c>
      <c r="E23" s="28" t="str">
        <f>IFERROR(IF(E22="","",VLOOKUP(DATE($B$2,$B$3,E22),祝日1!$E$3:$F$29,2,FALSE)),"")</f>
        <v/>
      </c>
      <c r="F23" s="28" t="str">
        <f>IFERROR(IF(F22="","",VLOOKUP(DATE($B$2,$B$3,F22),祝日1!$E$3:$F$29,2,FALSE)),"")</f>
        <v/>
      </c>
      <c r="G23" s="28" t="str">
        <f>IFERROR(IF(G22="","",VLOOKUP(DATE($B$2,$B$3,G22),祝日1!$E$3:$F$29,2,FALSE)),"")</f>
        <v/>
      </c>
      <c r="H23" s="33" t="str">
        <f>IFERROR(IF(H22="","",VLOOKUP(DATE($B$2,$B$3,H22),祝日1!$E$3:$F$29,2,FALSE)),"")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24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25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26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27</v>
      </c>
      <c r="F27" s="30">
        <f>IFERROR(IF(AND($B$3=2,MOD(B2,4)=0),IF($E27+1&lt;=29,E27+1,""),IF($B$3=2,IF($E27+1&lt;=28,$E27+1,""),IF(OR($B$3=1,$B$3=3,$B$3=5,$B$3=7,$B$3=8,$B$3=10,$B$3=12),IF($E27+1&lt;=31,$E27+1,""),IF($E27+1&lt;=30,$E27+1,"")))),"")</f>
        <v>28</v>
      </c>
      <c r="G27" s="30">
        <f>IFERROR(IF(AND($B$3=2,MOD(B2,4)=0),IF($F27+1&lt;=29,F27+1,""),IF($B$3=2,IF($F27+1&lt;=28,$F27+1,""),IF(OR($B$3=1,$B$3=3,$B$3=5,$B$3=7,$B$3=8,$B$3=10,$B$3=12),IF($F27+1&lt;=31,$F27+1,""),IF($F27+1&lt;=30,$F27+1,"")))),"")</f>
        <v>29</v>
      </c>
      <c r="H27" s="31">
        <f>IFERROR(IF(AND($B$3=2,MOD(B2,4)=0),IF($G27+1&lt;=29,E27+1,""),IF($B$3=2,IF($G27+1&lt;=28,$G27+1,""),IF(OR($B$3=1,$B$3=3,$B$3=5,$B$3=7,$B$3=8,$B$3=10,$B$3=12),IF($G27+1&lt;=31,$G27+1,""),IF($G27+1&lt;=30,$G27+1,"")))),"")</f>
        <v>30</v>
      </c>
    </row>
    <row r="28" spans="2:8" ht="9.75" customHeight="1">
      <c r="B28" s="32" t="str">
        <f>IFERROR(IF(B27="","",VLOOKUP(DATE($B$2,$B$3,B27),祝日1!$E$3:$F$29,2,FALSE)),"")</f>
        <v/>
      </c>
      <c r="C28" s="28" t="str">
        <f>IFERROR(IF(C27="","",VLOOKUP(DATE($B$2,$B$3,C27),祝日1!$E$3:$F$29,2,FALSE)),"")</f>
        <v/>
      </c>
      <c r="D28" s="28" t="str">
        <f>IFERROR(IF(D27="","",VLOOKUP(DATE($B$2,$B$3,D27),祝日1!$E$3:$F$29,2,FALSE)),"")</f>
        <v/>
      </c>
      <c r="E28" s="28" t="str">
        <f>IFERROR(IF(E27="","",VLOOKUP(DATE($B$2,$B$3,E27),祝日1!$E$3:$F$29,2,FALSE)),"")</f>
        <v/>
      </c>
      <c r="F28" s="28" t="str">
        <f>IFERROR(IF(F27="","",VLOOKUP(DATE($B$2,$B$3,F27),祝日1!$E$3:$F$29,2,FALSE)),"")</f>
        <v/>
      </c>
      <c r="G28" s="28" t="str">
        <f>IFERROR(IF(G27="","",VLOOKUP(DATE($B$2,$B$3,G27),祝日1!$E$3:$F$29,2,FALSE)),"")</f>
        <v/>
      </c>
      <c r="H28" s="33" t="str">
        <f>IFERROR(IF(H27="","",VLOOKUP(DATE($B$2,$B$3,H27),祝日1!$E$3:$F$29,2,FALSE)),"")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 t="str">
        <f>IFERROR(IF(AND($B$3=2,MOD(B2,4)=0),IF($H27+1&lt;=29,H27+1,""),IF($B$3=2,IF($H27+1&lt;=28,$H27+1,""),IF(OR($B$3=1,$B$3=3,$B$3=5,$B$3=7,$B$3=8,$B$3=10,$B$3=12),IF($H27+1&lt;=31,$H27+1,""),IF($H27+1&lt;=30,$H27+1,"")))),"")</f>
        <v/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IFERROR(IF(B32="","",VLOOKUP(DATE($B$2,$B$3,B32),祝日1!$E$3:$F$29,2,FALSE)),"")</f>
        <v/>
      </c>
      <c r="C33" s="28" t="str">
        <f>IFERROR(IF(C32="","",VLOOKUP(DATE($B$2,$B$3,C32),祝日1!$E$3:$F$29,2,FALSE)),"")</f>
        <v/>
      </c>
      <c r="D33" s="28" t="str">
        <f>IFERROR(IF(D32="","",VLOOKUP(DATE($B$2,$B$3,D32),祝日1!$E$3:$F$29,2,FALSE)),"")</f>
        <v/>
      </c>
      <c r="E33" s="28" t="str">
        <f>IFERROR(IF(E32="","",VLOOKUP(DATE($B$2,$B$3,E32),祝日1!$E$3:$F$29,2,FALSE)),"")</f>
        <v/>
      </c>
      <c r="F33" s="28" t="str">
        <f>IFERROR(IF(F32="","",VLOOKUP(DATE($B$2,$B$3,F32),祝日1!$E$3:$F$29,2,FALSE)),"")</f>
        <v/>
      </c>
      <c r="G33" s="28" t="str">
        <f>IFERROR(IF(G32="","",VLOOKUP(DATE($B$2,$B$3,G32),祝日1!$E$3:$F$29,2,FALSE)),"")</f>
        <v/>
      </c>
      <c r="H33" s="33" t="str">
        <f>IFERROR(IF(H32="","",VLOOKUP(DATE($B$2,$B$3,H32),祝日1!$E$3:$F$29,2,FALSE)),"")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299" priority="30" stopIfTrue="1">
      <formula>$C$8&lt;&gt;""</formula>
    </cfRule>
  </conditionalFormatting>
  <conditionalFormatting sqref="D7">
    <cfRule type="expression" dxfId="298" priority="29" stopIfTrue="1">
      <formula>$D$8&lt;&gt;""</formula>
    </cfRule>
  </conditionalFormatting>
  <conditionalFormatting sqref="E7">
    <cfRule type="expression" dxfId="297" priority="28" stopIfTrue="1">
      <formula>$E$8</formula>
    </cfRule>
  </conditionalFormatting>
  <conditionalFormatting sqref="F7">
    <cfRule type="expression" dxfId="296" priority="27" stopIfTrue="1">
      <formula>$F$8&lt;&gt;""</formula>
    </cfRule>
  </conditionalFormatting>
  <conditionalFormatting sqref="G7">
    <cfRule type="expression" dxfId="295" priority="26" stopIfTrue="1">
      <formula>$G$8&lt;&gt;""</formula>
    </cfRule>
  </conditionalFormatting>
  <conditionalFormatting sqref="C12">
    <cfRule type="expression" dxfId="294" priority="25" stopIfTrue="1">
      <formula>$C$13&lt;&gt;""</formula>
    </cfRule>
  </conditionalFormatting>
  <conditionalFormatting sqref="D12">
    <cfRule type="expression" dxfId="293" priority="24" stopIfTrue="1">
      <formula>$D$13&lt;&gt;""</formula>
    </cfRule>
  </conditionalFormatting>
  <conditionalFormatting sqref="E12">
    <cfRule type="expression" dxfId="292" priority="23" stopIfTrue="1">
      <formula>$E$13&lt;&gt;""</formula>
    </cfRule>
  </conditionalFormatting>
  <conditionalFormatting sqref="F12">
    <cfRule type="expression" dxfId="291" priority="22" stopIfTrue="1">
      <formula>$F$13&lt;&gt;""</formula>
    </cfRule>
  </conditionalFormatting>
  <conditionalFormatting sqref="G12">
    <cfRule type="expression" dxfId="290" priority="21" stopIfTrue="1">
      <formula>$G$13&lt;&gt;""</formula>
    </cfRule>
  </conditionalFormatting>
  <conditionalFormatting sqref="C17">
    <cfRule type="expression" dxfId="289" priority="20" stopIfTrue="1">
      <formula>$C$18&lt;&gt;""</formula>
    </cfRule>
  </conditionalFormatting>
  <conditionalFormatting sqref="D17">
    <cfRule type="expression" dxfId="288" priority="19" stopIfTrue="1">
      <formula>$D$18&lt;&gt;""</formula>
    </cfRule>
  </conditionalFormatting>
  <conditionalFormatting sqref="E17">
    <cfRule type="expression" dxfId="287" priority="18" stopIfTrue="1">
      <formula>$E$18&lt;&gt;""</formula>
    </cfRule>
  </conditionalFormatting>
  <conditionalFormatting sqref="F17">
    <cfRule type="expression" dxfId="286" priority="17" stopIfTrue="1">
      <formula>$F$18&lt;&gt;""</formula>
    </cfRule>
  </conditionalFormatting>
  <conditionalFormatting sqref="G17">
    <cfRule type="expression" dxfId="285" priority="16" stopIfTrue="1">
      <formula>$G$18&lt;&gt;""</formula>
    </cfRule>
  </conditionalFormatting>
  <conditionalFormatting sqref="C22">
    <cfRule type="expression" dxfId="284" priority="15" stopIfTrue="1">
      <formula>$C$23&lt;&gt;""</formula>
    </cfRule>
  </conditionalFormatting>
  <conditionalFormatting sqref="D22">
    <cfRule type="expression" dxfId="283" priority="14" stopIfTrue="1">
      <formula>$D$23&lt;&gt;""</formula>
    </cfRule>
  </conditionalFormatting>
  <conditionalFormatting sqref="E22">
    <cfRule type="expression" dxfId="282" priority="13" stopIfTrue="1">
      <formula>$E$23&lt;&gt;""</formula>
    </cfRule>
  </conditionalFormatting>
  <conditionalFormatting sqref="F22">
    <cfRule type="expression" dxfId="281" priority="12" stopIfTrue="1">
      <formula>$F$23&lt;&gt;""</formula>
    </cfRule>
  </conditionalFormatting>
  <conditionalFormatting sqref="G22">
    <cfRule type="expression" dxfId="280" priority="11" stopIfTrue="1">
      <formula>$G$23&lt;&gt;""</formula>
    </cfRule>
  </conditionalFormatting>
  <conditionalFormatting sqref="C27">
    <cfRule type="expression" dxfId="279" priority="10" stopIfTrue="1">
      <formula>$C$28&lt;&gt;""</formula>
    </cfRule>
  </conditionalFormatting>
  <conditionalFormatting sqref="D27">
    <cfRule type="expression" dxfId="278" priority="9" stopIfTrue="1">
      <formula>$D$28&lt;&gt;""</formula>
    </cfRule>
  </conditionalFormatting>
  <conditionalFormatting sqref="E27">
    <cfRule type="expression" dxfId="277" priority="8" stopIfTrue="1">
      <formula>$E$28&lt;&gt;""</formula>
    </cfRule>
  </conditionalFormatting>
  <conditionalFormatting sqref="F27">
    <cfRule type="expression" dxfId="276" priority="7" stopIfTrue="1">
      <formula>$F$28&lt;&gt;""</formula>
    </cfRule>
  </conditionalFormatting>
  <conditionalFormatting sqref="G27">
    <cfRule type="expression" dxfId="275" priority="6" stopIfTrue="1">
      <formula>$G$28&lt;&gt;""</formula>
    </cfRule>
  </conditionalFormatting>
  <conditionalFormatting sqref="C32">
    <cfRule type="expression" dxfId="274" priority="5" stopIfTrue="1">
      <formula>$C$33&lt;&gt;""</formula>
    </cfRule>
  </conditionalFormatting>
  <conditionalFormatting sqref="D32">
    <cfRule type="expression" dxfId="273" priority="4" stopIfTrue="1">
      <formula>$D$33&lt;&gt;""</formula>
    </cfRule>
  </conditionalFormatting>
  <conditionalFormatting sqref="E32">
    <cfRule type="expression" dxfId="272" priority="3" stopIfTrue="1">
      <formula>$E$33&lt;&gt;""</formula>
    </cfRule>
  </conditionalFormatting>
  <conditionalFormatting sqref="F32">
    <cfRule type="expression" dxfId="271" priority="2" stopIfTrue="1">
      <formula>$F$33&lt;&gt;""</formula>
    </cfRule>
  </conditionalFormatting>
  <conditionalFormatting sqref="G32">
    <cfRule type="expression" dxfId="27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  <ignoredErrors>
    <ignoredError sqref="B2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C21" sqref="C21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'4月'!B2</f>
        <v>2012</v>
      </c>
      <c r="C2" t="s">
        <v>0</v>
      </c>
    </row>
    <row r="3" spans="2:8" ht="18.75" customHeight="1" thickBot="1">
      <c r="B3" s="48">
        <v>7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>
        <f t="shared" ref="B7:H7" si="0">IF(B$6&gt;=WEEKDAY(DATE($B2,$B$3,1)),B$6-WEEKDAY(DATE($B2,$B$3,1))+1,"")</f>
        <v>1</v>
      </c>
      <c r="C7" s="25">
        <f t="shared" si="0"/>
        <v>2</v>
      </c>
      <c r="D7" s="25">
        <f t="shared" si="0"/>
        <v>3</v>
      </c>
      <c r="E7" s="25">
        <f t="shared" si="0"/>
        <v>4</v>
      </c>
      <c r="F7" s="25">
        <f t="shared" si="0"/>
        <v>5</v>
      </c>
      <c r="G7" s="25">
        <f t="shared" si="0"/>
        <v>6</v>
      </c>
      <c r="H7" s="27">
        <f t="shared" si="0"/>
        <v>7</v>
      </c>
    </row>
    <row r="8" spans="2:8" ht="9.75" customHeight="1">
      <c r="B8" s="32" t="str">
        <f>IFERROR(IF(B7="","",VLOOKUP(DATE($B$2,$B$3,B7),祝日1!$E$3:$F$29,2,FALSE)),"")</f>
        <v/>
      </c>
      <c r="C8" s="28" t="str">
        <f>IFERROR(IF(C7="","",VLOOKUP(DATE($B$2,$B$3,C7),祝日1!$E$3:$F$29,2,FALSE)),"")</f>
        <v/>
      </c>
      <c r="D8" s="28" t="str">
        <f>IFERROR(IF(D7="","",VLOOKUP(DATE($B$2,$B$3,D7),祝日1!$E$3:$F$29,2,FALSE)),"")</f>
        <v/>
      </c>
      <c r="E8" s="28" t="str">
        <f>IFERROR(IF(E7="","",VLOOKUP(DATE($B$2,$B$3,E7),祝日1!$E$3:$F$29,2,FALSE)),"")</f>
        <v/>
      </c>
      <c r="F8" s="28" t="str">
        <f>IFERROR(IF(F7="","",VLOOKUP(DATE($B$2,$B$3,F7),祝日1!$E$3:$F$29,2,FALSE)),"")</f>
        <v/>
      </c>
      <c r="G8" s="28" t="str">
        <f>IFERROR(IF(G7="","",VLOOKUP(DATE($B$2,$B$3,G7),祝日1!$E$3:$F$29,2,FALSE)),"")</f>
        <v/>
      </c>
      <c r="H8" s="33" t="str">
        <f>IFERROR(IF(H7="","",VLOOKUP(DATE($B$2,$B$3,H7),祝日1!$E$3:$F$29,2,FALSE)),"")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8</v>
      </c>
      <c r="C12" s="30">
        <f t="shared" ref="C12:H12" si="1">B12+1</f>
        <v>9</v>
      </c>
      <c r="D12" s="30">
        <f t="shared" si="1"/>
        <v>10</v>
      </c>
      <c r="E12" s="30">
        <f t="shared" si="1"/>
        <v>11</v>
      </c>
      <c r="F12" s="30">
        <f t="shared" si="1"/>
        <v>12</v>
      </c>
      <c r="G12" s="30">
        <f t="shared" si="1"/>
        <v>13</v>
      </c>
      <c r="H12" s="31">
        <f t="shared" si="1"/>
        <v>14</v>
      </c>
    </row>
    <row r="13" spans="2:8" ht="9.75" customHeight="1">
      <c r="B13" s="32" t="str">
        <f>IFERROR(IF(B12="","",VLOOKUP(DATE($B$2,$B$3,B12),祝日1!$E$3:$F$29,2,FALSE)),"")</f>
        <v/>
      </c>
      <c r="C13" s="28" t="str">
        <f>IFERROR(IF(C12="","",VLOOKUP(DATE($B$2,$B$3,C12),祝日1!$E$3:$F$29,2,FALSE)),"")</f>
        <v/>
      </c>
      <c r="D13" s="28" t="str">
        <f>IFERROR(IF(D12="","",VLOOKUP(DATE($B$2,$B$3,D12),祝日1!$E$3:$F$29,2,FALSE)),"")</f>
        <v/>
      </c>
      <c r="E13" s="28" t="str">
        <f>IFERROR(IF(E12="","",VLOOKUP(DATE($B$2,$B$3,E12),祝日1!$E$3:$F$29,2,FALSE)),"")</f>
        <v/>
      </c>
      <c r="F13" s="28" t="str">
        <f>IFERROR(IF(F12="","",VLOOKUP(DATE($B$2,$B$3,F12),祝日1!$E$3:$F$29,2,FALSE)),"")</f>
        <v/>
      </c>
      <c r="G13" s="28" t="str">
        <f>IFERROR(IF(G12="","",VLOOKUP(DATE($B$2,$B$3,G12),祝日1!$E$3:$F$29,2,FALSE)),"")</f>
        <v/>
      </c>
      <c r="H13" s="33" t="str">
        <f>IFERROR(IF(H12="","",VLOOKUP(DATE($B$2,$B$3,H12),祝日1!$E$3:$F$29,2,FALSE)),"")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15</v>
      </c>
      <c r="C17" s="30">
        <f t="shared" ref="C17:H17" si="2">B17+1</f>
        <v>16</v>
      </c>
      <c r="D17" s="30">
        <f t="shared" si="2"/>
        <v>17</v>
      </c>
      <c r="E17" s="30">
        <f t="shared" si="2"/>
        <v>18</v>
      </c>
      <c r="F17" s="30">
        <f t="shared" si="2"/>
        <v>19</v>
      </c>
      <c r="G17" s="30">
        <f t="shared" si="2"/>
        <v>20</v>
      </c>
      <c r="H17" s="31">
        <f t="shared" si="2"/>
        <v>21</v>
      </c>
    </row>
    <row r="18" spans="2:8" ht="9.75" customHeight="1">
      <c r="B18" s="32" t="str">
        <f>IFERROR(IF(B17="","",VLOOKUP(DATE($B$2,$B$3,B17),祝日1!$E$3:$F$29,2,FALSE)),"")</f>
        <v/>
      </c>
      <c r="C18" s="28" t="str">
        <f>IFERROR(IF(C17="","",VLOOKUP(DATE($B$2,$B$3,C17),祝日1!$E$3:$F$29,2,FALSE)),"")</f>
        <v>海の日</v>
      </c>
      <c r="D18" s="28" t="str">
        <f>IFERROR(IF(D17="","",VLOOKUP(DATE($B$2,$B$3,D17),祝日1!$E$3:$F$29,2,FALSE)),"")</f>
        <v/>
      </c>
      <c r="E18" s="28" t="str">
        <f>IFERROR(IF(E17="","",VLOOKUP(DATE($B$2,$B$3,E17),祝日1!$E$3:$F$29,2,FALSE)),"")</f>
        <v/>
      </c>
      <c r="F18" s="28" t="str">
        <f>IFERROR(IF(F17="","",VLOOKUP(DATE($B$2,$B$3,F17),祝日1!$E$3:$F$29,2,FALSE)),"")</f>
        <v/>
      </c>
      <c r="G18" s="28" t="str">
        <f>IFERROR(IF(G17="","",VLOOKUP(DATE($B$2,$B$3,G17),祝日1!$E$3:$F$29,2,FALSE)),"")</f>
        <v/>
      </c>
      <c r="H18" s="33" t="str">
        <f>IFERROR(IF(H17="","",VLOOKUP(DATE($B$2,$B$3,H17),祝日1!$E$3:$F$29,2,FALSE)),"")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22</v>
      </c>
      <c r="C22" s="30">
        <f t="shared" ref="C22:H22" si="3">B22+1</f>
        <v>23</v>
      </c>
      <c r="D22" s="30">
        <f t="shared" si="3"/>
        <v>24</v>
      </c>
      <c r="E22" s="30">
        <f t="shared" si="3"/>
        <v>25</v>
      </c>
      <c r="F22" s="30">
        <f t="shared" si="3"/>
        <v>26</v>
      </c>
      <c r="G22" s="30">
        <f t="shared" si="3"/>
        <v>27</v>
      </c>
      <c r="H22" s="31">
        <f t="shared" si="3"/>
        <v>28</v>
      </c>
    </row>
    <row r="23" spans="2:8" ht="9.75" customHeight="1">
      <c r="B23" s="32" t="str">
        <f>IFERROR(IF(B22="","",VLOOKUP(DATE($B$2,$B$3,B22),祝日1!$E$3:$F$29,2,FALSE)),"")</f>
        <v/>
      </c>
      <c r="C23" s="28" t="str">
        <f>IFERROR(IF(C22="","",VLOOKUP(DATE($B$2,$B$3,C22),祝日1!$E$3:$F$29,2,FALSE)),"")</f>
        <v/>
      </c>
      <c r="D23" s="28" t="str">
        <f>IFERROR(IF(D22="","",VLOOKUP(DATE($B$2,$B$3,D22),祝日1!$E$3:$F$29,2,FALSE)),"")</f>
        <v/>
      </c>
      <c r="E23" s="28" t="str">
        <f>IFERROR(IF(E22="","",VLOOKUP(DATE($B$2,$B$3,E22),祝日1!$E$3:$F$29,2,FALSE)),"")</f>
        <v/>
      </c>
      <c r="F23" s="28" t="str">
        <f>IFERROR(IF(F22="","",VLOOKUP(DATE($B$2,$B$3,F22),祝日1!$E$3:$F$29,2,FALSE)),"")</f>
        <v/>
      </c>
      <c r="G23" s="28" t="str">
        <f>IFERROR(IF(G22="","",VLOOKUP(DATE($B$2,$B$3,G22),祝日1!$E$3:$F$29,2,FALSE)),"")</f>
        <v/>
      </c>
      <c r="H23" s="33" t="str">
        <f>IFERROR(IF(H22="","",VLOOKUP(DATE($B$2,$B$3,H22),祝日1!$E$3:$F$29,2,FALSE)),"")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29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30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31</v>
      </c>
      <c r="E27" s="30" t="str">
        <f>IFERROR(IF(AND($B$3=2,MOD(B2,4)=0),IF($D27+1&lt;=29,D27+1,""),IF($B$3=2,IF($D27+1&lt;=28,$D27+1,""),IF(OR($B$3=1,$B$3=3,$B$3=5,$B$3=7,$B$3=8,$B$3=10,$B$3=12),IF($D27+1&lt;=31,$D27+1,""),IF($D27+1&lt;=30,$D27+1,"")))),"")</f>
        <v/>
      </c>
      <c r="F27" s="30" t="str">
        <f>IFERROR(IF(AND($B$3=2,MOD(B2,4)=0),IF($E27+1&lt;=29,E27+1,""),IF($B$3=2,IF($E27+1&lt;=28,$E27+1,""),IF(OR($B$3=1,$B$3=3,$B$3=5,$B$3=7,$B$3=8,$B$3=10,$B$3=12),IF($E27+1&lt;=31,$E27+1,""),IF($E27+1&lt;=30,$E27+1,"")))),"")</f>
        <v/>
      </c>
      <c r="G27" s="30" t="str">
        <f>IFERROR(IF(AND($B$3=2,MOD(B2,4)=0),IF($F27+1&lt;=29,F27+1,""),IF($B$3=2,IF($F27+1&lt;=28,$F27+1,""),IF(OR($B$3=1,$B$3=3,$B$3=5,$B$3=7,$B$3=8,$B$3=10,$B$3=12),IF($F27+1&lt;=31,$F27+1,""),IF($F27+1&lt;=30,$F27+1,"")))),"")</f>
        <v/>
      </c>
      <c r="H27" s="31" t="str">
        <f>IFERROR(IF(AND($B$3=2,MOD(B2,4)=0),IF($G27+1&lt;=29,E27+1,""),IF($B$3=2,IF($G27+1&lt;=28,$G27+1,""),IF(OR($B$3=1,$B$3=3,$B$3=5,$B$3=7,$B$3=8,$B$3=10,$B$3=12),IF($G27+1&lt;=31,$G27+1,""),IF($G27+1&lt;=30,$G27+1,"")))),"")</f>
        <v/>
      </c>
    </row>
    <row r="28" spans="2:8" ht="9.75" customHeight="1">
      <c r="B28" s="32" t="str">
        <f>IFERROR(IF(B27="","",VLOOKUP(DATE($B$2,$B$3,B27),祝日1!$E$3:$F$29,2,FALSE)),"")</f>
        <v/>
      </c>
      <c r="C28" s="28" t="str">
        <f>IFERROR(IF(C27="","",VLOOKUP(DATE($B$2,$B$3,C27),祝日1!$E$3:$F$29,2,FALSE)),"")</f>
        <v/>
      </c>
      <c r="D28" s="28" t="str">
        <f>IFERROR(IF(D27="","",VLOOKUP(DATE($B$2,$B$3,D27),祝日1!$E$3:$F$29,2,FALSE)),"")</f>
        <v/>
      </c>
      <c r="E28" s="28" t="str">
        <f>IFERROR(IF(E27="","",VLOOKUP(DATE($B$2,$B$3,E27),祝日1!$E$3:$F$29,2,FALSE)),"")</f>
        <v/>
      </c>
      <c r="F28" s="28" t="str">
        <f>IFERROR(IF(F27="","",VLOOKUP(DATE($B$2,$B$3,F27),祝日1!$E$3:$F$29,2,FALSE)),"")</f>
        <v/>
      </c>
      <c r="G28" s="28" t="str">
        <f>IFERROR(IF(G27="","",VLOOKUP(DATE($B$2,$B$3,G27),祝日1!$E$3:$F$29,2,FALSE)),"")</f>
        <v/>
      </c>
      <c r="H28" s="33" t="str">
        <f>IFERROR(IF(H27="","",VLOOKUP(DATE($B$2,$B$3,H27),祝日1!$E$3:$F$29,2,FALSE)),"")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 t="str">
        <f>IFERROR(IF(AND($B$3=2,MOD(B2,4)=0),IF($H27+1&lt;=29,H27+1,""),IF($B$3=2,IF($H27+1&lt;=28,$H27+1,""),IF(OR($B$3=1,$B$3=3,$B$3=5,$B$3=7,$B$3=8,$B$3=10,$B$3=12),IF($H27+1&lt;=31,$H27+1,""),IF($H27+1&lt;=30,$H27+1,"")))),"")</f>
        <v/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IFERROR(IF(B32="","",VLOOKUP(DATE($B$2,$B$3,B32),祝日1!$E$3:$F$29,2,FALSE)),"")</f>
        <v/>
      </c>
      <c r="C33" s="28" t="str">
        <f>IFERROR(IF(C32="","",VLOOKUP(DATE($B$2,$B$3,C32),祝日1!$E$3:$F$29,2,FALSE)),"")</f>
        <v/>
      </c>
      <c r="D33" s="28" t="str">
        <f>IFERROR(IF(D32="","",VLOOKUP(DATE($B$2,$B$3,D32),祝日1!$E$3:$F$29,2,FALSE)),"")</f>
        <v/>
      </c>
      <c r="E33" s="28" t="str">
        <f>IFERROR(IF(E32="","",VLOOKUP(DATE($B$2,$B$3,E32),祝日1!$E$3:$F$29,2,FALSE)),"")</f>
        <v/>
      </c>
      <c r="F33" s="28" t="str">
        <f>IFERROR(IF(F32="","",VLOOKUP(DATE($B$2,$B$3,F32),祝日1!$E$3:$F$29,2,FALSE)),"")</f>
        <v/>
      </c>
      <c r="G33" s="28" t="str">
        <f>IFERROR(IF(G32="","",VLOOKUP(DATE($B$2,$B$3,G32),祝日1!$E$3:$F$29,2,FALSE)),"")</f>
        <v/>
      </c>
      <c r="H33" s="33" t="str">
        <f>IFERROR(IF(H32="","",VLOOKUP(DATE($B$2,$B$3,H32),祝日1!$E$3:$F$29,2,FALSE)),"")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269" priority="30" stopIfTrue="1">
      <formula>$C$8&lt;&gt;""</formula>
    </cfRule>
  </conditionalFormatting>
  <conditionalFormatting sqref="D7">
    <cfRule type="expression" dxfId="268" priority="29" stopIfTrue="1">
      <formula>$D$8&lt;&gt;""</formula>
    </cfRule>
  </conditionalFormatting>
  <conditionalFormatting sqref="E7">
    <cfRule type="expression" dxfId="267" priority="28" stopIfTrue="1">
      <formula>$E$8</formula>
    </cfRule>
  </conditionalFormatting>
  <conditionalFormatting sqref="F7">
    <cfRule type="expression" dxfId="266" priority="27" stopIfTrue="1">
      <formula>$F$8&lt;&gt;""</formula>
    </cfRule>
  </conditionalFormatting>
  <conditionalFormatting sqref="G7">
    <cfRule type="expression" dxfId="265" priority="26" stopIfTrue="1">
      <formula>$G$8&lt;&gt;""</formula>
    </cfRule>
  </conditionalFormatting>
  <conditionalFormatting sqref="C12">
    <cfRule type="expression" dxfId="264" priority="25" stopIfTrue="1">
      <formula>$C$13&lt;&gt;""</formula>
    </cfRule>
  </conditionalFormatting>
  <conditionalFormatting sqref="D12">
    <cfRule type="expression" dxfId="263" priority="24" stopIfTrue="1">
      <formula>$D$13&lt;&gt;""</formula>
    </cfRule>
  </conditionalFormatting>
  <conditionalFormatting sqref="E12">
    <cfRule type="expression" dxfId="262" priority="23" stopIfTrue="1">
      <formula>$E$13&lt;&gt;""</formula>
    </cfRule>
  </conditionalFormatting>
  <conditionalFormatting sqref="F12">
    <cfRule type="expression" dxfId="261" priority="22" stopIfTrue="1">
      <formula>$F$13&lt;&gt;""</formula>
    </cfRule>
  </conditionalFormatting>
  <conditionalFormatting sqref="G12">
    <cfRule type="expression" dxfId="260" priority="21" stopIfTrue="1">
      <formula>$G$13&lt;&gt;""</formula>
    </cfRule>
  </conditionalFormatting>
  <conditionalFormatting sqref="C17">
    <cfRule type="expression" dxfId="259" priority="20" stopIfTrue="1">
      <formula>$C$18&lt;&gt;""</formula>
    </cfRule>
  </conditionalFormatting>
  <conditionalFormatting sqref="D17">
    <cfRule type="expression" dxfId="258" priority="19" stopIfTrue="1">
      <formula>$D$18&lt;&gt;""</formula>
    </cfRule>
  </conditionalFormatting>
  <conditionalFormatting sqref="E17">
    <cfRule type="expression" dxfId="257" priority="18" stopIfTrue="1">
      <formula>$E$18&lt;&gt;""</formula>
    </cfRule>
  </conditionalFormatting>
  <conditionalFormatting sqref="F17">
    <cfRule type="expression" dxfId="256" priority="17" stopIfTrue="1">
      <formula>$F$18&lt;&gt;""</formula>
    </cfRule>
  </conditionalFormatting>
  <conditionalFormatting sqref="G17">
    <cfRule type="expression" dxfId="255" priority="16" stopIfTrue="1">
      <formula>$G$18&lt;&gt;""</formula>
    </cfRule>
  </conditionalFormatting>
  <conditionalFormatting sqref="C22">
    <cfRule type="expression" dxfId="254" priority="15" stopIfTrue="1">
      <formula>$C$23&lt;&gt;""</formula>
    </cfRule>
  </conditionalFormatting>
  <conditionalFormatting sqref="D22">
    <cfRule type="expression" dxfId="253" priority="14" stopIfTrue="1">
      <formula>$D$23&lt;&gt;""</formula>
    </cfRule>
  </conditionalFormatting>
  <conditionalFormatting sqref="E22">
    <cfRule type="expression" dxfId="252" priority="13" stopIfTrue="1">
      <formula>$E$23&lt;&gt;""</formula>
    </cfRule>
  </conditionalFormatting>
  <conditionalFormatting sqref="F22">
    <cfRule type="expression" dxfId="251" priority="12" stopIfTrue="1">
      <formula>$F$23&lt;&gt;""</formula>
    </cfRule>
  </conditionalFormatting>
  <conditionalFormatting sqref="G22">
    <cfRule type="expression" dxfId="250" priority="11" stopIfTrue="1">
      <formula>$G$23&lt;&gt;""</formula>
    </cfRule>
  </conditionalFormatting>
  <conditionalFormatting sqref="C27">
    <cfRule type="expression" dxfId="249" priority="10" stopIfTrue="1">
      <formula>$C$28&lt;&gt;""</formula>
    </cfRule>
  </conditionalFormatting>
  <conditionalFormatting sqref="D27">
    <cfRule type="expression" dxfId="248" priority="9" stopIfTrue="1">
      <formula>$D$28&lt;&gt;""</formula>
    </cfRule>
  </conditionalFormatting>
  <conditionalFormatting sqref="E27">
    <cfRule type="expression" dxfId="247" priority="8" stopIfTrue="1">
      <formula>$E$28&lt;&gt;""</formula>
    </cfRule>
  </conditionalFormatting>
  <conditionalFormatting sqref="F27">
    <cfRule type="expression" dxfId="246" priority="7" stopIfTrue="1">
      <formula>$F$28&lt;&gt;""</formula>
    </cfRule>
  </conditionalFormatting>
  <conditionalFormatting sqref="G27">
    <cfRule type="expression" dxfId="245" priority="6" stopIfTrue="1">
      <formula>$G$28&lt;&gt;""</formula>
    </cfRule>
  </conditionalFormatting>
  <conditionalFormatting sqref="C32">
    <cfRule type="expression" dxfId="244" priority="5" stopIfTrue="1">
      <formula>$C$33&lt;&gt;""</formula>
    </cfRule>
  </conditionalFormatting>
  <conditionalFormatting sqref="D32">
    <cfRule type="expression" dxfId="243" priority="4" stopIfTrue="1">
      <formula>$D$33&lt;&gt;""</formula>
    </cfRule>
  </conditionalFormatting>
  <conditionalFormatting sqref="E32">
    <cfRule type="expression" dxfId="242" priority="3" stopIfTrue="1">
      <formula>$E$33&lt;&gt;""</formula>
    </cfRule>
  </conditionalFormatting>
  <conditionalFormatting sqref="F32">
    <cfRule type="expression" dxfId="241" priority="2" stopIfTrue="1">
      <formula>$F$33&lt;&gt;""</formula>
    </cfRule>
  </conditionalFormatting>
  <conditionalFormatting sqref="G32">
    <cfRule type="expression" dxfId="24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M10" sqref="M10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'4月'!B2</f>
        <v>2012</v>
      </c>
      <c r="C2" t="s">
        <v>0</v>
      </c>
    </row>
    <row r="3" spans="2:8" ht="18.75" customHeight="1" thickBot="1">
      <c r="B3" s="48">
        <v>8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 t="str">
        <f t="shared" si="0"/>
        <v/>
      </c>
      <c r="D7" s="25" t="str">
        <f t="shared" si="0"/>
        <v/>
      </c>
      <c r="E7" s="25">
        <f t="shared" si="0"/>
        <v>1</v>
      </c>
      <c r="F7" s="25">
        <f t="shared" si="0"/>
        <v>2</v>
      </c>
      <c r="G7" s="25">
        <f t="shared" si="0"/>
        <v>3</v>
      </c>
      <c r="H7" s="27">
        <f t="shared" si="0"/>
        <v>4</v>
      </c>
    </row>
    <row r="8" spans="2:8" ht="9.75" customHeight="1">
      <c r="B8" s="32" t="str">
        <f>IFERROR(IF(B7="","",VLOOKUP(DATE($B$2,$B$3,B7),祝日1!$E$3:$F$29,2,FALSE)),"")</f>
        <v/>
      </c>
      <c r="C8" s="28" t="str">
        <f>IFERROR(IF(C7="","",VLOOKUP(DATE($B$2,$B$3,C7),祝日1!$E$3:$F$29,2,FALSE)),"")</f>
        <v/>
      </c>
      <c r="D8" s="28" t="str">
        <f>IFERROR(IF(D7="","",VLOOKUP(DATE($B$2,$B$3,D7),祝日1!$E$3:$F$29,2,FALSE)),"")</f>
        <v/>
      </c>
      <c r="E8" s="28" t="str">
        <f>IFERROR(IF(E7="","",VLOOKUP(DATE($B$2,$B$3,E7),祝日1!$E$3:$F$29,2,FALSE)),"")</f>
        <v/>
      </c>
      <c r="F8" s="28" t="str">
        <f>IFERROR(IF(F7="","",VLOOKUP(DATE($B$2,$B$3,F7),祝日1!$E$3:$F$29,2,FALSE)),"")</f>
        <v/>
      </c>
      <c r="G8" s="28" t="str">
        <f>IFERROR(IF(G7="","",VLOOKUP(DATE($B$2,$B$3,G7),祝日1!$E$3:$F$29,2,FALSE)),"")</f>
        <v/>
      </c>
      <c r="H8" s="33" t="str">
        <f>IFERROR(IF(H7="","",VLOOKUP(DATE($B$2,$B$3,H7),祝日1!$E$3:$F$29,2,FALSE)),"")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5</v>
      </c>
      <c r="C12" s="30">
        <f t="shared" ref="C12:H12" si="1">B12+1</f>
        <v>6</v>
      </c>
      <c r="D12" s="30">
        <f t="shared" si="1"/>
        <v>7</v>
      </c>
      <c r="E12" s="30">
        <f t="shared" si="1"/>
        <v>8</v>
      </c>
      <c r="F12" s="30">
        <f t="shared" si="1"/>
        <v>9</v>
      </c>
      <c r="G12" s="30">
        <f t="shared" si="1"/>
        <v>10</v>
      </c>
      <c r="H12" s="31">
        <f t="shared" si="1"/>
        <v>11</v>
      </c>
    </row>
    <row r="13" spans="2:8" ht="9.75" customHeight="1">
      <c r="B13" s="32" t="str">
        <f>IFERROR(IF(B12="","",VLOOKUP(DATE($B$2,$B$3,B12),祝日1!$E$3:$F$29,2,FALSE)),"")</f>
        <v/>
      </c>
      <c r="C13" s="28" t="str">
        <f>IFERROR(IF(C12="","",VLOOKUP(DATE($B$2,$B$3,C12),祝日1!$E$3:$F$29,2,FALSE)),"")</f>
        <v/>
      </c>
      <c r="D13" s="28" t="str">
        <f>IFERROR(IF(D12="","",VLOOKUP(DATE($B$2,$B$3,D12),祝日1!$E$3:$F$29,2,FALSE)),"")</f>
        <v/>
      </c>
      <c r="E13" s="28" t="str">
        <f>IFERROR(IF(E12="","",VLOOKUP(DATE($B$2,$B$3,E12),祝日1!$E$3:$F$29,2,FALSE)),"")</f>
        <v/>
      </c>
      <c r="F13" s="28" t="str">
        <f>IFERROR(IF(F12="","",VLOOKUP(DATE($B$2,$B$3,F12),祝日1!$E$3:$F$29,2,FALSE)),"")</f>
        <v/>
      </c>
      <c r="G13" s="28" t="str">
        <f>IFERROR(IF(G12="","",VLOOKUP(DATE($B$2,$B$3,G12),祝日1!$E$3:$F$29,2,FALSE)),"")</f>
        <v/>
      </c>
      <c r="H13" s="33" t="str">
        <f>IFERROR(IF(H12="","",VLOOKUP(DATE($B$2,$B$3,H12),祝日1!$E$3:$F$29,2,FALSE)),"")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12</v>
      </c>
      <c r="C17" s="30">
        <f t="shared" ref="C17:H17" si="2">B17+1</f>
        <v>13</v>
      </c>
      <c r="D17" s="30">
        <f t="shared" si="2"/>
        <v>14</v>
      </c>
      <c r="E17" s="30">
        <f t="shared" si="2"/>
        <v>15</v>
      </c>
      <c r="F17" s="30">
        <f t="shared" si="2"/>
        <v>16</v>
      </c>
      <c r="G17" s="30">
        <f t="shared" si="2"/>
        <v>17</v>
      </c>
      <c r="H17" s="31">
        <f t="shared" si="2"/>
        <v>18</v>
      </c>
    </row>
    <row r="18" spans="2:8" ht="9.75" customHeight="1">
      <c r="B18" s="32" t="str">
        <f>IFERROR(IF(B17="","",VLOOKUP(DATE($B$2,$B$3,B17),祝日1!$E$3:$F$29,2,FALSE)),"")</f>
        <v/>
      </c>
      <c r="C18" s="28" t="str">
        <f>IFERROR(IF(C17="","",VLOOKUP(DATE($B$2,$B$3,C17),祝日1!$E$3:$F$29,2,FALSE)),"")</f>
        <v/>
      </c>
      <c r="D18" s="28" t="str">
        <f>IFERROR(IF(D17="","",VLOOKUP(DATE($B$2,$B$3,D17),祝日1!$E$3:$F$29,2,FALSE)),"")</f>
        <v/>
      </c>
      <c r="E18" s="28" t="str">
        <f>IFERROR(IF(E17="","",VLOOKUP(DATE($B$2,$B$3,E17),祝日1!$E$3:$F$29,2,FALSE)),"")</f>
        <v/>
      </c>
      <c r="F18" s="28" t="str">
        <f>IFERROR(IF(F17="","",VLOOKUP(DATE($B$2,$B$3,F17),祝日1!$E$3:$F$29,2,FALSE)),"")</f>
        <v/>
      </c>
      <c r="G18" s="28" t="str">
        <f>IFERROR(IF(G17="","",VLOOKUP(DATE($B$2,$B$3,G17),祝日1!$E$3:$F$29,2,FALSE)),"")</f>
        <v/>
      </c>
      <c r="H18" s="33" t="str">
        <f>IFERROR(IF(H17="","",VLOOKUP(DATE($B$2,$B$3,H17),祝日1!$E$3:$F$29,2,FALSE)),"")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19</v>
      </c>
      <c r="C22" s="30">
        <f t="shared" ref="C22:H22" si="3">B22+1</f>
        <v>20</v>
      </c>
      <c r="D22" s="30">
        <f t="shared" si="3"/>
        <v>21</v>
      </c>
      <c r="E22" s="30">
        <f t="shared" si="3"/>
        <v>22</v>
      </c>
      <c r="F22" s="30">
        <f t="shared" si="3"/>
        <v>23</v>
      </c>
      <c r="G22" s="30">
        <f t="shared" si="3"/>
        <v>24</v>
      </c>
      <c r="H22" s="31">
        <f t="shared" si="3"/>
        <v>25</v>
      </c>
    </row>
    <row r="23" spans="2:8" ht="9.75" customHeight="1">
      <c r="B23" s="32" t="str">
        <f>IFERROR(IF(B22="","",VLOOKUP(DATE($B$2,$B$3,B22),祝日1!$E$3:$F$29,2,FALSE)),"")</f>
        <v/>
      </c>
      <c r="C23" s="28" t="str">
        <f>IFERROR(IF(C22="","",VLOOKUP(DATE($B$2,$B$3,C22),祝日1!$E$3:$F$29,2,FALSE)),"")</f>
        <v/>
      </c>
      <c r="D23" s="28" t="str">
        <f>IFERROR(IF(D22="","",VLOOKUP(DATE($B$2,$B$3,D22),祝日1!$E$3:$F$29,2,FALSE)),"")</f>
        <v/>
      </c>
      <c r="E23" s="28" t="str">
        <f>IFERROR(IF(E22="","",VLOOKUP(DATE($B$2,$B$3,E22),祝日1!$E$3:$F$29,2,FALSE)),"")</f>
        <v/>
      </c>
      <c r="F23" s="28" t="str">
        <f>IFERROR(IF(F22="","",VLOOKUP(DATE($B$2,$B$3,F22),祝日1!$E$3:$F$29,2,FALSE)),"")</f>
        <v/>
      </c>
      <c r="G23" s="28" t="str">
        <f>IFERROR(IF(G22="","",VLOOKUP(DATE($B$2,$B$3,G22),祝日1!$E$3:$F$29,2,FALSE)),"")</f>
        <v/>
      </c>
      <c r="H23" s="33" t="str">
        <f>IFERROR(IF(H22="","",VLOOKUP(DATE($B$2,$B$3,H22),祝日1!$E$3:$F$29,2,FALSE)),"")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26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27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28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29</v>
      </c>
      <c r="F27" s="30">
        <f>IFERROR(IF(AND($B$3=2,MOD(B2,4)=0),IF($E27+1&lt;=29,E27+1,""),IF($B$3=2,IF($E27+1&lt;=28,$E27+1,""),IF(OR($B$3=1,$B$3=3,$B$3=5,$B$3=7,$B$3=8,$B$3=10,$B$3=12),IF($E27+1&lt;=31,$E27+1,""),IF($E27+1&lt;=30,$E27+1,"")))),"")</f>
        <v>30</v>
      </c>
      <c r="G27" s="30">
        <f>IFERROR(IF(AND($B$3=2,MOD(B2,4)=0),IF($F27+1&lt;=29,F27+1,""),IF($B$3=2,IF($F27+1&lt;=28,$F27+1,""),IF(OR($B$3=1,$B$3=3,$B$3=5,$B$3=7,$B$3=8,$B$3=10,$B$3=12),IF($F27+1&lt;=31,$F27+1,""),IF($F27+1&lt;=30,$F27+1,"")))),"")</f>
        <v>31</v>
      </c>
      <c r="H27" s="31" t="str">
        <f>IFERROR(IF(AND($B$3=2,MOD(B2,4)=0),IF($G27+1&lt;=29,E27+1,""),IF($B$3=2,IF($G27+1&lt;=28,$G27+1,""),IF(OR($B$3=1,$B$3=3,$B$3=5,$B$3=7,$B$3=8,$B$3=10,$B$3=12),IF($G27+1&lt;=31,$G27+1,""),IF($G27+1&lt;=30,$G27+1,"")))),"")</f>
        <v/>
      </c>
    </row>
    <row r="28" spans="2:8" ht="9.75" customHeight="1">
      <c r="B28" s="32" t="str">
        <f>IFERROR(IF(B27="","",VLOOKUP(DATE($B$2,$B$3,B27),祝日1!$E$3:$F$29,2,FALSE)),"")</f>
        <v/>
      </c>
      <c r="C28" s="28" t="str">
        <f>IFERROR(IF(C27="","",VLOOKUP(DATE($B$2,$B$3,C27),祝日1!$E$3:$F$29,2,FALSE)),"")</f>
        <v/>
      </c>
      <c r="D28" s="28" t="str">
        <f>IFERROR(IF(D27="","",VLOOKUP(DATE($B$2,$B$3,D27),祝日1!$E$3:$F$29,2,FALSE)),"")</f>
        <v/>
      </c>
      <c r="E28" s="28" t="str">
        <f>IFERROR(IF(E27="","",VLOOKUP(DATE($B$2,$B$3,E27),祝日1!$E$3:$F$29,2,FALSE)),"")</f>
        <v/>
      </c>
      <c r="F28" s="28" t="str">
        <f>IFERROR(IF(F27="","",VLOOKUP(DATE($B$2,$B$3,F27),祝日1!$E$3:$F$29,2,FALSE)),"")</f>
        <v/>
      </c>
      <c r="G28" s="28" t="str">
        <f>IFERROR(IF(G27="","",VLOOKUP(DATE($B$2,$B$3,G27),祝日1!$E$3:$F$29,2,FALSE)),"")</f>
        <v/>
      </c>
      <c r="H28" s="33" t="str">
        <f>IFERROR(IF(H27="","",VLOOKUP(DATE($B$2,$B$3,H27),祝日1!$E$3:$F$29,2,FALSE)),"")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 t="str">
        <f>IFERROR(IF(AND($B$3=2,MOD(B2,4)=0),IF($H27+1&lt;=29,H27+1,""),IF($B$3=2,IF($H27+1&lt;=28,$H27+1,""),IF(OR($B$3=1,$B$3=3,$B$3=5,$B$3=7,$B$3=8,$B$3=10,$B$3=12),IF($H27+1&lt;=31,$H27+1,""),IF($H27+1&lt;=30,$H27+1,"")))),"")</f>
        <v/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IFERROR(IF(B32="","",VLOOKUP(DATE($B$2,$B$3,B32),祝日1!$E$3:$F$29,2,FALSE)),"")</f>
        <v/>
      </c>
      <c r="C33" s="28" t="str">
        <f>IFERROR(IF(C32="","",VLOOKUP(DATE($B$2,$B$3,C32),祝日1!$E$3:$F$29,2,FALSE)),"")</f>
        <v/>
      </c>
      <c r="D33" s="28" t="str">
        <f>IFERROR(IF(D32="","",VLOOKUP(DATE($B$2,$B$3,D32),祝日1!$E$3:$F$29,2,FALSE)),"")</f>
        <v/>
      </c>
      <c r="E33" s="28" t="str">
        <f>IFERROR(IF(E32="","",VLOOKUP(DATE($B$2,$B$3,E32),祝日1!$E$3:$F$29,2,FALSE)),"")</f>
        <v/>
      </c>
      <c r="F33" s="28" t="str">
        <f>IFERROR(IF(F32="","",VLOOKUP(DATE($B$2,$B$3,F32),祝日1!$E$3:$F$29,2,FALSE)),"")</f>
        <v/>
      </c>
      <c r="G33" s="28" t="str">
        <f>IFERROR(IF(G32="","",VLOOKUP(DATE($B$2,$B$3,G32),祝日1!$E$3:$F$29,2,FALSE)),"")</f>
        <v/>
      </c>
      <c r="H33" s="33" t="str">
        <f>IFERROR(IF(H32="","",VLOOKUP(DATE($B$2,$B$3,H32),祝日1!$E$3:$F$29,2,FALSE)),"")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239" priority="30" stopIfTrue="1">
      <formula>$C$8&lt;&gt;""</formula>
    </cfRule>
  </conditionalFormatting>
  <conditionalFormatting sqref="D7">
    <cfRule type="expression" dxfId="238" priority="29" stopIfTrue="1">
      <formula>$D$8&lt;&gt;""</formula>
    </cfRule>
  </conditionalFormatting>
  <conditionalFormatting sqref="E7">
    <cfRule type="expression" dxfId="237" priority="28" stopIfTrue="1">
      <formula>$E$8</formula>
    </cfRule>
  </conditionalFormatting>
  <conditionalFormatting sqref="F7">
    <cfRule type="expression" dxfId="236" priority="27" stopIfTrue="1">
      <formula>$F$8&lt;&gt;""</formula>
    </cfRule>
  </conditionalFormatting>
  <conditionalFormatting sqref="G7">
    <cfRule type="expression" dxfId="235" priority="26" stopIfTrue="1">
      <formula>$G$8&lt;&gt;""</formula>
    </cfRule>
  </conditionalFormatting>
  <conditionalFormatting sqref="C12">
    <cfRule type="expression" dxfId="234" priority="25" stopIfTrue="1">
      <formula>$C$13&lt;&gt;""</formula>
    </cfRule>
  </conditionalFormatting>
  <conditionalFormatting sqref="D12">
    <cfRule type="expression" dxfId="233" priority="24" stopIfTrue="1">
      <formula>$D$13&lt;&gt;""</formula>
    </cfRule>
  </conditionalFormatting>
  <conditionalFormatting sqref="E12">
    <cfRule type="expression" dxfId="232" priority="23" stopIfTrue="1">
      <formula>$E$13&lt;&gt;""</formula>
    </cfRule>
  </conditionalFormatting>
  <conditionalFormatting sqref="F12">
    <cfRule type="expression" dxfId="231" priority="22" stopIfTrue="1">
      <formula>$F$13&lt;&gt;""</formula>
    </cfRule>
  </conditionalFormatting>
  <conditionalFormatting sqref="G12">
    <cfRule type="expression" dxfId="230" priority="21" stopIfTrue="1">
      <formula>$G$13&lt;&gt;""</formula>
    </cfRule>
  </conditionalFormatting>
  <conditionalFormatting sqref="C17">
    <cfRule type="expression" dxfId="229" priority="20" stopIfTrue="1">
      <formula>$C$18&lt;&gt;""</formula>
    </cfRule>
  </conditionalFormatting>
  <conditionalFormatting sqref="D17">
    <cfRule type="expression" dxfId="228" priority="19" stopIfTrue="1">
      <formula>$D$18&lt;&gt;""</formula>
    </cfRule>
  </conditionalFormatting>
  <conditionalFormatting sqref="E17">
    <cfRule type="expression" dxfId="227" priority="18" stopIfTrue="1">
      <formula>$E$18&lt;&gt;""</formula>
    </cfRule>
  </conditionalFormatting>
  <conditionalFormatting sqref="F17">
    <cfRule type="expression" dxfId="226" priority="17" stopIfTrue="1">
      <formula>$F$18&lt;&gt;""</formula>
    </cfRule>
  </conditionalFormatting>
  <conditionalFormatting sqref="G17">
    <cfRule type="expression" dxfId="225" priority="16" stopIfTrue="1">
      <formula>$G$18&lt;&gt;""</formula>
    </cfRule>
  </conditionalFormatting>
  <conditionalFormatting sqref="C22">
    <cfRule type="expression" dxfId="224" priority="15" stopIfTrue="1">
      <formula>$C$23&lt;&gt;""</formula>
    </cfRule>
  </conditionalFormatting>
  <conditionalFormatting sqref="D22">
    <cfRule type="expression" dxfId="223" priority="14" stopIfTrue="1">
      <formula>$D$23&lt;&gt;""</formula>
    </cfRule>
  </conditionalFormatting>
  <conditionalFormatting sqref="E22">
    <cfRule type="expression" dxfId="222" priority="13" stopIfTrue="1">
      <formula>$E$23&lt;&gt;""</formula>
    </cfRule>
  </conditionalFormatting>
  <conditionalFormatting sqref="F22">
    <cfRule type="expression" dxfId="221" priority="12" stopIfTrue="1">
      <formula>$F$23&lt;&gt;""</formula>
    </cfRule>
  </conditionalFormatting>
  <conditionalFormatting sqref="G22">
    <cfRule type="expression" dxfId="220" priority="11" stopIfTrue="1">
      <formula>$G$23&lt;&gt;""</formula>
    </cfRule>
  </conditionalFormatting>
  <conditionalFormatting sqref="C27">
    <cfRule type="expression" dxfId="219" priority="10" stopIfTrue="1">
      <formula>$C$28&lt;&gt;""</formula>
    </cfRule>
  </conditionalFormatting>
  <conditionalFormatting sqref="D27">
    <cfRule type="expression" dxfId="218" priority="9" stopIfTrue="1">
      <formula>$D$28&lt;&gt;""</formula>
    </cfRule>
  </conditionalFormatting>
  <conditionalFormatting sqref="E27">
    <cfRule type="expression" dxfId="217" priority="8" stopIfTrue="1">
      <formula>$E$28&lt;&gt;""</formula>
    </cfRule>
  </conditionalFormatting>
  <conditionalFormatting sqref="F27">
    <cfRule type="expression" dxfId="216" priority="7" stopIfTrue="1">
      <formula>$F$28&lt;&gt;""</formula>
    </cfRule>
  </conditionalFormatting>
  <conditionalFormatting sqref="G27">
    <cfRule type="expression" dxfId="215" priority="6" stopIfTrue="1">
      <formula>$G$28&lt;&gt;""</formula>
    </cfRule>
  </conditionalFormatting>
  <conditionalFormatting sqref="C32">
    <cfRule type="expression" dxfId="214" priority="5" stopIfTrue="1">
      <formula>$C$33&lt;&gt;""</formula>
    </cfRule>
  </conditionalFormatting>
  <conditionalFormatting sqref="D32">
    <cfRule type="expression" dxfId="213" priority="4" stopIfTrue="1">
      <formula>$D$33&lt;&gt;""</formula>
    </cfRule>
  </conditionalFormatting>
  <conditionalFormatting sqref="E32">
    <cfRule type="expression" dxfId="212" priority="3" stopIfTrue="1">
      <formula>$E$33&lt;&gt;""</formula>
    </cfRule>
  </conditionalFormatting>
  <conditionalFormatting sqref="F32">
    <cfRule type="expression" dxfId="211" priority="2" stopIfTrue="1">
      <formula>$F$33&lt;&gt;""</formula>
    </cfRule>
  </conditionalFormatting>
  <conditionalFormatting sqref="G32">
    <cfRule type="expression" dxfId="21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N4" sqref="N4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'4月'!B2</f>
        <v>2012</v>
      </c>
      <c r="C2" t="s">
        <v>0</v>
      </c>
    </row>
    <row r="3" spans="2:8" ht="18.75" customHeight="1" thickBot="1">
      <c r="B3" s="48">
        <v>9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 t="str">
        <f t="shared" si="0"/>
        <v/>
      </c>
      <c r="D7" s="25" t="str">
        <f t="shared" si="0"/>
        <v/>
      </c>
      <c r="E7" s="25" t="str">
        <f t="shared" si="0"/>
        <v/>
      </c>
      <c r="F7" s="25" t="str">
        <f t="shared" si="0"/>
        <v/>
      </c>
      <c r="G7" s="25" t="str">
        <f t="shared" si="0"/>
        <v/>
      </c>
      <c r="H7" s="27">
        <f t="shared" si="0"/>
        <v>1</v>
      </c>
    </row>
    <row r="8" spans="2:8" ht="9.75" customHeight="1">
      <c r="B8" s="32" t="str">
        <f>IFERROR(IF(B7="","",VLOOKUP(DATE($B$2,$B$3,B7),祝日1!$E$3:$F$29,2,FALSE)),"")</f>
        <v/>
      </c>
      <c r="C8" s="28" t="str">
        <f>IFERROR(IF(C7="","",VLOOKUP(DATE($B$2,$B$3,C7),祝日1!$E$3:$F$29,2,FALSE)),"")</f>
        <v/>
      </c>
      <c r="D8" s="28" t="str">
        <f>IFERROR(IF(D7="","",VLOOKUP(DATE($B$2,$B$3,D7),祝日1!$E$3:$F$29,2,FALSE)),"")</f>
        <v/>
      </c>
      <c r="E8" s="28" t="str">
        <f>IFERROR(IF(E7="","",VLOOKUP(DATE($B$2,$B$3,E7),祝日1!$E$3:$F$29,2,FALSE)),"")</f>
        <v/>
      </c>
      <c r="F8" s="28" t="str">
        <f>IFERROR(IF(F7="","",VLOOKUP(DATE($B$2,$B$3,F7),祝日1!$E$3:$F$29,2,FALSE)),"")</f>
        <v/>
      </c>
      <c r="G8" s="28" t="str">
        <f>IFERROR(IF(G7="","",VLOOKUP(DATE($B$2,$B$3,G7),祝日1!$E$3:$F$29,2,FALSE)),"")</f>
        <v/>
      </c>
      <c r="H8" s="33" t="str">
        <f>IFERROR(IF(H7="","",VLOOKUP(DATE($B$2,$B$3,H7),祝日1!$E$3:$F$29,2,FALSE)),"")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2</v>
      </c>
      <c r="C12" s="30">
        <f t="shared" ref="C12:H12" si="1">B12+1</f>
        <v>3</v>
      </c>
      <c r="D12" s="30">
        <f t="shared" si="1"/>
        <v>4</v>
      </c>
      <c r="E12" s="30">
        <f t="shared" si="1"/>
        <v>5</v>
      </c>
      <c r="F12" s="30">
        <f t="shared" si="1"/>
        <v>6</v>
      </c>
      <c r="G12" s="30">
        <f t="shared" si="1"/>
        <v>7</v>
      </c>
      <c r="H12" s="31">
        <f t="shared" si="1"/>
        <v>8</v>
      </c>
    </row>
    <row r="13" spans="2:8" ht="9.75" customHeight="1">
      <c r="B13" s="32" t="str">
        <f>IFERROR(IF(B12="","",VLOOKUP(DATE($B$2,$B$3,B12),祝日1!$E$3:$F$29,2,FALSE)),"")</f>
        <v/>
      </c>
      <c r="C13" s="28" t="str">
        <f>IFERROR(IF(C12="","",VLOOKUP(DATE($B$2,$B$3,C12),祝日1!$E$3:$F$29,2,FALSE)),"")</f>
        <v/>
      </c>
      <c r="D13" s="28" t="str">
        <f>IFERROR(IF(D12="","",VLOOKUP(DATE($B$2,$B$3,D12),祝日1!$E$3:$F$29,2,FALSE)),"")</f>
        <v/>
      </c>
      <c r="E13" s="28" t="str">
        <f>IFERROR(IF(E12="","",VLOOKUP(DATE($B$2,$B$3,E12),祝日1!$E$3:$F$29,2,FALSE)),"")</f>
        <v/>
      </c>
      <c r="F13" s="28" t="str">
        <f>IFERROR(IF(F12="","",VLOOKUP(DATE($B$2,$B$3,F12),祝日1!$E$3:$F$29,2,FALSE)),"")</f>
        <v/>
      </c>
      <c r="G13" s="28" t="str">
        <f>IFERROR(IF(G12="","",VLOOKUP(DATE($B$2,$B$3,G12),祝日1!$E$3:$F$29,2,FALSE)),"")</f>
        <v/>
      </c>
      <c r="H13" s="33" t="str">
        <f>IFERROR(IF(H12="","",VLOOKUP(DATE($B$2,$B$3,H12),祝日1!$E$3:$F$29,2,FALSE)),"")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9</v>
      </c>
      <c r="C17" s="30">
        <f t="shared" ref="C17:H17" si="2">B17+1</f>
        <v>10</v>
      </c>
      <c r="D17" s="30">
        <f t="shared" si="2"/>
        <v>11</v>
      </c>
      <c r="E17" s="30">
        <f t="shared" si="2"/>
        <v>12</v>
      </c>
      <c r="F17" s="30">
        <f t="shared" si="2"/>
        <v>13</v>
      </c>
      <c r="G17" s="30">
        <f t="shared" si="2"/>
        <v>14</v>
      </c>
      <c r="H17" s="31">
        <f t="shared" si="2"/>
        <v>15</v>
      </c>
    </row>
    <row r="18" spans="2:8" ht="9.75" customHeight="1">
      <c r="B18" s="32" t="str">
        <f>IFERROR(IF(B17="","",VLOOKUP(DATE($B$2,$B$3,B17),祝日1!$E$3:$F$29,2,FALSE)),"")</f>
        <v/>
      </c>
      <c r="C18" s="28" t="str">
        <f>IFERROR(IF(C17="","",VLOOKUP(DATE($B$2,$B$3,C17),祝日1!$E$3:$F$29,2,FALSE)),"")</f>
        <v/>
      </c>
      <c r="D18" s="28" t="str">
        <f>IFERROR(IF(D17="","",VLOOKUP(DATE($B$2,$B$3,D17),祝日1!$E$3:$F$29,2,FALSE)),"")</f>
        <v/>
      </c>
      <c r="E18" s="28" t="str">
        <f>IFERROR(IF(E17="","",VLOOKUP(DATE($B$2,$B$3,E17),祝日1!$E$3:$F$29,2,FALSE)),"")</f>
        <v/>
      </c>
      <c r="F18" s="28" t="str">
        <f>IFERROR(IF(F17="","",VLOOKUP(DATE($B$2,$B$3,F17),祝日1!$E$3:$F$29,2,FALSE)),"")</f>
        <v/>
      </c>
      <c r="G18" s="28" t="str">
        <f>IFERROR(IF(G17="","",VLOOKUP(DATE($B$2,$B$3,G17),祝日1!$E$3:$F$29,2,FALSE)),"")</f>
        <v/>
      </c>
      <c r="H18" s="33" t="str">
        <f>IFERROR(IF(H17="","",VLOOKUP(DATE($B$2,$B$3,H17),祝日1!$E$3:$F$29,2,FALSE)),"")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16</v>
      </c>
      <c r="C22" s="30">
        <f t="shared" ref="C22:H22" si="3">B22+1</f>
        <v>17</v>
      </c>
      <c r="D22" s="30">
        <f t="shared" si="3"/>
        <v>18</v>
      </c>
      <c r="E22" s="30">
        <f t="shared" si="3"/>
        <v>19</v>
      </c>
      <c r="F22" s="30">
        <f t="shared" si="3"/>
        <v>20</v>
      </c>
      <c r="G22" s="30">
        <f t="shared" si="3"/>
        <v>21</v>
      </c>
      <c r="H22" s="31">
        <f t="shared" si="3"/>
        <v>22</v>
      </c>
    </row>
    <row r="23" spans="2:8" ht="9.75" customHeight="1">
      <c r="B23" s="32" t="str">
        <f>IFERROR(IF(B22="","",VLOOKUP(DATE($B$2,$B$3,B22),祝日1!$E$3:$F$29,2,FALSE)),"")</f>
        <v/>
      </c>
      <c r="C23" s="28" t="str">
        <f>IFERROR(IF(C22="","",VLOOKUP(DATE($B$2,$B$3,C22),祝日1!$E$3:$F$29,2,FALSE)),"")</f>
        <v>敬老の日</v>
      </c>
      <c r="D23" s="28" t="str">
        <f>IFERROR(IF(D22="","",VLOOKUP(DATE($B$2,$B$3,D22),祝日1!$E$3:$F$29,2,FALSE)),"")</f>
        <v/>
      </c>
      <c r="E23" s="28" t="str">
        <f>IFERROR(IF(E22="","",VLOOKUP(DATE($B$2,$B$3,E22),祝日1!$E$3:$F$29,2,FALSE)),"")</f>
        <v/>
      </c>
      <c r="F23" s="28" t="str">
        <f>IFERROR(IF(F22="","",VLOOKUP(DATE($B$2,$B$3,F22),祝日1!$E$3:$F$29,2,FALSE)),"")</f>
        <v/>
      </c>
      <c r="G23" s="28" t="str">
        <f>IFERROR(IF(G22="","",VLOOKUP(DATE($B$2,$B$3,G22),祝日1!$E$3:$F$29,2,FALSE)),"")</f>
        <v/>
      </c>
      <c r="H23" s="33" t="str">
        <f>IFERROR(IF(H22="","",VLOOKUP(DATE($B$2,$B$3,H22),祝日1!$E$3:$F$29,2,FALSE)),"")</f>
        <v>秋分の日</v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23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24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25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26</v>
      </c>
      <c r="F27" s="30">
        <f>IFERROR(IF(AND($B$3=2,MOD(B2,4)=0),IF($E27+1&lt;=29,E27+1,""),IF($B$3=2,IF($E27+1&lt;=28,$E27+1,""),IF(OR($B$3=1,$B$3=3,$B$3=5,$B$3=7,$B$3=8,$B$3=10,$B$3=12),IF($E27+1&lt;=31,$E27+1,""),IF($E27+1&lt;=30,$E27+1,"")))),"")</f>
        <v>27</v>
      </c>
      <c r="G27" s="30">
        <f>IFERROR(IF(AND($B$3=2,MOD(B2,4)=0),IF($F27+1&lt;=29,F27+1,""),IF($B$3=2,IF($F27+1&lt;=28,$F27+1,""),IF(OR($B$3=1,$B$3=3,$B$3=5,$B$3=7,$B$3=8,$B$3=10,$B$3=12),IF($F27+1&lt;=31,$F27+1,""),IF($F27+1&lt;=30,$F27+1,"")))),"")</f>
        <v>28</v>
      </c>
      <c r="H27" s="31">
        <f>IFERROR(IF(AND($B$3=2,MOD(B2,4)=0),IF($G27+1&lt;=29,E27+1,""),IF($B$3=2,IF($G27+1&lt;=28,$G27+1,""),IF(OR($B$3=1,$B$3=3,$B$3=5,$B$3=7,$B$3=8,$B$3=10,$B$3=12),IF($G27+1&lt;=31,$G27+1,""),IF($G27+1&lt;=30,$G27+1,"")))),"")</f>
        <v>29</v>
      </c>
    </row>
    <row r="28" spans="2:8" ht="9.75" customHeight="1">
      <c r="B28" s="32" t="str">
        <f>IFERROR(IF(B27="","",VLOOKUP(DATE($B$2,$B$3,B27),祝日1!$E$3:$F$29,2,FALSE)),"")</f>
        <v/>
      </c>
      <c r="C28" s="28" t="str">
        <f>IFERROR(IF(C27="","",VLOOKUP(DATE($B$2,$B$3,C27),祝日1!$E$3:$F$29,2,FALSE)),"")</f>
        <v/>
      </c>
      <c r="D28" s="28" t="str">
        <f>IFERROR(IF(D27="","",VLOOKUP(DATE($B$2,$B$3,D27),祝日1!$E$3:$F$29,2,FALSE)),"")</f>
        <v/>
      </c>
      <c r="E28" s="28" t="str">
        <f>IFERROR(IF(E27="","",VLOOKUP(DATE($B$2,$B$3,E27),祝日1!$E$3:$F$29,2,FALSE)),"")</f>
        <v/>
      </c>
      <c r="F28" s="28" t="str">
        <f>IFERROR(IF(F27="","",VLOOKUP(DATE($B$2,$B$3,F27),祝日1!$E$3:$F$29,2,FALSE)),"")</f>
        <v/>
      </c>
      <c r="G28" s="28" t="str">
        <f>IFERROR(IF(G27="","",VLOOKUP(DATE($B$2,$B$3,G27),祝日1!$E$3:$F$29,2,FALSE)),"")</f>
        <v/>
      </c>
      <c r="H28" s="33" t="str">
        <f>IFERROR(IF(H27="","",VLOOKUP(DATE($B$2,$B$3,H27),祝日1!$E$3:$F$29,2,FALSE)),"")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>
        <f>IFERROR(IF(AND($B$3=2,MOD(B2,4)=0),IF($H27+1&lt;=29,H27+1,""),IF($B$3=2,IF($H27+1&lt;=28,$H27+1,""),IF(OR($B$3=1,$B$3=3,$B$3=5,$B$3=7,$B$3=8,$B$3=10,$B$3=12),IF($H27+1&lt;=31,$H27+1,""),IF($H27+1&lt;=30,$H27+1,"")))),"")</f>
        <v>30</v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IFERROR(IF(B32="","",VLOOKUP(DATE($B$2,$B$3,B32),祝日1!$E$3:$F$29,2,FALSE)),"")</f>
        <v/>
      </c>
      <c r="C33" s="28" t="str">
        <f>IFERROR(IF(C32="","",VLOOKUP(DATE($B$2,$B$3,C32),祝日1!$E$3:$F$29,2,FALSE)),"")</f>
        <v/>
      </c>
      <c r="D33" s="28" t="str">
        <f>IFERROR(IF(D32="","",VLOOKUP(DATE($B$2,$B$3,D32),祝日1!$E$3:$F$29,2,FALSE)),"")</f>
        <v/>
      </c>
      <c r="E33" s="28" t="str">
        <f>IFERROR(IF(E32="","",VLOOKUP(DATE($B$2,$B$3,E32),祝日1!$E$3:$F$29,2,FALSE)),"")</f>
        <v/>
      </c>
      <c r="F33" s="28" t="str">
        <f>IFERROR(IF(F32="","",VLOOKUP(DATE($B$2,$B$3,F32),祝日1!$E$3:$F$29,2,FALSE)),"")</f>
        <v/>
      </c>
      <c r="G33" s="28" t="str">
        <f>IFERROR(IF(G32="","",VLOOKUP(DATE($B$2,$B$3,G32),祝日1!$E$3:$F$29,2,FALSE)),"")</f>
        <v/>
      </c>
      <c r="H33" s="33" t="str">
        <f>IFERROR(IF(H32="","",VLOOKUP(DATE($B$2,$B$3,H32),祝日1!$E$3:$F$29,2,FALSE)),"")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209" priority="30" stopIfTrue="1">
      <formula>$C$8&lt;&gt;""</formula>
    </cfRule>
  </conditionalFormatting>
  <conditionalFormatting sqref="D7">
    <cfRule type="expression" dxfId="208" priority="29" stopIfTrue="1">
      <formula>$D$8&lt;&gt;""</formula>
    </cfRule>
  </conditionalFormatting>
  <conditionalFormatting sqref="E7">
    <cfRule type="expression" dxfId="207" priority="28" stopIfTrue="1">
      <formula>$E$8</formula>
    </cfRule>
  </conditionalFormatting>
  <conditionalFormatting sqref="F7">
    <cfRule type="expression" dxfId="206" priority="27" stopIfTrue="1">
      <formula>$F$8&lt;&gt;""</formula>
    </cfRule>
  </conditionalFormatting>
  <conditionalFormatting sqref="G7">
    <cfRule type="expression" dxfId="205" priority="26" stopIfTrue="1">
      <formula>$G$8&lt;&gt;""</formula>
    </cfRule>
  </conditionalFormatting>
  <conditionalFormatting sqref="C12">
    <cfRule type="expression" dxfId="204" priority="25" stopIfTrue="1">
      <formula>$C$13&lt;&gt;""</formula>
    </cfRule>
  </conditionalFormatting>
  <conditionalFormatting sqref="D12">
    <cfRule type="expression" dxfId="203" priority="24" stopIfTrue="1">
      <formula>$D$13&lt;&gt;""</formula>
    </cfRule>
  </conditionalFormatting>
  <conditionalFormatting sqref="E12">
    <cfRule type="expression" dxfId="202" priority="23" stopIfTrue="1">
      <formula>$E$13&lt;&gt;""</formula>
    </cfRule>
  </conditionalFormatting>
  <conditionalFormatting sqref="F12">
    <cfRule type="expression" dxfId="201" priority="22" stopIfTrue="1">
      <formula>$F$13&lt;&gt;""</formula>
    </cfRule>
  </conditionalFormatting>
  <conditionalFormatting sqref="G12">
    <cfRule type="expression" dxfId="200" priority="21" stopIfTrue="1">
      <formula>$G$13&lt;&gt;""</formula>
    </cfRule>
  </conditionalFormatting>
  <conditionalFormatting sqref="C17">
    <cfRule type="expression" dxfId="199" priority="20" stopIfTrue="1">
      <formula>$C$18&lt;&gt;""</formula>
    </cfRule>
  </conditionalFormatting>
  <conditionalFormatting sqref="D17">
    <cfRule type="expression" dxfId="198" priority="19" stopIfTrue="1">
      <formula>$D$18&lt;&gt;""</formula>
    </cfRule>
  </conditionalFormatting>
  <conditionalFormatting sqref="E17">
    <cfRule type="expression" dxfId="197" priority="18" stopIfTrue="1">
      <formula>$E$18&lt;&gt;""</formula>
    </cfRule>
  </conditionalFormatting>
  <conditionalFormatting sqref="F17">
    <cfRule type="expression" dxfId="196" priority="17" stopIfTrue="1">
      <formula>$F$18&lt;&gt;""</formula>
    </cfRule>
  </conditionalFormatting>
  <conditionalFormatting sqref="G17">
    <cfRule type="expression" dxfId="195" priority="16" stopIfTrue="1">
      <formula>$G$18&lt;&gt;""</formula>
    </cfRule>
  </conditionalFormatting>
  <conditionalFormatting sqref="C22">
    <cfRule type="expression" dxfId="194" priority="15" stopIfTrue="1">
      <formula>$C$23&lt;&gt;""</formula>
    </cfRule>
  </conditionalFormatting>
  <conditionalFormatting sqref="D22">
    <cfRule type="expression" dxfId="193" priority="14" stopIfTrue="1">
      <formula>$D$23&lt;&gt;""</formula>
    </cfRule>
  </conditionalFormatting>
  <conditionalFormatting sqref="E22">
    <cfRule type="expression" dxfId="192" priority="13" stopIfTrue="1">
      <formula>$E$23&lt;&gt;""</formula>
    </cfRule>
  </conditionalFormatting>
  <conditionalFormatting sqref="F22">
    <cfRule type="expression" dxfId="191" priority="12" stopIfTrue="1">
      <formula>$F$23&lt;&gt;""</formula>
    </cfRule>
  </conditionalFormatting>
  <conditionalFormatting sqref="G22">
    <cfRule type="expression" dxfId="190" priority="11" stopIfTrue="1">
      <formula>$G$23&lt;&gt;""</formula>
    </cfRule>
  </conditionalFormatting>
  <conditionalFormatting sqref="C27">
    <cfRule type="expression" dxfId="189" priority="10" stopIfTrue="1">
      <formula>$C$28&lt;&gt;""</formula>
    </cfRule>
  </conditionalFormatting>
  <conditionalFormatting sqref="D27">
    <cfRule type="expression" dxfId="188" priority="9" stopIfTrue="1">
      <formula>$D$28&lt;&gt;""</formula>
    </cfRule>
  </conditionalFormatting>
  <conditionalFormatting sqref="E27">
    <cfRule type="expression" dxfId="187" priority="8" stopIfTrue="1">
      <formula>$E$28&lt;&gt;""</formula>
    </cfRule>
  </conditionalFormatting>
  <conditionalFormatting sqref="F27">
    <cfRule type="expression" dxfId="186" priority="7" stopIfTrue="1">
      <formula>$F$28&lt;&gt;""</formula>
    </cfRule>
  </conditionalFormatting>
  <conditionalFormatting sqref="G27">
    <cfRule type="expression" dxfId="185" priority="6" stopIfTrue="1">
      <formula>$G$28&lt;&gt;""</formula>
    </cfRule>
  </conditionalFormatting>
  <conditionalFormatting sqref="C32">
    <cfRule type="expression" dxfId="184" priority="5" stopIfTrue="1">
      <formula>$C$33&lt;&gt;""</formula>
    </cfRule>
  </conditionalFormatting>
  <conditionalFormatting sqref="D32">
    <cfRule type="expression" dxfId="183" priority="4" stopIfTrue="1">
      <formula>$D$33&lt;&gt;""</formula>
    </cfRule>
  </conditionalFormatting>
  <conditionalFormatting sqref="E32">
    <cfRule type="expression" dxfId="182" priority="3" stopIfTrue="1">
      <formula>$E$33&lt;&gt;""</formula>
    </cfRule>
  </conditionalFormatting>
  <conditionalFormatting sqref="F32">
    <cfRule type="expression" dxfId="181" priority="2" stopIfTrue="1">
      <formula>$F$33&lt;&gt;""</formula>
    </cfRule>
  </conditionalFormatting>
  <conditionalFormatting sqref="G32">
    <cfRule type="expression" dxfId="18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K25" sqref="K25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'4月'!B2</f>
        <v>2012</v>
      </c>
      <c r="C2" t="s">
        <v>0</v>
      </c>
    </row>
    <row r="3" spans="2:8" ht="18.75" customHeight="1" thickBot="1">
      <c r="B3" s="48">
        <v>10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>
        <f t="shared" si="0"/>
        <v>1</v>
      </c>
      <c r="D7" s="25">
        <f t="shared" si="0"/>
        <v>2</v>
      </c>
      <c r="E7" s="25">
        <f t="shared" si="0"/>
        <v>3</v>
      </c>
      <c r="F7" s="25">
        <f t="shared" si="0"/>
        <v>4</v>
      </c>
      <c r="G7" s="25">
        <f t="shared" si="0"/>
        <v>5</v>
      </c>
      <c r="H7" s="27">
        <f t="shared" si="0"/>
        <v>6</v>
      </c>
    </row>
    <row r="8" spans="2:8" ht="9.75" customHeight="1">
      <c r="B8" s="32" t="str">
        <f>IFERROR(IF(B7="","",VLOOKUP(DATE($B$2,$B$3,B7),祝日1!$E$3:$F$29,2,FALSE)),"")</f>
        <v/>
      </c>
      <c r="C8" s="28" t="str">
        <f>IFERROR(IF(C7="","",VLOOKUP(DATE($B$2,$B$3,C7),祝日1!$E$3:$F$29,2,FALSE)),"")</f>
        <v/>
      </c>
      <c r="D8" s="28" t="str">
        <f>IFERROR(IF(D7="","",VLOOKUP(DATE($B$2,$B$3,D7),祝日1!$E$3:$F$29,2,FALSE)),"")</f>
        <v/>
      </c>
      <c r="E8" s="28" t="str">
        <f>IFERROR(IF(E7="","",VLOOKUP(DATE($B$2,$B$3,E7),祝日1!$E$3:$F$29,2,FALSE)),"")</f>
        <v/>
      </c>
      <c r="F8" s="28" t="str">
        <f>IFERROR(IF(F7="","",VLOOKUP(DATE($B$2,$B$3,F7),祝日1!$E$3:$F$29,2,FALSE)),"")</f>
        <v/>
      </c>
      <c r="G8" s="28" t="str">
        <f>IFERROR(IF(G7="","",VLOOKUP(DATE($B$2,$B$3,G7),祝日1!$E$3:$F$29,2,FALSE)),"")</f>
        <v/>
      </c>
      <c r="H8" s="33" t="str">
        <f>IFERROR(IF(H7="","",VLOOKUP(DATE($B$2,$B$3,H7),祝日1!$E$3:$F$29,2,FALSE)),"")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7</v>
      </c>
      <c r="C12" s="30">
        <f t="shared" ref="C12:H12" si="1">B12+1</f>
        <v>8</v>
      </c>
      <c r="D12" s="30">
        <f t="shared" si="1"/>
        <v>9</v>
      </c>
      <c r="E12" s="30">
        <f t="shared" si="1"/>
        <v>10</v>
      </c>
      <c r="F12" s="30">
        <f t="shared" si="1"/>
        <v>11</v>
      </c>
      <c r="G12" s="30">
        <f t="shared" si="1"/>
        <v>12</v>
      </c>
      <c r="H12" s="31">
        <f t="shared" si="1"/>
        <v>13</v>
      </c>
    </row>
    <row r="13" spans="2:8" ht="9.75" customHeight="1">
      <c r="B13" s="32" t="str">
        <f>IFERROR(IF(B12="","",VLOOKUP(DATE($B$2,$B$3,B12),祝日1!$E$3:$F$29,2,FALSE)),"")</f>
        <v/>
      </c>
      <c r="C13" s="28" t="str">
        <f>IFERROR(IF(C12="","",VLOOKUP(DATE($B$2,$B$3,C12),祝日1!$E$3:$F$29,2,FALSE)),"")</f>
        <v>体育の日</v>
      </c>
      <c r="D13" s="28" t="str">
        <f>IFERROR(IF(D12="","",VLOOKUP(DATE($B$2,$B$3,D12),祝日1!$E$3:$F$29,2,FALSE)),"")</f>
        <v/>
      </c>
      <c r="E13" s="28" t="str">
        <f>IFERROR(IF(E12="","",VLOOKUP(DATE($B$2,$B$3,E12),祝日1!$E$3:$F$29,2,FALSE)),"")</f>
        <v/>
      </c>
      <c r="F13" s="28" t="str">
        <f>IFERROR(IF(F12="","",VLOOKUP(DATE($B$2,$B$3,F12),祝日1!$E$3:$F$29,2,FALSE)),"")</f>
        <v/>
      </c>
      <c r="G13" s="28" t="str">
        <f>IFERROR(IF(G12="","",VLOOKUP(DATE($B$2,$B$3,G12),祝日1!$E$3:$F$29,2,FALSE)),"")</f>
        <v/>
      </c>
      <c r="H13" s="33" t="str">
        <f>IFERROR(IF(H12="","",VLOOKUP(DATE($B$2,$B$3,H12),祝日1!$E$3:$F$29,2,FALSE)),"")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14</v>
      </c>
      <c r="C17" s="30">
        <f t="shared" ref="C17:H17" si="2">B17+1</f>
        <v>15</v>
      </c>
      <c r="D17" s="30">
        <f t="shared" si="2"/>
        <v>16</v>
      </c>
      <c r="E17" s="30">
        <f t="shared" si="2"/>
        <v>17</v>
      </c>
      <c r="F17" s="30">
        <f t="shared" si="2"/>
        <v>18</v>
      </c>
      <c r="G17" s="30">
        <f t="shared" si="2"/>
        <v>19</v>
      </c>
      <c r="H17" s="31">
        <f t="shared" si="2"/>
        <v>20</v>
      </c>
    </row>
    <row r="18" spans="2:8" ht="9.75" customHeight="1">
      <c r="B18" s="32" t="str">
        <f>IFERROR(IF(B17="","",VLOOKUP(DATE($B$2,$B$3,B17),祝日1!$E$3:$F$29,2,FALSE)),"")</f>
        <v/>
      </c>
      <c r="C18" s="28" t="str">
        <f>IFERROR(IF(C17="","",VLOOKUP(DATE($B$2,$B$3,C17),祝日1!$E$3:$F$29,2,FALSE)),"")</f>
        <v/>
      </c>
      <c r="D18" s="28" t="str">
        <f>IFERROR(IF(D17="","",VLOOKUP(DATE($B$2,$B$3,D17),祝日1!$E$3:$F$29,2,FALSE)),"")</f>
        <v/>
      </c>
      <c r="E18" s="28" t="str">
        <f>IFERROR(IF(E17="","",VLOOKUP(DATE($B$2,$B$3,E17),祝日1!$E$3:$F$29,2,FALSE)),"")</f>
        <v/>
      </c>
      <c r="F18" s="28" t="str">
        <f>IFERROR(IF(F17="","",VLOOKUP(DATE($B$2,$B$3,F17),祝日1!$E$3:$F$29,2,FALSE)),"")</f>
        <v/>
      </c>
      <c r="G18" s="28" t="str">
        <f>IFERROR(IF(G17="","",VLOOKUP(DATE($B$2,$B$3,G17),祝日1!$E$3:$F$29,2,FALSE)),"")</f>
        <v/>
      </c>
      <c r="H18" s="33" t="str">
        <f>IFERROR(IF(H17="","",VLOOKUP(DATE($B$2,$B$3,H17),祝日1!$E$3:$F$29,2,FALSE)),"")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21</v>
      </c>
      <c r="C22" s="30">
        <f t="shared" ref="C22:H22" si="3">B22+1</f>
        <v>22</v>
      </c>
      <c r="D22" s="30">
        <f t="shared" si="3"/>
        <v>23</v>
      </c>
      <c r="E22" s="30">
        <f t="shared" si="3"/>
        <v>24</v>
      </c>
      <c r="F22" s="30">
        <f t="shared" si="3"/>
        <v>25</v>
      </c>
      <c r="G22" s="30">
        <f t="shared" si="3"/>
        <v>26</v>
      </c>
      <c r="H22" s="31">
        <f t="shared" si="3"/>
        <v>27</v>
      </c>
    </row>
    <row r="23" spans="2:8" ht="9.75" customHeight="1">
      <c r="B23" s="32" t="str">
        <f>IFERROR(IF(B22="","",VLOOKUP(DATE($B$2,$B$3,B22),祝日1!$E$3:$F$29,2,FALSE)),"")</f>
        <v/>
      </c>
      <c r="C23" s="28" t="str">
        <f>IFERROR(IF(C22="","",VLOOKUP(DATE($B$2,$B$3,C22),祝日1!$E$3:$F$29,2,FALSE)),"")</f>
        <v/>
      </c>
      <c r="D23" s="28" t="str">
        <f>IFERROR(IF(D22="","",VLOOKUP(DATE($B$2,$B$3,D22),祝日1!$E$3:$F$29,2,FALSE)),"")</f>
        <v/>
      </c>
      <c r="E23" s="28" t="str">
        <f>IFERROR(IF(E22="","",VLOOKUP(DATE($B$2,$B$3,E22),祝日1!$E$3:$F$29,2,FALSE)),"")</f>
        <v/>
      </c>
      <c r="F23" s="28" t="str">
        <f>IFERROR(IF(F22="","",VLOOKUP(DATE($B$2,$B$3,F22),祝日1!$E$3:$F$29,2,FALSE)),"")</f>
        <v/>
      </c>
      <c r="G23" s="28" t="str">
        <f>IFERROR(IF(G22="","",VLOOKUP(DATE($B$2,$B$3,G22),祝日1!$E$3:$F$29,2,FALSE)),"")</f>
        <v/>
      </c>
      <c r="H23" s="33" t="str">
        <f>IFERROR(IF(H22="","",VLOOKUP(DATE($B$2,$B$3,H22),祝日1!$E$3:$F$29,2,FALSE)),"")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28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29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30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31</v>
      </c>
      <c r="F27" s="30" t="str">
        <f>IFERROR(IF(AND($B$3=2,MOD(B2,4)=0),IF($E27+1&lt;=29,E27+1,""),IF($B$3=2,IF($E27+1&lt;=28,$E27+1,""),IF(OR($B$3=1,$B$3=3,$B$3=5,$B$3=7,$B$3=8,$B$3=10,$B$3=12),IF($E27+1&lt;=31,$E27+1,""),IF($E27+1&lt;=30,$E27+1,"")))),"")</f>
        <v/>
      </c>
      <c r="G27" s="30" t="str">
        <f>IFERROR(IF(AND($B$3=2,MOD(B2,4)=0),IF($F27+1&lt;=29,F27+1,""),IF($B$3=2,IF($F27+1&lt;=28,$F27+1,""),IF(OR($B$3=1,$B$3=3,$B$3=5,$B$3=7,$B$3=8,$B$3=10,$B$3=12),IF($F27+1&lt;=31,$F27+1,""),IF($F27+1&lt;=30,$F27+1,"")))),"")</f>
        <v/>
      </c>
      <c r="H27" s="31" t="str">
        <f>IFERROR(IF(AND($B$3=2,MOD(B2,4)=0),IF($G27+1&lt;=29,E27+1,""),IF($B$3=2,IF($G27+1&lt;=28,$G27+1,""),IF(OR($B$3=1,$B$3=3,$B$3=5,$B$3=7,$B$3=8,$B$3=10,$B$3=12),IF($G27+1&lt;=31,$G27+1,""),IF($G27+1&lt;=30,$G27+1,"")))),"")</f>
        <v/>
      </c>
    </row>
    <row r="28" spans="2:8" ht="9.75" customHeight="1">
      <c r="B28" s="32" t="str">
        <f>IFERROR(IF(B27="","",VLOOKUP(DATE($B$2,$B$3,B27),祝日1!$E$3:$F$29,2,FALSE)),"")</f>
        <v/>
      </c>
      <c r="C28" s="28" t="str">
        <f>IFERROR(IF(C27="","",VLOOKUP(DATE($B$2,$B$3,C27),祝日1!$E$3:$F$29,2,FALSE)),"")</f>
        <v/>
      </c>
      <c r="D28" s="28" t="str">
        <f>IFERROR(IF(D27="","",VLOOKUP(DATE($B$2,$B$3,D27),祝日1!$E$3:$F$29,2,FALSE)),"")</f>
        <v/>
      </c>
      <c r="E28" s="28" t="str">
        <f>IFERROR(IF(E27="","",VLOOKUP(DATE($B$2,$B$3,E27),祝日1!$E$3:$F$29,2,FALSE)),"")</f>
        <v/>
      </c>
      <c r="F28" s="28" t="str">
        <f>IFERROR(IF(F27="","",VLOOKUP(DATE($B$2,$B$3,F27),祝日1!$E$3:$F$29,2,FALSE)),"")</f>
        <v/>
      </c>
      <c r="G28" s="28" t="str">
        <f>IFERROR(IF(G27="","",VLOOKUP(DATE($B$2,$B$3,G27),祝日1!$E$3:$F$29,2,FALSE)),"")</f>
        <v/>
      </c>
      <c r="H28" s="33" t="str">
        <f>IFERROR(IF(H27="","",VLOOKUP(DATE($B$2,$B$3,H27),祝日1!$E$3:$F$29,2,FALSE)),"")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 t="str">
        <f>IFERROR(IF(AND($B$3=2,MOD(B2,4)=0),IF($H27+1&lt;=29,H27+1,""),IF($B$3=2,IF($H27+1&lt;=28,$H27+1,""),IF(OR($B$3=1,$B$3=3,$B$3=5,$B$3=7,$B$3=8,$B$3=10,$B$3=12),IF($H27+1&lt;=31,$H27+1,""),IF($H27+1&lt;=30,$H27+1,"")))),"")</f>
        <v/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IFERROR(IF(B32="","",VLOOKUP(DATE($B$2,$B$3,B32),祝日1!$E$3:$F$29,2,FALSE)),"")</f>
        <v/>
      </c>
      <c r="C33" s="28" t="str">
        <f>IFERROR(IF(C32="","",VLOOKUP(DATE($B$2,$B$3,C32),祝日1!$E$3:$F$29,2,FALSE)),"")</f>
        <v/>
      </c>
      <c r="D33" s="28" t="str">
        <f>IFERROR(IF(D32="","",VLOOKUP(DATE($B$2,$B$3,D32),祝日1!$E$3:$F$29,2,FALSE)),"")</f>
        <v/>
      </c>
      <c r="E33" s="28" t="str">
        <f>IFERROR(IF(E32="","",VLOOKUP(DATE($B$2,$B$3,E32),祝日1!$E$3:$F$29,2,FALSE)),"")</f>
        <v/>
      </c>
      <c r="F33" s="28" t="str">
        <f>IFERROR(IF(F32="","",VLOOKUP(DATE($B$2,$B$3,F32),祝日1!$E$3:$F$29,2,FALSE)),"")</f>
        <v/>
      </c>
      <c r="G33" s="28" t="str">
        <f>IFERROR(IF(G32="","",VLOOKUP(DATE($B$2,$B$3,G32),祝日1!$E$3:$F$29,2,FALSE)),"")</f>
        <v/>
      </c>
      <c r="H33" s="33" t="str">
        <f>IFERROR(IF(H32="","",VLOOKUP(DATE($B$2,$B$3,H32),祝日1!$E$3:$F$29,2,FALSE)),"")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179" priority="30" stopIfTrue="1">
      <formula>$C$8&lt;&gt;""</formula>
    </cfRule>
  </conditionalFormatting>
  <conditionalFormatting sqref="D7">
    <cfRule type="expression" dxfId="178" priority="29" stopIfTrue="1">
      <formula>$D$8&lt;&gt;""</formula>
    </cfRule>
  </conditionalFormatting>
  <conditionalFormatting sqref="E7">
    <cfRule type="expression" dxfId="177" priority="28" stopIfTrue="1">
      <formula>$E$8</formula>
    </cfRule>
  </conditionalFormatting>
  <conditionalFormatting sqref="F7">
    <cfRule type="expression" dxfId="176" priority="27" stopIfTrue="1">
      <formula>$F$8&lt;&gt;""</formula>
    </cfRule>
  </conditionalFormatting>
  <conditionalFormatting sqref="G7">
    <cfRule type="expression" dxfId="175" priority="26" stopIfTrue="1">
      <formula>$G$8&lt;&gt;""</formula>
    </cfRule>
  </conditionalFormatting>
  <conditionalFormatting sqref="C12">
    <cfRule type="expression" dxfId="174" priority="25" stopIfTrue="1">
      <formula>$C$13&lt;&gt;""</formula>
    </cfRule>
  </conditionalFormatting>
  <conditionalFormatting sqref="D12">
    <cfRule type="expression" dxfId="173" priority="24" stopIfTrue="1">
      <formula>$D$13&lt;&gt;""</formula>
    </cfRule>
  </conditionalFormatting>
  <conditionalFormatting sqref="E12">
    <cfRule type="expression" dxfId="172" priority="23" stopIfTrue="1">
      <formula>$E$13&lt;&gt;""</formula>
    </cfRule>
  </conditionalFormatting>
  <conditionalFormatting sqref="F12">
    <cfRule type="expression" dxfId="171" priority="22" stopIfTrue="1">
      <formula>$F$13&lt;&gt;""</formula>
    </cfRule>
  </conditionalFormatting>
  <conditionalFormatting sqref="G12">
    <cfRule type="expression" dxfId="170" priority="21" stopIfTrue="1">
      <formula>$G$13&lt;&gt;""</formula>
    </cfRule>
  </conditionalFormatting>
  <conditionalFormatting sqref="C17">
    <cfRule type="expression" dxfId="169" priority="20" stopIfTrue="1">
      <formula>$C$18&lt;&gt;""</formula>
    </cfRule>
  </conditionalFormatting>
  <conditionalFormatting sqref="D17">
    <cfRule type="expression" dxfId="168" priority="19" stopIfTrue="1">
      <formula>$D$18&lt;&gt;""</formula>
    </cfRule>
  </conditionalFormatting>
  <conditionalFormatting sqref="E17">
    <cfRule type="expression" dxfId="167" priority="18" stopIfTrue="1">
      <formula>$E$18&lt;&gt;""</formula>
    </cfRule>
  </conditionalFormatting>
  <conditionalFormatting sqref="F17">
    <cfRule type="expression" dxfId="166" priority="17" stopIfTrue="1">
      <formula>$F$18&lt;&gt;""</formula>
    </cfRule>
  </conditionalFormatting>
  <conditionalFormatting sqref="G17">
    <cfRule type="expression" dxfId="165" priority="16" stopIfTrue="1">
      <formula>$G$18&lt;&gt;""</formula>
    </cfRule>
  </conditionalFormatting>
  <conditionalFormatting sqref="C22">
    <cfRule type="expression" dxfId="164" priority="15" stopIfTrue="1">
      <formula>$C$23&lt;&gt;""</formula>
    </cfRule>
  </conditionalFormatting>
  <conditionalFormatting sqref="D22">
    <cfRule type="expression" dxfId="163" priority="14" stopIfTrue="1">
      <formula>$D$23&lt;&gt;""</formula>
    </cfRule>
  </conditionalFormatting>
  <conditionalFormatting sqref="E22">
    <cfRule type="expression" dxfId="162" priority="13" stopIfTrue="1">
      <formula>$E$23&lt;&gt;""</formula>
    </cfRule>
  </conditionalFormatting>
  <conditionalFormatting sqref="F22">
    <cfRule type="expression" dxfId="161" priority="12" stopIfTrue="1">
      <formula>$F$23&lt;&gt;""</formula>
    </cfRule>
  </conditionalFormatting>
  <conditionalFormatting sqref="G22">
    <cfRule type="expression" dxfId="160" priority="11" stopIfTrue="1">
      <formula>$G$23&lt;&gt;""</formula>
    </cfRule>
  </conditionalFormatting>
  <conditionalFormatting sqref="C27">
    <cfRule type="expression" dxfId="159" priority="10" stopIfTrue="1">
      <formula>$C$28&lt;&gt;""</formula>
    </cfRule>
  </conditionalFormatting>
  <conditionalFormatting sqref="D27">
    <cfRule type="expression" dxfId="158" priority="9" stopIfTrue="1">
      <formula>$D$28&lt;&gt;""</formula>
    </cfRule>
  </conditionalFormatting>
  <conditionalFormatting sqref="E27">
    <cfRule type="expression" dxfId="157" priority="8" stopIfTrue="1">
      <formula>$E$28&lt;&gt;""</formula>
    </cfRule>
  </conditionalFormatting>
  <conditionalFormatting sqref="F27">
    <cfRule type="expression" dxfId="156" priority="7" stopIfTrue="1">
      <formula>$F$28&lt;&gt;""</formula>
    </cfRule>
  </conditionalFormatting>
  <conditionalFormatting sqref="G27">
    <cfRule type="expression" dxfId="155" priority="6" stopIfTrue="1">
      <formula>$G$28&lt;&gt;""</formula>
    </cfRule>
  </conditionalFormatting>
  <conditionalFormatting sqref="C32">
    <cfRule type="expression" dxfId="154" priority="5" stopIfTrue="1">
      <formula>$C$33&lt;&gt;""</formula>
    </cfRule>
  </conditionalFormatting>
  <conditionalFormatting sqref="D32">
    <cfRule type="expression" dxfId="153" priority="4" stopIfTrue="1">
      <formula>$D$33&lt;&gt;""</formula>
    </cfRule>
  </conditionalFormatting>
  <conditionalFormatting sqref="E32">
    <cfRule type="expression" dxfId="152" priority="3" stopIfTrue="1">
      <formula>$E$33&lt;&gt;""</formula>
    </cfRule>
  </conditionalFormatting>
  <conditionalFormatting sqref="F32">
    <cfRule type="expression" dxfId="151" priority="2" stopIfTrue="1">
      <formula>$F$33&lt;&gt;""</formula>
    </cfRule>
  </conditionalFormatting>
  <conditionalFormatting sqref="G32">
    <cfRule type="expression" dxfId="15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L10" sqref="L10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'4月'!B2</f>
        <v>2012</v>
      </c>
      <c r="C2" t="s">
        <v>0</v>
      </c>
    </row>
    <row r="3" spans="2:8" ht="18.75" customHeight="1" thickBot="1">
      <c r="B3" s="48">
        <v>11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 t="str">
        <f t="shared" si="0"/>
        <v/>
      </c>
      <c r="D7" s="25" t="str">
        <f t="shared" si="0"/>
        <v/>
      </c>
      <c r="E7" s="25" t="str">
        <f t="shared" si="0"/>
        <v/>
      </c>
      <c r="F7" s="25">
        <f t="shared" si="0"/>
        <v>1</v>
      </c>
      <c r="G7" s="25">
        <f t="shared" si="0"/>
        <v>2</v>
      </c>
      <c r="H7" s="27">
        <f t="shared" si="0"/>
        <v>3</v>
      </c>
    </row>
    <row r="8" spans="2:8" ht="9.75" customHeight="1">
      <c r="B8" s="32" t="str">
        <f>IFERROR(IF(B7="","",VLOOKUP(DATE($B$2,$B$3,B7),祝日1!$E$3:$F$29,2,FALSE)),"")</f>
        <v/>
      </c>
      <c r="C8" s="28" t="str">
        <f>IFERROR(IF(C7="","",VLOOKUP(DATE($B$2,$B$3,C7),祝日1!$E$3:$F$29,2,FALSE)),"")</f>
        <v/>
      </c>
      <c r="D8" s="28" t="str">
        <f>IFERROR(IF(D7="","",VLOOKUP(DATE($B$2,$B$3,D7),祝日1!$E$3:$F$29,2,FALSE)),"")</f>
        <v/>
      </c>
      <c r="E8" s="28" t="str">
        <f>IFERROR(IF(E7="","",VLOOKUP(DATE($B$2,$B$3,E7),祝日1!$E$3:$F$29,2,FALSE)),"")</f>
        <v/>
      </c>
      <c r="F8" s="28" t="str">
        <f>IFERROR(IF(F7="","",VLOOKUP(DATE($B$2,$B$3,F7),祝日1!$E$3:$F$29,2,FALSE)),"")</f>
        <v/>
      </c>
      <c r="G8" s="28" t="str">
        <f>IFERROR(IF(G7="","",VLOOKUP(DATE($B$2,$B$3,G7),祝日1!$E$3:$F$29,2,FALSE)),"")</f>
        <v/>
      </c>
      <c r="H8" s="33" t="str">
        <f>IFERROR(IF(H7="","",VLOOKUP(DATE($B$2,$B$3,H7),祝日1!$E$3:$F$29,2,FALSE)),"")</f>
        <v>文化の日</v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4</v>
      </c>
      <c r="C12" s="30">
        <f t="shared" ref="C12:H12" si="1">B12+1</f>
        <v>5</v>
      </c>
      <c r="D12" s="30">
        <f t="shared" si="1"/>
        <v>6</v>
      </c>
      <c r="E12" s="30">
        <f t="shared" si="1"/>
        <v>7</v>
      </c>
      <c r="F12" s="30">
        <f t="shared" si="1"/>
        <v>8</v>
      </c>
      <c r="G12" s="30">
        <f t="shared" si="1"/>
        <v>9</v>
      </c>
      <c r="H12" s="31">
        <f t="shared" si="1"/>
        <v>10</v>
      </c>
    </row>
    <row r="13" spans="2:8" ht="9.75" customHeight="1">
      <c r="B13" s="32" t="str">
        <f>IFERROR(IF(B12="","",VLOOKUP(DATE($B$2,$B$3,B12),祝日1!$E$3:$F$29,2,FALSE)),"")</f>
        <v/>
      </c>
      <c r="C13" s="28" t="str">
        <f>IFERROR(IF(C12="","",VLOOKUP(DATE($B$2,$B$3,C12),祝日1!$E$3:$F$29,2,FALSE)),"")</f>
        <v/>
      </c>
      <c r="D13" s="28" t="str">
        <f>IFERROR(IF(D12="","",VLOOKUP(DATE($B$2,$B$3,D12),祝日1!$E$3:$F$29,2,FALSE)),"")</f>
        <v/>
      </c>
      <c r="E13" s="28" t="str">
        <f>IFERROR(IF(E12="","",VLOOKUP(DATE($B$2,$B$3,E12),祝日1!$E$3:$F$29,2,FALSE)),"")</f>
        <v/>
      </c>
      <c r="F13" s="28" t="str">
        <f>IFERROR(IF(F12="","",VLOOKUP(DATE($B$2,$B$3,F12),祝日1!$E$3:$F$29,2,FALSE)),"")</f>
        <v/>
      </c>
      <c r="G13" s="28" t="str">
        <f>IFERROR(IF(G12="","",VLOOKUP(DATE($B$2,$B$3,G12),祝日1!$E$3:$F$29,2,FALSE)),"")</f>
        <v/>
      </c>
      <c r="H13" s="33" t="str">
        <f>IFERROR(IF(H12="","",VLOOKUP(DATE($B$2,$B$3,H12),祝日1!$E$3:$F$29,2,FALSE)),"")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11</v>
      </c>
      <c r="C17" s="30">
        <f t="shared" ref="C17:H17" si="2">B17+1</f>
        <v>12</v>
      </c>
      <c r="D17" s="30">
        <f t="shared" si="2"/>
        <v>13</v>
      </c>
      <c r="E17" s="30">
        <f t="shared" si="2"/>
        <v>14</v>
      </c>
      <c r="F17" s="30">
        <f t="shared" si="2"/>
        <v>15</v>
      </c>
      <c r="G17" s="30">
        <f t="shared" si="2"/>
        <v>16</v>
      </c>
      <c r="H17" s="31">
        <f t="shared" si="2"/>
        <v>17</v>
      </c>
    </row>
    <row r="18" spans="2:8" ht="9.75" customHeight="1">
      <c r="B18" s="32" t="str">
        <f>IFERROR(IF(B17="","",VLOOKUP(DATE($B$2,$B$3,B17),祝日1!$E$3:$F$29,2,FALSE)),"")</f>
        <v/>
      </c>
      <c r="C18" s="28" t="str">
        <f>IFERROR(IF(C17="","",VLOOKUP(DATE($B$2,$B$3,C17),祝日1!$E$3:$F$29,2,FALSE)),"")</f>
        <v/>
      </c>
      <c r="D18" s="28" t="str">
        <f>IFERROR(IF(D17="","",VLOOKUP(DATE($B$2,$B$3,D17),祝日1!$E$3:$F$29,2,FALSE)),"")</f>
        <v/>
      </c>
      <c r="E18" s="28" t="str">
        <f>IFERROR(IF(E17="","",VLOOKUP(DATE($B$2,$B$3,E17),祝日1!$E$3:$F$29,2,FALSE)),"")</f>
        <v/>
      </c>
      <c r="F18" s="28" t="str">
        <f>IFERROR(IF(F17="","",VLOOKUP(DATE($B$2,$B$3,F17),祝日1!$E$3:$F$29,2,FALSE)),"")</f>
        <v/>
      </c>
      <c r="G18" s="28" t="str">
        <f>IFERROR(IF(G17="","",VLOOKUP(DATE($B$2,$B$3,G17),祝日1!$E$3:$F$29,2,FALSE)),"")</f>
        <v/>
      </c>
      <c r="H18" s="33" t="str">
        <f>IFERROR(IF(H17="","",VLOOKUP(DATE($B$2,$B$3,H17),祝日1!$E$3:$F$29,2,FALSE)),"")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18</v>
      </c>
      <c r="C22" s="30">
        <f t="shared" ref="C22:H22" si="3">B22+1</f>
        <v>19</v>
      </c>
      <c r="D22" s="30">
        <f t="shared" si="3"/>
        <v>20</v>
      </c>
      <c r="E22" s="30">
        <f t="shared" si="3"/>
        <v>21</v>
      </c>
      <c r="F22" s="30">
        <f t="shared" si="3"/>
        <v>22</v>
      </c>
      <c r="G22" s="30">
        <f t="shared" si="3"/>
        <v>23</v>
      </c>
      <c r="H22" s="31">
        <f t="shared" si="3"/>
        <v>24</v>
      </c>
    </row>
    <row r="23" spans="2:8" ht="9.75" customHeight="1">
      <c r="B23" s="32" t="str">
        <f>IFERROR(IF(B22="","",VLOOKUP(DATE($B$2,$B$3,B22),祝日1!$E$3:$F$29,2,FALSE)),"")</f>
        <v/>
      </c>
      <c r="C23" s="28" t="str">
        <f>IFERROR(IF(C22="","",VLOOKUP(DATE($B$2,$B$3,C22),祝日1!$E$3:$F$29,2,FALSE)),"")</f>
        <v/>
      </c>
      <c r="D23" s="28" t="str">
        <f>IFERROR(IF(D22="","",VLOOKUP(DATE($B$2,$B$3,D22),祝日1!$E$3:$F$29,2,FALSE)),"")</f>
        <v/>
      </c>
      <c r="E23" s="28" t="str">
        <f>IFERROR(IF(E22="","",VLOOKUP(DATE($B$2,$B$3,E22),祝日1!$E$3:$F$29,2,FALSE)),"")</f>
        <v/>
      </c>
      <c r="F23" s="28" t="str">
        <f>IFERROR(IF(F22="","",VLOOKUP(DATE($B$2,$B$3,F22),祝日1!$E$3:$F$29,2,FALSE)),"")</f>
        <v/>
      </c>
      <c r="G23" s="28" t="str">
        <f>IFERROR(IF(G22="","",VLOOKUP(DATE($B$2,$B$3,G22),祝日1!$E$3:$F$29,2,FALSE)),"")</f>
        <v>勤労感謝の日</v>
      </c>
      <c r="H23" s="33" t="str">
        <f>IFERROR(IF(H22="","",VLOOKUP(DATE($B$2,$B$3,H22),祝日1!$E$3:$F$29,2,FALSE)),"")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25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26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27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28</v>
      </c>
      <c r="F27" s="30">
        <f>IFERROR(IF(AND($B$3=2,MOD(B2,4)=0),IF($E27+1&lt;=29,E27+1,""),IF($B$3=2,IF($E27+1&lt;=28,$E27+1,""),IF(OR($B$3=1,$B$3=3,$B$3=5,$B$3=7,$B$3=8,$B$3=10,$B$3=12),IF($E27+1&lt;=31,$E27+1,""),IF($E27+1&lt;=30,$E27+1,"")))),"")</f>
        <v>29</v>
      </c>
      <c r="G27" s="30">
        <f>IFERROR(IF(AND($B$3=2,MOD(B2,4)=0),IF($F27+1&lt;=29,F27+1,""),IF($B$3=2,IF($F27+1&lt;=28,$F27+1,""),IF(OR($B$3=1,$B$3=3,$B$3=5,$B$3=7,$B$3=8,$B$3=10,$B$3=12),IF($F27+1&lt;=31,$F27+1,""),IF($F27+1&lt;=30,$F27+1,"")))),"")</f>
        <v>30</v>
      </c>
      <c r="H27" s="31" t="str">
        <f>IFERROR(IF(AND($B$3=2,MOD(B2,4)=0),IF($G27+1&lt;=29,E27+1,""),IF($B$3=2,IF($G27+1&lt;=28,$G27+1,""),IF(OR($B$3=1,$B$3=3,$B$3=5,$B$3=7,$B$3=8,$B$3=10,$B$3=12),IF($G27+1&lt;=31,$G27+1,""),IF($G27+1&lt;=30,$G27+1,"")))),"")</f>
        <v/>
      </c>
    </row>
    <row r="28" spans="2:8" ht="9.75" customHeight="1">
      <c r="B28" s="32" t="str">
        <f>IFERROR(IF(B27="","",VLOOKUP(DATE($B$2,$B$3,B27),祝日1!$E$3:$F$29,2,FALSE)),"")</f>
        <v/>
      </c>
      <c r="C28" s="28" t="str">
        <f>IFERROR(IF(C27="","",VLOOKUP(DATE($B$2,$B$3,C27),祝日1!$E$3:$F$29,2,FALSE)),"")</f>
        <v/>
      </c>
      <c r="D28" s="28" t="str">
        <f>IFERROR(IF(D27="","",VLOOKUP(DATE($B$2,$B$3,D27),祝日1!$E$3:$F$29,2,FALSE)),"")</f>
        <v/>
      </c>
      <c r="E28" s="28" t="str">
        <f>IFERROR(IF(E27="","",VLOOKUP(DATE($B$2,$B$3,E27),祝日1!$E$3:$F$29,2,FALSE)),"")</f>
        <v/>
      </c>
      <c r="F28" s="28" t="str">
        <f>IFERROR(IF(F27="","",VLOOKUP(DATE($B$2,$B$3,F27),祝日1!$E$3:$F$29,2,FALSE)),"")</f>
        <v/>
      </c>
      <c r="G28" s="28" t="str">
        <f>IFERROR(IF(G27="","",VLOOKUP(DATE($B$2,$B$3,G27),祝日1!$E$3:$F$29,2,FALSE)),"")</f>
        <v/>
      </c>
      <c r="H28" s="33" t="str">
        <f>IFERROR(IF(H27="","",VLOOKUP(DATE($B$2,$B$3,H27),祝日1!$E$3:$F$29,2,FALSE)),"")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 t="str">
        <f>IFERROR(IF(AND($B$3=2,MOD(B2,4)=0),IF($H27+1&lt;=29,H27+1,""),IF($B$3=2,IF($H27+1&lt;=28,$H27+1,""),IF(OR($B$3=1,$B$3=3,$B$3=5,$B$3=7,$B$3=8,$B$3=10,$B$3=12),IF($H27+1&lt;=31,$H27+1,""),IF($H27+1&lt;=30,$H27+1,"")))),"")</f>
        <v/>
      </c>
      <c r="C32" s="30" t="str">
        <f>IFERROR(IF(AND($B$3=2,MOD(B2,4)=0),IF(B32+1&lt;=29,B32+1,""),IF($B$3=2,IF(B32+1&lt;=28,B32+1,""),IF(OR($B$3=1,$B$3=3,$B$3=5,$B$3=7,$B$3=8,$B$3=10,$B$3=12),IF(B32+1&lt;=31,B32+1,""),IF(B32+1&lt;=30,B32+1,"")))),"")</f>
        <v/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IFERROR(IF(B32="","",VLOOKUP(DATE($B$2,$B$3,B32),祝日1!$E$3:$F$29,2,FALSE)),"")</f>
        <v/>
      </c>
      <c r="C33" s="28" t="str">
        <f>IFERROR(IF(C32="","",VLOOKUP(DATE($B$2,$B$3,C32),祝日1!$E$3:$F$29,2,FALSE)),"")</f>
        <v/>
      </c>
      <c r="D33" s="28" t="str">
        <f>IFERROR(IF(D32="","",VLOOKUP(DATE($B$2,$B$3,D32),祝日1!$E$3:$F$29,2,FALSE)),"")</f>
        <v/>
      </c>
      <c r="E33" s="28" t="str">
        <f>IFERROR(IF(E32="","",VLOOKUP(DATE($B$2,$B$3,E32),祝日1!$E$3:$F$29,2,FALSE)),"")</f>
        <v/>
      </c>
      <c r="F33" s="28" t="str">
        <f>IFERROR(IF(F32="","",VLOOKUP(DATE($B$2,$B$3,F32),祝日1!$E$3:$F$29,2,FALSE)),"")</f>
        <v/>
      </c>
      <c r="G33" s="28" t="str">
        <f>IFERROR(IF(G32="","",VLOOKUP(DATE($B$2,$B$3,G32),祝日1!$E$3:$F$29,2,FALSE)),"")</f>
        <v/>
      </c>
      <c r="H33" s="33" t="str">
        <f>IFERROR(IF(H32="","",VLOOKUP(DATE($B$2,$B$3,H32),祝日1!$E$3:$F$29,2,FALSE)),"")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149" priority="30" stopIfTrue="1">
      <formula>$C$8&lt;&gt;""</formula>
    </cfRule>
  </conditionalFormatting>
  <conditionalFormatting sqref="D7">
    <cfRule type="expression" dxfId="148" priority="29" stopIfTrue="1">
      <formula>$D$8&lt;&gt;""</formula>
    </cfRule>
  </conditionalFormatting>
  <conditionalFormatting sqref="E7">
    <cfRule type="expression" dxfId="147" priority="28" stopIfTrue="1">
      <formula>$E$8</formula>
    </cfRule>
  </conditionalFormatting>
  <conditionalFormatting sqref="F7">
    <cfRule type="expression" dxfId="146" priority="27" stopIfTrue="1">
      <formula>$F$8&lt;&gt;""</formula>
    </cfRule>
  </conditionalFormatting>
  <conditionalFormatting sqref="G7">
    <cfRule type="expression" dxfId="145" priority="26" stopIfTrue="1">
      <formula>$G$8&lt;&gt;""</formula>
    </cfRule>
  </conditionalFormatting>
  <conditionalFormatting sqref="C12">
    <cfRule type="expression" dxfId="144" priority="25" stopIfTrue="1">
      <formula>$C$13&lt;&gt;""</formula>
    </cfRule>
  </conditionalFormatting>
  <conditionalFormatting sqref="D12">
    <cfRule type="expression" dxfId="143" priority="24" stopIfTrue="1">
      <formula>$D$13&lt;&gt;""</formula>
    </cfRule>
  </conditionalFormatting>
  <conditionalFormatting sqref="E12">
    <cfRule type="expression" dxfId="142" priority="23" stopIfTrue="1">
      <formula>$E$13&lt;&gt;""</formula>
    </cfRule>
  </conditionalFormatting>
  <conditionalFormatting sqref="F12">
    <cfRule type="expression" dxfId="141" priority="22" stopIfTrue="1">
      <formula>$F$13&lt;&gt;""</formula>
    </cfRule>
  </conditionalFormatting>
  <conditionalFormatting sqref="G12">
    <cfRule type="expression" dxfId="140" priority="21" stopIfTrue="1">
      <formula>$G$13&lt;&gt;""</formula>
    </cfRule>
  </conditionalFormatting>
  <conditionalFormatting sqref="C17">
    <cfRule type="expression" dxfId="139" priority="20" stopIfTrue="1">
      <formula>$C$18&lt;&gt;""</formula>
    </cfRule>
  </conditionalFormatting>
  <conditionalFormatting sqref="D17">
    <cfRule type="expression" dxfId="138" priority="19" stopIfTrue="1">
      <formula>$D$18&lt;&gt;""</formula>
    </cfRule>
  </conditionalFormatting>
  <conditionalFormatting sqref="E17">
    <cfRule type="expression" dxfId="137" priority="18" stopIfTrue="1">
      <formula>$E$18&lt;&gt;""</formula>
    </cfRule>
  </conditionalFormatting>
  <conditionalFormatting sqref="F17">
    <cfRule type="expression" dxfId="136" priority="17" stopIfTrue="1">
      <formula>$F$18&lt;&gt;""</formula>
    </cfRule>
  </conditionalFormatting>
  <conditionalFormatting sqref="G17">
    <cfRule type="expression" dxfId="135" priority="16" stopIfTrue="1">
      <formula>$G$18&lt;&gt;""</formula>
    </cfRule>
  </conditionalFormatting>
  <conditionalFormatting sqref="C22">
    <cfRule type="expression" dxfId="134" priority="15" stopIfTrue="1">
      <formula>$C$23&lt;&gt;""</formula>
    </cfRule>
  </conditionalFormatting>
  <conditionalFormatting sqref="D22">
    <cfRule type="expression" dxfId="133" priority="14" stopIfTrue="1">
      <formula>$D$23&lt;&gt;""</formula>
    </cfRule>
  </conditionalFormatting>
  <conditionalFormatting sqref="E22">
    <cfRule type="expression" dxfId="132" priority="13" stopIfTrue="1">
      <formula>$E$23&lt;&gt;""</formula>
    </cfRule>
  </conditionalFormatting>
  <conditionalFormatting sqref="F22">
    <cfRule type="expression" dxfId="131" priority="12" stopIfTrue="1">
      <formula>$F$23&lt;&gt;""</formula>
    </cfRule>
  </conditionalFormatting>
  <conditionalFormatting sqref="G22">
    <cfRule type="expression" dxfId="130" priority="11" stopIfTrue="1">
      <formula>$G$23&lt;&gt;""</formula>
    </cfRule>
  </conditionalFormatting>
  <conditionalFormatting sqref="C27">
    <cfRule type="expression" dxfId="129" priority="10" stopIfTrue="1">
      <formula>$C$28&lt;&gt;""</formula>
    </cfRule>
  </conditionalFormatting>
  <conditionalFormatting sqref="D27">
    <cfRule type="expression" dxfId="128" priority="9" stopIfTrue="1">
      <formula>$D$28&lt;&gt;""</formula>
    </cfRule>
  </conditionalFormatting>
  <conditionalFormatting sqref="E27">
    <cfRule type="expression" dxfId="127" priority="8" stopIfTrue="1">
      <formula>$E$28&lt;&gt;""</formula>
    </cfRule>
  </conditionalFormatting>
  <conditionalFormatting sqref="F27">
    <cfRule type="expression" dxfId="126" priority="7" stopIfTrue="1">
      <formula>$F$28&lt;&gt;""</formula>
    </cfRule>
  </conditionalFormatting>
  <conditionalFormatting sqref="G27">
    <cfRule type="expression" dxfId="125" priority="6" stopIfTrue="1">
      <formula>$G$28&lt;&gt;""</formula>
    </cfRule>
  </conditionalFormatting>
  <conditionalFormatting sqref="C32">
    <cfRule type="expression" dxfId="124" priority="5" stopIfTrue="1">
      <formula>$C$33&lt;&gt;""</formula>
    </cfRule>
  </conditionalFormatting>
  <conditionalFormatting sqref="D32">
    <cfRule type="expression" dxfId="123" priority="4" stopIfTrue="1">
      <formula>$D$33&lt;&gt;""</formula>
    </cfRule>
  </conditionalFormatting>
  <conditionalFormatting sqref="E32">
    <cfRule type="expression" dxfId="122" priority="3" stopIfTrue="1">
      <formula>$E$33&lt;&gt;""</formula>
    </cfRule>
  </conditionalFormatting>
  <conditionalFormatting sqref="F32">
    <cfRule type="expression" dxfId="121" priority="2" stopIfTrue="1">
      <formula>$F$33&lt;&gt;""</formula>
    </cfRule>
  </conditionalFormatting>
  <conditionalFormatting sqref="G32">
    <cfRule type="expression" dxfId="12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B1:H38"/>
  <sheetViews>
    <sheetView workbookViewId="0">
      <selection activeCell="K8" sqref="K8"/>
    </sheetView>
  </sheetViews>
  <sheetFormatPr defaultRowHeight="13.5"/>
  <cols>
    <col min="1" max="1" width="2.625" customWidth="1"/>
    <col min="2" max="2" width="11.125" customWidth="1"/>
    <col min="3" max="7" width="9.75" customWidth="1"/>
    <col min="8" max="8" width="11.625" customWidth="1"/>
  </cols>
  <sheetData>
    <row r="1" spans="2:8" ht="14.25" thickBot="1">
      <c r="D1" s="1"/>
      <c r="G1" s="24"/>
    </row>
    <row r="2" spans="2:8" ht="18.75" customHeight="1" thickBot="1">
      <c r="B2" s="48">
        <f>'4月'!B2</f>
        <v>2012</v>
      </c>
      <c r="C2" t="s">
        <v>0</v>
      </c>
    </row>
    <row r="3" spans="2:8" ht="18.75" customHeight="1" thickBot="1">
      <c r="B3" s="48">
        <v>12</v>
      </c>
      <c r="C3" t="s">
        <v>1</v>
      </c>
      <c r="E3" s="2" t="s">
        <v>2</v>
      </c>
    </row>
    <row r="4" spans="2:8" ht="14.25" thickBot="1"/>
    <row r="5" spans="2:8" ht="14.25" thickBot="1"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2:8" ht="14.25" hidden="1" thickTop="1">
      <c r="B6" s="6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8">
        <v>7</v>
      </c>
    </row>
    <row r="7" spans="2:8" s="10" customFormat="1" ht="14.25" thickTop="1">
      <c r="B7" s="26" t="str">
        <f t="shared" ref="B7:H7" si="0">IF(B$6&gt;=WEEKDAY(DATE($B2,$B$3,1)),B$6-WEEKDAY(DATE($B2,$B$3,1))+1,"")</f>
        <v/>
      </c>
      <c r="C7" s="25" t="str">
        <f t="shared" si="0"/>
        <v/>
      </c>
      <c r="D7" s="25" t="str">
        <f t="shared" si="0"/>
        <v/>
      </c>
      <c r="E7" s="25" t="str">
        <f t="shared" si="0"/>
        <v/>
      </c>
      <c r="F7" s="25" t="str">
        <f t="shared" si="0"/>
        <v/>
      </c>
      <c r="G7" s="25" t="str">
        <f t="shared" si="0"/>
        <v/>
      </c>
      <c r="H7" s="27">
        <f t="shared" si="0"/>
        <v>1</v>
      </c>
    </row>
    <row r="8" spans="2:8" ht="9.75" customHeight="1">
      <c r="B8" s="32" t="str">
        <f>IFERROR(IF(B7="","",VLOOKUP(DATE($B$2,$B$3,B7),祝日1!$E$3:$F$29,2,FALSE)),"")</f>
        <v/>
      </c>
      <c r="C8" s="28" t="str">
        <f>IFERROR(IF(C7="","",VLOOKUP(DATE($B$2,$B$3,C7),祝日1!$E$3:$F$29,2,FALSE)),"")</f>
        <v/>
      </c>
      <c r="D8" s="28" t="str">
        <f>IFERROR(IF(D7="","",VLOOKUP(DATE($B$2,$B$3,D7),祝日1!$E$3:$F$29,2,FALSE)),"")</f>
        <v/>
      </c>
      <c r="E8" s="28" t="str">
        <f>IFERROR(IF(E7="","",VLOOKUP(DATE($B$2,$B$3,E7),祝日1!$E$3:$F$29,2,FALSE)),"")</f>
        <v/>
      </c>
      <c r="F8" s="28" t="str">
        <f>IFERROR(IF(F7="","",VLOOKUP(DATE($B$2,$B$3,F7),祝日1!$E$3:$F$29,2,FALSE)),"")</f>
        <v/>
      </c>
      <c r="G8" s="28" t="str">
        <f>IFERROR(IF(G7="","",VLOOKUP(DATE($B$2,$B$3,G7),祝日1!$E$3:$F$29,2,FALSE)),"")</f>
        <v/>
      </c>
      <c r="H8" s="33" t="str">
        <f>IFERROR(IF(H7="","",VLOOKUP(DATE($B$2,$B$3,H7),祝日1!$E$3:$F$29,2,FALSE)),"")</f>
        <v/>
      </c>
    </row>
    <row r="9" spans="2:8" ht="9.75" customHeight="1">
      <c r="B9" s="42"/>
      <c r="C9" s="43"/>
      <c r="D9" s="43"/>
      <c r="E9" s="43"/>
      <c r="F9" s="43"/>
      <c r="G9" s="43"/>
      <c r="H9" s="44"/>
    </row>
    <row r="10" spans="2:8" ht="9.75" customHeight="1">
      <c r="B10" s="42"/>
      <c r="C10" s="43"/>
      <c r="D10" s="43"/>
      <c r="E10" s="43"/>
      <c r="F10" s="43"/>
      <c r="G10" s="43"/>
      <c r="H10" s="44"/>
    </row>
    <row r="11" spans="2:8" ht="9.75" customHeight="1">
      <c r="B11" s="42"/>
      <c r="C11" s="43"/>
      <c r="D11" s="43"/>
      <c r="E11" s="43"/>
      <c r="F11" s="43"/>
      <c r="G11" s="43"/>
      <c r="H11" s="44"/>
    </row>
    <row r="12" spans="2:8" s="10" customFormat="1">
      <c r="B12" s="29">
        <f>$H7+1</f>
        <v>2</v>
      </c>
      <c r="C12" s="30">
        <f t="shared" ref="C12:H12" si="1">B12+1</f>
        <v>3</v>
      </c>
      <c r="D12" s="30">
        <f t="shared" si="1"/>
        <v>4</v>
      </c>
      <c r="E12" s="30">
        <f t="shared" si="1"/>
        <v>5</v>
      </c>
      <c r="F12" s="30">
        <f t="shared" si="1"/>
        <v>6</v>
      </c>
      <c r="G12" s="30">
        <f t="shared" si="1"/>
        <v>7</v>
      </c>
      <c r="H12" s="31">
        <f t="shared" si="1"/>
        <v>8</v>
      </c>
    </row>
    <row r="13" spans="2:8" ht="9.75" customHeight="1">
      <c r="B13" s="32" t="str">
        <f>IFERROR(IF(B12="","",VLOOKUP(DATE($B$2,$B$3,B12),祝日1!$E$3:$F$29,2,FALSE)),"")</f>
        <v/>
      </c>
      <c r="C13" s="28" t="str">
        <f>IFERROR(IF(C12="","",VLOOKUP(DATE($B$2,$B$3,C12),祝日1!$E$3:$F$29,2,FALSE)),"")</f>
        <v/>
      </c>
      <c r="D13" s="28" t="str">
        <f>IFERROR(IF(D12="","",VLOOKUP(DATE($B$2,$B$3,D12),祝日1!$E$3:$F$29,2,FALSE)),"")</f>
        <v/>
      </c>
      <c r="E13" s="28" t="str">
        <f>IFERROR(IF(E12="","",VLOOKUP(DATE($B$2,$B$3,E12),祝日1!$E$3:$F$29,2,FALSE)),"")</f>
        <v/>
      </c>
      <c r="F13" s="28" t="str">
        <f>IFERROR(IF(F12="","",VLOOKUP(DATE($B$2,$B$3,F12),祝日1!$E$3:$F$29,2,FALSE)),"")</f>
        <v/>
      </c>
      <c r="G13" s="28" t="str">
        <f>IFERROR(IF(G12="","",VLOOKUP(DATE($B$2,$B$3,G12),祝日1!$E$3:$F$29,2,FALSE)),"")</f>
        <v/>
      </c>
      <c r="H13" s="33" t="str">
        <f>IFERROR(IF(H12="","",VLOOKUP(DATE($B$2,$B$3,H12),祝日1!$E$3:$F$29,2,FALSE)),"")</f>
        <v/>
      </c>
    </row>
    <row r="14" spans="2:8" ht="9.75" customHeight="1">
      <c r="B14" s="42"/>
      <c r="C14" s="43"/>
      <c r="D14" s="43"/>
      <c r="E14" s="43"/>
      <c r="F14" s="43"/>
      <c r="G14" s="43"/>
      <c r="H14" s="44"/>
    </row>
    <row r="15" spans="2:8" ht="9.75" customHeight="1">
      <c r="B15" s="42"/>
      <c r="C15" s="43"/>
      <c r="D15" s="43"/>
      <c r="E15" s="43"/>
      <c r="F15" s="43"/>
      <c r="G15" s="43"/>
      <c r="H15" s="44"/>
    </row>
    <row r="16" spans="2:8" ht="9.75" customHeight="1">
      <c r="B16" s="42"/>
      <c r="C16" s="43"/>
      <c r="D16" s="43"/>
      <c r="E16" s="43"/>
      <c r="F16" s="43"/>
      <c r="G16" s="43"/>
      <c r="H16" s="44"/>
    </row>
    <row r="17" spans="2:8" s="10" customFormat="1">
      <c r="B17" s="29">
        <f>$H12+1</f>
        <v>9</v>
      </c>
      <c r="C17" s="30">
        <f t="shared" ref="C17:H17" si="2">B17+1</f>
        <v>10</v>
      </c>
      <c r="D17" s="30">
        <f t="shared" si="2"/>
        <v>11</v>
      </c>
      <c r="E17" s="30">
        <f t="shared" si="2"/>
        <v>12</v>
      </c>
      <c r="F17" s="30">
        <f t="shared" si="2"/>
        <v>13</v>
      </c>
      <c r="G17" s="30">
        <f t="shared" si="2"/>
        <v>14</v>
      </c>
      <c r="H17" s="31">
        <f t="shared" si="2"/>
        <v>15</v>
      </c>
    </row>
    <row r="18" spans="2:8" ht="9.75" customHeight="1">
      <c r="B18" s="32" t="str">
        <f>IFERROR(IF(B17="","",VLOOKUP(DATE($B$2,$B$3,B17),祝日1!$E$3:$F$29,2,FALSE)),"")</f>
        <v/>
      </c>
      <c r="C18" s="28" t="str">
        <f>IFERROR(IF(C17="","",VLOOKUP(DATE($B$2,$B$3,C17),祝日1!$E$3:$F$29,2,FALSE)),"")</f>
        <v/>
      </c>
      <c r="D18" s="28" t="str">
        <f>IFERROR(IF(D17="","",VLOOKUP(DATE($B$2,$B$3,D17),祝日1!$E$3:$F$29,2,FALSE)),"")</f>
        <v/>
      </c>
      <c r="E18" s="28" t="str">
        <f>IFERROR(IF(E17="","",VLOOKUP(DATE($B$2,$B$3,E17),祝日1!$E$3:$F$29,2,FALSE)),"")</f>
        <v/>
      </c>
      <c r="F18" s="28" t="str">
        <f>IFERROR(IF(F17="","",VLOOKUP(DATE($B$2,$B$3,F17),祝日1!$E$3:$F$29,2,FALSE)),"")</f>
        <v/>
      </c>
      <c r="G18" s="28" t="str">
        <f>IFERROR(IF(G17="","",VLOOKUP(DATE($B$2,$B$3,G17),祝日1!$E$3:$F$29,2,FALSE)),"")</f>
        <v/>
      </c>
      <c r="H18" s="33" t="str">
        <f>IFERROR(IF(H17="","",VLOOKUP(DATE($B$2,$B$3,H17),祝日1!$E$3:$F$29,2,FALSE)),"")</f>
        <v/>
      </c>
    </row>
    <row r="19" spans="2:8" ht="9.75" customHeight="1">
      <c r="B19" s="42"/>
      <c r="C19" s="43"/>
      <c r="D19" s="43"/>
      <c r="E19" s="43"/>
      <c r="F19" s="43"/>
      <c r="G19" s="43"/>
      <c r="H19" s="44"/>
    </row>
    <row r="20" spans="2:8" ht="9.75" customHeight="1">
      <c r="B20" s="42"/>
      <c r="C20" s="43"/>
      <c r="D20" s="43"/>
      <c r="E20" s="43"/>
      <c r="F20" s="43"/>
      <c r="G20" s="43"/>
      <c r="H20" s="44"/>
    </row>
    <row r="21" spans="2:8" ht="9.75" customHeight="1">
      <c r="B21" s="42"/>
      <c r="C21" s="43"/>
      <c r="D21" s="43"/>
      <c r="E21" s="43"/>
      <c r="F21" s="43"/>
      <c r="G21" s="43"/>
      <c r="H21" s="44"/>
    </row>
    <row r="22" spans="2:8" s="10" customFormat="1">
      <c r="B22" s="29">
        <f>$H17+1</f>
        <v>16</v>
      </c>
      <c r="C22" s="30">
        <f t="shared" ref="C22:H22" si="3">B22+1</f>
        <v>17</v>
      </c>
      <c r="D22" s="30">
        <f t="shared" si="3"/>
        <v>18</v>
      </c>
      <c r="E22" s="30">
        <f t="shared" si="3"/>
        <v>19</v>
      </c>
      <c r="F22" s="30">
        <f t="shared" si="3"/>
        <v>20</v>
      </c>
      <c r="G22" s="30">
        <f t="shared" si="3"/>
        <v>21</v>
      </c>
      <c r="H22" s="31">
        <f t="shared" si="3"/>
        <v>22</v>
      </c>
    </row>
    <row r="23" spans="2:8" ht="9.75" customHeight="1">
      <c r="B23" s="32" t="str">
        <f>IFERROR(IF(B22="","",VLOOKUP(DATE($B$2,$B$3,B22),祝日1!$E$3:$F$29,2,FALSE)),"")</f>
        <v/>
      </c>
      <c r="C23" s="28" t="str">
        <f>IFERROR(IF(C22="","",VLOOKUP(DATE($B$2,$B$3,C22),祝日1!$E$3:$F$29,2,FALSE)),"")</f>
        <v/>
      </c>
      <c r="D23" s="28" t="str">
        <f>IFERROR(IF(D22="","",VLOOKUP(DATE($B$2,$B$3,D22),祝日1!$E$3:$F$29,2,FALSE)),"")</f>
        <v/>
      </c>
      <c r="E23" s="28" t="str">
        <f>IFERROR(IF(E22="","",VLOOKUP(DATE($B$2,$B$3,E22),祝日1!$E$3:$F$29,2,FALSE)),"")</f>
        <v/>
      </c>
      <c r="F23" s="28" t="str">
        <f>IFERROR(IF(F22="","",VLOOKUP(DATE($B$2,$B$3,F22),祝日1!$E$3:$F$29,2,FALSE)),"")</f>
        <v/>
      </c>
      <c r="G23" s="28" t="str">
        <f>IFERROR(IF(G22="","",VLOOKUP(DATE($B$2,$B$3,G22),祝日1!$E$3:$F$29,2,FALSE)),"")</f>
        <v/>
      </c>
      <c r="H23" s="33" t="str">
        <f>IFERROR(IF(H22="","",VLOOKUP(DATE($B$2,$B$3,H22),祝日1!$E$3:$F$29,2,FALSE)),"")</f>
        <v/>
      </c>
    </row>
    <row r="24" spans="2:8" ht="9.75" customHeight="1">
      <c r="B24" s="42"/>
      <c r="C24" s="43"/>
      <c r="D24" s="43"/>
      <c r="E24" s="43"/>
      <c r="F24" s="43"/>
      <c r="G24" s="43"/>
      <c r="H24" s="44"/>
    </row>
    <row r="25" spans="2:8" ht="9.75" customHeight="1">
      <c r="B25" s="42"/>
      <c r="C25" s="43"/>
      <c r="D25" s="43"/>
      <c r="E25" s="43"/>
      <c r="F25" s="43"/>
      <c r="G25" s="43"/>
      <c r="H25" s="44"/>
    </row>
    <row r="26" spans="2:8" ht="9.75" customHeight="1">
      <c r="B26" s="42"/>
      <c r="C26" s="43"/>
      <c r="D26" s="43"/>
      <c r="E26" s="43"/>
      <c r="F26" s="43"/>
      <c r="G26" s="43"/>
      <c r="H26" s="44"/>
    </row>
    <row r="27" spans="2:8" s="10" customFormat="1">
      <c r="B27" s="29">
        <f>IFERROR(IF(AND($B$3=2,MOD(B2,4)=0),IF($H22+1&lt;=29,$H22+1,""),IF($B$3=2,IF($H22+1&lt;=28,$H22+1,""),IF(OR($B$3=1,$B$3=3,$B$3=5,$B$3=7,$B$3=8,$B$3=10,$B$3=12),IF($H22+1&lt;=31,$H22+1,""),IF($H22+1&lt;=30,$H22+1,"")))),"")</f>
        <v>23</v>
      </c>
      <c r="C27" s="30">
        <f>IFERROR(IF(AND($B$3=2,MOD(B2,4)=0),IF($B27+1&lt;=29,B27+1,""),IF($B$3=2,IF($B27+1&lt;=28,$B27+1,""),IF(OR($B$3=1,$B$3=3,$B$3=5,$B$3=7,$B$3=8,$B$3=10,$B$3=12),IF($B27+1&lt;=31,$B27+1,""),IF($B27+1&lt;=30,$B27+1,"")))),"")</f>
        <v>24</v>
      </c>
      <c r="D27" s="30">
        <f>IFERROR(IF(AND($B$3=2,MOD(B2,4)=0),IF($C27+1&lt;=29,C27+1,""),IF($B$3=2,IF($C27+1&lt;=28,$C27+1,""),IF(OR($B$3=1,$B$3=3,$B$3=5,$B$3=7,$B$3=8,$B$3=10,$B$3=12),IF($C27+1&lt;=31,$C27+1,""),IF($C27+1&lt;=30,$C27+1,"")))),"")</f>
        <v>25</v>
      </c>
      <c r="E27" s="30">
        <f>IFERROR(IF(AND($B$3=2,MOD(B2,4)=0),IF($D27+1&lt;=29,D27+1,""),IF($B$3=2,IF($D27+1&lt;=28,$D27+1,""),IF(OR($B$3=1,$B$3=3,$B$3=5,$B$3=7,$B$3=8,$B$3=10,$B$3=12),IF($D27+1&lt;=31,$D27+1,""),IF($D27+1&lt;=30,$D27+1,"")))),"")</f>
        <v>26</v>
      </c>
      <c r="F27" s="30">
        <f>IFERROR(IF(AND($B$3=2,MOD(B2,4)=0),IF($E27+1&lt;=29,E27+1,""),IF($B$3=2,IF($E27+1&lt;=28,$E27+1,""),IF(OR($B$3=1,$B$3=3,$B$3=5,$B$3=7,$B$3=8,$B$3=10,$B$3=12),IF($E27+1&lt;=31,$E27+1,""),IF($E27+1&lt;=30,$E27+1,"")))),"")</f>
        <v>27</v>
      </c>
      <c r="G27" s="30">
        <f>IFERROR(IF(AND($B$3=2,MOD(B2,4)=0),IF($F27+1&lt;=29,F27+1,""),IF($B$3=2,IF($F27+1&lt;=28,$F27+1,""),IF(OR($B$3=1,$B$3=3,$B$3=5,$B$3=7,$B$3=8,$B$3=10,$B$3=12),IF($F27+1&lt;=31,$F27+1,""),IF($F27+1&lt;=30,$F27+1,"")))),"")</f>
        <v>28</v>
      </c>
      <c r="H27" s="31">
        <f>IFERROR(IF(AND($B$3=2,MOD(B2,4)=0),IF($G27+1&lt;=29,E27+1,""),IF($B$3=2,IF($G27+1&lt;=28,$G27+1,""),IF(OR($B$3=1,$B$3=3,$B$3=5,$B$3=7,$B$3=8,$B$3=10,$B$3=12),IF($G27+1&lt;=31,$G27+1,""),IF($G27+1&lt;=30,$G27+1,"")))),"")</f>
        <v>29</v>
      </c>
    </row>
    <row r="28" spans="2:8" ht="9.75" customHeight="1">
      <c r="B28" s="32" t="str">
        <f>IFERROR(IF(B27="","",VLOOKUP(DATE($B$2,$B$3,B27),祝日1!$E$3:$F$29,2,FALSE)),"")</f>
        <v>天皇誕生日</v>
      </c>
      <c r="C28" s="28" t="str">
        <f>IFERROR(IF(C27="","",VLOOKUP(DATE($B$2,$B$3,C27),祝日1!$E$3:$F$29,2,FALSE)),"")</f>
        <v>振替休日</v>
      </c>
      <c r="D28" s="28" t="str">
        <f>IFERROR(IF(D27="","",VLOOKUP(DATE($B$2,$B$3,D27),祝日1!$E$3:$F$29,2,FALSE)),"")</f>
        <v/>
      </c>
      <c r="E28" s="28" t="str">
        <f>IFERROR(IF(E27="","",VLOOKUP(DATE($B$2,$B$3,E27),祝日1!$E$3:$F$29,2,FALSE)),"")</f>
        <v/>
      </c>
      <c r="F28" s="28" t="str">
        <f>IFERROR(IF(F27="","",VLOOKUP(DATE($B$2,$B$3,F27),祝日1!$E$3:$F$29,2,FALSE)),"")</f>
        <v/>
      </c>
      <c r="G28" s="28" t="str">
        <f>IFERROR(IF(G27="","",VLOOKUP(DATE($B$2,$B$3,G27),祝日1!$E$3:$F$29,2,FALSE)),"")</f>
        <v/>
      </c>
      <c r="H28" s="33" t="str">
        <f>IFERROR(IF(H27="","",VLOOKUP(DATE($B$2,$B$3,H27),祝日1!$E$3:$F$29,2,FALSE)),"")</f>
        <v/>
      </c>
    </row>
    <row r="29" spans="2:8" ht="9.75" customHeight="1">
      <c r="B29" s="42"/>
      <c r="C29" s="43"/>
      <c r="D29" s="43"/>
      <c r="E29" s="43"/>
      <c r="F29" s="43"/>
      <c r="G29" s="43"/>
      <c r="H29" s="44"/>
    </row>
    <row r="30" spans="2:8" ht="9.75" customHeight="1">
      <c r="B30" s="42"/>
      <c r="C30" s="43"/>
      <c r="D30" s="43"/>
      <c r="E30" s="43"/>
      <c r="F30" s="43"/>
      <c r="G30" s="43"/>
      <c r="H30" s="44"/>
    </row>
    <row r="31" spans="2:8" ht="9.75" customHeight="1">
      <c r="B31" s="42"/>
      <c r="C31" s="43"/>
      <c r="D31" s="43"/>
      <c r="E31" s="43"/>
      <c r="F31" s="43"/>
      <c r="G31" s="43"/>
      <c r="H31" s="44"/>
    </row>
    <row r="32" spans="2:8" s="10" customFormat="1">
      <c r="B32" s="29">
        <f>IFERROR(IF(AND($B$3=2,MOD(B2,4)=0),IF($H27+1&lt;=29,H27+1,""),IF($B$3=2,IF($H27+1&lt;=28,$H27+1,""),IF(OR($B$3=1,$B$3=3,$B$3=5,$B$3=7,$B$3=8,$B$3=10,$B$3=12),IF($H27+1&lt;=31,$H27+1,""),IF($H27+1&lt;=30,$H27+1,"")))),"")</f>
        <v>30</v>
      </c>
      <c r="C32" s="30">
        <f>IFERROR(IF(AND($B$3=2,MOD(B2,4)=0),IF(B32+1&lt;=29,B32+1,""),IF($B$3=2,IF(B32+1&lt;=28,B32+1,""),IF(OR($B$3=1,$B$3=3,$B$3=5,$B$3=7,$B$3=8,$B$3=10,$B$3=12),IF(B32+1&lt;=31,B32+1,""),IF(B32+1&lt;=30,B32+1,"")))),"")</f>
        <v>31</v>
      </c>
      <c r="D32" s="30"/>
      <c r="E32" s="30"/>
      <c r="F32" s="30"/>
      <c r="G32" s="30"/>
      <c r="H32" s="31"/>
    </row>
    <row r="33" spans="2:8" ht="9.75" customHeight="1">
      <c r="B33" s="32" t="str">
        <f>IFERROR(IF(B32="","",VLOOKUP(DATE($B$2,$B$3,B32),祝日1!$E$3:$F$29,2,FALSE)),"")</f>
        <v/>
      </c>
      <c r="C33" s="28" t="str">
        <f>IFERROR(IF(C32="","",VLOOKUP(DATE($B$2,$B$3,C32),祝日1!$E$3:$F$29,2,FALSE)),"")</f>
        <v/>
      </c>
      <c r="D33" s="28" t="str">
        <f>IFERROR(IF(D32="","",VLOOKUP(DATE($B$2,$B$3,D32),祝日1!$E$3:$F$29,2,FALSE)),"")</f>
        <v/>
      </c>
      <c r="E33" s="28" t="str">
        <f>IFERROR(IF(E32="","",VLOOKUP(DATE($B$2,$B$3,E32),祝日1!$E$3:$F$29,2,FALSE)),"")</f>
        <v/>
      </c>
      <c r="F33" s="28" t="str">
        <f>IFERROR(IF(F32="","",VLOOKUP(DATE($B$2,$B$3,F32),祝日1!$E$3:$F$29,2,FALSE)),"")</f>
        <v/>
      </c>
      <c r="G33" s="28" t="str">
        <f>IFERROR(IF(G32="","",VLOOKUP(DATE($B$2,$B$3,G32),祝日1!$E$3:$F$29,2,FALSE)),"")</f>
        <v/>
      </c>
      <c r="H33" s="33" t="str">
        <f>IFERROR(IF(H32="","",VLOOKUP(DATE($B$2,$B$3,H32),祝日1!$E$3:$F$29,2,FALSE)),"")</f>
        <v/>
      </c>
    </row>
    <row r="34" spans="2:8" ht="9.75" customHeight="1">
      <c r="B34" s="42"/>
      <c r="C34" s="43"/>
      <c r="D34" s="43"/>
      <c r="E34" s="43"/>
      <c r="F34" s="43"/>
      <c r="G34" s="43"/>
      <c r="H34" s="44"/>
    </row>
    <row r="35" spans="2:8" ht="9.75" customHeight="1">
      <c r="B35" s="42"/>
      <c r="C35" s="43"/>
      <c r="D35" s="43"/>
      <c r="E35" s="43"/>
      <c r="F35" s="43"/>
      <c r="G35" s="43"/>
      <c r="H35" s="44"/>
    </row>
    <row r="36" spans="2:8" ht="9.75" customHeight="1" thickBot="1">
      <c r="B36" s="45"/>
      <c r="C36" s="46"/>
      <c r="D36" s="46"/>
      <c r="E36" s="46"/>
      <c r="F36" s="46"/>
      <c r="G36" s="46"/>
      <c r="H36" s="47"/>
    </row>
    <row r="37" spans="2:8">
      <c r="B37" s="9"/>
    </row>
    <row r="38" spans="2:8">
      <c r="D38" s="1"/>
    </row>
  </sheetData>
  <sheetProtection sheet="1" objects="1" scenarios="1"/>
  <phoneticPr fontId="2"/>
  <conditionalFormatting sqref="C7">
    <cfRule type="expression" dxfId="119" priority="30" stopIfTrue="1">
      <formula>$C$8&lt;&gt;""</formula>
    </cfRule>
  </conditionalFormatting>
  <conditionalFormatting sqref="D7">
    <cfRule type="expression" dxfId="118" priority="29" stopIfTrue="1">
      <formula>$D$8&lt;&gt;""</formula>
    </cfRule>
  </conditionalFormatting>
  <conditionalFormatting sqref="E7">
    <cfRule type="expression" dxfId="117" priority="28" stopIfTrue="1">
      <formula>$E$8</formula>
    </cfRule>
  </conditionalFormatting>
  <conditionalFormatting sqref="F7">
    <cfRule type="expression" dxfId="116" priority="27" stopIfTrue="1">
      <formula>$F$8&lt;&gt;""</formula>
    </cfRule>
  </conditionalFormatting>
  <conditionalFormatting sqref="G7">
    <cfRule type="expression" dxfId="115" priority="26" stopIfTrue="1">
      <formula>$G$8&lt;&gt;""</formula>
    </cfRule>
  </conditionalFormatting>
  <conditionalFormatting sqref="C12">
    <cfRule type="expression" dxfId="114" priority="25" stopIfTrue="1">
      <formula>$C$13&lt;&gt;""</formula>
    </cfRule>
  </conditionalFormatting>
  <conditionalFormatting sqref="D12">
    <cfRule type="expression" dxfId="113" priority="24" stopIfTrue="1">
      <formula>$D$13&lt;&gt;""</formula>
    </cfRule>
  </conditionalFormatting>
  <conditionalFormatting sqref="E12">
    <cfRule type="expression" dxfId="112" priority="23" stopIfTrue="1">
      <formula>$E$13&lt;&gt;""</formula>
    </cfRule>
  </conditionalFormatting>
  <conditionalFormatting sqref="F12">
    <cfRule type="expression" dxfId="111" priority="22" stopIfTrue="1">
      <formula>$F$13&lt;&gt;""</formula>
    </cfRule>
  </conditionalFormatting>
  <conditionalFormatting sqref="G12">
    <cfRule type="expression" dxfId="110" priority="21" stopIfTrue="1">
      <formula>$G$13&lt;&gt;""</formula>
    </cfRule>
  </conditionalFormatting>
  <conditionalFormatting sqref="C17">
    <cfRule type="expression" dxfId="109" priority="20" stopIfTrue="1">
      <formula>$C$18&lt;&gt;""</formula>
    </cfRule>
  </conditionalFormatting>
  <conditionalFormatting sqref="D17">
    <cfRule type="expression" dxfId="108" priority="19" stopIfTrue="1">
      <formula>$D$18&lt;&gt;""</formula>
    </cfRule>
  </conditionalFormatting>
  <conditionalFormatting sqref="E17">
    <cfRule type="expression" dxfId="107" priority="18" stopIfTrue="1">
      <formula>$E$18&lt;&gt;""</formula>
    </cfRule>
  </conditionalFormatting>
  <conditionalFormatting sqref="F17">
    <cfRule type="expression" dxfId="106" priority="17" stopIfTrue="1">
      <formula>$F$18&lt;&gt;""</formula>
    </cfRule>
  </conditionalFormatting>
  <conditionalFormatting sqref="G17">
    <cfRule type="expression" dxfId="105" priority="16" stopIfTrue="1">
      <formula>$G$18&lt;&gt;""</formula>
    </cfRule>
  </conditionalFormatting>
  <conditionalFormatting sqref="C22">
    <cfRule type="expression" dxfId="104" priority="15" stopIfTrue="1">
      <formula>$C$23&lt;&gt;""</formula>
    </cfRule>
  </conditionalFormatting>
  <conditionalFormatting sqref="D22">
    <cfRule type="expression" dxfId="103" priority="14" stopIfTrue="1">
      <formula>$D$23&lt;&gt;""</formula>
    </cfRule>
  </conditionalFormatting>
  <conditionalFormatting sqref="E22">
    <cfRule type="expression" dxfId="102" priority="13" stopIfTrue="1">
      <formula>$E$23&lt;&gt;""</formula>
    </cfRule>
  </conditionalFormatting>
  <conditionalFormatting sqref="F22">
    <cfRule type="expression" dxfId="101" priority="12" stopIfTrue="1">
      <formula>$F$23&lt;&gt;""</formula>
    </cfRule>
  </conditionalFormatting>
  <conditionalFormatting sqref="G22">
    <cfRule type="expression" dxfId="100" priority="11" stopIfTrue="1">
      <formula>$G$23&lt;&gt;""</formula>
    </cfRule>
  </conditionalFormatting>
  <conditionalFormatting sqref="C27">
    <cfRule type="expression" dxfId="99" priority="10" stopIfTrue="1">
      <formula>$C$28&lt;&gt;""</formula>
    </cfRule>
  </conditionalFormatting>
  <conditionalFormatting sqref="D27">
    <cfRule type="expression" dxfId="98" priority="9" stopIfTrue="1">
      <formula>$D$28&lt;&gt;""</formula>
    </cfRule>
  </conditionalFormatting>
  <conditionalFormatting sqref="E27">
    <cfRule type="expression" dxfId="97" priority="8" stopIfTrue="1">
      <formula>$E$28&lt;&gt;""</formula>
    </cfRule>
  </conditionalFormatting>
  <conditionalFormatting sqref="F27">
    <cfRule type="expression" dxfId="96" priority="7" stopIfTrue="1">
      <formula>$F$28&lt;&gt;""</formula>
    </cfRule>
  </conditionalFormatting>
  <conditionalFormatting sqref="G27">
    <cfRule type="expression" dxfId="95" priority="6" stopIfTrue="1">
      <formula>$G$28&lt;&gt;""</formula>
    </cfRule>
  </conditionalFormatting>
  <conditionalFormatting sqref="C32">
    <cfRule type="expression" dxfId="94" priority="5" stopIfTrue="1">
      <formula>$C$33&lt;&gt;""</formula>
    </cfRule>
  </conditionalFormatting>
  <conditionalFormatting sqref="D32">
    <cfRule type="expression" dxfId="93" priority="4" stopIfTrue="1">
      <formula>$D$33&lt;&gt;""</formula>
    </cfRule>
  </conditionalFormatting>
  <conditionalFormatting sqref="E32">
    <cfRule type="expression" dxfId="92" priority="3" stopIfTrue="1">
      <formula>$E$33&lt;&gt;""</formula>
    </cfRule>
  </conditionalFormatting>
  <conditionalFormatting sqref="F32">
    <cfRule type="expression" dxfId="91" priority="2" stopIfTrue="1">
      <formula>$F$33&lt;&gt;""</formula>
    </cfRule>
  </conditionalFormatting>
  <conditionalFormatting sqref="G32">
    <cfRule type="expression" dxfId="90" priority="1" stopIfTrue="1">
      <formula>$G$33&lt;&gt;""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</vt:i4>
      </vt:variant>
    </vt:vector>
  </HeadingPairs>
  <TitlesOfParts>
    <vt:vector size="16" baseType="lpstr"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1月</vt:lpstr>
      <vt:lpstr>2月</vt:lpstr>
      <vt:lpstr>3月</vt:lpstr>
      <vt:lpstr>祝日1</vt:lpstr>
      <vt:lpstr>祝日2</vt:lpstr>
      <vt:lpstr>祝日2!祝日一覧</vt:lpstr>
      <vt:lpstr>祝日一覧</vt:lpstr>
    </vt:vector>
  </TitlesOfParts>
  <Company>Digital Advantage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yoshi-o</dc:creator>
  <cp:lastModifiedBy>PCP</cp:lastModifiedBy>
  <dcterms:created xsi:type="dcterms:W3CDTF">2003-05-02T03:08:42Z</dcterms:created>
  <dcterms:modified xsi:type="dcterms:W3CDTF">2012-10-17T01:11:23Z</dcterms:modified>
</cp:coreProperties>
</file>