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ecom-my.sharepoint.com/personal/pablo_paredes_sse_com/Documents/Desktop/forecasting_dictionaries/"/>
    </mc:Choice>
  </mc:AlternateContent>
  <xr:revisionPtr revIDLastSave="18" documentId="8_{D34482F4-DF2B-4095-940F-054852B6F778}" xr6:coauthVersionLast="47" xr6:coauthVersionMax="47" xr10:uidLastSave="{485B0DB4-41A0-4ECF-A258-718694AC7018}"/>
  <bookViews>
    <workbookView xWindow="-96" yWindow="-96" windowWidth="23232" windowHeight="13992" firstSheet="1" activeTab="4" xr2:uid="{BB723576-FAA7-4810-A575-AE1AFC20D16E}"/>
  </bookViews>
  <sheets>
    <sheet name="scribbling" sheetId="1" state="hidden" r:id="rId1"/>
    <sheet name="Cap_Historic" sheetId="29" r:id="rId2"/>
    <sheet name="Cap_Calculator" sheetId="19" r:id="rId3"/>
    <sheet name="Scenario_Calculator" sheetId="5" r:id="rId4"/>
    <sheet name="Scenario_Outpu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0" i="5" l="1"/>
  <c r="AC159" i="5"/>
  <c r="AC158" i="5"/>
  <c r="AC157" i="5"/>
  <c r="AC156" i="5"/>
  <c r="AC155" i="5"/>
  <c r="AC154" i="5"/>
  <c r="AC153" i="5"/>
  <c r="AC152" i="5"/>
  <c r="AC151" i="5"/>
  <c r="AC150" i="5"/>
  <c r="AC149" i="5"/>
  <c r="AC148" i="5"/>
  <c r="AC147" i="5"/>
  <c r="AC146" i="5"/>
  <c r="AC145" i="5"/>
  <c r="AC144" i="5"/>
  <c r="AC143" i="5"/>
  <c r="AC142" i="5"/>
  <c r="AC141" i="5"/>
  <c r="AC140" i="5"/>
  <c r="AC139" i="5"/>
  <c r="AC138" i="5"/>
  <c r="AC137" i="5"/>
  <c r="AC136" i="5"/>
  <c r="AC135" i="5"/>
  <c r="AC134" i="5"/>
  <c r="AC133" i="5"/>
  <c r="AC132" i="5"/>
  <c r="AC131" i="5"/>
  <c r="AC130" i="5"/>
  <c r="AC129" i="5"/>
  <c r="AC128" i="5"/>
  <c r="AC127" i="5"/>
  <c r="AC126" i="5"/>
  <c r="AC125" i="5"/>
  <c r="AC124" i="5"/>
  <c r="AC123" i="5"/>
  <c r="AC122" i="5"/>
  <c r="AC121" i="5"/>
  <c r="AC120" i="5"/>
  <c r="AC119" i="5"/>
  <c r="AC118" i="5"/>
  <c r="AC117" i="5"/>
  <c r="AC116" i="5"/>
  <c r="AC115" i="5"/>
  <c r="AC114" i="5"/>
  <c r="AC113" i="5"/>
  <c r="AC112" i="5"/>
  <c r="AC111" i="5"/>
  <c r="AC110" i="5"/>
  <c r="AC109" i="5"/>
  <c r="AC108" i="5"/>
  <c r="AC107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H11" i="19"/>
  <c r="B43" i="19"/>
  <c r="B42" i="19"/>
  <c r="B41" i="19"/>
  <c r="B40" i="19"/>
  <c r="B39" i="19"/>
  <c r="B38" i="19"/>
  <c r="Q12" i="5"/>
  <c r="G1" i="10" l="1"/>
  <c r="G202" i="10"/>
  <c r="G203" i="10"/>
  <c r="G204" i="10"/>
  <c r="G205" i="10"/>
  <c r="AU5" i="5"/>
  <c r="AU6" i="5" s="1"/>
  <c r="AU1" i="5"/>
  <c r="AU2" i="5"/>
  <c r="AU4" i="5"/>
  <c r="AU3" i="5"/>
  <c r="AU9" i="5" s="1"/>
  <c r="P43" i="19"/>
  <c r="O43" i="19"/>
  <c r="N43" i="19"/>
  <c r="I43" i="19"/>
  <c r="H43" i="19" s="1"/>
  <c r="AU12" i="5" s="1"/>
  <c r="G43" i="19"/>
  <c r="H20" i="19"/>
  <c r="X12" i="5" s="1"/>
  <c r="H19" i="19"/>
  <c r="W12" i="5" s="1"/>
  <c r="H17" i="19"/>
  <c r="U12" i="5" s="1"/>
  <c r="H16" i="19"/>
  <c r="T12" i="5" s="1"/>
  <c r="H15" i="19"/>
  <c r="S12" i="5" s="1"/>
  <c r="H14" i="19"/>
  <c r="R12" i="5" s="1"/>
  <c r="H13" i="19"/>
  <c r="H12" i="19"/>
  <c r="I12" i="19"/>
  <c r="I42" i="19"/>
  <c r="H42" i="19" s="1"/>
  <c r="AT12" i="5" s="1"/>
  <c r="I41" i="19"/>
  <c r="H41" i="19" s="1"/>
  <c r="AS12" i="5" s="1"/>
  <c r="I40" i="19"/>
  <c r="H40" i="19" s="1"/>
  <c r="AR12" i="5" s="1"/>
  <c r="I39" i="19"/>
  <c r="H39" i="19" s="1"/>
  <c r="AQ12" i="5" s="1"/>
  <c r="I38" i="19"/>
  <c r="H38" i="19" s="1"/>
  <c r="AP12" i="5" s="1"/>
  <c r="I37" i="19"/>
  <c r="H37" i="19" s="1"/>
  <c r="AO12" i="5" s="1"/>
  <c r="I36" i="19"/>
  <c r="H36" i="19" s="1"/>
  <c r="AN12" i="5" s="1"/>
  <c r="I35" i="19"/>
  <c r="H35" i="19" s="1"/>
  <c r="AM12" i="5" s="1"/>
  <c r="I34" i="19"/>
  <c r="H34" i="19" s="1"/>
  <c r="AL12" i="5" s="1"/>
  <c r="I33" i="19"/>
  <c r="H33" i="19" s="1"/>
  <c r="AK12" i="5" s="1"/>
  <c r="I32" i="19"/>
  <c r="H32" i="19" s="1"/>
  <c r="AJ12" i="5" s="1"/>
  <c r="I31" i="19"/>
  <c r="H31" i="19" s="1"/>
  <c r="AI12" i="5" s="1"/>
  <c r="I30" i="19"/>
  <c r="H30" i="19" s="1"/>
  <c r="AH12" i="5" s="1"/>
  <c r="I29" i="19"/>
  <c r="H29" i="19" s="1"/>
  <c r="AG12" i="5" s="1"/>
  <c r="I28" i="19"/>
  <c r="H28" i="19" s="1"/>
  <c r="AF12" i="5" s="1"/>
  <c r="I27" i="19"/>
  <c r="H27" i="19" s="1"/>
  <c r="AE12" i="5" s="1"/>
  <c r="I26" i="19"/>
  <c r="H26" i="19" s="1"/>
  <c r="AD12" i="5" s="1"/>
  <c r="I25" i="19"/>
  <c r="H25" i="19" s="1"/>
  <c r="AC12" i="5" s="1"/>
  <c r="I24" i="19"/>
  <c r="H24" i="19" s="1"/>
  <c r="AB12" i="5" s="1"/>
  <c r="I23" i="19"/>
  <c r="H23" i="19" s="1"/>
  <c r="AA12" i="5" s="1"/>
  <c r="I22" i="19"/>
  <c r="H22" i="19" s="1"/>
  <c r="Z12" i="5" s="1"/>
  <c r="I21" i="19"/>
  <c r="H21" i="19" s="1"/>
  <c r="Y12" i="5" s="1"/>
  <c r="I20" i="19"/>
  <c r="I19" i="19"/>
  <c r="I18" i="19"/>
  <c r="H18" i="19" s="1"/>
  <c r="V12" i="5" s="1"/>
  <c r="I17" i="19"/>
  <c r="I16" i="19"/>
  <c r="I15" i="19"/>
  <c r="I14" i="19"/>
  <c r="I13" i="19"/>
  <c r="AU10" i="5" l="1"/>
  <c r="AU19" i="5"/>
  <c r="C194" i="5" s="1"/>
  <c r="C195" i="5" s="1"/>
  <c r="C196" i="5" s="1"/>
  <c r="H160" i="5" s="1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42" i="19"/>
  <c r="AT2" i="5" s="1"/>
  <c r="P41" i="19"/>
  <c r="AS2" i="5" s="1"/>
  <c r="P40" i="19"/>
  <c r="AR2" i="5" s="1"/>
  <c r="P39" i="19"/>
  <c r="P38" i="19"/>
  <c r="P37" i="19"/>
  <c r="P36" i="19"/>
  <c r="P35" i="19"/>
  <c r="P34" i="19"/>
  <c r="P33" i="19"/>
  <c r="P32" i="19"/>
  <c r="P31" i="19"/>
  <c r="P30" i="19"/>
  <c r="P29" i="19"/>
  <c r="P28" i="19"/>
  <c r="P27" i="19"/>
  <c r="P26" i="19"/>
  <c r="P25" i="19"/>
  <c r="P24" i="19"/>
  <c r="P23" i="19"/>
  <c r="P22" i="19"/>
  <c r="P21" i="19"/>
  <c r="P20" i="19"/>
  <c r="P19" i="19"/>
  <c r="P18" i="19"/>
  <c r="P17" i="19"/>
  <c r="P16" i="19"/>
  <c r="P15" i="19"/>
  <c r="P14" i="19"/>
  <c r="P13" i="19"/>
  <c r="P12" i="19"/>
  <c r="P11" i="19"/>
  <c r="N41" i="19"/>
  <c r="O41" i="19" s="1"/>
  <c r="N42" i="19"/>
  <c r="O42" i="19" s="1"/>
  <c r="N38" i="19"/>
  <c r="O38" i="19" s="1"/>
  <c r="N39" i="19"/>
  <c r="O39" i="19" s="1"/>
  <c r="N40" i="19"/>
  <c r="O40" i="19" s="1"/>
  <c r="N29" i="19"/>
  <c r="N30" i="19"/>
  <c r="N31" i="19"/>
  <c r="O31" i="19" s="1"/>
  <c r="N32" i="19"/>
  <c r="O32" i="19" s="1"/>
  <c r="N33" i="19"/>
  <c r="O33" i="19" s="1"/>
  <c r="N34" i="19"/>
  <c r="O34" i="19"/>
  <c r="N35" i="19"/>
  <c r="O35" i="19" s="1"/>
  <c r="N36" i="19"/>
  <c r="O36" i="19"/>
  <c r="N37" i="19"/>
  <c r="O37" i="19" s="1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N28" i="19"/>
  <c r="O28" i="19" s="1"/>
  <c r="N27" i="19"/>
  <c r="N26" i="19"/>
  <c r="O26" i="19" s="1"/>
  <c r="N25" i="19"/>
  <c r="O25" i="19" s="1"/>
  <c r="N24" i="19"/>
  <c r="O24" i="19" s="1"/>
  <c r="N23" i="19"/>
  <c r="N22" i="19"/>
  <c r="N21" i="19"/>
  <c r="O21" i="19" s="1"/>
  <c r="N20" i="19"/>
  <c r="O20" i="19" s="1"/>
  <c r="N19" i="19"/>
  <c r="O19" i="19" s="1"/>
  <c r="N18" i="19"/>
  <c r="N17" i="19"/>
  <c r="O17" i="19" s="1"/>
  <c r="N16" i="19"/>
  <c r="N15" i="19"/>
  <c r="O15" i="19" s="1"/>
  <c r="N14" i="19"/>
  <c r="O14" i="19" s="1"/>
  <c r="N13" i="19"/>
  <c r="N12" i="19"/>
  <c r="O12" i="19" s="1"/>
  <c r="N11" i="19"/>
  <c r="O11" i="19" s="1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D7" i="19"/>
  <c r="B7" i="19"/>
  <c r="D6" i="19"/>
  <c r="B6" i="19"/>
  <c r="G6" i="19" s="1"/>
  <c r="G5" i="19"/>
  <c r="E5" i="19"/>
  <c r="G4" i="19"/>
  <c r="E4" i="19"/>
  <c r="G3" i="19"/>
  <c r="E3" i="19"/>
  <c r="G2" i="19"/>
  <c r="E2" i="19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H158" i="5" l="1"/>
  <c r="I159" i="5" s="1"/>
  <c r="H159" i="5"/>
  <c r="I160" i="5" s="1"/>
  <c r="E6" i="19"/>
  <c r="O29" i="19"/>
  <c r="O30" i="19"/>
  <c r="O18" i="19"/>
  <c r="O13" i="19"/>
  <c r="O23" i="19"/>
  <c r="O22" i="19"/>
  <c r="O16" i="19"/>
  <c r="O27" i="19"/>
  <c r="E7" i="19"/>
  <c r="G7" i="19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O10" i="5"/>
  <c r="N10" i="5"/>
  <c r="C10" i="5"/>
  <c r="O9" i="5"/>
  <c r="D9" i="5"/>
  <c r="C9" i="5"/>
  <c r="AQ6" i="5"/>
  <c r="AR5" i="5" s="1"/>
  <c r="AR6" i="5" s="1"/>
  <c r="AS5" i="5" s="1"/>
  <c r="AS6" i="5" s="1"/>
  <c r="AT5" i="5" s="1"/>
  <c r="AT6" i="5" s="1"/>
  <c r="AM6" i="5"/>
  <c r="AN5" i="5" s="1"/>
  <c r="AN6" i="5" s="1"/>
  <c r="AO5" i="5" s="1"/>
  <c r="AO6" i="5" s="1"/>
  <c r="AP5" i="5" s="1"/>
  <c r="AP6" i="5" s="1"/>
  <c r="AI6" i="5"/>
  <c r="AJ5" i="5" s="1"/>
  <c r="AJ6" i="5" s="1"/>
  <c r="AK5" i="5" s="1"/>
  <c r="AK6" i="5" s="1"/>
  <c r="AL5" i="5" s="1"/>
  <c r="AL6" i="5" s="1"/>
  <c r="AE6" i="5"/>
  <c r="AF5" i="5" s="1"/>
  <c r="AF6" i="5" s="1"/>
  <c r="AG5" i="5" s="1"/>
  <c r="AG6" i="5" s="1"/>
  <c r="AH5" i="5" s="1"/>
  <c r="AH6" i="5" s="1"/>
  <c r="AA6" i="5"/>
  <c r="AB5" i="5" s="1"/>
  <c r="AB6" i="5" s="1"/>
  <c r="AC5" i="5" s="1"/>
  <c r="AC6" i="5" s="1"/>
  <c r="AD5" i="5" s="1"/>
  <c r="AD6" i="5" s="1"/>
  <c r="W6" i="5"/>
  <c r="X5" i="5" s="1"/>
  <c r="S6" i="5"/>
  <c r="T5" i="5" s="1"/>
  <c r="T6" i="5" s="1"/>
  <c r="U5" i="5" s="1"/>
  <c r="F6" i="5"/>
  <c r="H6" i="5" s="1"/>
  <c r="J6" i="5" s="1"/>
  <c r="L6" i="5" s="1"/>
  <c r="E6" i="5"/>
  <c r="G6" i="5" s="1"/>
  <c r="I6" i="5" s="1"/>
  <c r="K6" i="5" s="1"/>
  <c r="M6" i="5" s="1"/>
  <c r="P5" i="5"/>
  <c r="P6" i="5" s="1"/>
  <c r="Q5" i="5" s="1"/>
  <c r="F5" i="5"/>
  <c r="H5" i="5" s="1"/>
  <c r="J5" i="5" s="1"/>
  <c r="L5" i="5" s="1"/>
  <c r="N5" i="5" s="1"/>
  <c r="E5" i="5"/>
  <c r="G5" i="5" s="1"/>
  <c r="I5" i="5" s="1"/>
  <c r="K5" i="5" s="1"/>
  <c r="M5" i="5" s="1"/>
  <c r="V4" i="5"/>
  <c r="Z4" i="5" s="1"/>
  <c r="U4" i="5"/>
  <c r="Y4" i="5" s="1"/>
  <c r="T4" i="5"/>
  <c r="X4" i="5" s="1"/>
  <c r="AB4" i="5" s="1"/>
  <c r="S4" i="5"/>
  <c r="E4" i="5"/>
  <c r="G4" i="5" s="1"/>
  <c r="D4" i="5"/>
  <c r="F4" i="5" s="1"/>
  <c r="V3" i="5"/>
  <c r="Z3" i="5" s="1"/>
  <c r="U3" i="5"/>
  <c r="Y3" i="5" s="1"/>
  <c r="T3" i="5"/>
  <c r="X3" i="5" s="1"/>
  <c r="S3" i="5"/>
  <c r="S9" i="5" s="1"/>
  <c r="F3" i="5"/>
  <c r="H3" i="5" s="1"/>
  <c r="E3" i="5"/>
  <c r="G3" i="5" s="1"/>
  <c r="AY2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12" i="1"/>
  <c r="C12" i="1" s="1"/>
  <c r="J160" i="5" l="1"/>
  <c r="S19" i="5"/>
  <c r="U19" i="5"/>
  <c r="Y19" i="5"/>
  <c r="R19" i="5"/>
  <c r="W19" i="5"/>
  <c r="D10" i="5"/>
  <c r="X9" i="5"/>
  <c r="S10" i="5"/>
  <c r="P9" i="5"/>
  <c r="W4" i="5"/>
  <c r="W10" i="5" s="1"/>
  <c r="T10" i="5"/>
  <c r="E10" i="5"/>
  <c r="F10" i="5"/>
  <c r="H4" i="5"/>
  <c r="G10" i="5"/>
  <c r="I4" i="5"/>
  <c r="Q9" i="5"/>
  <c r="Q6" i="5"/>
  <c r="X6" i="5"/>
  <c r="AB10" i="5"/>
  <c r="AF4" i="5"/>
  <c r="I3" i="5"/>
  <c r="G9" i="5"/>
  <c r="J3" i="5"/>
  <c r="H9" i="5"/>
  <c r="U6" i="5"/>
  <c r="U9" i="5"/>
  <c r="AB3" i="5"/>
  <c r="AA4" i="5"/>
  <c r="AC3" i="5"/>
  <c r="E9" i="5"/>
  <c r="AD3" i="5"/>
  <c r="AC4" i="5"/>
  <c r="F9" i="5"/>
  <c r="P10" i="5"/>
  <c r="AD4" i="5"/>
  <c r="C29" i="5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  <c r="B2" i="10" s="1"/>
  <c r="T9" i="5"/>
  <c r="W3" i="5"/>
  <c r="A13" i="1"/>
  <c r="AF19" i="5" l="1"/>
  <c r="AC19" i="5"/>
  <c r="AD19" i="5"/>
  <c r="AI19" i="5"/>
  <c r="AA19" i="5"/>
  <c r="Z19" i="5"/>
  <c r="AG19" i="5"/>
  <c r="AJ19" i="5"/>
  <c r="X19" i="5"/>
  <c r="AB19" i="5"/>
  <c r="T19" i="5"/>
  <c r="Q19" i="5"/>
  <c r="V19" i="5"/>
  <c r="I38" i="10"/>
  <c r="AC10" i="5"/>
  <c r="AG4" i="5"/>
  <c r="AJ4" i="5"/>
  <c r="AF10" i="5"/>
  <c r="X10" i="5"/>
  <c r="Y5" i="5"/>
  <c r="K3" i="5"/>
  <c r="I9" i="5"/>
  <c r="R5" i="5"/>
  <c r="Q10" i="5"/>
  <c r="I10" i="5"/>
  <c r="K4" i="5"/>
  <c r="AA10" i="5"/>
  <c r="AE4" i="5"/>
  <c r="AB9" i="5"/>
  <c r="AF3" i="5"/>
  <c r="AD9" i="5"/>
  <c r="AH3" i="5"/>
  <c r="AH4" i="5"/>
  <c r="AD10" i="5"/>
  <c r="L3" i="5"/>
  <c r="J9" i="5"/>
  <c r="AC9" i="5"/>
  <c r="AG3" i="5"/>
  <c r="H10" i="5"/>
  <c r="J4" i="5"/>
  <c r="U10" i="5"/>
  <c r="V5" i="5"/>
  <c r="W9" i="5"/>
  <c r="AA3" i="5"/>
  <c r="A14" i="1"/>
  <c r="C13" i="1"/>
  <c r="AR19" i="5" l="1"/>
  <c r="AH19" i="5"/>
  <c r="AM19" i="5"/>
  <c r="AE19" i="5"/>
  <c r="AQ19" i="5"/>
  <c r="I37" i="10"/>
  <c r="M3" i="5"/>
  <c r="M9" i="5" s="1"/>
  <c r="K9" i="5"/>
  <c r="V6" i="5"/>
  <c r="V10" i="5" s="1"/>
  <c r="V9" i="5"/>
  <c r="AK4" i="5"/>
  <c r="AG10" i="5"/>
  <c r="Y6" i="5"/>
  <c r="Y9" i="5"/>
  <c r="AL4" i="5"/>
  <c r="AH10" i="5"/>
  <c r="AF9" i="5"/>
  <c r="AJ3" i="5"/>
  <c r="AH9" i="5"/>
  <c r="AL3" i="5"/>
  <c r="AI4" i="5"/>
  <c r="AE10" i="5"/>
  <c r="N3" i="5"/>
  <c r="N9" i="5" s="1"/>
  <c r="L9" i="5"/>
  <c r="L4" i="5"/>
  <c r="L10" i="5" s="1"/>
  <c r="J10" i="5"/>
  <c r="M4" i="5"/>
  <c r="M10" i="5" s="1"/>
  <c r="K10" i="5"/>
  <c r="AN4" i="5"/>
  <c r="AJ10" i="5"/>
  <c r="AG9" i="5"/>
  <c r="AK3" i="5"/>
  <c r="AA9" i="5"/>
  <c r="AE3" i="5"/>
  <c r="R9" i="5"/>
  <c r="R6" i="5"/>
  <c r="R10" i="5" s="1"/>
  <c r="A15" i="1"/>
  <c r="C14" i="1"/>
  <c r="AN19" i="5" l="1"/>
  <c r="AL19" i="5"/>
  <c r="AK19" i="5"/>
  <c r="I36" i="10"/>
  <c r="AP4" i="5"/>
  <c r="AL10" i="5"/>
  <c r="AN10" i="5"/>
  <c r="AR4" i="5"/>
  <c r="AR10" i="5" s="1"/>
  <c r="AO4" i="5"/>
  <c r="AK10" i="5"/>
  <c r="AM4" i="5"/>
  <c r="AI10" i="5"/>
  <c r="AE9" i="5"/>
  <c r="AI3" i="5"/>
  <c r="AK9" i="5"/>
  <c r="AO3" i="5"/>
  <c r="Z5" i="5"/>
  <c r="Y10" i="5"/>
  <c r="AJ9" i="5"/>
  <c r="AN3" i="5"/>
  <c r="AL9" i="5"/>
  <c r="AP3" i="5"/>
  <c r="A16" i="1"/>
  <c r="C15" i="1"/>
  <c r="AT19" i="5" l="1"/>
  <c r="C191" i="5" s="1"/>
  <c r="AP19" i="5"/>
  <c r="AO19" i="5"/>
  <c r="AS19" i="5"/>
  <c r="I35" i="10"/>
  <c r="AM10" i="5"/>
  <c r="AQ4" i="5"/>
  <c r="AQ10" i="5" s="1"/>
  <c r="AO9" i="5"/>
  <c r="AS3" i="5"/>
  <c r="AO10" i="5"/>
  <c r="AS4" i="5"/>
  <c r="AS10" i="5" s="1"/>
  <c r="AP10" i="5"/>
  <c r="AT4" i="5"/>
  <c r="AT10" i="5" s="1"/>
  <c r="AI9" i="5"/>
  <c r="AM3" i="5"/>
  <c r="AR3" i="5"/>
  <c r="AN9" i="5"/>
  <c r="AP9" i="5"/>
  <c r="AT3" i="5"/>
  <c r="Z6" i="5"/>
  <c r="Z10" i="5" s="1"/>
  <c r="Z9" i="5"/>
  <c r="A17" i="1"/>
  <c r="C16" i="1"/>
  <c r="C192" i="5" l="1"/>
  <c r="H155" i="5"/>
  <c r="I34" i="10"/>
  <c r="AM9" i="5"/>
  <c r="AQ3" i="5"/>
  <c r="AR9" i="5"/>
  <c r="AT9" i="5"/>
  <c r="AS9" i="5"/>
  <c r="A18" i="1"/>
  <c r="C17" i="1"/>
  <c r="C193" i="5" l="1"/>
  <c r="H157" i="5" s="1"/>
  <c r="H156" i="5"/>
  <c r="I33" i="10"/>
  <c r="AQ9" i="5"/>
  <c r="A19" i="1"/>
  <c r="C19" i="1" s="1"/>
  <c r="C18" i="1"/>
  <c r="C30" i="5" l="1"/>
  <c r="B30" i="10" s="1"/>
  <c r="I39" i="10" s="1"/>
  <c r="I32" i="10"/>
  <c r="I31" i="10" l="1"/>
  <c r="C31" i="5"/>
  <c r="B31" i="10" l="1"/>
  <c r="I40" i="10" s="1"/>
  <c r="C32" i="5"/>
  <c r="I30" i="10"/>
  <c r="I29" i="10" l="1"/>
  <c r="B32" i="10"/>
  <c r="I41" i="10" s="1"/>
  <c r="C33" i="5"/>
  <c r="I28" i="10" l="1"/>
  <c r="C34" i="5"/>
  <c r="B33" i="10"/>
  <c r="I42" i="10" s="1"/>
  <c r="B34" i="10" l="1"/>
  <c r="I43" i="10" s="1"/>
  <c r="C35" i="5"/>
  <c r="I27" i="10"/>
  <c r="B35" i="10" l="1"/>
  <c r="I44" i="10" s="1"/>
  <c r="C36" i="5"/>
  <c r="I26" i="10"/>
  <c r="C37" i="5" l="1"/>
  <c r="B36" i="10"/>
  <c r="I45" i="10" s="1"/>
  <c r="I25" i="10"/>
  <c r="B37" i="10" l="1"/>
  <c r="I46" i="10" s="1"/>
  <c r="C38" i="5"/>
  <c r="I24" i="10"/>
  <c r="C39" i="5" l="1"/>
  <c r="B38" i="10"/>
  <c r="I47" i="10" s="1"/>
  <c r="I23" i="10"/>
  <c r="B39" i="10" l="1"/>
  <c r="I48" i="10" s="1"/>
  <c r="C40" i="5"/>
  <c r="I22" i="10"/>
  <c r="B40" i="10" l="1"/>
  <c r="I49" i="10" s="1"/>
  <c r="C41" i="5"/>
  <c r="I21" i="10"/>
  <c r="B41" i="10" l="1"/>
  <c r="I50" i="10" s="1"/>
  <c r="C42" i="5"/>
  <c r="I20" i="10"/>
  <c r="C43" i="5" l="1"/>
  <c r="B42" i="10"/>
  <c r="I51" i="10" s="1"/>
  <c r="I19" i="10"/>
  <c r="C44" i="5" l="1"/>
  <c r="B43" i="10"/>
  <c r="I52" i="10" s="1"/>
  <c r="I18" i="10"/>
  <c r="C45" i="5" l="1"/>
  <c r="B44" i="10"/>
  <c r="I53" i="10" s="1"/>
  <c r="I17" i="10"/>
  <c r="B45" i="10" l="1"/>
  <c r="I54" i="10" s="1"/>
  <c r="C46" i="5"/>
  <c r="I16" i="10"/>
  <c r="B46" i="10" l="1"/>
  <c r="I55" i="10" s="1"/>
  <c r="C47" i="5"/>
  <c r="I15" i="10"/>
  <c r="B47" i="10" l="1"/>
  <c r="I56" i="10" s="1"/>
  <c r="C48" i="5"/>
  <c r="I14" i="10"/>
  <c r="B48" i="10" l="1"/>
  <c r="I57" i="10" s="1"/>
  <c r="C49" i="5"/>
  <c r="I13" i="10"/>
  <c r="C50" i="5" l="1"/>
  <c r="B49" i="10"/>
  <c r="I58" i="10" s="1"/>
  <c r="I11" i="10"/>
  <c r="I12" i="10"/>
  <c r="C51" i="5" l="1"/>
  <c r="B50" i="10"/>
  <c r="I59" i="10" s="1"/>
  <c r="C52" i="5" l="1"/>
  <c r="B51" i="10"/>
  <c r="I60" i="10" s="1"/>
  <c r="B52" i="10" l="1"/>
  <c r="I61" i="10" s="1"/>
  <c r="C53" i="5"/>
  <c r="B53" i="10" l="1"/>
  <c r="I62" i="10" s="1"/>
  <c r="C54" i="5"/>
  <c r="B54" i="10" l="1"/>
  <c r="I63" i="10" s="1"/>
  <c r="C55" i="5"/>
  <c r="B55" i="10" l="1"/>
  <c r="I64" i="10" s="1"/>
  <c r="C56" i="5"/>
  <c r="B56" i="10" l="1"/>
  <c r="I65" i="10" s="1"/>
  <c r="C57" i="5"/>
  <c r="C58" i="5" l="1"/>
  <c r="B57" i="10"/>
  <c r="I66" i="10" s="1"/>
  <c r="B58" i="10" l="1"/>
  <c r="I67" i="10" s="1"/>
  <c r="C59" i="5"/>
  <c r="B59" i="10" l="1"/>
  <c r="I68" i="10" s="1"/>
  <c r="C60" i="5"/>
  <c r="C61" i="5" l="1"/>
  <c r="B60" i="10"/>
  <c r="I69" i="10" s="1"/>
  <c r="B61" i="10" l="1"/>
  <c r="I70" i="10" s="1"/>
  <c r="C62" i="5"/>
  <c r="B62" i="10" l="1"/>
  <c r="I71" i="10" s="1"/>
  <c r="C63" i="5"/>
  <c r="B63" i="10" l="1"/>
  <c r="I72" i="10" s="1"/>
  <c r="C64" i="5"/>
  <c r="B64" i="10" l="1"/>
  <c r="I73" i="10" s="1"/>
  <c r="C65" i="5"/>
  <c r="H29" i="5" s="1"/>
  <c r="C66" i="5" l="1"/>
  <c r="H30" i="5" s="1"/>
  <c r="C67" i="5" l="1"/>
  <c r="H31" i="5" s="1"/>
  <c r="L33" i="5"/>
  <c r="G29" i="5"/>
  <c r="K32" i="5"/>
  <c r="J31" i="5"/>
  <c r="I30" i="5"/>
  <c r="B65" i="10" l="1"/>
  <c r="I74" i="10" s="1"/>
  <c r="AE29" i="5"/>
  <c r="I31" i="5"/>
  <c r="J32" i="5"/>
  <c r="L34" i="5"/>
  <c r="G30" i="5"/>
  <c r="K33" i="5"/>
  <c r="C68" i="5"/>
  <c r="H32" i="5" s="1"/>
  <c r="B66" i="10" l="1"/>
  <c r="I75" i="10" s="1"/>
  <c r="AE30" i="5"/>
  <c r="L35" i="5"/>
  <c r="J33" i="5"/>
  <c r="I32" i="5"/>
  <c r="G31" i="5"/>
  <c r="K34" i="5"/>
  <c r="C69" i="5"/>
  <c r="H33" i="5" s="1"/>
  <c r="B67" i="10" l="1"/>
  <c r="I76" i="10" s="1"/>
  <c r="AE31" i="5"/>
  <c r="C70" i="5"/>
  <c r="H34" i="5" s="1"/>
  <c r="I33" i="5"/>
  <c r="K35" i="5"/>
  <c r="L36" i="5"/>
  <c r="G32" i="5"/>
  <c r="J34" i="5"/>
  <c r="B68" i="10" l="1"/>
  <c r="I77" i="10" s="1"/>
  <c r="AE32" i="5"/>
  <c r="C71" i="5"/>
  <c r="H35" i="5" s="1"/>
  <c r="I34" i="5"/>
  <c r="L37" i="5"/>
  <c r="K36" i="5"/>
  <c r="J35" i="5"/>
  <c r="G33" i="5"/>
  <c r="B69" i="10" l="1"/>
  <c r="I78" i="10" s="1"/>
  <c r="AE33" i="5"/>
  <c r="G34" i="5"/>
  <c r="I35" i="5"/>
  <c r="J36" i="5"/>
  <c r="L38" i="5"/>
  <c r="K37" i="5"/>
  <c r="C72" i="5"/>
  <c r="H36" i="5" s="1"/>
  <c r="B70" i="10" l="1"/>
  <c r="I79" i="10" s="1"/>
  <c r="AE34" i="5"/>
  <c r="I36" i="5"/>
  <c r="J37" i="5"/>
  <c r="L39" i="5"/>
  <c r="K38" i="5"/>
  <c r="G35" i="5"/>
  <c r="C73" i="5"/>
  <c r="H37" i="5" s="1"/>
  <c r="B71" i="10" l="1"/>
  <c r="I80" i="10" s="1"/>
  <c r="AE35" i="5"/>
  <c r="L40" i="5"/>
  <c r="K39" i="5"/>
  <c r="J38" i="5"/>
  <c r="I37" i="5"/>
  <c r="G36" i="5"/>
  <c r="C74" i="5"/>
  <c r="H38" i="5" s="1"/>
  <c r="B72" i="10" l="1"/>
  <c r="I81" i="10" s="1"/>
  <c r="AE36" i="5"/>
  <c r="C75" i="5"/>
  <c r="H39" i="5" s="1"/>
  <c r="L41" i="5"/>
  <c r="J39" i="5"/>
  <c r="I38" i="5"/>
  <c r="K40" i="5"/>
  <c r="G37" i="5"/>
  <c r="B73" i="10" l="1"/>
  <c r="I82" i="10" s="1"/>
  <c r="AE37" i="5"/>
  <c r="C76" i="5"/>
  <c r="H40" i="5" s="1"/>
  <c r="L42" i="5"/>
  <c r="I39" i="5"/>
  <c r="J40" i="5"/>
  <c r="K41" i="5"/>
  <c r="G38" i="5"/>
  <c r="B74" i="10" l="1"/>
  <c r="I83" i="10" s="1"/>
  <c r="AE38" i="5"/>
  <c r="I40" i="5"/>
  <c r="J41" i="5"/>
  <c r="G39" i="5"/>
  <c r="L43" i="5"/>
  <c r="K42" i="5"/>
  <c r="C77" i="5"/>
  <c r="H41" i="5" s="1"/>
  <c r="B75" i="10" l="1"/>
  <c r="I84" i="10" s="1"/>
  <c r="AE39" i="5"/>
  <c r="I41" i="5"/>
  <c r="K43" i="5"/>
  <c r="G40" i="5"/>
  <c r="J42" i="5"/>
  <c r="L44" i="5"/>
  <c r="C78" i="5"/>
  <c r="H42" i="5" s="1"/>
  <c r="B76" i="10" l="1"/>
  <c r="I85" i="10" s="1"/>
  <c r="AE40" i="5"/>
  <c r="C79" i="5"/>
  <c r="H43" i="5" s="1"/>
  <c r="I42" i="5"/>
  <c r="K44" i="5"/>
  <c r="J43" i="5"/>
  <c r="L45" i="5"/>
  <c r="G41" i="5"/>
  <c r="B77" i="10" l="1"/>
  <c r="I86" i="10" s="1"/>
  <c r="AE41" i="5"/>
  <c r="C80" i="5"/>
  <c r="H44" i="5" s="1"/>
  <c r="L46" i="5"/>
  <c r="I43" i="5"/>
  <c r="K45" i="5"/>
  <c r="J44" i="5"/>
  <c r="G42" i="5"/>
  <c r="B78" i="10" l="1"/>
  <c r="I87" i="10" s="1"/>
  <c r="AE42" i="5"/>
  <c r="I44" i="5"/>
  <c r="K46" i="5"/>
  <c r="J45" i="5"/>
  <c r="L47" i="5"/>
  <c r="G43" i="5"/>
  <c r="C81" i="5"/>
  <c r="H45" i="5" s="1"/>
  <c r="B79" i="10" l="1"/>
  <c r="I88" i="10" s="1"/>
  <c r="AE43" i="5"/>
  <c r="C82" i="5"/>
  <c r="H46" i="5" s="1"/>
  <c r="K47" i="5"/>
  <c r="L48" i="5"/>
  <c r="J46" i="5"/>
  <c r="I45" i="5"/>
  <c r="G44" i="5"/>
  <c r="B80" i="10" l="1"/>
  <c r="I89" i="10" s="1"/>
  <c r="AE44" i="5"/>
  <c r="C83" i="5"/>
  <c r="H47" i="5" s="1"/>
  <c r="I46" i="5"/>
  <c r="L49" i="5"/>
  <c r="J47" i="5"/>
  <c r="G45" i="5"/>
  <c r="K48" i="5"/>
  <c r="B81" i="10" l="1"/>
  <c r="I90" i="10" s="1"/>
  <c r="AE45" i="5"/>
  <c r="G46" i="5"/>
  <c r="L50" i="5"/>
  <c r="I47" i="5"/>
  <c r="K49" i="5"/>
  <c r="J48" i="5"/>
  <c r="C84" i="5"/>
  <c r="H48" i="5" s="1"/>
  <c r="B82" i="10" l="1"/>
  <c r="I91" i="10" s="1"/>
  <c r="AE46" i="5"/>
  <c r="C85" i="5"/>
  <c r="H49" i="5" s="1"/>
  <c r="L51" i="5"/>
  <c r="J49" i="5"/>
  <c r="I48" i="5"/>
  <c r="K50" i="5"/>
  <c r="G47" i="5"/>
  <c r="B83" i="10" l="1"/>
  <c r="I92" i="10" s="1"/>
  <c r="AE47" i="5"/>
  <c r="C86" i="5"/>
  <c r="H50" i="5" s="1"/>
  <c r="J50" i="5"/>
  <c r="K51" i="5"/>
  <c r="L52" i="5"/>
  <c r="I49" i="5"/>
  <c r="G48" i="5"/>
  <c r="B84" i="10" l="1"/>
  <c r="I93" i="10" s="1"/>
  <c r="AE48" i="5"/>
  <c r="K52" i="5"/>
  <c r="L53" i="5"/>
  <c r="J51" i="5"/>
  <c r="I50" i="5"/>
  <c r="G49" i="5"/>
  <c r="C87" i="5"/>
  <c r="H51" i="5" s="1"/>
  <c r="B85" i="10" l="1"/>
  <c r="I94" i="10" s="1"/>
  <c r="AE49" i="5"/>
  <c r="C88" i="5"/>
  <c r="H52" i="5" s="1"/>
  <c r="J52" i="5"/>
  <c r="K53" i="5"/>
  <c r="I51" i="5"/>
  <c r="L54" i="5"/>
  <c r="G50" i="5"/>
  <c r="B86" i="10" l="1"/>
  <c r="I95" i="10" s="1"/>
  <c r="AE50" i="5"/>
  <c r="C89" i="5"/>
  <c r="H53" i="5" s="1"/>
  <c r="K54" i="5"/>
  <c r="L55" i="5"/>
  <c r="G51" i="5"/>
  <c r="J53" i="5"/>
  <c r="I52" i="5"/>
  <c r="B87" i="10" l="1"/>
  <c r="I96" i="10" s="1"/>
  <c r="AE51" i="5"/>
  <c r="K55" i="5"/>
  <c r="I53" i="5"/>
  <c r="L56" i="5"/>
  <c r="G52" i="5"/>
  <c r="J54" i="5"/>
  <c r="C90" i="5"/>
  <c r="H54" i="5" s="1"/>
  <c r="B88" i="10" l="1"/>
  <c r="I97" i="10" s="1"/>
  <c r="AE52" i="5"/>
  <c r="J55" i="5"/>
  <c r="K56" i="5"/>
  <c r="L57" i="5"/>
  <c r="I54" i="5"/>
  <c r="G53" i="5"/>
  <c r="C91" i="5"/>
  <c r="H55" i="5" s="1"/>
  <c r="B89" i="10" l="1"/>
  <c r="I98" i="10" s="1"/>
  <c r="AE53" i="5"/>
  <c r="C92" i="5"/>
  <c r="H56" i="5" s="1"/>
  <c r="I55" i="5"/>
  <c r="K57" i="5"/>
  <c r="J56" i="5"/>
  <c r="L58" i="5"/>
  <c r="G54" i="5"/>
  <c r="B90" i="10" l="1"/>
  <c r="I99" i="10" s="1"/>
  <c r="AE54" i="5"/>
  <c r="J57" i="5"/>
  <c r="K58" i="5"/>
  <c r="I56" i="5"/>
  <c r="L59" i="5"/>
  <c r="G55" i="5"/>
  <c r="C93" i="5"/>
  <c r="H57" i="5" s="1"/>
  <c r="B91" i="10" l="1"/>
  <c r="I100" i="10" s="1"/>
  <c r="AE55" i="5"/>
  <c r="C94" i="5"/>
  <c r="H58" i="5" s="1"/>
  <c r="J58" i="5"/>
  <c r="L60" i="5"/>
  <c r="I57" i="5"/>
  <c r="K59" i="5"/>
  <c r="G56" i="5"/>
  <c r="B92" i="10" l="1"/>
  <c r="I101" i="10" s="1"/>
  <c r="AE56" i="5"/>
  <c r="K60" i="5"/>
  <c r="G57" i="5"/>
  <c r="L61" i="5"/>
  <c r="I58" i="5"/>
  <c r="J59" i="5"/>
  <c r="C95" i="5"/>
  <c r="H59" i="5" s="1"/>
  <c r="B93" i="10" l="1"/>
  <c r="I102" i="10" s="1"/>
  <c r="AE57" i="5"/>
  <c r="J60" i="5"/>
  <c r="I59" i="5"/>
  <c r="K61" i="5"/>
  <c r="L62" i="5"/>
  <c r="T29" i="5" s="1"/>
  <c r="G58" i="5"/>
  <c r="C96" i="5"/>
  <c r="H60" i="5" s="1"/>
  <c r="B94" i="10" l="1"/>
  <c r="I103" i="10" s="1"/>
  <c r="AE58" i="5"/>
  <c r="C97" i="5"/>
  <c r="H61" i="5" s="1"/>
  <c r="L63" i="5"/>
  <c r="J61" i="5"/>
  <c r="K62" i="5"/>
  <c r="S29" i="5" s="1"/>
  <c r="I60" i="5"/>
  <c r="G59" i="5"/>
  <c r="B95" i="10" l="1"/>
  <c r="I104" i="10" s="1"/>
  <c r="AE59" i="5"/>
  <c r="I61" i="5"/>
  <c r="K63" i="5"/>
  <c r="J62" i="5"/>
  <c r="R29" i="5" s="1"/>
  <c r="G60" i="5"/>
  <c r="L64" i="5"/>
  <c r="C98" i="5"/>
  <c r="H62" i="5" s="1"/>
  <c r="B96" i="10" l="1"/>
  <c r="I105" i="10" s="1"/>
  <c r="AE60" i="5"/>
  <c r="P29" i="5"/>
  <c r="C99" i="5"/>
  <c r="H63" i="5" s="1"/>
  <c r="K64" i="5"/>
  <c r="L65" i="5"/>
  <c r="J63" i="5"/>
  <c r="I62" i="5"/>
  <c r="Q29" i="5" s="1"/>
  <c r="G61" i="5"/>
  <c r="B97" i="10" l="1"/>
  <c r="I106" i="10" s="1"/>
  <c r="AE61" i="5"/>
  <c r="C100" i="5"/>
  <c r="H64" i="5" s="1"/>
  <c r="L66" i="5"/>
  <c r="J64" i="5"/>
  <c r="I63" i="5"/>
  <c r="K65" i="5"/>
  <c r="G62" i="5"/>
  <c r="AE62" i="5" s="1"/>
  <c r="O29" i="5" l="1"/>
  <c r="B98" i="10"/>
  <c r="I107" i="10" s="1"/>
  <c r="G63" i="5"/>
  <c r="I64" i="5"/>
  <c r="K66" i="5"/>
  <c r="J65" i="5"/>
  <c r="L67" i="5"/>
  <c r="C101" i="5"/>
  <c r="H65" i="5" s="1"/>
  <c r="B99" i="10" l="1"/>
  <c r="I108" i="10" s="1"/>
  <c r="AE63" i="5"/>
  <c r="C102" i="5"/>
  <c r="H66" i="5" s="1"/>
  <c r="G64" i="5"/>
  <c r="L68" i="5"/>
  <c r="I65" i="5"/>
  <c r="K67" i="5"/>
  <c r="J66" i="5"/>
  <c r="B100" i="10" l="1"/>
  <c r="I109" i="10" s="1"/>
  <c r="AE64" i="5"/>
  <c r="C103" i="5"/>
  <c r="H67" i="5" s="1"/>
  <c r="J67" i="5"/>
  <c r="L69" i="5"/>
  <c r="K68" i="5"/>
  <c r="I66" i="5"/>
  <c r="G65" i="5"/>
  <c r="B101" i="10" l="1"/>
  <c r="I110" i="10" s="1"/>
  <c r="AE65" i="5"/>
  <c r="G66" i="5"/>
  <c r="L70" i="5"/>
  <c r="K69" i="5"/>
  <c r="J68" i="5"/>
  <c r="I67" i="5"/>
  <c r="C104" i="5"/>
  <c r="H68" i="5" s="1"/>
  <c r="B102" i="10" l="1"/>
  <c r="I111" i="10" s="1"/>
  <c r="AE66" i="5"/>
  <c r="C105" i="5"/>
  <c r="H69" i="5" s="1"/>
  <c r="J69" i="5"/>
  <c r="I68" i="5"/>
  <c r="L71" i="5"/>
  <c r="K70" i="5"/>
  <c r="G67" i="5"/>
  <c r="B103" i="10" l="1"/>
  <c r="I112" i="10" s="1"/>
  <c r="AE67" i="5"/>
  <c r="C106" i="5"/>
  <c r="H70" i="5" s="1"/>
  <c r="I69" i="5"/>
  <c r="K71" i="5"/>
  <c r="J70" i="5"/>
  <c r="L72" i="5"/>
  <c r="G68" i="5"/>
  <c r="B104" i="10" l="1"/>
  <c r="I113" i="10" s="1"/>
  <c r="AE68" i="5"/>
  <c r="C107" i="5"/>
  <c r="H71" i="5" s="1"/>
  <c r="J71" i="5"/>
  <c r="I70" i="5"/>
  <c r="G69" i="5"/>
  <c r="L73" i="5"/>
  <c r="K72" i="5"/>
  <c r="B105" i="10" l="1"/>
  <c r="I114" i="10" s="1"/>
  <c r="AE69" i="5"/>
  <c r="G70" i="5"/>
  <c r="L74" i="5"/>
  <c r="J72" i="5"/>
  <c r="I71" i="5"/>
  <c r="K73" i="5"/>
  <c r="C108" i="5"/>
  <c r="H72" i="5" s="1"/>
  <c r="B106" i="10" l="1"/>
  <c r="I115" i="10" s="1"/>
  <c r="AE70" i="5"/>
  <c r="J73" i="5"/>
  <c r="K74" i="5"/>
  <c r="I72" i="5"/>
  <c r="L75" i="5"/>
  <c r="G71" i="5"/>
  <c r="C109" i="5"/>
  <c r="H73" i="5" s="1"/>
  <c r="B107" i="10" l="1"/>
  <c r="I116" i="10" s="1"/>
  <c r="AE71" i="5"/>
  <c r="G72" i="5"/>
  <c r="I73" i="5"/>
  <c r="L76" i="5"/>
  <c r="K75" i="5"/>
  <c r="J74" i="5"/>
  <c r="C110" i="5"/>
  <c r="H74" i="5" s="1"/>
  <c r="B108" i="10" l="1"/>
  <c r="I117" i="10" s="1"/>
  <c r="AE72" i="5"/>
  <c r="J75" i="5"/>
  <c r="I74" i="5"/>
  <c r="L77" i="5"/>
  <c r="K76" i="5"/>
  <c r="G73" i="5"/>
  <c r="C111" i="5"/>
  <c r="H75" i="5" s="1"/>
  <c r="B109" i="10" l="1"/>
  <c r="I118" i="10" s="1"/>
  <c r="AE73" i="5"/>
  <c r="I75" i="5"/>
  <c r="K77" i="5"/>
  <c r="L78" i="5"/>
  <c r="J76" i="5"/>
  <c r="G74" i="5"/>
  <c r="C112" i="5"/>
  <c r="H76" i="5" s="1"/>
  <c r="B110" i="10" l="1"/>
  <c r="I119" i="10" s="1"/>
  <c r="AE74" i="5"/>
  <c r="G75" i="5"/>
  <c r="I76" i="5"/>
  <c r="K78" i="5"/>
  <c r="J77" i="5"/>
  <c r="L79" i="5"/>
  <c r="C113" i="5"/>
  <c r="H77" i="5" s="1"/>
  <c r="B111" i="10" l="1"/>
  <c r="I120" i="10" s="1"/>
  <c r="AE75" i="5"/>
  <c r="L80" i="5"/>
  <c r="K79" i="5"/>
  <c r="I77" i="5"/>
  <c r="J78" i="5"/>
  <c r="G76" i="5"/>
  <c r="C114" i="5"/>
  <c r="H78" i="5" s="1"/>
  <c r="B112" i="10" l="1"/>
  <c r="I121" i="10" s="1"/>
  <c r="AE76" i="5"/>
  <c r="I78" i="5"/>
  <c r="K80" i="5"/>
  <c r="L81" i="5"/>
  <c r="J79" i="5"/>
  <c r="G77" i="5"/>
  <c r="C115" i="5"/>
  <c r="H79" i="5" s="1"/>
  <c r="B113" i="10" l="1"/>
  <c r="I122" i="10" s="1"/>
  <c r="AE77" i="5"/>
  <c r="L82" i="5"/>
  <c r="K81" i="5"/>
  <c r="G78" i="5"/>
  <c r="I79" i="5"/>
  <c r="J80" i="5"/>
  <c r="C116" i="5"/>
  <c r="H80" i="5" s="1"/>
  <c r="B114" i="10" l="1"/>
  <c r="I123" i="10" s="1"/>
  <c r="AE78" i="5"/>
  <c r="C117" i="5"/>
  <c r="H81" i="5" s="1"/>
  <c r="J81" i="5"/>
  <c r="I80" i="5"/>
  <c r="L83" i="5"/>
  <c r="K82" i="5"/>
  <c r="G79" i="5"/>
  <c r="B115" i="10" l="1"/>
  <c r="I124" i="10" s="1"/>
  <c r="AE79" i="5"/>
  <c r="C118" i="5"/>
  <c r="H82" i="5" s="1"/>
  <c r="L84" i="5"/>
  <c r="I81" i="5"/>
  <c r="J82" i="5"/>
  <c r="K83" i="5"/>
  <c r="G80" i="5"/>
  <c r="B116" i="10" l="1"/>
  <c r="I125" i="10" s="1"/>
  <c r="AE80" i="5"/>
  <c r="C119" i="5"/>
  <c r="H83" i="5" s="1"/>
  <c r="I82" i="5"/>
  <c r="J83" i="5"/>
  <c r="L85" i="5"/>
  <c r="K84" i="5"/>
  <c r="G81" i="5"/>
  <c r="B117" i="10" l="1"/>
  <c r="I126" i="10" s="1"/>
  <c r="AE81" i="5"/>
  <c r="L86" i="5"/>
  <c r="J84" i="5"/>
  <c r="G82" i="5"/>
  <c r="I83" i="5"/>
  <c r="K85" i="5"/>
  <c r="C120" i="5"/>
  <c r="H84" i="5" s="1"/>
  <c r="B118" i="10" l="1"/>
  <c r="I127" i="10" s="1"/>
  <c r="AE82" i="5"/>
  <c r="I84" i="5"/>
  <c r="L87" i="5"/>
  <c r="K86" i="5"/>
  <c r="J85" i="5"/>
  <c r="G83" i="5"/>
  <c r="C121" i="5"/>
  <c r="H85" i="5" s="1"/>
  <c r="B119" i="10" l="1"/>
  <c r="I128" i="10" s="1"/>
  <c r="AE83" i="5"/>
  <c r="L88" i="5"/>
  <c r="G84" i="5"/>
  <c r="K87" i="5"/>
  <c r="J86" i="5"/>
  <c r="I85" i="5"/>
  <c r="C122" i="5"/>
  <c r="H86" i="5" s="1"/>
  <c r="B120" i="10" l="1"/>
  <c r="I129" i="10" s="1"/>
  <c r="AE84" i="5"/>
  <c r="C123" i="5"/>
  <c r="H87" i="5" s="1"/>
  <c r="L89" i="5"/>
  <c r="I86" i="5"/>
  <c r="K88" i="5"/>
  <c r="J87" i="5"/>
  <c r="G85" i="5"/>
  <c r="B121" i="10" l="1"/>
  <c r="I130" i="10" s="1"/>
  <c r="AE85" i="5"/>
  <c r="C124" i="5"/>
  <c r="H88" i="5" s="1"/>
  <c r="L90" i="5"/>
  <c r="I87" i="5"/>
  <c r="K89" i="5"/>
  <c r="J88" i="5"/>
  <c r="G86" i="5"/>
  <c r="B122" i="10" l="1"/>
  <c r="I131" i="10" s="1"/>
  <c r="AE86" i="5"/>
  <c r="G87" i="5"/>
  <c r="L91" i="5"/>
  <c r="I88" i="5"/>
  <c r="J89" i="5"/>
  <c r="K90" i="5"/>
  <c r="C125" i="5"/>
  <c r="H89" i="5" s="1"/>
  <c r="B123" i="10" l="1"/>
  <c r="I132" i="10" s="1"/>
  <c r="AE87" i="5"/>
  <c r="K91" i="5"/>
  <c r="G88" i="5"/>
  <c r="J90" i="5"/>
  <c r="I89" i="5"/>
  <c r="L92" i="5"/>
  <c r="C126" i="5"/>
  <c r="H90" i="5" s="1"/>
  <c r="B124" i="10" l="1"/>
  <c r="I133" i="10" s="1"/>
  <c r="AE88" i="5"/>
  <c r="J91" i="5"/>
  <c r="I90" i="5"/>
  <c r="L93" i="5"/>
  <c r="K92" i="5"/>
  <c r="G89" i="5"/>
  <c r="C127" i="5"/>
  <c r="H91" i="5" s="1"/>
  <c r="B125" i="10" l="1"/>
  <c r="I134" i="10" s="1"/>
  <c r="AE89" i="5"/>
  <c r="C128" i="5"/>
  <c r="H92" i="5" s="1"/>
  <c r="K93" i="5"/>
  <c r="L94" i="5"/>
  <c r="G90" i="5"/>
  <c r="I91" i="5"/>
  <c r="J92" i="5"/>
  <c r="B126" i="10" l="1"/>
  <c r="I135" i="10" s="1"/>
  <c r="AE90" i="5"/>
  <c r="L95" i="5"/>
  <c r="K94" i="5"/>
  <c r="I92" i="5"/>
  <c r="J93" i="5"/>
  <c r="G91" i="5"/>
  <c r="C129" i="5"/>
  <c r="H93" i="5" s="1"/>
  <c r="B127" i="10" l="1"/>
  <c r="I136" i="10" s="1"/>
  <c r="AE91" i="5"/>
  <c r="K95" i="5"/>
  <c r="J94" i="5"/>
  <c r="L96" i="5"/>
  <c r="I93" i="5"/>
  <c r="G92" i="5"/>
  <c r="C130" i="5"/>
  <c r="H94" i="5" s="1"/>
  <c r="B128" i="10" l="1"/>
  <c r="I137" i="10" s="1"/>
  <c r="AE92" i="5"/>
  <c r="G93" i="5"/>
  <c r="L97" i="5"/>
  <c r="K96" i="5"/>
  <c r="I94" i="5"/>
  <c r="J95" i="5"/>
  <c r="C131" i="5"/>
  <c r="H95" i="5" s="1"/>
  <c r="B129" i="10" l="1"/>
  <c r="I138" i="10" s="1"/>
  <c r="AE93" i="5"/>
  <c r="J96" i="5"/>
  <c r="G94" i="5"/>
  <c r="K97" i="5"/>
  <c r="L98" i="5"/>
  <c r="I95" i="5"/>
  <c r="C132" i="5"/>
  <c r="H96" i="5" s="1"/>
  <c r="B130" i="10" l="1"/>
  <c r="I139" i="10" s="1"/>
  <c r="AE94" i="5"/>
  <c r="L99" i="5"/>
  <c r="I96" i="5"/>
  <c r="K98" i="5"/>
  <c r="J97" i="5"/>
  <c r="G95" i="5"/>
  <c r="C133" i="5"/>
  <c r="H97" i="5" s="1"/>
  <c r="B131" i="10" l="1"/>
  <c r="I140" i="10" s="1"/>
  <c r="AE95" i="5"/>
  <c r="C134" i="5"/>
  <c r="H98" i="5" s="1"/>
  <c r="L100" i="5"/>
  <c r="K99" i="5"/>
  <c r="I97" i="5"/>
  <c r="G96" i="5"/>
  <c r="J98" i="5"/>
  <c r="B132" i="10" l="1"/>
  <c r="I141" i="10" s="1"/>
  <c r="AE96" i="5"/>
  <c r="L101" i="5"/>
  <c r="G97" i="5"/>
  <c r="K100" i="5"/>
  <c r="I98" i="5"/>
  <c r="J99" i="5"/>
  <c r="C135" i="5"/>
  <c r="H99" i="5" s="1"/>
  <c r="B133" i="10" l="1"/>
  <c r="I142" i="10" s="1"/>
  <c r="AE97" i="5"/>
  <c r="C136" i="5"/>
  <c r="H100" i="5" s="1"/>
  <c r="L102" i="5"/>
  <c r="J100" i="5"/>
  <c r="K101" i="5"/>
  <c r="I99" i="5"/>
  <c r="G98" i="5"/>
  <c r="B134" i="10" l="1"/>
  <c r="I143" i="10" s="1"/>
  <c r="AE98" i="5"/>
  <c r="K102" i="5"/>
  <c r="G99" i="5"/>
  <c r="J101" i="5"/>
  <c r="L103" i="5"/>
  <c r="I100" i="5"/>
  <c r="C137" i="5"/>
  <c r="H101" i="5" s="1"/>
  <c r="B135" i="10" l="1"/>
  <c r="I144" i="10" s="1"/>
  <c r="AE99" i="5"/>
  <c r="I101" i="5"/>
  <c r="J102" i="5"/>
  <c r="K103" i="5"/>
  <c r="L104" i="5"/>
  <c r="G100" i="5"/>
  <c r="C138" i="5"/>
  <c r="H102" i="5" s="1"/>
  <c r="B136" i="10" l="1"/>
  <c r="I145" i="10" s="1"/>
  <c r="AE100" i="5"/>
  <c r="C139" i="5"/>
  <c r="H103" i="5" s="1"/>
  <c r="I102" i="5"/>
  <c r="L105" i="5"/>
  <c r="K104" i="5"/>
  <c r="J103" i="5"/>
  <c r="G101" i="5"/>
  <c r="B137" i="10" l="1"/>
  <c r="I146" i="10" s="1"/>
  <c r="AE101" i="5"/>
  <c r="J104" i="5"/>
  <c r="K105" i="5"/>
  <c r="I103" i="5"/>
  <c r="G102" i="5"/>
  <c r="L106" i="5"/>
  <c r="C140" i="5"/>
  <c r="H104" i="5" s="1"/>
  <c r="B138" i="10" l="1"/>
  <c r="I147" i="10" s="1"/>
  <c r="AE102" i="5"/>
  <c r="K106" i="5"/>
  <c r="I104" i="5"/>
  <c r="J105" i="5"/>
  <c r="G103" i="5"/>
  <c r="L107" i="5"/>
  <c r="C141" i="5"/>
  <c r="H105" i="5" s="1"/>
  <c r="B139" i="10" l="1"/>
  <c r="I148" i="10" s="1"/>
  <c r="AE103" i="5"/>
  <c r="C142" i="5"/>
  <c r="H106" i="5" s="1"/>
  <c r="J106" i="5"/>
  <c r="K107" i="5"/>
  <c r="I105" i="5"/>
  <c r="L108" i="5"/>
  <c r="G104" i="5"/>
  <c r="B140" i="10" l="1"/>
  <c r="I149" i="10" s="1"/>
  <c r="AE104" i="5"/>
  <c r="L109" i="5"/>
  <c r="G105" i="5"/>
  <c r="K108" i="5"/>
  <c r="J107" i="5"/>
  <c r="I106" i="5"/>
  <c r="C143" i="5"/>
  <c r="H107" i="5" s="1"/>
  <c r="B141" i="10" l="1"/>
  <c r="I150" i="10" s="1"/>
  <c r="AE105" i="5"/>
  <c r="J108" i="5"/>
  <c r="L110" i="5"/>
  <c r="I107" i="5"/>
  <c r="K109" i="5"/>
  <c r="G106" i="5"/>
  <c r="C144" i="5"/>
  <c r="H108" i="5" s="1"/>
  <c r="B142" i="10" l="1"/>
  <c r="I151" i="10" s="1"/>
  <c r="AE106" i="5"/>
  <c r="C145" i="5"/>
  <c r="H109" i="5" s="1"/>
  <c r="L111" i="5"/>
  <c r="K110" i="5"/>
  <c r="J109" i="5"/>
  <c r="I108" i="5"/>
  <c r="G107" i="5"/>
  <c r="B143" i="10" l="1"/>
  <c r="I152" i="10" s="1"/>
  <c r="AE107" i="5"/>
  <c r="K111" i="5"/>
  <c r="J110" i="5"/>
  <c r="G108" i="5"/>
  <c r="I109" i="5"/>
  <c r="L112" i="5"/>
  <c r="C146" i="5"/>
  <c r="H110" i="5" s="1"/>
  <c r="B144" i="10" l="1"/>
  <c r="I153" i="10" s="1"/>
  <c r="AE108" i="5"/>
  <c r="I110" i="5"/>
  <c r="L113" i="5"/>
  <c r="K112" i="5"/>
  <c r="J111" i="5"/>
  <c r="G109" i="5"/>
  <c r="C147" i="5"/>
  <c r="H111" i="5" s="1"/>
  <c r="B145" i="10" l="1"/>
  <c r="I154" i="10" s="1"/>
  <c r="AE109" i="5"/>
  <c r="C148" i="5"/>
  <c r="H112" i="5" s="1"/>
  <c r="I111" i="5"/>
  <c r="J112" i="5"/>
  <c r="K113" i="5"/>
  <c r="L114" i="5"/>
  <c r="G110" i="5"/>
  <c r="B146" i="10" l="1"/>
  <c r="I155" i="10" s="1"/>
  <c r="AE110" i="5"/>
  <c r="C149" i="5"/>
  <c r="H113" i="5" s="1"/>
  <c r="K114" i="5"/>
  <c r="J113" i="5"/>
  <c r="G111" i="5"/>
  <c r="L115" i="5"/>
  <c r="I112" i="5"/>
  <c r="B147" i="10" l="1"/>
  <c r="I156" i="10" s="1"/>
  <c r="AE111" i="5"/>
  <c r="J114" i="5"/>
  <c r="L116" i="5"/>
  <c r="I113" i="5"/>
  <c r="K115" i="5"/>
  <c r="G112" i="5"/>
  <c r="C150" i="5"/>
  <c r="H114" i="5" s="1"/>
  <c r="B148" i="10" l="1"/>
  <c r="I157" i="10" s="1"/>
  <c r="AE112" i="5"/>
  <c r="C151" i="5"/>
  <c r="H115" i="5" s="1"/>
  <c r="I114" i="5"/>
  <c r="L117" i="5"/>
  <c r="K116" i="5"/>
  <c r="J115" i="5"/>
  <c r="G113" i="5"/>
  <c r="B149" i="10" l="1"/>
  <c r="I158" i="10" s="1"/>
  <c r="AE113" i="5"/>
  <c r="G114" i="5"/>
  <c r="J116" i="5"/>
  <c r="I115" i="5"/>
  <c r="L118" i="5"/>
  <c r="K117" i="5"/>
  <c r="C152" i="5"/>
  <c r="H116" i="5" s="1"/>
  <c r="B150" i="10" l="1"/>
  <c r="I159" i="10" s="1"/>
  <c r="AE114" i="5"/>
  <c r="I116" i="5"/>
  <c r="L119" i="5"/>
  <c r="K118" i="5"/>
  <c r="G115" i="5"/>
  <c r="J117" i="5"/>
  <c r="C153" i="5"/>
  <c r="H117" i="5" s="1"/>
  <c r="B151" i="10" l="1"/>
  <c r="I160" i="10" s="1"/>
  <c r="AE115" i="5"/>
  <c r="K119" i="5"/>
  <c r="I117" i="5"/>
  <c r="J118" i="5"/>
  <c r="L120" i="5"/>
  <c r="G116" i="5"/>
  <c r="C154" i="5"/>
  <c r="H118" i="5" s="1"/>
  <c r="B152" i="10" l="1"/>
  <c r="I161" i="10" s="1"/>
  <c r="AE116" i="5"/>
  <c r="C155" i="5"/>
  <c r="H119" i="5" s="1"/>
  <c r="I118" i="5"/>
  <c r="K120" i="5"/>
  <c r="G117" i="5"/>
  <c r="J119" i="5"/>
  <c r="L121" i="5"/>
  <c r="B153" i="10" l="1"/>
  <c r="I162" i="10" s="1"/>
  <c r="AE117" i="5"/>
  <c r="I119" i="5"/>
  <c r="J120" i="5"/>
  <c r="K121" i="5"/>
  <c r="L122" i="5"/>
  <c r="G118" i="5"/>
  <c r="C156" i="5"/>
  <c r="H120" i="5" s="1"/>
  <c r="B154" i="10" l="1"/>
  <c r="I163" i="10" s="1"/>
  <c r="AE118" i="5"/>
  <c r="C157" i="5"/>
  <c r="H121" i="5" s="1"/>
  <c r="I120" i="5"/>
  <c r="K122" i="5"/>
  <c r="J121" i="5"/>
  <c r="L123" i="5"/>
  <c r="G119" i="5"/>
  <c r="B155" i="10" l="1"/>
  <c r="I164" i="10" s="1"/>
  <c r="AE119" i="5"/>
  <c r="C158" i="5"/>
  <c r="H122" i="5" s="1"/>
  <c r="K123" i="5"/>
  <c r="J122" i="5"/>
  <c r="L124" i="5"/>
  <c r="G120" i="5"/>
  <c r="I121" i="5"/>
  <c r="B156" i="10" l="1"/>
  <c r="I165" i="10" s="1"/>
  <c r="AE120" i="5"/>
  <c r="K124" i="5"/>
  <c r="J123" i="5"/>
  <c r="L125" i="5"/>
  <c r="I122" i="5"/>
  <c r="G121" i="5"/>
  <c r="C159" i="5"/>
  <c r="H123" i="5" s="1"/>
  <c r="B157" i="10" l="1"/>
  <c r="I166" i="10" s="1"/>
  <c r="AE121" i="5"/>
  <c r="I123" i="5"/>
  <c r="J124" i="5"/>
  <c r="L126" i="5"/>
  <c r="K125" i="5"/>
  <c r="G122" i="5"/>
  <c r="C160" i="5"/>
  <c r="H124" i="5" s="1"/>
  <c r="B158" i="10" l="1"/>
  <c r="I167" i="10" s="1"/>
  <c r="AE122" i="5"/>
  <c r="C161" i="5"/>
  <c r="H125" i="5" s="1"/>
  <c r="J125" i="5"/>
  <c r="L127" i="5"/>
  <c r="G123" i="5"/>
  <c r="I124" i="5"/>
  <c r="K126" i="5"/>
  <c r="B159" i="10" l="1"/>
  <c r="I168" i="10" s="1"/>
  <c r="AE123" i="5"/>
  <c r="K127" i="5"/>
  <c r="L128" i="5"/>
  <c r="J126" i="5"/>
  <c r="G124" i="5"/>
  <c r="I125" i="5"/>
  <c r="C162" i="5"/>
  <c r="H126" i="5" s="1"/>
  <c r="B160" i="10" l="1"/>
  <c r="I169" i="10" s="1"/>
  <c r="AE124" i="5"/>
  <c r="C163" i="5"/>
  <c r="H127" i="5" s="1"/>
  <c r="I126" i="5"/>
  <c r="L129" i="5"/>
  <c r="J127" i="5"/>
  <c r="K128" i="5"/>
  <c r="G125" i="5"/>
  <c r="B161" i="10" l="1"/>
  <c r="I170" i="10" s="1"/>
  <c r="AE125" i="5"/>
  <c r="C164" i="5"/>
  <c r="H128" i="5" s="1"/>
  <c r="L130" i="5"/>
  <c r="G126" i="5"/>
  <c r="I127" i="5"/>
  <c r="J128" i="5"/>
  <c r="K129" i="5"/>
  <c r="B162" i="10" l="1"/>
  <c r="I171" i="10" s="1"/>
  <c r="AE126" i="5"/>
  <c r="I128" i="5"/>
  <c r="G127" i="5"/>
  <c r="K130" i="5"/>
  <c r="L131" i="5"/>
  <c r="J129" i="5"/>
  <c r="C165" i="5"/>
  <c r="H129" i="5" s="1"/>
  <c r="B163" i="10" l="1"/>
  <c r="I172" i="10" s="1"/>
  <c r="AE127" i="5"/>
  <c r="C166" i="5"/>
  <c r="H130" i="5" s="1"/>
  <c r="J130" i="5"/>
  <c r="L132" i="5"/>
  <c r="K131" i="5"/>
  <c r="I129" i="5"/>
  <c r="G128" i="5"/>
  <c r="B164" i="10" l="1"/>
  <c r="I173" i="10" s="1"/>
  <c r="AE128" i="5"/>
  <c r="C167" i="5"/>
  <c r="H131" i="5" s="1"/>
  <c r="L133" i="5"/>
  <c r="G129" i="5"/>
  <c r="I130" i="5"/>
  <c r="J131" i="5"/>
  <c r="K132" i="5"/>
  <c r="B165" i="10" l="1"/>
  <c r="I174" i="10" s="1"/>
  <c r="AE129" i="5"/>
  <c r="I131" i="5"/>
  <c r="K133" i="5"/>
  <c r="L134" i="5"/>
  <c r="J132" i="5"/>
  <c r="G130" i="5"/>
  <c r="C168" i="5"/>
  <c r="H132" i="5" s="1"/>
  <c r="B166" i="10" l="1"/>
  <c r="I175" i="10" s="1"/>
  <c r="AE130" i="5"/>
  <c r="I132" i="5"/>
  <c r="L135" i="5"/>
  <c r="J133" i="5"/>
  <c r="K134" i="5"/>
  <c r="G131" i="5"/>
  <c r="C169" i="5"/>
  <c r="H133" i="5" s="1"/>
  <c r="B167" i="10" l="1"/>
  <c r="I176" i="10" s="1"/>
  <c r="AE131" i="5"/>
  <c r="L136" i="5"/>
  <c r="G132" i="5"/>
  <c r="J134" i="5"/>
  <c r="I133" i="5"/>
  <c r="K135" i="5"/>
  <c r="C170" i="5"/>
  <c r="H134" i="5" s="1"/>
  <c r="B168" i="10" l="1"/>
  <c r="I177" i="10" s="1"/>
  <c r="AE132" i="5"/>
  <c r="K136" i="5"/>
  <c r="I134" i="5"/>
  <c r="L137" i="5"/>
  <c r="J135" i="5"/>
  <c r="G133" i="5"/>
  <c r="C171" i="5"/>
  <c r="H135" i="5" s="1"/>
  <c r="B169" i="10" l="1"/>
  <c r="I178" i="10" s="1"/>
  <c r="AE133" i="5"/>
  <c r="I135" i="5"/>
  <c r="L138" i="5"/>
  <c r="K137" i="5"/>
  <c r="J136" i="5"/>
  <c r="G134" i="5"/>
  <c r="C172" i="5"/>
  <c r="H136" i="5" s="1"/>
  <c r="B170" i="10" l="1"/>
  <c r="I179" i="10" s="1"/>
  <c r="AE134" i="5"/>
  <c r="K138" i="5"/>
  <c r="L139" i="5"/>
  <c r="G135" i="5"/>
  <c r="I136" i="5"/>
  <c r="J137" i="5"/>
  <c r="C173" i="5"/>
  <c r="H137" i="5" s="1"/>
  <c r="B171" i="10" l="1"/>
  <c r="I180" i="10" s="1"/>
  <c r="AE135" i="5"/>
  <c r="J138" i="5"/>
  <c r="I137" i="5"/>
  <c r="K139" i="5"/>
  <c r="G136" i="5"/>
  <c r="L140" i="5"/>
  <c r="C174" i="5"/>
  <c r="H138" i="5" s="1"/>
  <c r="B172" i="10" l="1"/>
  <c r="I181" i="10" s="1"/>
  <c r="AE136" i="5"/>
  <c r="L141" i="5"/>
  <c r="K140" i="5"/>
  <c r="I138" i="5"/>
  <c r="J139" i="5"/>
  <c r="G137" i="5"/>
  <c r="C175" i="5"/>
  <c r="H139" i="5" s="1"/>
  <c r="B173" i="10" l="1"/>
  <c r="I182" i="10" s="1"/>
  <c r="AE137" i="5"/>
  <c r="I139" i="5"/>
  <c r="G138" i="5"/>
  <c r="J140" i="5"/>
  <c r="L142" i="5"/>
  <c r="K141" i="5"/>
  <c r="C176" i="5"/>
  <c r="H140" i="5" s="1"/>
  <c r="B174" i="10" l="1"/>
  <c r="I183" i="10" s="1"/>
  <c r="AE138" i="5"/>
  <c r="I140" i="5"/>
  <c r="K142" i="5"/>
  <c r="L143" i="5"/>
  <c r="J141" i="5"/>
  <c r="G139" i="5"/>
  <c r="C177" i="5"/>
  <c r="H141" i="5" s="1"/>
  <c r="B175" i="10" l="1"/>
  <c r="I184" i="10" s="1"/>
  <c r="AE139" i="5"/>
  <c r="I141" i="5"/>
  <c r="J142" i="5"/>
  <c r="L144" i="5"/>
  <c r="K143" i="5"/>
  <c r="G140" i="5"/>
  <c r="C178" i="5"/>
  <c r="H142" i="5" s="1"/>
  <c r="B176" i="10" l="1"/>
  <c r="I185" i="10" s="1"/>
  <c r="AE140" i="5"/>
  <c r="C179" i="5"/>
  <c r="H143" i="5" s="1"/>
  <c r="G141" i="5"/>
  <c r="I142" i="5"/>
  <c r="J143" i="5"/>
  <c r="K144" i="5"/>
  <c r="L145" i="5"/>
  <c r="B177" i="10" l="1"/>
  <c r="I186" i="10" s="1"/>
  <c r="AE141" i="5"/>
  <c r="G142" i="5"/>
  <c r="L146" i="5"/>
  <c r="J144" i="5"/>
  <c r="K145" i="5"/>
  <c r="I143" i="5"/>
  <c r="C180" i="5"/>
  <c r="H144" i="5" s="1"/>
  <c r="B178" i="10" l="1"/>
  <c r="I187" i="10" s="1"/>
  <c r="AE142" i="5"/>
  <c r="C181" i="5"/>
  <c r="H145" i="5" s="1"/>
  <c r="K146" i="5"/>
  <c r="L147" i="5"/>
  <c r="I144" i="5"/>
  <c r="J145" i="5"/>
  <c r="G143" i="5"/>
  <c r="B179" i="10" l="1"/>
  <c r="I188" i="10" s="1"/>
  <c r="AE143" i="5"/>
  <c r="C182" i="5"/>
  <c r="H146" i="5" s="1"/>
  <c r="G144" i="5"/>
  <c r="L148" i="5"/>
  <c r="I145" i="5"/>
  <c r="J146" i="5"/>
  <c r="K147" i="5"/>
  <c r="B180" i="10" l="1"/>
  <c r="I189" i="10" s="1"/>
  <c r="AE144" i="5"/>
  <c r="G145" i="5"/>
  <c r="J147" i="5"/>
  <c r="K148" i="5"/>
  <c r="I146" i="5"/>
  <c r="L149" i="5"/>
  <c r="C183" i="5"/>
  <c r="H147" i="5" s="1"/>
  <c r="B181" i="10" l="1"/>
  <c r="I190" i="10" s="1"/>
  <c r="AE145" i="5"/>
  <c r="L150" i="5"/>
  <c r="I147" i="5"/>
  <c r="J148" i="5"/>
  <c r="K149" i="5"/>
  <c r="G146" i="5"/>
  <c r="C184" i="5"/>
  <c r="H148" i="5" s="1"/>
  <c r="B182" i="10" l="1"/>
  <c r="I191" i="10" s="1"/>
  <c r="AE146" i="5"/>
  <c r="C185" i="5"/>
  <c r="H149" i="5" s="1"/>
  <c r="K150" i="5"/>
  <c r="J149" i="5"/>
  <c r="L151" i="5"/>
  <c r="G147" i="5"/>
  <c r="I148" i="5"/>
  <c r="B183" i="10" l="1"/>
  <c r="I192" i="10" s="1"/>
  <c r="AE147" i="5"/>
  <c r="J150" i="5"/>
  <c r="K151" i="5"/>
  <c r="I149" i="5"/>
  <c r="L152" i="5"/>
  <c r="G148" i="5"/>
  <c r="C186" i="5"/>
  <c r="H150" i="5" s="1"/>
  <c r="B184" i="10" l="1"/>
  <c r="I193" i="10" s="1"/>
  <c r="AE148" i="5"/>
  <c r="C187" i="5"/>
  <c r="H151" i="5" s="1"/>
  <c r="I150" i="5"/>
  <c r="J151" i="5"/>
  <c r="L153" i="5"/>
  <c r="K152" i="5"/>
  <c r="G149" i="5"/>
  <c r="B185" i="10" l="1"/>
  <c r="I194" i="10" s="1"/>
  <c r="AE149" i="5"/>
  <c r="L154" i="5"/>
  <c r="K153" i="5"/>
  <c r="J152" i="5"/>
  <c r="I151" i="5"/>
  <c r="G150" i="5"/>
  <c r="C188" i="5"/>
  <c r="H152" i="5" s="1"/>
  <c r="B186" i="10" l="1"/>
  <c r="I195" i="10" s="1"/>
  <c r="AE150" i="5"/>
  <c r="J153" i="5"/>
  <c r="K154" i="5"/>
  <c r="I152" i="5"/>
  <c r="L155" i="5"/>
  <c r="G151" i="5"/>
  <c r="C189" i="5"/>
  <c r="H153" i="5" s="1"/>
  <c r="B187" i="10" l="1"/>
  <c r="I196" i="10" s="1"/>
  <c r="AE151" i="5"/>
  <c r="L156" i="5"/>
  <c r="K155" i="5"/>
  <c r="I153" i="5"/>
  <c r="J154" i="5"/>
  <c r="G152" i="5"/>
  <c r="C190" i="5"/>
  <c r="H154" i="5" s="1"/>
  <c r="B188" i="10" l="1"/>
  <c r="I197" i="10" s="1"/>
  <c r="AE152" i="5"/>
  <c r="K156" i="5"/>
  <c r="I154" i="5"/>
  <c r="G153" i="5"/>
  <c r="L157" i="5"/>
  <c r="J155" i="5"/>
  <c r="L158" i="5"/>
  <c r="G158" i="5" s="1"/>
  <c r="B194" i="10" l="1"/>
  <c r="I203" i="10" s="1"/>
  <c r="AE158" i="5"/>
  <c r="B189" i="10"/>
  <c r="I198" i="10" s="1"/>
  <c r="AE153" i="5"/>
  <c r="J156" i="5"/>
  <c r="G154" i="5"/>
  <c r="K157" i="5"/>
  <c r="I155" i="5"/>
  <c r="B190" i="10" l="1"/>
  <c r="I199" i="10" s="1"/>
  <c r="AE154" i="5"/>
  <c r="K158" i="5"/>
  <c r="L159" i="5"/>
  <c r="G159" i="5" s="1"/>
  <c r="J157" i="5"/>
  <c r="I156" i="5"/>
  <c r="G155" i="5"/>
  <c r="B191" i="10" l="1"/>
  <c r="I200" i="10" s="1"/>
  <c r="AE155" i="5"/>
  <c r="B195" i="10"/>
  <c r="I204" i="10" s="1"/>
  <c r="AE159" i="5"/>
  <c r="J158" i="5"/>
  <c r="K159" i="5"/>
  <c r="L160" i="5"/>
  <c r="G160" i="5" s="1"/>
  <c r="G156" i="5"/>
  <c r="I157" i="5"/>
  <c r="B196" i="10" l="1"/>
  <c r="I205" i="10" s="1"/>
  <c r="AE160" i="5"/>
  <c r="B192" i="10"/>
  <c r="I201" i="10" s="1"/>
  <c r="AE156" i="5"/>
  <c r="G157" i="5"/>
  <c r="I158" i="5"/>
  <c r="J159" i="5"/>
  <c r="K160" i="5"/>
  <c r="B193" i="10" l="1"/>
  <c r="I202" i="10" s="1"/>
  <c r="G2" i="10" s="1"/>
  <c r="G5" i="10" s="1"/>
  <c r="AE157" i="5"/>
</calcChain>
</file>

<file path=xl/sharedStrings.xml><?xml version="1.0" encoding="utf-8"?>
<sst xmlns="http://schemas.openxmlformats.org/spreadsheetml/2006/main" count="692" uniqueCount="197">
  <si>
    <t>March 2022 forecast</t>
  </si>
  <si>
    <t>November 2022 forecast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</si>
  <si>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</si>
  <si>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</si>
  <si>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</si>
  <si>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</si>
  <si>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</si>
  <si>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</si>
  <si>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</si>
  <si>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</si>
  <si>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</si>
  <si>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</si>
  <si>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</si>
  <si>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</si>
  <si>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2024-25</t>
  </si>
  <si>
    <t>2025-26</t>
  </si>
  <si>
    <t>2026-27</t>
  </si>
  <si>
    <t>2027-28</t>
  </si>
  <si>
    <t>CPI</t>
  </si>
  <si>
    <t>Bank Rate (per cent)</t>
  </si>
  <si>
    <t>Oil prices (£ per barrel)</t>
  </si>
  <si>
    <t>Real household disposable income</t>
  </si>
  <si>
    <t>Gas prices (p. per therm)</t>
  </si>
  <si>
    <t>Pre-COVID Trend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</si>
  <si>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</si>
  <si>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</si>
  <si>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</si>
  <si>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</si>
  <si>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</si>
  <si>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</si>
  <si>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</si>
  <si>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</si>
  <si>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</si>
  <si>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</si>
  <si>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</si>
  <si>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</si>
  <si>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</si>
  <si>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</si>
  <si>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</si>
  <si>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</si>
  <si>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</si>
  <si>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</si>
  <si>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</si>
  <si>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</si>
  <si>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</si>
  <si>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</si>
  <si>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</si>
  <si>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</si>
  <si>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</si>
  <si>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</si>
  <si>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</si>
  <si>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</si>
  <si>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</si>
  <si>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</si>
  <si>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</si>
  <si>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</si>
  <si>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</si>
  <si>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</si>
  <si>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</si>
  <si>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</si>
  <si>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</si>
  <si>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</si>
  <si>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</si>
  <si>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</si>
  <si>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</si>
  <si>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</si>
  <si>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</si>
  <si>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</si>
  <si>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</si>
  <si>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</si>
  <si>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</si>
  <si>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</si>
  <si>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</si>
  <si>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</si>
  <si>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</si>
  <si>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</si>
  <si>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</si>
  <si>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</si>
  <si>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</si>
  <si>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</si>
  <si>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</si>
  <si>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</si>
  <si>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</si>
  <si>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</si>
  <si>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</si>
  <si>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</si>
  <si>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</si>
  <si>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</si>
  <si>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</si>
  <si>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Household saving ratio</t>
  </si>
  <si>
    <t>Household Saving Ratio + Google Trends (shock) + Energy Price Cap Threshold</t>
  </si>
  <si>
    <t>Threshold</t>
  </si>
  <si>
    <t>All of the energy demand reduction is dependable on the cost of Energy:</t>
  </si>
  <si>
    <t>If the energy is too cheap, then even reducing the consumption wouldn't help them save more / do more</t>
  </si>
  <si>
    <t>"Google Trends" Searches for "Energy Bill" only depends on energy prices + news, etc. // Median Value of Energy Bill (50) by the "Energy Price &lt;Threshold&gt;"</t>
  </si>
  <si>
    <t>So the regressor of "household saving ratio" would only matter while the prices are high enough for people to make a saving from that [0 or this value if the 2 conditions are met]</t>
  </si>
  <si>
    <t>Year I</t>
  </si>
  <si>
    <t>Year F</t>
  </si>
  <si>
    <t>Month I</t>
  </si>
  <si>
    <t>Month F</t>
  </si>
  <si>
    <t>Initial Y-m</t>
  </si>
  <si>
    <t>Final Y-m</t>
  </si>
  <si>
    <t>Price cap</t>
  </si>
  <si>
    <t>EPG</t>
  </si>
  <si>
    <t>Extra Help</t>
  </si>
  <si>
    <t>Result</t>
  </si>
  <si>
    <t>Date (month)</t>
  </si>
  <si>
    <t>Price Cap</t>
  </si>
  <si>
    <t>From 2019</t>
  </si>
  <si>
    <t>Domestic</t>
  </si>
  <si>
    <t>Price Cap Over 1200</t>
  </si>
  <si>
    <t>Average of different Prie Cap horizons</t>
  </si>
  <si>
    <t>Price cap +1</t>
  </si>
  <si>
    <t>Price cap +2</t>
  </si>
  <si>
    <t>Price cap +3</t>
  </si>
  <si>
    <t>Price cap +4</t>
  </si>
  <si>
    <t>Correlations</t>
  </si>
  <si>
    <t>Cap</t>
  </si>
  <si>
    <t>cap</t>
  </si>
  <si>
    <t>Date</t>
  </si>
  <si>
    <t>{</t>
  </si>
  <si>
    <t>"date"</t>
  </si>
  <si>
    <t xml:space="preserve"> : </t>
  </si>
  <si>
    <t>[</t>
  </si>
  <si>
    <t>,</t>
  </si>
  <si>
    <t>],</t>
  </si>
  <si>
    <t>"cap"</t>
  </si>
  <si>
    <t>]}</t>
  </si>
  <si>
    <t>£/MWh</t>
  </si>
  <si>
    <t>Baseload</t>
  </si>
  <si>
    <t>Price-cap</t>
  </si>
  <si>
    <t>YoY</t>
  </si>
  <si>
    <t>Ratio</t>
  </si>
  <si>
    <t>Ratio + fixed</t>
  </si>
  <si>
    <t>FIXED COSTS</t>
  </si>
  <si>
    <t>S21</t>
  </si>
  <si>
    <t>W21</t>
  </si>
  <si>
    <t>S22 (Apr 22)</t>
  </si>
  <si>
    <t>W22</t>
  </si>
  <si>
    <t>EPG W22</t>
  </si>
  <si>
    <t>Implied price cap (typical annual customer bill)</t>
  </si>
  <si>
    <t>Power curves</t>
  </si>
  <si>
    <t>*Price cap periods</t>
  </si>
  <si>
    <t>Month Start</t>
  </si>
  <si>
    <t>Start</t>
  </si>
  <si>
    <t>End</t>
  </si>
  <si>
    <t>Jan - Mar</t>
  </si>
  <si>
    <t>Apr - Jun</t>
  </si>
  <si>
    <t>Jul - Sep</t>
  </si>
  <si>
    <t>Oct- Dec</t>
  </si>
  <si>
    <t>EPG Apr-Jun 23</t>
  </si>
  <si>
    <t>Price Caps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</si>
  <si>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</si>
  <si>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</si>
  <si>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</si>
  <si>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</si>
  <si>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</si>
  <si>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</si>
  <si>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</si>
  <si>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</si>
  <si>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</si>
  <si>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</si>
  <si>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</si>
  <si>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Q126</t>
  </si>
  <si>
    <t>Q226</t>
  </si>
  <si>
    <t>Q326</t>
  </si>
  <si>
    <t>Q426</t>
  </si>
  <si>
    <t>Q127</t>
  </si>
  <si>
    <t>W = Q1</t>
  </si>
  <si>
    <t>Sp = Q2</t>
  </si>
  <si>
    <t>S = Q3</t>
  </si>
  <si>
    <t>A = Q4</t>
  </si>
  <si>
    <t>Q123</t>
  </si>
  <si>
    <t>Q227</t>
  </si>
  <si>
    <t>Q327</t>
  </si>
  <si>
    <t>Q427</t>
  </si>
  <si>
    <t>Q128</t>
  </si>
  <si>
    <t>Q228</t>
  </si>
  <si>
    <t>Q328</t>
  </si>
  <si>
    <t>Q428</t>
  </si>
  <si>
    <t>Q129</t>
  </si>
  <si>
    <t>Q229</t>
  </si>
  <si>
    <t>Q329</t>
  </si>
  <si>
    <t>Q429</t>
  </si>
  <si>
    <t>Q130</t>
  </si>
  <si>
    <t>Q230</t>
  </si>
  <si>
    <t>Q330</t>
  </si>
  <si>
    <t>Q430</t>
  </si>
  <si>
    <t>Cap Out</t>
  </si>
  <si>
    <t>Overwrite</t>
  </si>
  <si>
    <t>Aux</t>
  </si>
  <si>
    <t>Q131</t>
  </si>
  <si>
    <t>Previous</t>
  </si>
  <si>
    <t>Change</t>
  </si>
  <si>
    <t>Actual</t>
  </si>
  <si>
    <t>&gt;&gt;&gt;</t>
  </si>
  <si>
    <t>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</si>
</sst>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0.00000000"/>
  </numFmts>
  <fonts count="3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</font>
    <font>
      <sz val="13"/>
      <color theme="8"/>
      <name val="Calibri"/>
      <family val="2"/>
    </font>
    <font>
      <sz val="10"/>
      <color theme="8"/>
      <name val="Calibri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8"/>
      <color theme="1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1"/>
      <color rgb="FFFF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/>
      <right style="medium">
        <color theme="8"/>
      </right>
      <top/>
      <bottom/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 style="medium">
        <color theme="8"/>
      </left>
      <right style="medium">
        <color theme="8"/>
      </right>
      <top/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4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8" borderId="8" applyNumberFormat="0" applyFont="0" applyAlignment="0" applyProtection="0"/>
    <xf numFmtId="0" fontId="20" fillId="6" borderId="5" applyNumberFormat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8" fillId="0" borderId="0"/>
    <xf numFmtId="0" fontId="3" fillId="0" borderId="0"/>
    <xf numFmtId="9" fontId="3" fillId="0" borderId="0" applyFont="0" applyFill="0" applyBorder="0" applyAlignment="0" applyProtection="0"/>
  </cellStyleXfs>
  <cellXfs count="132">
    <xf numFmtId="0" fontId="0" fillId="0" borderId="0" xfId="0"/>
    <xf numFmtId="0" fontId="4" fillId="33" borderId="12" xfId="43" applyFont="1" applyFill="1" applyBorder="1" applyAlignment="1">
      <alignment horizontal="center" vertical="center" wrapText="1"/>
    </xf>
    <xf numFmtId="164" fontId="4" fillId="34" borderId="0" xfId="51" applyNumberFormat="1" applyFont="1" applyFill="1" applyAlignment="1">
      <alignment horizontal="center" vertical="center"/>
    </xf>
    <xf numFmtId="2" fontId="23" fillId="34" borderId="0" xfId="45" applyNumberFormat="1" applyFont="1" applyFill="1" applyAlignment="1">
      <alignment horizontal="center"/>
    </xf>
    <xf numFmtId="164" fontId="23" fillId="34" borderId="0" xfId="45" applyNumberFormat="1" applyFont="1" applyFill="1" applyAlignment="1">
      <alignment horizontal="center"/>
    </xf>
    <xf numFmtId="165" fontId="4" fillId="34" borderId="0" xfId="1" applyNumberFormat="1" applyFont="1" applyFill="1" applyAlignment="1">
      <alignment horizontal="center" vertical="center"/>
    </xf>
    <xf numFmtId="0" fontId="24" fillId="0" borderId="0" xfId="43" applyFont="1" applyAlignment="1">
      <alignment horizontal="center"/>
    </xf>
    <xf numFmtId="0" fontId="4" fillId="33" borderId="17" xfId="43" applyFont="1" applyFill="1" applyBorder="1" applyAlignment="1">
      <alignment horizontal="center" vertical="center" wrapText="1"/>
    </xf>
    <xf numFmtId="164" fontId="25" fillId="0" borderId="20" xfId="43" applyNumberFormat="1" applyFont="1" applyBorder="1" applyAlignment="1">
      <alignment horizontal="center" vertical="center" wrapText="1"/>
    </xf>
    <xf numFmtId="164" fontId="4" fillId="0" borderId="20" xfId="43" applyNumberFormat="1" applyFont="1" applyBorder="1" applyAlignment="1">
      <alignment horizontal="center" vertical="center" wrapText="1"/>
    </xf>
    <xf numFmtId="0" fontId="4" fillId="33" borderId="19" xfId="43" applyFont="1" applyFill="1" applyBorder="1" applyAlignment="1">
      <alignment horizontal="center" vertical="center" wrapText="1"/>
    </xf>
    <xf numFmtId="0" fontId="6" fillId="33" borderId="23" xfId="43" applyFont="1" applyFill="1" applyBorder="1" applyAlignment="1">
      <alignment horizontal="center" vertical="center" wrapText="1"/>
    </xf>
    <xf numFmtId="0" fontId="6" fillId="33" borderId="18" xfId="43" applyFont="1" applyFill="1" applyBorder="1" applyAlignment="1">
      <alignment horizontal="center" vertical="center" wrapText="1"/>
    </xf>
    <xf numFmtId="164" fontId="25" fillId="0" borderId="14" xfId="3" applyNumberFormat="1" applyFont="1" applyBorder="1" applyAlignment="1">
      <alignment horizontal="center" vertical="center" wrapText="1"/>
    </xf>
    <xf numFmtId="164" fontId="25" fillId="0" borderId="16" xfId="3" applyNumberFormat="1" applyFont="1" applyBorder="1" applyAlignment="1">
      <alignment horizontal="center" vertical="center" wrapText="1"/>
    </xf>
    <xf numFmtId="164" fontId="25" fillId="0" borderId="13" xfId="3" applyNumberFormat="1" applyFont="1" applyBorder="1" applyAlignment="1">
      <alignment horizontal="center" vertical="center" wrapText="1"/>
    </xf>
    <xf numFmtId="164" fontId="25" fillId="0" borderId="15" xfId="3" applyNumberFormat="1" applyFont="1" applyBorder="1" applyAlignment="1">
      <alignment horizontal="center" vertical="center" wrapText="1"/>
    </xf>
    <xf numFmtId="164" fontId="4" fillId="0" borderId="13" xfId="3" applyNumberFormat="1" applyFont="1" applyBorder="1" applyAlignment="1">
      <alignment horizontal="center" vertical="center" wrapText="1"/>
    </xf>
    <xf numFmtId="164" fontId="4" fillId="0" borderId="15" xfId="3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/>
    </xf>
    <xf numFmtId="164" fontId="0" fillId="0" borderId="0" xfId="0" applyNumberFormat="1"/>
    <xf numFmtId="164" fontId="25" fillId="0" borderId="22" xfId="43" applyNumberFormat="1" applyFont="1" applyBorder="1" applyAlignment="1">
      <alignment horizontal="center" vertical="center" wrapText="1"/>
    </xf>
    <xf numFmtId="0" fontId="4" fillId="33" borderId="21" xfId="43" applyFont="1" applyFill="1" applyBorder="1" applyAlignment="1">
      <alignment horizontal="center" vertical="center" wrapText="1"/>
    </xf>
    <xf numFmtId="0" fontId="4" fillId="33" borderId="10" xfId="43" applyFont="1" applyFill="1" applyBorder="1" applyAlignment="1">
      <alignment horizontal="center" vertical="center" wrapText="1"/>
    </xf>
    <xf numFmtId="0" fontId="4" fillId="33" borderId="11" xfId="43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14" fontId="27" fillId="0" borderId="0" xfId="0" applyNumberFormat="1" applyFont="1"/>
    <xf numFmtId="0" fontId="27" fillId="0" borderId="0" xfId="0" applyFont="1" applyAlignment="1">
      <alignment horizontal="center"/>
    </xf>
    <xf numFmtId="0" fontId="29" fillId="35" borderId="18" xfId="58" applyFont="1" applyFill="1" applyBorder="1" applyAlignment="1">
      <alignment horizontal="center" vertical="center" wrapText="1"/>
    </xf>
    <xf numFmtId="0" fontId="30" fillId="35" borderId="18" xfId="58" applyFont="1" applyFill="1" applyBorder="1" applyAlignment="1">
      <alignment horizontal="center" vertical="center" wrapText="1"/>
    </xf>
    <xf numFmtId="0" fontId="29" fillId="36" borderId="18" xfId="58" applyFont="1" applyFill="1" applyBorder="1" applyAlignment="1">
      <alignment horizontal="center" vertical="center" wrapText="1"/>
    </xf>
    <xf numFmtId="14" fontId="30" fillId="36" borderId="18" xfId="58" applyNumberFormat="1" applyFont="1" applyFill="1" applyBorder="1" applyAlignment="1">
      <alignment horizontal="center" vertical="center" wrapText="1"/>
    </xf>
    <xf numFmtId="0" fontId="32" fillId="37" borderId="18" xfId="59" applyFont="1" applyFill="1" applyBorder="1" applyAlignment="1">
      <alignment horizontal="center" vertical="center"/>
    </xf>
    <xf numFmtId="2" fontId="31" fillId="37" borderId="18" xfId="59" applyNumberFormat="1" applyFont="1" applyFill="1" applyBorder="1" applyAlignment="1">
      <alignment horizontal="center"/>
    </xf>
    <xf numFmtId="2" fontId="32" fillId="38" borderId="18" xfId="59" applyNumberFormat="1" applyFont="1" applyFill="1" applyBorder="1" applyAlignment="1">
      <alignment horizontal="center"/>
    </xf>
    <xf numFmtId="2" fontId="31" fillId="38" borderId="18" xfId="59" applyNumberFormat="1" applyFont="1" applyFill="1" applyBorder="1" applyAlignment="1">
      <alignment horizontal="center"/>
    </xf>
    <xf numFmtId="2" fontId="32" fillId="35" borderId="18" xfId="59" applyNumberFormat="1" applyFont="1" applyFill="1" applyBorder="1" applyAlignment="1">
      <alignment horizontal="center"/>
    </xf>
    <xf numFmtId="2" fontId="31" fillId="35" borderId="18" xfId="59" applyNumberFormat="1" applyFont="1" applyFill="1" applyBorder="1" applyAlignment="1">
      <alignment horizontal="center"/>
    </xf>
    <xf numFmtId="2" fontId="32" fillId="39" borderId="18" xfId="59" applyNumberFormat="1" applyFont="1" applyFill="1" applyBorder="1" applyAlignment="1">
      <alignment horizontal="center"/>
    </xf>
    <xf numFmtId="2" fontId="31" fillId="39" borderId="18" xfId="59" applyNumberFormat="1" applyFont="1" applyFill="1" applyBorder="1" applyAlignment="1">
      <alignment horizontal="center"/>
    </xf>
    <xf numFmtId="0" fontId="21" fillId="0" borderId="24" xfId="0" applyFont="1" applyBorder="1" applyAlignment="1">
      <alignment horizontal="center" vertical="center" wrapText="1"/>
    </xf>
    <xf numFmtId="0" fontId="10" fillId="33" borderId="18" xfId="0" applyFont="1" applyFill="1" applyBorder="1" applyAlignment="1">
      <alignment horizontal="center" vertical="center" wrapText="1"/>
    </xf>
    <xf numFmtId="17" fontId="5" fillId="0" borderId="19" xfId="0" applyNumberFormat="1" applyFont="1" applyBorder="1" applyAlignment="1">
      <alignment horizontal="center"/>
    </xf>
    <xf numFmtId="1" fontId="0" fillId="39" borderId="20" xfId="60" applyNumberFormat="1" applyFont="1" applyFill="1" applyBorder="1" applyAlignment="1">
      <alignment horizontal="center"/>
    </xf>
    <xf numFmtId="165" fontId="0" fillId="39" borderId="20" xfId="6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0" xfId="0" applyBorder="1"/>
    <xf numFmtId="1" fontId="0" fillId="0" borderId="20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3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3" fillId="40" borderId="34" xfId="0" applyFont="1" applyFill="1" applyBorder="1" applyAlignment="1">
      <alignment horizontal="center"/>
    </xf>
    <xf numFmtId="0" fontId="3" fillId="40" borderId="35" xfId="0" applyFont="1" applyFill="1" applyBorder="1" applyAlignment="1">
      <alignment horizontal="center"/>
    </xf>
    <xf numFmtId="9" fontId="0" fillId="0" borderId="0" xfId="1" applyFont="1" applyBorder="1"/>
    <xf numFmtId="17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7" fontId="0" fillId="0" borderId="2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9" fontId="0" fillId="0" borderId="26" xfId="1" applyFon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40" borderId="33" xfId="0" applyFont="1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14" fontId="3" fillId="37" borderId="20" xfId="0" applyNumberFormat="1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1" fontId="0" fillId="0" borderId="37" xfId="0" applyNumberFormat="1" applyBorder="1" applyAlignment="1">
      <alignment horizontal="center"/>
    </xf>
    <xf numFmtId="0" fontId="33" fillId="0" borderId="33" xfId="0" applyFont="1" applyBorder="1" applyAlignment="1">
      <alignment horizontal="left"/>
    </xf>
    <xf numFmtId="0" fontId="26" fillId="40" borderId="33" xfId="0" applyFont="1" applyFill="1" applyBorder="1" applyAlignment="1">
      <alignment horizontal="center"/>
    </xf>
    <xf numFmtId="17" fontId="0" fillId="0" borderId="0" xfId="0" applyNumberFormat="1" applyAlignment="1">
      <alignment horizontal="center"/>
    </xf>
    <xf numFmtId="17" fontId="0" fillId="0" borderId="20" xfId="0" applyNumberFormat="1" applyBorder="1" applyAlignment="1">
      <alignment horizontal="center"/>
    </xf>
    <xf numFmtId="17" fontId="0" fillId="0" borderId="26" xfId="0" applyNumberFormat="1" applyBorder="1" applyAlignment="1">
      <alignment horizontal="center"/>
    </xf>
    <xf numFmtId="17" fontId="0" fillId="0" borderId="22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35" borderId="19" xfId="0" applyFill="1" applyBorder="1" applyAlignment="1">
      <alignment horizontal="center"/>
    </xf>
    <xf numFmtId="1" fontId="0" fillId="35" borderId="20" xfId="0" applyNumberFormat="1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1" fontId="0" fillId="35" borderId="26" xfId="0" applyNumberFormat="1" applyFill="1" applyBorder="1" applyAlignment="1">
      <alignment horizontal="center"/>
    </xf>
    <xf numFmtId="1" fontId="0" fillId="35" borderId="22" xfId="0" applyNumberFormat="1" applyFill="1" applyBorder="1" applyAlignment="1">
      <alignment horizontal="center"/>
    </xf>
    <xf numFmtId="0" fontId="30" fillId="40" borderId="18" xfId="58" applyFont="1" applyFill="1" applyBorder="1" applyAlignment="1">
      <alignment horizontal="center" vertical="center" wrapText="1"/>
    </xf>
    <xf numFmtId="0" fontId="3" fillId="37" borderId="20" xfId="0" applyFont="1" applyFill="1" applyBorder="1" applyAlignment="1">
      <alignment horizontal="center"/>
    </xf>
    <xf numFmtId="0" fontId="0" fillId="0" borderId="35" xfId="0" applyBorder="1"/>
    <xf numFmtId="14" fontId="21" fillId="39" borderId="20" xfId="0" applyNumberFormat="1" applyFont="1" applyFill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37" borderId="24" xfId="0" applyFill="1" applyBorder="1" applyAlignment="1">
      <alignment horizontal="center"/>
    </xf>
    <xf numFmtId="14" fontId="3" fillId="37" borderId="25" xfId="0" applyNumberFormat="1" applyFont="1" applyFill="1" applyBorder="1" applyAlignment="1">
      <alignment horizontal="center"/>
    </xf>
    <xf numFmtId="14" fontId="3" fillId="37" borderId="23" xfId="0" applyNumberFormat="1" applyFont="1" applyFill="1" applyBorder="1" applyAlignment="1">
      <alignment horizontal="center"/>
    </xf>
    <xf numFmtId="0" fontId="0" fillId="35" borderId="33" xfId="0" applyFill="1" applyBorder="1" applyAlignment="1">
      <alignment horizontal="center"/>
    </xf>
    <xf numFmtId="1" fontId="0" fillId="35" borderId="35" xfId="0" applyNumberFormat="1" applyFill="1" applyBorder="1" applyAlignment="1">
      <alignment horizontal="center"/>
    </xf>
    <xf numFmtId="1" fontId="0" fillId="35" borderId="34" xfId="0" applyNumberFormat="1" applyFill="1" applyBorder="1" applyAlignment="1">
      <alignment horizontal="center"/>
    </xf>
    <xf numFmtId="1" fontId="0" fillId="35" borderId="38" xfId="0" applyNumberFormat="1" applyFill="1" applyBorder="1" applyAlignment="1">
      <alignment horizontal="center"/>
    </xf>
    <xf numFmtId="1" fontId="0" fillId="35" borderId="0" xfId="0" applyNumberFormat="1" applyFill="1" applyAlignment="1">
      <alignment horizontal="center"/>
    </xf>
    <xf numFmtId="1" fontId="0" fillId="35" borderId="30" xfId="0" applyNumberFormat="1" applyFill="1" applyBorder="1" applyAlignment="1">
      <alignment horizontal="center"/>
    </xf>
    <xf numFmtId="1" fontId="0" fillId="35" borderId="39" xfId="0" applyNumberFormat="1" applyFill="1" applyBorder="1" applyAlignment="1">
      <alignment horizontal="center"/>
    </xf>
    <xf numFmtId="14" fontId="3" fillId="37" borderId="40" xfId="0" applyNumberFormat="1" applyFont="1" applyFill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35" borderId="41" xfId="0" applyNumberFormat="1" applyFill="1" applyBorder="1" applyAlignment="1">
      <alignment horizontal="center"/>
    </xf>
    <xf numFmtId="1" fontId="0" fillId="35" borderId="29" xfId="0" applyNumberFormat="1" applyFill="1" applyBorder="1" applyAlignment="1">
      <alignment horizontal="center"/>
    </xf>
    <xf numFmtId="1" fontId="0" fillId="35" borderId="42" xfId="0" applyNumberFormat="1" applyFill="1" applyBorder="1" applyAlignment="1">
      <alignment horizontal="center"/>
    </xf>
    <xf numFmtId="1" fontId="0" fillId="0" borderId="0" xfId="0" applyNumberFormat="1"/>
    <xf numFmtId="0" fontId="33" fillId="0" borderId="24" xfId="0" applyFont="1" applyBorder="1" applyAlignment="1">
      <alignment horizontal="center" vertical="center" wrapText="1"/>
    </xf>
    <xf numFmtId="0" fontId="33" fillId="0" borderId="25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26" fillId="40" borderId="0" xfId="0" applyFont="1" applyFill="1" applyAlignment="1">
      <alignment horizontal="center" vertical="center" wrapText="1"/>
    </xf>
    <xf numFmtId="0" fontId="26" fillId="40" borderId="26" xfId="0" applyFont="1" applyFill="1" applyBorder="1" applyAlignment="1">
      <alignment horizontal="center" vertical="center" wrapText="1"/>
    </xf>
    <xf numFmtId="0" fontId="26" fillId="0" borderId="24" xfId="0" applyFont="1" applyBorder="1" applyAlignment="1">
      <alignment horizontal="center"/>
    </xf>
    <xf numFmtId="0" fontId="26" fillId="0" borderId="23" xfId="0" applyFont="1" applyBorder="1" applyAlignment="1">
      <alignment horizontal="center"/>
    </xf>
    <xf numFmtId="0" fontId="26" fillId="0" borderId="25" xfId="0" applyFont="1" applyBorder="1" applyAlignment="1">
      <alignment horizontal="center"/>
    </xf>
    <xf numFmtId="164" fontId="35" fillId="41" borderId="0" xfId="0" applyNumberFormat="1" applyFont="1" applyFill="1" applyAlignment="1">
      <alignment horizontal="center"/>
    </xf>
    <xf numFmtId="0" fontId="35" fillId="41" borderId="0" xfId="0" applyFont="1" applyFill="1" applyAlignment="1">
      <alignment horizontal="center"/>
    </xf>
  </cellXfs>
  <cellStyles count="61">
    <cellStyle name="20% - Accent1 2" xfId="4" xr:uid="{8E6069AD-2B63-43EC-8A83-09116EAEC39F}"/>
    <cellStyle name="20% - Accent2 2" xfId="5" xr:uid="{10A43319-23BE-415D-8936-9D66779EC614}"/>
    <cellStyle name="20% - Accent3 2" xfId="6" xr:uid="{7DD959AC-5649-4C83-99A9-76FEEA187E8D}"/>
    <cellStyle name="20% - Accent4 2" xfId="7" xr:uid="{DA52C9F2-31B2-4D57-9470-402905CF74D4}"/>
    <cellStyle name="20% - Accent5 2" xfId="8" xr:uid="{52A1033C-5345-4745-B82E-20AD2B406FDD}"/>
    <cellStyle name="20% - Accent6 2" xfId="9" xr:uid="{49DAFCA9-A115-466B-B923-FFBEF9740B52}"/>
    <cellStyle name="40% - Accent1 2" xfId="10" xr:uid="{88BBDF97-8BB6-425F-B998-0325D7D2E4F8}"/>
    <cellStyle name="40% - Accent2 2" xfId="11" xr:uid="{FE556C77-EFD6-41DF-9B76-DBE38E6A99BD}"/>
    <cellStyle name="40% - Accent3 2" xfId="12" xr:uid="{5F6D285F-0EE0-4CA2-A445-B41DDD15AA4C}"/>
    <cellStyle name="40% - Accent4 2" xfId="13" xr:uid="{AC58B7EB-F76F-4622-8316-799D5CA3D1D6}"/>
    <cellStyle name="40% - Accent5 2" xfId="14" xr:uid="{009EC10D-C3D1-4018-AC24-8FC31EB1192A}"/>
    <cellStyle name="40% - Accent6 2" xfId="15" xr:uid="{B6290E4B-B67D-49B0-9007-85EB00570897}"/>
    <cellStyle name="60% - Accent1 2" xfId="16" xr:uid="{CB5D58C8-1235-4DE4-BF48-A53536192946}"/>
    <cellStyle name="60% - Accent2 2" xfId="17" xr:uid="{6DCA53EC-C0FE-424E-BDD4-A2312B499036}"/>
    <cellStyle name="60% - Accent3 2" xfId="18" xr:uid="{96C3BB72-9020-4C19-86C8-E69F49065274}"/>
    <cellStyle name="60% - Accent4 2" xfId="19" xr:uid="{30F784A6-CB8C-4FE3-A93B-0741C50C56A8}"/>
    <cellStyle name="60% - Accent5 2" xfId="20" xr:uid="{F93ACA4B-E644-4406-AA87-2ED13C484CCD}"/>
    <cellStyle name="60% - Accent6 2" xfId="21" xr:uid="{24CF020D-F8E1-4586-AA60-D60BD0A44B39}"/>
    <cellStyle name="Accent1 2" xfId="22" xr:uid="{D88D0ABA-EA94-4AA4-97E6-D0D13C378452}"/>
    <cellStyle name="Accent2 2" xfId="23" xr:uid="{4BC19C99-C5B3-4092-88E0-5BDBC4B298DE}"/>
    <cellStyle name="Accent3 2" xfId="24" xr:uid="{DF189A66-B2F0-487A-B115-58C42955ED16}"/>
    <cellStyle name="Accent4 2" xfId="25" xr:uid="{2AF70EB6-FDE1-414B-AA6E-715FC29D1DF5}"/>
    <cellStyle name="Accent5 2" xfId="26" xr:uid="{4B72573C-7B35-4E81-AC43-C1E1E997D1DF}"/>
    <cellStyle name="Accent6 2" xfId="27" xr:uid="{D81A50F5-969E-4525-8046-22A1064DAFE3}"/>
    <cellStyle name="Bad 2" xfId="28" xr:uid="{6D78E79E-1E23-4267-9D75-AA74F8CAA67F}"/>
    <cellStyle name="Calculation 2" xfId="29" xr:uid="{1924286C-2AD9-4B33-AFE4-21E701C6279F}"/>
    <cellStyle name="Check Cell 2" xfId="30" xr:uid="{3C8E07C1-4BCB-4A06-AEBC-141DE9E70D77}"/>
    <cellStyle name="Comma 2 16" xfId="31" xr:uid="{E32C4156-5DA1-48C2-B988-6631771D5467}"/>
    <cellStyle name="Explanatory Text 2" xfId="32" xr:uid="{2F70C38C-D7A1-4FF6-88EC-35E6B3CC8998}"/>
    <cellStyle name="Good 2" xfId="33" xr:uid="{7661DCE1-7529-4E30-A3CC-2917418A256E}"/>
    <cellStyle name="Heading 1 2" xfId="34" xr:uid="{00AA52EC-D315-4259-818A-BDE18F999C5F}"/>
    <cellStyle name="Heading 2 2" xfId="35" xr:uid="{2CCF1914-68CC-4608-B9CA-111E8C798FA2}"/>
    <cellStyle name="Heading 3 2" xfId="36" xr:uid="{AB8A0154-76EE-4858-B5F6-5E369CB2F22C}"/>
    <cellStyle name="Heading 4 2" xfId="37" xr:uid="{B3D5F96E-832F-4C1C-A98C-E8C5C060340D}"/>
    <cellStyle name="Input 2" xfId="38" xr:uid="{799C52AB-0E83-4289-AAB1-1118D98228F5}"/>
    <cellStyle name="Linked Cell 2" xfId="39" xr:uid="{7EE44C11-3276-4536-B4B7-095A8E5F7800}"/>
    <cellStyle name="Neutral 2" xfId="40" xr:uid="{A8656078-DEEF-453E-9E45-B9E870B49DD2}"/>
    <cellStyle name="Normal" xfId="0" builtinId="0"/>
    <cellStyle name="Normal 10 2" xfId="59" xr:uid="{691CD322-E7E3-41DD-8A94-02721BAC4DD3}"/>
    <cellStyle name="Normal 10 4" xfId="41" xr:uid="{837B13A6-2FB9-41C6-BBC9-C30098ADF307}"/>
    <cellStyle name="Normal 102" xfId="42" xr:uid="{04A4739B-8430-46C7-BF2A-A759FCC09D12}"/>
    <cellStyle name="Normal 12" xfId="43" xr:uid="{5A359A8C-BDE2-41AB-89D0-FC92997D1646}"/>
    <cellStyle name="Normal 2" xfId="44" xr:uid="{B318A5D1-138B-459A-9F2D-2A302FE46341}"/>
    <cellStyle name="Normal 2 12 3" xfId="45" xr:uid="{E8A8B091-577C-4E76-8DAB-645A9C307AF6}"/>
    <cellStyle name="Normal 2 2 12" xfId="46" xr:uid="{259E6A72-9D28-45A0-B50E-A9AF3465B0BF}"/>
    <cellStyle name="Normal 24 2 2" xfId="47" xr:uid="{0F958BE8-BD4A-4F84-85E7-ECA95967E820}"/>
    <cellStyle name="Normal 3" xfId="3" xr:uid="{D2C76589-6A36-4BBC-A9A9-47857CC10E27}"/>
    <cellStyle name="Normal 54" xfId="58" xr:uid="{4BAE48E1-E2D6-4B50-84F8-E05152347FC5}"/>
    <cellStyle name="Normal 60" xfId="48" xr:uid="{7BDC8330-F5C0-4C09-B81E-29149E04FEDA}"/>
    <cellStyle name="Normal 7 2" xfId="49" xr:uid="{114A7886-27AE-4138-9839-D94B141E3E3D}"/>
    <cellStyle name="Normal 8" xfId="50" xr:uid="{851F7925-BED0-4F07-A088-5ED25ECF67AB}"/>
    <cellStyle name="Normal_SOBR table1" xfId="51" xr:uid="{07511099-E4C1-4812-BDA1-E4EDD5DE2095}"/>
    <cellStyle name="Note 2" xfId="52" xr:uid="{F302BF87-ACAD-44EF-9BBB-FB1BC8C8A359}"/>
    <cellStyle name="Output 2" xfId="53" xr:uid="{D5C7196F-89B5-467A-936F-AB179433EDBF}"/>
    <cellStyle name="Percent" xfId="1" builtinId="5"/>
    <cellStyle name="Percent 2" xfId="55" xr:uid="{5459DE07-6E81-4EA9-9DAD-A49DD6E22127}"/>
    <cellStyle name="Percent 3" xfId="54" xr:uid="{7F155D04-D982-4D9C-B1CF-E2152526DD4B}"/>
    <cellStyle name="Percent 37" xfId="60" xr:uid="{7A9ECFFD-824E-4725-BF8D-E0AECE1517EA}"/>
    <cellStyle name="Title" xfId="2" builtinId="15" customBuiltin="1"/>
    <cellStyle name="Total 2" xfId="56" xr:uid="{75E2A99E-11FB-46AF-BAE7-C27ABDB19AD4}"/>
    <cellStyle name="Warning Text 2" xfId="57" xr:uid="{F568D697-E32A-48DA-BA82-9457042ECD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Real household disposable income per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scribbling!$C$3</c:f>
              <c:strCache>
                <c:ptCount val="1"/>
                <c:pt idx="0">
                  <c:v>Pre-COVID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scribbling!$B$4:$B$19</c:f>
              <c:strCache>
                <c:ptCount val="1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  <c:pt idx="7">
                  <c:v>2019-20</c:v>
                </c:pt>
                <c:pt idx="8">
                  <c:v>2020-21</c:v>
                </c:pt>
                <c:pt idx="9">
                  <c:v>2021-22</c:v>
                </c:pt>
                <c:pt idx="10">
                  <c:v>2022-23</c:v>
                </c:pt>
                <c:pt idx="11">
                  <c:v>2023-24</c:v>
                </c:pt>
                <c:pt idx="12">
                  <c:v>2024-25</c:v>
                </c:pt>
                <c:pt idx="13">
                  <c:v>2025-26</c:v>
                </c:pt>
                <c:pt idx="14">
                  <c:v>2026-27</c:v>
                </c:pt>
                <c:pt idx="15">
                  <c:v>2027-28</c:v>
                </c:pt>
              </c:strCache>
            </c:strRef>
          </c:cat>
          <c:val>
            <c:numRef>
              <c:f>scribbling!$C$4:$C$19</c:f>
              <c:numCache>
                <c:formatCode>0.0</c:formatCode>
                <c:ptCount val="16"/>
                <c:pt idx="0">
                  <c:v>89.893450684243405</c:v>
                </c:pt>
                <c:pt idx="1">
                  <c:v>91.758750099076792</c:v>
                </c:pt>
                <c:pt idx="2">
                  <c:v>92.855248016904639</c:v>
                </c:pt>
                <c:pt idx="3">
                  <c:v>98.021017484846823</c:v>
                </c:pt>
                <c:pt idx="4">
                  <c:v>96.537211529454495</c:v>
                </c:pt>
                <c:pt idx="5">
                  <c:v>98.048693963312417</c:v>
                </c:pt>
                <c:pt idx="6">
                  <c:v>99.621847230716256</c:v>
                </c:pt>
                <c:pt idx="7">
                  <c:v>100</c:v>
                </c:pt>
                <c:pt idx="8">
                  <c:v>100.44347462304502</c:v>
                </c:pt>
                <c:pt idx="9">
                  <c:v>101.89198302182214</c:v>
                </c:pt>
                <c:pt idx="10">
                  <c:v>103.34049142059926</c:v>
                </c:pt>
                <c:pt idx="11">
                  <c:v>104.78899981937637</c:v>
                </c:pt>
                <c:pt idx="12">
                  <c:v>106.23750821815348</c:v>
                </c:pt>
                <c:pt idx="13">
                  <c:v>107.6860166169306</c:v>
                </c:pt>
                <c:pt idx="14">
                  <c:v>109.13452501570772</c:v>
                </c:pt>
                <c:pt idx="15">
                  <c:v>110.58303341448485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5-4EA8-8181-29D402BEBC19}"/>
            </c:ext>
          </c:extLst>
        </c:ser>
        <c:ser>
          <c:idx val="1"/>
          <c:order val="1"/>
          <c:tx>
            <c:strRef>
              <c:f>scribbling!$D$3</c:f>
              <c:strCache>
                <c:ptCount val="1"/>
                <c:pt idx="0">
                  <c:v>March 2022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scribbling!$B$4:$B$19</c:f>
              <c:strCache>
                <c:ptCount val="1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  <c:pt idx="7">
                  <c:v>2019-20</c:v>
                </c:pt>
                <c:pt idx="8">
                  <c:v>2020-21</c:v>
                </c:pt>
                <c:pt idx="9">
                  <c:v>2021-22</c:v>
                </c:pt>
                <c:pt idx="10">
                  <c:v>2022-23</c:v>
                </c:pt>
                <c:pt idx="11">
                  <c:v>2023-24</c:v>
                </c:pt>
                <c:pt idx="12">
                  <c:v>2024-25</c:v>
                </c:pt>
                <c:pt idx="13">
                  <c:v>2025-26</c:v>
                </c:pt>
                <c:pt idx="14">
                  <c:v>2026-27</c:v>
                </c:pt>
                <c:pt idx="15">
                  <c:v>2027-28</c:v>
                </c:pt>
              </c:strCache>
            </c:strRef>
          </c:cat>
          <c:val>
            <c:numRef>
              <c:f>scribbling!$D$4:$D$19</c:f>
              <c:numCache>
                <c:formatCode>0.0</c:formatCode>
                <c:ptCount val="16"/>
                <c:pt idx="0">
                  <c:v>89.893450684243405</c:v>
                </c:pt>
                <c:pt idx="1">
                  <c:v>91.758750099076792</c:v>
                </c:pt>
                <c:pt idx="2">
                  <c:v>92.855248016904639</c:v>
                </c:pt>
                <c:pt idx="3">
                  <c:v>98.021017484846823</c:v>
                </c:pt>
                <c:pt idx="4">
                  <c:v>96.537211529454495</c:v>
                </c:pt>
                <c:pt idx="5">
                  <c:v>98.048693963312417</c:v>
                </c:pt>
                <c:pt idx="6">
                  <c:v>99.621847230716256</c:v>
                </c:pt>
                <c:pt idx="7">
                  <c:v>100</c:v>
                </c:pt>
                <c:pt idx="8">
                  <c:v>100.08523436251544</c:v>
                </c:pt>
                <c:pt idx="9">
                  <c:v>100.85799549124073</c:v>
                </c:pt>
                <c:pt idx="10">
                  <c:v>98.638324889975124</c:v>
                </c:pt>
                <c:pt idx="11">
                  <c:v>99.407642805115231</c:v>
                </c:pt>
                <c:pt idx="12">
                  <c:v>101.2003018405492</c:v>
                </c:pt>
                <c:pt idx="13">
                  <c:v>102.55136713845627</c:v>
                </c:pt>
                <c:pt idx="14">
                  <c:v>103.84348987004329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5-4EA8-8181-29D402BEBC19}"/>
            </c:ext>
          </c:extLst>
        </c:ser>
        <c:ser>
          <c:idx val="2"/>
          <c:order val="2"/>
          <c:tx>
            <c:strRef>
              <c:f>scribbling!$E$3</c:f>
              <c:strCache>
                <c:ptCount val="1"/>
                <c:pt idx="0">
                  <c:v>November 2022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scribbling!$B$4:$B$19</c:f>
              <c:strCache>
                <c:ptCount val="1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  <c:pt idx="7">
                  <c:v>2019-20</c:v>
                </c:pt>
                <c:pt idx="8">
                  <c:v>2020-21</c:v>
                </c:pt>
                <c:pt idx="9">
                  <c:v>2021-22</c:v>
                </c:pt>
                <c:pt idx="10">
                  <c:v>2022-23</c:v>
                </c:pt>
                <c:pt idx="11">
                  <c:v>2023-24</c:v>
                </c:pt>
                <c:pt idx="12">
                  <c:v>2024-25</c:v>
                </c:pt>
                <c:pt idx="13">
                  <c:v>2025-26</c:v>
                </c:pt>
                <c:pt idx="14">
                  <c:v>2026-27</c:v>
                </c:pt>
                <c:pt idx="15">
                  <c:v>2027-28</c:v>
                </c:pt>
              </c:strCache>
            </c:strRef>
          </c:cat>
          <c:val>
            <c:numRef>
              <c:f>scribbling!$E$4:$E$19</c:f>
              <c:numCache>
                <c:formatCode>0.0</c:formatCode>
                <c:ptCount val="16"/>
                <c:pt idx="0">
                  <c:v>88.57986502941057</c:v>
                </c:pt>
                <c:pt idx="1">
                  <c:v>90.949585767984971</c:v>
                </c:pt>
                <c:pt idx="2">
                  <c:v>92.259040808338028</c:v>
                </c:pt>
                <c:pt idx="3">
                  <c:v>97.288956644636912</c:v>
                </c:pt>
                <c:pt idx="4">
                  <c:v>95.880145144756597</c:v>
                </c:pt>
                <c:pt idx="5">
                  <c:v>97.613239192920304</c:v>
                </c:pt>
                <c:pt idx="6">
                  <c:v>98.746554579554711</c:v>
                </c:pt>
                <c:pt idx="7">
                  <c:v>100</c:v>
                </c:pt>
                <c:pt idx="8">
                  <c:v>98.393295027035478</c:v>
                </c:pt>
                <c:pt idx="9">
                  <c:v>98.623812910769999</c:v>
                </c:pt>
                <c:pt idx="10">
                  <c:v>94.348776717902595</c:v>
                </c:pt>
                <c:pt idx="11">
                  <c:v>91.663311293134768</c:v>
                </c:pt>
                <c:pt idx="12">
                  <c:v>93.350627540462398</c:v>
                </c:pt>
                <c:pt idx="13">
                  <c:v>95.567662198478757</c:v>
                </c:pt>
                <c:pt idx="14">
                  <c:v>97.438233208505011</c:v>
                </c:pt>
                <c:pt idx="15">
                  <c:v>98.913881467860861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5-4EA8-8181-29D402BE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913824"/>
        <c:axId val="639916120"/>
      </c:lineChart>
      <c:catAx>
        <c:axId val="6399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16120"/>
        <c:crosses val="autoZero"/>
        <c:auto val="1"/>
        <c:lblAlgn val="ctr"/>
        <c:lblOffset val="100"/>
        <c:noMultiLvlLbl val="0"/>
      </c:catAx>
      <c:valAx>
        <c:axId val="63991612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scribbling!$W$3</c:f>
              <c:strCache>
                <c:ptCount val="1"/>
                <c:pt idx="0">
                  <c:v>March 2022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scribbling!$V$4:$V$12</c:f>
              <c:strCache>
                <c:ptCount val="9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  <c:pt idx="8">
                  <c:v>2022-23</c:v>
                </c:pt>
              </c:strCache>
            </c:strRef>
          </c:cat>
          <c:val>
            <c:numRef>
              <c:f>scribbling!$W$4:$W$12</c:f>
              <c:numCache>
                <c:formatCode>0.0</c:formatCode>
                <c:ptCount val="9"/>
                <c:pt idx="0">
                  <c:v>92.855248016904639</c:v>
                </c:pt>
                <c:pt idx="1">
                  <c:v>98.021017484846823</c:v>
                </c:pt>
                <c:pt idx="2">
                  <c:v>96.537211529454495</c:v>
                </c:pt>
                <c:pt idx="3">
                  <c:v>98.048693963312417</c:v>
                </c:pt>
                <c:pt idx="4">
                  <c:v>99.621847230716256</c:v>
                </c:pt>
                <c:pt idx="5">
                  <c:v>100</c:v>
                </c:pt>
                <c:pt idx="6">
                  <c:v>100.08523436251544</c:v>
                </c:pt>
                <c:pt idx="7">
                  <c:v>100.85799549124073</c:v>
                </c:pt>
                <c:pt idx="8">
                  <c:v>98.638324889975124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3-4EDC-B243-31E048654B70}"/>
            </c:ext>
          </c:extLst>
        </c:ser>
        <c:ser>
          <c:idx val="1"/>
          <c:order val="1"/>
          <c:tx>
            <c:strRef>
              <c:f>scribbling!$X$3</c:f>
              <c:strCache>
                <c:ptCount val="1"/>
                <c:pt idx="0">
                  <c:v>November 2022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scribbling!$V$4:$V$12</c:f>
              <c:strCache>
                <c:ptCount val="9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  <c:pt idx="8">
                  <c:v>2022-23</c:v>
                </c:pt>
              </c:strCache>
            </c:strRef>
          </c:cat>
          <c:val>
            <c:numRef>
              <c:f>scribbling!$X$4:$X$12</c:f>
              <c:numCache>
                <c:formatCode>0.0</c:formatCode>
                <c:ptCount val="9"/>
                <c:pt idx="0">
                  <c:v>92.259040808338028</c:v>
                </c:pt>
                <c:pt idx="1">
                  <c:v>97.288956644636912</c:v>
                </c:pt>
                <c:pt idx="2">
                  <c:v>95.880145144756597</c:v>
                </c:pt>
                <c:pt idx="3">
                  <c:v>97.613239192920304</c:v>
                </c:pt>
                <c:pt idx="4">
                  <c:v>98.746554579554711</c:v>
                </c:pt>
                <c:pt idx="5">
                  <c:v>100</c:v>
                </c:pt>
                <c:pt idx="6">
                  <c:v>98.393295027035478</c:v>
                </c:pt>
                <c:pt idx="7">
                  <c:v>98.623812910769999</c:v>
                </c:pt>
                <c:pt idx="8">
                  <c:v>94.348776717902595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3-4EDC-B243-31E04865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78448"/>
        <c:axId val="631679104"/>
      </c:lineChart>
      <c:catAx>
        <c:axId val="6316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9104"/>
        <c:crosses val="autoZero"/>
        <c:auto val="1"/>
        <c:lblAlgn val="ctr"/>
        <c:lblOffset val="100"/>
        <c:noMultiLvlLbl val="0"/>
      </c:catAx>
      <c:valAx>
        <c:axId val="6316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scribbling!$AO$3</c:f>
              <c:strCache>
                <c:ptCount val="1"/>
                <c:pt idx="0">
                  <c:v>November 2022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scribbling!$AN$4:$AN$68</c:f>
              <c:strCache>
                <c:ptCount val="6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  <c:pt idx="50">
                  <c:v>2024Q3</c:v>
                </c:pt>
                <c:pt idx="51">
                  <c:v>2024Q4</c:v>
                </c:pt>
                <c:pt idx="52">
                  <c:v>2025Q1</c:v>
                </c:pt>
                <c:pt idx="53">
                  <c:v>2025Q2</c:v>
                </c:pt>
                <c:pt idx="54">
                  <c:v>2025Q3</c:v>
                </c:pt>
                <c:pt idx="55">
                  <c:v>2025Q4</c:v>
                </c:pt>
                <c:pt idx="56">
                  <c:v>2026Q1</c:v>
                </c:pt>
                <c:pt idx="57">
                  <c:v>2026Q2</c:v>
                </c:pt>
                <c:pt idx="58">
                  <c:v>2026Q3</c:v>
                </c:pt>
                <c:pt idx="59">
                  <c:v>2026Q4</c:v>
                </c:pt>
                <c:pt idx="60">
                  <c:v>2027Q1</c:v>
                </c:pt>
                <c:pt idx="61">
                  <c:v>2027Q2</c:v>
                </c:pt>
                <c:pt idx="62">
                  <c:v>2027Q3</c:v>
                </c:pt>
                <c:pt idx="63">
                  <c:v>2027Q4</c:v>
                </c:pt>
                <c:pt idx="64">
                  <c:v>2028Q1</c:v>
                </c:pt>
              </c:strCache>
            </c:strRef>
          </c:cat>
          <c:val>
            <c:numRef>
              <c:f>scribbling!$AO$4:$AO$68</c:f>
              <c:numCache>
                <c:formatCode>0.0</c:formatCode>
                <c:ptCount val="65"/>
                <c:pt idx="0">
                  <c:v>3.3003288520237462</c:v>
                </c:pt>
                <c:pt idx="1">
                  <c:v>3.1291517087373153</c:v>
                </c:pt>
                <c:pt idx="2">
                  <c:v>2.1879744377361154</c:v>
                </c:pt>
                <c:pt idx="3">
                  <c:v>0.44492434527536068</c:v>
                </c:pt>
                <c:pt idx="4">
                  <c:v>0.32944647372857544</c:v>
                </c:pt>
                <c:pt idx="5">
                  <c:v>1.4628327688211551</c:v>
                </c:pt>
                <c:pt idx="6">
                  <c:v>2.3979789608757835</c:v>
                </c:pt>
                <c:pt idx="7">
                  <c:v>2.8593285843442322</c:v>
                </c:pt>
                <c:pt idx="8">
                  <c:v>2.0947990966468644</c:v>
                </c:pt>
                <c:pt idx="9">
                  <c:v>1.7907640484046963</c:v>
                </c:pt>
                <c:pt idx="10">
                  <c:v>0.44841724469597244</c:v>
                </c:pt>
                <c:pt idx="11">
                  <c:v>1.14732868776107</c:v>
                </c:pt>
                <c:pt idx="12">
                  <c:v>2.5131505781141144</c:v>
                </c:pt>
                <c:pt idx="13">
                  <c:v>4.0293714143177848</c:v>
                </c:pt>
                <c:pt idx="14">
                  <c:v>5.3067555426045994</c:v>
                </c:pt>
                <c:pt idx="15">
                  <c:v>5.1190573951233462</c:v>
                </c:pt>
                <c:pt idx="16">
                  <c:v>2.9463901610034262</c:v>
                </c:pt>
                <c:pt idx="17">
                  <c:v>2.1989255629267643</c:v>
                </c:pt>
                <c:pt idx="18">
                  <c:v>0.84032086079875923</c:v>
                </c:pt>
                <c:pt idx="19">
                  <c:v>-0.20103284043284408</c:v>
                </c:pt>
                <c:pt idx="20">
                  <c:v>-0.87295216550516297</c:v>
                </c:pt>
                <c:pt idx="21">
                  <c:v>1.6125895719404111</c:v>
                </c:pt>
                <c:pt idx="22">
                  <c:v>1.0492410587369834</c:v>
                </c:pt>
                <c:pt idx="23">
                  <c:v>0.49369475442037497</c:v>
                </c:pt>
                <c:pt idx="24">
                  <c:v>0.84313309519577539</c:v>
                </c:pt>
                <c:pt idx="25">
                  <c:v>0.59242045252909159</c:v>
                </c:pt>
                <c:pt idx="26">
                  <c:v>0.28310914610078913</c:v>
                </c:pt>
                <c:pt idx="27">
                  <c:v>0.36740193548567079</c:v>
                </c:pt>
                <c:pt idx="28">
                  <c:v>0.39477798624140087</c:v>
                </c:pt>
                <c:pt idx="29">
                  <c:v>1.5361759187697483</c:v>
                </c:pt>
                <c:pt idx="30">
                  <c:v>1.78467106675398</c:v>
                </c:pt>
                <c:pt idx="31">
                  <c:v>2.3335279742208956</c:v>
                </c:pt>
                <c:pt idx="41">
                  <c:v>2.4606264422664221</c:v>
                </c:pt>
                <c:pt idx="42">
                  <c:v>-7.8146445380237461E-2</c:v>
                </c:pt>
                <c:pt idx="43">
                  <c:v>0.14829241938035675</c:v>
                </c:pt>
                <c:pt idx="44">
                  <c:v>0.23932166230453239</c:v>
                </c:pt>
                <c:pt idx="45">
                  <c:v>-0.26148704413210327</c:v>
                </c:pt>
                <c:pt idx="46">
                  <c:v>-4.2263759494208512E-2</c:v>
                </c:pt>
                <c:pt idx="47">
                  <c:v>0.20755202162313524</c:v>
                </c:pt>
                <c:pt idx="48">
                  <c:v>5.3769283146781748E-2</c:v>
                </c:pt>
                <c:pt idx="49">
                  <c:v>0.10442835107393605</c:v>
                </c:pt>
                <c:pt idx="50">
                  <c:v>0.15411039585698824</c:v>
                </c:pt>
                <c:pt idx="51">
                  <c:v>0.2401705232279808</c:v>
                </c:pt>
                <c:pt idx="52">
                  <c:v>0.39500955896082046</c:v>
                </c:pt>
                <c:pt idx="53">
                  <c:v>0.56153310828040048</c:v>
                </c:pt>
                <c:pt idx="54">
                  <c:v>0.63460953108783058</c:v>
                </c:pt>
                <c:pt idx="55">
                  <c:v>0.63017527485824798</c:v>
                </c:pt>
                <c:pt idx="56">
                  <c:v>0.62980669894456931</c:v>
                </c:pt>
                <c:pt idx="57">
                  <c:v>0.63744277583395015</c:v>
                </c:pt>
                <c:pt idx="58">
                  <c:v>0.64876624898795388</c:v>
                </c:pt>
                <c:pt idx="59">
                  <c:v>0.65971445160221021</c:v>
                </c:pt>
                <c:pt idx="60">
                  <c:v>0.65927963886211804</c:v>
                </c:pt>
                <c:pt idx="61">
                  <c:v>0.65473621594774245</c:v>
                </c:pt>
                <c:pt idx="62">
                  <c:v>0.65984024547628761</c:v>
                </c:pt>
                <c:pt idx="63">
                  <c:v>0.65269649534918106</c:v>
                </c:pt>
                <c:pt idx="64">
                  <c:v>0.65611678108591975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7-461E-82CE-1B34DA97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518296"/>
        <c:axId val="731521576"/>
      </c:lineChart>
      <c:catAx>
        <c:axId val="73151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21576"/>
        <c:crosses val="autoZero"/>
        <c:auto val="1"/>
        <c:lblAlgn val="ctr"/>
        <c:lblOffset val="100"/>
        <c:noMultiLvlLbl val="0"/>
      </c:catAx>
      <c:valAx>
        <c:axId val="73152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1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scribbling!$AP$3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scribbling!$AP$4:$AP$68</c:f>
              <c:numCache>
                <c:formatCode>0.0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0.25507565472463928</c:v>
                </c:pt>
                <c:pt idx="4">
                  <c:v>0.37055352627142452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0.25158275530402752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0.90103284043284404</c:v>
                </c:pt>
                <c:pt idx="20">
                  <c:v>1.5729521655051628</c:v>
                </c:pt>
                <c:pt idx="21">
                  <c:v>0</c:v>
                </c:pt>
                <c:pt idx="22">
                  <c:v>0</c:v>
                </c:pt>
                <c:pt idx="23">
                  <c:v>0.20630524557962499</c:v>
                </c:pt>
                <c:pt idx="24">
                  <c:v>0</c:v>
                </c:pt>
                <c:pt idx="25">
                  <c:v>0.10757954747090837</c:v>
                </c:pt>
                <c:pt idx="26">
                  <c:v>0.41689085389921082</c:v>
                </c:pt>
                <c:pt idx="27">
                  <c:v>0.33259806451432916</c:v>
                </c:pt>
                <c:pt idx="28">
                  <c:v>0.30522201375859909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</c:v>
                </c:pt>
                <c:pt idx="42">
                  <c:v>0.77814644538023736</c:v>
                </c:pt>
                <c:pt idx="43">
                  <c:v>0.5517075806196432</c:v>
                </c:pt>
                <c:pt idx="44">
                  <c:v>0.46067833769546757</c:v>
                </c:pt>
                <c:pt idx="45">
                  <c:v>0.96148704413210329</c:v>
                </c:pt>
                <c:pt idx="46">
                  <c:v>0.74226375949420842</c:v>
                </c:pt>
                <c:pt idx="47">
                  <c:v>0.49244797837686471</c:v>
                </c:pt>
                <c:pt idx="48">
                  <c:v>0.6462307168532182</c:v>
                </c:pt>
                <c:pt idx="49">
                  <c:v>0.59557164892606385</c:v>
                </c:pt>
                <c:pt idx="50">
                  <c:v>0.54588960414301169</c:v>
                </c:pt>
                <c:pt idx="51">
                  <c:v>0.45982947677201913</c:v>
                </c:pt>
                <c:pt idx="52">
                  <c:v>0.30499044103917949</c:v>
                </c:pt>
                <c:pt idx="53">
                  <c:v>0.13846689171959947</c:v>
                </c:pt>
                <c:pt idx="54">
                  <c:v>6.5390468912169375E-2</c:v>
                </c:pt>
                <c:pt idx="55">
                  <c:v>6.9824725141751975E-2</c:v>
                </c:pt>
                <c:pt idx="56">
                  <c:v>7.0193301055430646E-2</c:v>
                </c:pt>
                <c:pt idx="57">
                  <c:v>6.2557224166049807E-2</c:v>
                </c:pt>
                <c:pt idx="58">
                  <c:v>5.123375101204608E-2</c:v>
                </c:pt>
                <c:pt idx="59">
                  <c:v>4.028554839778975E-2</c:v>
                </c:pt>
                <c:pt idx="60">
                  <c:v>4.0720361137881911E-2</c:v>
                </c:pt>
                <c:pt idx="61">
                  <c:v>4.5263784052257505E-2</c:v>
                </c:pt>
                <c:pt idx="62">
                  <c:v>4.0159754523712343E-2</c:v>
                </c:pt>
                <c:pt idx="63">
                  <c:v>4.7303504650818895E-2</c:v>
                </c:pt>
                <c:pt idx="64">
                  <c:v>4.3883218914080202E-2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B-4684-A305-B23E6EA3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575632"/>
        <c:axId val="858570712"/>
      </c:lineChart>
      <c:catAx>
        <c:axId val="85857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70712"/>
        <c:crosses val="autoZero"/>
        <c:auto val="1"/>
        <c:lblAlgn val="ctr"/>
        <c:lblOffset val="100"/>
        <c:noMultiLvlLbl val="0"/>
      </c:catAx>
      <c:valAx>
        <c:axId val="8585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7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Scenario_Calculator!$F$28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Scenario_Calculator!$E$29:$E$157</c:f>
              <c:numCache>
                <c:formatCode>mmm\-yy</c:formatCode>
                <c:ptCount val="129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  <c:pt idx="27">
                  <c:v>44743</c:v>
                </c:pt>
                <c:pt idx="28">
                  <c:v>44774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  <c:pt idx="32">
                  <c:v>44896</c:v>
                </c:pt>
                <c:pt idx="33">
                  <c:v>44927</c:v>
                </c:pt>
                <c:pt idx="34">
                  <c:v>44958</c:v>
                </c:pt>
                <c:pt idx="35">
                  <c:v>44986</c:v>
                </c:pt>
                <c:pt idx="36">
                  <c:v>45017</c:v>
                </c:pt>
                <c:pt idx="37">
                  <c:v>45047</c:v>
                </c:pt>
                <c:pt idx="38">
                  <c:v>45078</c:v>
                </c:pt>
                <c:pt idx="39">
                  <c:v>45108</c:v>
                </c:pt>
                <c:pt idx="40">
                  <c:v>45139</c:v>
                </c:pt>
                <c:pt idx="41">
                  <c:v>45170</c:v>
                </c:pt>
                <c:pt idx="42">
                  <c:v>45200</c:v>
                </c:pt>
                <c:pt idx="43">
                  <c:v>45231</c:v>
                </c:pt>
                <c:pt idx="44">
                  <c:v>45261</c:v>
                </c:pt>
                <c:pt idx="45">
                  <c:v>45292</c:v>
                </c:pt>
                <c:pt idx="46">
                  <c:v>45323</c:v>
                </c:pt>
                <c:pt idx="47">
                  <c:v>45352</c:v>
                </c:pt>
                <c:pt idx="48">
                  <c:v>45383</c:v>
                </c:pt>
                <c:pt idx="49">
                  <c:v>45413</c:v>
                </c:pt>
                <c:pt idx="50">
                  <c:v>45444</c:v>
                </c:pt>
                <c:pt idx="51">
                  <c:v>45474</c:v>
                </c:pt>
                <c:pt idx="52">
                  <c:v>45505</c:v>
                </c:pt>
                <c:pt idx="53">
                  <c:v>45536</c:v>
                </c:pt>
                <c:pt idx="54">
                  <c:v>45566</c:v>
                </c:pt>
                <c:pt idx="55">
                  <c:v>45597</c:v>
                </c:pt>
                <c:pt idx="56">
                  <c:v>45627</c:v>
                </c:pt>
                <c:pt idx="57">
                  <c:v>45658</c:v>
                </c:pt>
                <c:pt idx="58">
                  <c:v>45689</c:v>
                </c:pt>
                <c:pt idx="59">
                  <c:v>45717</c:v>
                </c:pt>
                <c:pt idx="60">
                  <c:v>45748</c:v>
                </c:pt>
                <c:pt idx="61">
                  <c:v>45778</c:v>
                </c:pt>
                <c:pt idx="62">
                  <c:v>45809</c:v>
                </c:pt>
                <c:pt idx="63">
                  <c:v>45839</c:v>
                </c:pt>
                <c:pt idx="64">
                  <c:v>45870</c:v>
                </c:pt>
                <c:pt idx="65">
                  <c:v>45901</c:v>
                </c:pt>
                <c:pt idx="66">
                  <c:v>45931</c:v>
                </c:pt>
                <c:pt idx="67">
                  <c:v>45962</c:v>
                </c:pt>
                <c:pt idx="68">
                  <c:v>45992</c:v>
                </c:pt>
                <c:pt idx="69">
                  <c:v>46023</c:v>
                </c:pt>
                <c:pt idx="70">
                  <c:v>46054</c:v>
                </c:pt>
                <c:pt idx="71">
                  <c:v>46082</c:v>
                </c:pt>
                <c:pt idx="72">
                  <c:v>46113</c:v>
                </c:pt>
                <c:pt idx="73">
                  <c:v>46143</c:v>
                </c:pt>
                <c:pt idx="74">
                  <c:v>46174</c:v>
                </c:pt>
                <c:pt idx="75">
                  <c:v>46204</c:v>
                </c:pt>
                <c:pt idx="76">
                  <c:v>46235</c:v>
                </c:pt>
                <c:pt idx="77">
                  <c:v>46266</c:v>
                </c:pt>
                <c:pt idx="78">
                  <c:v>46296</c:v>
                </c:pt>
                <c:pt idx="79">
                  <c:v>46327</c:v>
                </c:pt>
                <c:pt idx="80">
                  <c:v>46357</c:v>
                </c:pt>
                <c:pt idx="81">
                  <c:v>46388</c:v>
                </c:pt>
                <c:pt idx="82">
                  <c:v>46419</c:v>
                </c:pt>
                <c:pt idx="83">
                  <c:v>46447</c:v>
                </c:pt>
                <c:pt idx="84">
                  <c:v>46478</c:v>
                </c:pt>
                <c:pt idx="85">
                  <c:v>46508</c:v>
                </c:pt>
                <c:pt idx="86">
                  <c:v>46539</c:v>
                </c:pt>
                <c:pt idx="87">
                  <c:v>46569</c:v>
                </c:pt>
                <c:pt idx="88">
                  <c:v>46600</c:v>
                </c:pt>
                <c:pt idx="89">
                  <c:v>46631</c:v>
                </c:pt>
                <c:pt idx="90">
                  <c:v>46661</c:v>
                </c:pt>
                <c:pt idx="91">
                  <c:v>46692</c:v>
                </c:pt>
                <c:pt idx="92">
                  <c:v>46722</c:v>
                </c:pt>
                <c:pt idx="93">
                  <c:v>46753</c:v>
                </c:pt>
                <c:pt idx="94">
                  <c:v>46784</c:v>
                </c:pt>
                <c:pt idx="95">
                  <c:v>46813</c:v>
                </c:pt>
                <c:pt idx="96">
                  <c:v>46844</c:v>
                </c:pt>
                <c:pt idx="97">
                  <c:v>46874</c:v>
                </c:pt>
                <c:pt idx="98">
                  <c:v>46905</c:v>
                </c:pt>
                <c:pt idx="99">
                  <c:v>46935</c:v>
                </c:pt>
                <c:pt idx="100">
                  <c:v>46966</c:v>
                </c:pt>
                <c:pt idx="101">
                  <c:v>46997</c:v>
                </c:pt>
                <c:pt idx="102">
                  <c:v>47027</c:v>
                </c:pt>
                <c:pt idx="103">
                  <c:v>47058</c:v>
                </c:pt>
                <c:pt idx="104">
                  <c:v>47088</c:v>
                </c:pt>
                <c:pt idx="105">
                  <c:v>47119</c:v>
                </c:pt>
                <c:pt idx="106">
                  <c:v>47150</c:v>
                </c:pt>
                <c:pt idx="107">
                  <c:v>47178</c:v>
                </c:pt>
                <c:pt idx="108">
                  <c:v>47209</c:v>
                </c:pt>
                <c:pt idx="109">
                  <c:v>47239</c:v>
                </c:pt>
                <c:pt idx="110">
                  <c:v>47270</c:v>
                </c:pt>
                <c:pt idx="111">
                  <c:v>47300</c:v>
                </c:pt>
                <c:pt idx="112">
                  <c:v>47331</c:v>
                </c:pt>
                <c:pt idx="113">
                  <c:v>47362</c:v>
                </c:pt>
                <c:pt idx="114">
                  <c:v>47392</c:v>
                </c:pt>
                <c:pt idx="115">
                  <c:v>47423</c:v>
                </c:pt>
                <c:pt idx="116">
                  <c:v>47453</c:v>
                </c:pt>
                <c:pt idx="117">
                  <c:v>47484</c:v>
                </c:pt>
                <c:pt idx="118">
                  <c:v>47515</c:v>
                </c:pt>
                <c:pt idx="119">
                  <c:v>47543</c:v>
                </c:pt>
                <c:pt idx="120">
                  <c:v>47574</c:v>
                </c:pt>
                <c:pt idx="121">
                  <c:v>47604</c:v>
                </c:pt>
                <c:pt idx="122">
                  <c:v>47635</c:v>
                </c:pt>
                <c:pt idx="123">
                  <c:v>47665</c:v>
                </c:pt>
                <c:pt idx="124">
                  <c:v>47696</c:v>
                </c:pt>
                <c:pt idx="125">
                  <c:v>47727</c:v>
                </c:pt>
                <c:pt idx="126">
                  <c:v>47757</c:v>
                </c:pt>
                <c:pt idx="127">
                  <c:v>47788</c:v>
                </c:pt>
                <c:pt idx="128">
                  <c:v>47818</c:v>
                </c:pt>
              </c:numCache>
            </c:numRef>
          </c:cat>
          <c:val>
            <c:numRef>
              <c:f>Scenario_Calculator!$F$29:$F$157</c:f>
              <c:numCache>
                <c:formatCode>0.0%</c:formatCode>
                <c:ptCount val="129"/>
                <c:pt idx="0">
                  <c:v>4.7E-2</c:v>
                </c:pt>
                <c:pt idx="1">
                  <c:v>3.85E-2</c:v>
                </c:pt>
                <c:pt idx="2">
                  <c:v>4.5999999999999999E-2</c:v>
                </c:pt>
                <c:pt idx="3">
                  <c:v>6.8000000000000005E-2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8.5000000000000006E-2</c:v>
                </c:pt>
                <c:pt idx="7">
                  <c:v>3.9E-2</c:v>
                </c:pt>
                <c:pt idx="8">
                  <c:v>7.1999999999999995E-2</c:v>
                </c:pt>
                <c:pt idx="9">
                  <c:v>8.3000000000000004E-2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0.04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0.03</c:v>
                </c:pt>
                <c:pt idx="21">
                  <c:v>1.2E-2</c:v>
                </c:pt>
                <c:pt idx="22">
                  <c:v>0.01</c:v>
                </c:pt>
                <c:pt idx="23">
                  <c:v>-5.0000000000000001E-3</c:v>
                </c:pt>
                <c:pt idx="24">
                  <c:v>-1E-3</c:v>
                </c:pt>
                <c:pt idx="25">
                  <c:v>0</c:v>
                </c:pt>
                <c:pt idx="26">
                  <c:v>-1.2E-2</c:v>
                </c:pt>
                <c:pt idx="27">
                  <c:v>-5.0000000000000001E-3</c:v>
                </c:pt>
                <c:pt idx="28">
                  <c:v>-5.1999999999999998E-2</c:v>
                </c:pt>
                <c:pt idx="29">
                  <c:v>-7.4999999999999997E-2</c:v>
                </c:pt>
                <c:pt idx="30">
                  <c:v>-0.1158</c:v>
                </c:pt>
                <c:pt idx="31">
                  <c:v>-8.6400000000000005E-2</c:v>
                </c:pt>
                <c:pt idx="32">
                  <c:v>-9.6000000000000002E-2</c:v>
                </c:pt>
                <c:pt idx="33">
                  <c:v>-0.10892720746431793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D-43DA-A495-F448A20E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4088"/>
        <c:axId val="977239008"/>
      </c:barChart>
      <c:lineChart>
        <c:grouping val="standard"/>
        <c:varyColors val="0"/>
        <c:ser>
          <c:idx val="3"/>
          <c:order val="1"/>
          <c:tx>
            <c:strRef>
              <c:f>Scenario_Calculator!$G$28</c:f>
              <c:strCache>
                <c:ptCount val="1"/>
                <c:pt idx="0">
                  <c:v>Average of different Prie Cap horizons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Scenario_Calculator!$E$29:$E$157</c:f>
              <c:numCache>
                <c:formatCode>mmm\-yy</c:formatCode>
                <c:ptCount val="129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  <c:pt idx="27">
                  <c:v>44743</c:v>
                </c:pt>
                <c:pt idx="28">
                  <c:v>44774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  <c:pt idx="32">
                  <c:v>44896</c:v>
                </c:pt>
                <c:pt idx="33">
                  <c:v>44927</c:v>
                </c:pt>
                <c:pt idx="34">
                  <c:v>44958</c:v>
                </c:pt>
                <c:pt idx="35">
                  <c:v>44986</c:v>
                </c:pt>
                <c:pt idx="36">
                  <c:v>45017</c:v>
                </c:pt>
                <c:pt idx="37">
                  <c:v>45047</c:v>
                </c:pt>
                <c:pt idx="38">
                  <c:v>45078</c:v>
                </c:pt>
                <c:pt idx="39">
                  <c:v>45108</c:v>
                </c:pt>
                <c:pt idx="40">
                  <c:v>45139</c:v>
                </c:pt>
                <c:pt idx="41">
                  <c:v>45170</c:v>
                </c:pt>
                <c:pt idx="42">
                  <c:v>45200</c:v>
                </c:pt>
                <c:pt idx="43">
                  <c:v>45231</c:v>
                </c:pt>
                <c:pt idx="44">
                  <c:v>45261</c:v>
                </c:pt>
                <c:pt idx="45">
                  <c:v>45292</c:v>
                </c:pt>
                <c:pt idx="46">
                  <c:v>45323</c:v>
                </c:pt>
                <c:pt idx="47">
                  <c:v>45352</c:v>
                </c:pt>
                <c:pt idx="48">
                  <c:v>45383</c:v>
                </c:pt>
                <c:pt idx="49">
                  <c:v>45413</c:v>
                </c:pt>
                <c:pt idx="50">
                  <c:v>45444</c:v>
                </c:pt>
                <c:pt idx="51">
                  <c:v>45474</c:v>
                </c:pt>
                <c:pt idx="52">
                  <c:v>45505</c:v>
                </c:pt>
                <c:pt idx="53">
                  <c:v>45536</c:v>
                </c:pt>
                <c:pt idx="54">
                  <c:v>45566</c:v>
                </c:pt>
                <c:pt idx="55">
                  <c:v>45597</c:v>
                </c:pt>
                <c:pt idx="56">
                  <c:v>45627</c:v>
                </c:pt>
                <c:pt idx="57">
                  <c:v>45658</c:v>
                </c:pt>
                <c:pt idx="58">
                  <c:v>45689</c:v>
                </c:pt>
                <c:pt idx="59">
                  <c:v>45717</c:v>
                </c:pt>
                <c:pt idx="60">
                  <c:v>45748</c:v>
                </c:pt>
                <c:pt idx="61">
                  <c:v>45778</c:v>
                </c:pt>
                <c:pt idx="62">
                  <c:v>45809</c:v>
                </c:pt>
                <c:pt idx="63">
                  <c:v>45839</c:v>
                </c:pt>
                <c:pt idx="64">
                  <c:v>45870</c:v>
                </c:pt>
                <c:pt idx="65">
                  <c:v>45901</c:v>
                </c:pt>
                <c:pt idx="66">
                  <c:v>45931</c:v>
                </c:pt>
                <c:pt idx="67">
                  <c:v>45962</c:v>
                </c:pt>
                <c:pt idx="68">
                  <c:v>45992</c:v>
                </c:pt>
                <c:pt idx="69">
                  <c:v>46023</c:v>
                </c:pt>
                <c:pt idx="70">
                  <c:v>46054</c:v>
                </c:pt>
                <c:pt idx="71">
                  <c:v>46082</c:v>
                </c:pt>
                <c:pt idx="72">
                  <c:v>46113</c:v>
                </c:pt>
                <c:pt idx="73">
                  <c:v>46143</c:v>
                </c:pt>
                <c:pt idx="74">
                  <c:v>46174</c:v>
                </c:pt>
                <c:pt idx="75">
                  <c:v>46204</c:v>
                </c:pt>
                <c:pt idx="76">
                  <c:v>46235</c:v>
                </c:pt>
                <c:pt idx="77">
                  <c:v>46266</c:v>
                </c:pt>
                <c:pt idx="78">
                  <c:v>46296</c:v>
                </c:pt>
                <c:pt idx="79">
                  <c:v>46327</c:v>
                </c:pt>
                <c:pt idx="80">
                  <c:v>46357</c:v>
                </c:pt>
                <c:pt idx="81">
                  <c:v>46388</c:v>
                </c:pt>
                <c:pt idx="82">
                  <c:v>46419</c:v>
                </c:pt>
                <c:pt idx="83">
                  <c:v>46447</c:v>
                </c:pt>
                <c:pt idx="84">
                  <c:v>46478</c:v>
                </c:pt>
                <c:pt idx="85">
                  <c:v>46508</c:v>
                </c:pt>
                <c:pt idx="86">
                  <c:v>46539</c:v>
                </c:pt>
                <c:pt idx="87">
                  <c:v>46569</c:v>
                </c:pt>
                <c:pt idx="88">
                  <c:v>46600</c:v>
                </c:pt>
                <c:pt idx="89">
                  <c:v>46631</c:v>
                </c:pt>
                <c:pt idx="90">
                  <c:v>46661</c:v>
                </c:pt>
                <c:pt idx="91">
                  <c:v>46692</c:v>
                </c:pt>
                <c:pt idx="92">
                  <c:v>46722</c:v>
                </c:pt>
                <c:pt idx="93">
                  <c:v>46753</c:v>
                </c:pt>
                <c:pt idx="94">
                  <c:v>46784</c:v>
                </c:pt>
                <c:pt idx="95">
                  <c:v>46813</c:v>
                </c:pt>
                <c:pt idx="96">
                  <c:v>46844</c:v>
                </c:pt>
                <c:pt idx="97">
                  <c:v>46874</c:v>
                </c:pt>
                <c:pt idx="98">
                  <c:v>46905</c:v>
                </c:pt>
                <c:pt idx="99">
                  <c:v>46935</c:v>
                </c:pt>
                <c:pt idx="100">
                  <c:v>46966</c:v>
                </c:pt>
                <c:pt idx="101">
                  <c:v>46997</c:v>
                </c:pt>
                <c:pt idx="102">
                  <c:v>47027</c:v>
                </c:pt>
                <c:pt idx="103">
                  <c:v>47058</c:v>
                </c:pt>
                <c:pt idx="104">
                  <c:v>47088</c:v>
                </c:pt>
                <c:pt idx="105">
                  <c:v>47119</c:v>
                </c:pt>
                <c:pt idx="106">
                  <c:v>47150</c:v>
                </c:pt>
                <c:pt idx="107">
                  <c:v>47178</c:v>
                </c:pt>
                <c:pt idx="108">
                  <c:v>47209</c:v>
                </c:pt>
                <c:pt idx="109">
                  <c:v>47239</c:v>
                </c:pt>
                <c:pt idx="110">
                  <c:v>47270</c:v>
                </c:pt>
                <c:pt idx="111">
                  <c:v>47300</c:v>
                </c:pt>
                <c:pt idx="112">
                  <c:v>47331</c:v>
                </c:pt>
                <c:pt idx="113">
                  <c:v>47362</c:v>
                </c:pt>
                <c:pt idx="114">
                  <c:v>47392</c:v>
                </c:pt>
                <c:pt idx="115">
                  <c:v>47423</c:v>
                </c:pt>
                <c:pt idx="116">
                  <c:v>47453</c:v>
                </c:pt>
                <c:pt idx="117">
                  <c:v>47484</c:v>
                </c:pt>
                <c:pt idx="118">
                  <c:v>47515</c:v>
                </c:pt>
                <c:pt idx="119">
                  <c:v>47543</c:v>
                </c:pt>
                <c:pt idx="120">
                  <c:v>47574</c:v>
                </c:pt>
                <c:pt idx="121">
                  <c:v>47604</c:v>
                </c:pt>
                <c:pt idx="122">
                  <c:v>47635</c:v>
                </c:pt>
                <c:pt idx="123">
                  <c:v>47665</c:v>
                </c:pt>
                <c:pt idx="124">
                  <c:v>47696</c:v>
                </c:pt>
                <c:pt idx="125">
                  <c:v>47727</c:v>
                </c:pt>
                <c:pt idx="126">
                  <c:v>47757</c:v>
                </c:pt>
                <c:pt idx="127">
                  <c:v>47788</c:v>
                </c:pt>
                <c:pt idx="128">
                  <c:v>47818</c:v>
                </c:pt>
              </c:numCache>
            </c:numRef>
          </c:cat>
          <c:val>
            <c:numRef>
              <c:f>Scenario_Calculator!$G$29:$G$157</c:f>
              <c:numCache>
                <c:formatCode>0</c:formatCode>
                <c:ptCount val="129"/>
                <c:pt idx="0">
                  <c:v>1106.2648230586424</c:v>
                </c:pt>
                <c:pt idx="1">
                  <c:v>1106.2648230586424</c:v>
                </c:pt>
                <c:pt idx="2">
                  <c:v>1106.2648230586424</c:v>
                </c:pt>
                <c:pt idx="3">
                  <c:v>1106.2648230586424</c:v>
                </c:pt>
                <c:pt idx="4">
                  <c:v>1106.2648230586424</c:v>
                </c:pt>
                <c:pt idx="5">
                  <c:v>1106.2648230586424</c:v>
                </c:pt>
                <c:pt idx="6">
                  <c:v>1065.8834806724083</c:v>
                </c:pt>
                <c:pt idx="7">
                  <c:v>1065.8834806724083</c:v>
                </c:pt>
                <c:pt idx="8">
                  <c:v>1065.8834806724083</c:v>
                </c:pt>
                <c:pt idx="9">
                  <c:v>1065.8834806724083</c:v>
                </c:pt>
                <c:pt idx="10">
                  <c:v>1025.5021382861742</c:v>
                </c:pt>
                <c:pt idx="11">
                  <c:v>1025.5021382861742</c:v>
                </c:pt>
                <c:pt idx="12">
                  <c:v>1072.8280953545927</c:v>
                </c:pt>
                <c:pt idx="13">
                  <c:v>1072.8280953545927</c:v>
                </c:pt>
                <c:pt idx="14">
                  <c:v>1072.8280953545927</c:v>
                </c:pt>
                <c:pt idx="15">
                  <c:v>1072.8280953545927</c:v>
                </c:pt>
                <c:pt idx="16">
                  <c:v>1120.1540524230115</c:v>
                </c:pt>
                <c:pt idx="17">
                  <c:v>1120.1540524230115</c:v>
                </c:pt>
                <c:pt idx="18">
                  <c:v>1188.1968000904099</c:v>
                </c:pt>
                <c:pt idx="19">
                  <c:v>1188.1968000904099</c:v>
                </c:pt>
                <c:pt idx="20">
                  <c:v>1188.1968000904099</c:v>
                </c:pt>
                <c:pt idx="21">
                  <c:v>1188.1968000904099</c:v>
                </c:pt>
                <c:pt idx="22">
                  <c:v>1256.2395477578079</c:v>
                </c:pt>
                <c:pt idx="23">
                  <c:v>1256.2395477578079</c:v>
                </c:pt>
                <c:pt idx="24">
                  <c:v>1593.5187914122894</c:v>
                </c:pt>
                <c:pt idx="25">
                  <c:v>1593.5187914122894</c:v>
                </c:pt>
                <c:pt idx="26">
                  <c:v>1593.5187914122894</c:v>
                </c:pt>
                <c:pt idx="27">
                  <c:v>1593.5187914122894</c:v>
                </c:pt>
                <c:pt idx="28">
                  <c:v>1930.798035066771</c:v>
                </c:pt>
                <c:pt idx="29">
                  <c:v>1930.798035066771</c:v>
                </c:pt>
                <c:pt idx="30">
                  <c:v>2115.3990175333856</c:v>
                </c:pt>
                <c:pt idx="31">
                  <c:v>2115.3990175333856</c:v>
                </c:pt>
                <c:pt idx="32">
                  <c:v>2115.3990175333856</c:v>
                </c:pt>
                <c:pt idx="33">
                  <c:v>2115.3990175333856</c:v>
                </c:pt>
                <c:pt idx="34">
                  <c:v>2300</c:v>
                </c:pt>
                <c:pt idx="35">
                  <c:v>2300</c:v>
                </c:pt>
                <c:pt idx="36">
                  <c:v>2400</c:v>
                </c:pt>
                <c:pt idx="37">
                  <c:v>2400</c:v>
                </c:pt>
                <c:pt idx="38">
                  <c:v>2400</c:v>
                </c:pt>
                <c:pt idx="39">
                  <c:v>2187.5</c:v>
                </c:pt>
                <c:pt idx="40">
                  <c:v>2287.5</c:v>
                </c:pt>
                <c:pt idx="41">
                  <c:v>2287.5</c:v>
                </c:pt>
                <c:pt idx="42">
                  <c:v>2180</c:v>
                </c:pt>
                <c:pt idx="43">
                  <c:v>1967.5</c:v>
                </c:pt>
                <c:pt idx="44">
                  <c:v>1967.5</c:v>
                </c:pt>
                <c:pt idx="45">
                  <c:v>2017</c:v>
                </c:pt>
                <c:pt idx="46">
                  <c:v>1909.5</c:v>
                </c:pt>
                <c:pt idx="47">
                  <c:v>1909.5</c:v>
                </c:pt>
                <c:pt idx="48">
                  <c:v>1888</c:v>
                </c:pt>
                <c:pt idx="49">
                  <c:v>1937.5</c:v>
                </c:pt>
                <c:pt idx="50">
                  <c:v>1937.5</c:v>
                </c:pt>
                <c:pt idx="51">
                  <c:v>1914.5</c:v>
                </c:pt>
                <c:pt idx="52">
                  <c:v>1893</c:v>
                </c:pt>
                <c:pt idx="53">
                  <c:v>1893</c:v>
                </c:pt>
                <c:pt idx="54">
                  <c:v>1817</c:v>
                </c:pt>
                <c:pt idx="55">
                  <c:v>1794</c:v>
                </c:pt>
                <c:pt idx="56">
                  <c:v>1794</c:v>
                </c:pt>
                <c:pt idx="57">
                  <c:v>1820.67</c:v>
                </c:pt>
                <c:pt idx="58">
                  <c:v>1744.67</c:v>
                </c:pt>
                <c:pt idx="59">
                  <c:v>1744.67</c:v>
                </c:pt>
                <c:pt idx="60">
                  <c:v>1798.01</c:v>
                </c:pt>
                <c:pt idx="61">
                  <c:v>1824.6799999999998</c:v>
                </c:pt>
                <c:pt idx="62">
                  <c:v>1824.6799999999998</c:v>
                </c:pt>
                <c:pt idx="63">
                  <c:v>1768.0325</c:v>
                </c:pt>
                <c:pt idx="64">
                  <c:v>1821.3724999999999</c:v>
                </c:pt>
                <c:pt idx="65">
                  <c:v>1821.3724999999999</c:v>
                </c:pt>
                <c:pt idx="66">
                  <c:v>1708.0774999999999</c:v>
                </c:pt>
                <c:pt idx="67">
                  <c:v>1651.43</c:v>
                </c:pt>
                <c:pt idx="68">
                  <c:v>1651.43</c:v>
                </c:pt>
                <c:pt idx="69">
                  <c:v>1674.9675000000002</c:v>
                </c:pt>
                <c:pt idx="70">
                  <c:v>1561.6725000000001</c:v>
                </c:pt>
                <c:pt idx="71">
                  <c:v>1561.6725000000001</c:v>
                </c:pt>
                <c:pt idx="72">
                  <c:v>1608.7474999999999</c:v>
                </c:pt>
                <c:pt idx="73">
                  <c:v>1632.2849999999999</c:v>
                </c:pt>
                <c:pt idx="74">
                  <c:v>1632.2849999999999</c:v>
                </c:pt>
                <c:pt idx="75">
                  <c:v>1592.7350000000001</c:v>
                </c:pt>
                <c:pt idx="76">
                  <c:v>1639.81</c:v>
                </c:pt>
                <c:pt idx="77">
                  <c:v>1639.81</c:v>
                </c:pt>
                <c:pt idx="78">
                  <c:v>1560.71</c:v>
                </c:pt>
                <c:pt idx="79">
                  <c:v>1521.1599999999999</c:v>
                </c:pt>
                <c:pt idx="80">
                  <c:v>1521.1599999999999</c:v>
                </c:pt>
                <c:pt idx="81">
                  <c:v>1538.5725000000002</c:v>
                </c:pt>
                <c:pt idx="82">
                  <c:v>1459.4725000000001</c:v>
                </c:pt>
                <c:pt idx="83">
                  <c:v>1459.4725000000001</c:v>
                </c:pt>
                <c:pt idx="84">
                  <c:v>1494.2975000000001</c:v>
                </c:pt>
                <c:pt idx="85">
                  <c:v>1511.71</c:v>
                </c:pt>
                <c:pt idx="86">
                  <c:v>1511.71</c:v>
                </c:pt>
                <c:pt idx="87">
                  <c:v>1483.1850000000002</c:v>
                </c:pt>
                <c:pt idx="88">
                  <c:v>1518.0100000000002</c:v>
                </c:pt>
                <c:pt idx="89">
                  <c:v>1518.0100000000002</c:v>
                </c:pt>
                <c:pt idx="90">
                  <c:v>1460.96</c:v>
                </c:pt>
                <c:pt idx="91">
                  <c:v>1432.4349999999999</c:v>
                </c:pt>
                <c:pt idx="92">
                  <c:v>1432.4349999999999</c:v>
                </c:pt>
                <c:pt idx="93">
                  <c:v>1445.9450000000002</c:v>
                </c:pt>
                <c:pt idx="94">
                  <c:v>1388.895</c:v>
                </c:pt>
                <c:pt idx="95">
                  <c:v>1388.895</c:v>
                </c:pt>
                <c:pt idx="96">
                  <c:v>1415.915</c:v>
                </c:pt>
                <c:pt idx="97">
                  <c:v>1429.4250000000002</c:v>
                </c:pt>
                <c:pt idx="98">
                  <c:v>1429.4250000000002</c:v>
                </c:pt>
                <c:pt idx="99">
                  <c:v>1407.5150000000001</c:v>
                </c:pt>
                <c:pt idx="100">
                  <c:v>1434.5349999999999</c:v>
                </c:pt>
                <c:pt idx="101">
                  <c:v>1434.5349999999999</c:v>
                </c:pt>
                <c:pt idx="102">
                  <c:v>1390.7149999999999</c:v>
                </c:pt>
                <c:pt idx="103">
                  <c:v>1368.8049999999998</c:v>
                </c:pt>
                <c:pt idx="104">
                  <c:v>1368.8049999999998</c:v>
                </c:pt>
                <c:pt idx="105">
                  <c:v>1384.5025000000001</c:v>
                </c:pt>
                <c:pt idx="106">
                  <c:v>1340.6824999999999</c:v>
                </c:pt>
                <c:pt idx="107">
                  <c:v>1340.6824999999999</c:v>
                </c:pt>
                <c:pt idx="108">
                  <c:v>1372.0774999999999</c:v>
                </c:pt>
                <c:pt idx="109">
                  <c:v>1387.7750000000001</c:v>
                </c:pt>
                <c:pt idx="110">
                  <c:v>1387.7750000000001</c:v>
                </c:pt>
                <c:pt idx="111">
                  <c:v>1387.7750000000001</c:v>
                </c:pt>
                <c:pt idx="112">
                  <c:v>1419.17</c:v>
                </c:pt>
                <c:pt idx="113">
                  <c:v>1419.17</c:v>
                </c:pt>
                <c:pt idx="114">
                  <c:v>1372.0774999999999</c:v>
                </c:pt>
                <c:pt idx="115">
                  <c:v>1372.0774999999999</c:v>
                </c:pt>
                <c:pt idx="116">
                  <c:v>1372.0774999999999</c:v>
                </c:pt>
                <c:pt idx="117">
                  <c:v>1387.7750000000001</c:v>
                </c:pt>
                <c:pt idx="118">
                  <c:v>1340.6824999999999</c:v>
                </c:pt>
                <c:pt idx="119">
                  <c:v>1340.6824999999999</c:v>
                </c:pt>
                <c:pt idx="120">
                  <c:v>1372.0774999999999</c:v>
                </c:pt>
                <c:pt idx="121">
                  <c:v>1387.7750000000001</c:v>
                </c:pt>
                <c:pt idx="122">
                  <c:v>1387.7750000000001</c:v>
                </c:pt>
                <c:pt idx="123">
                  <c:v>1387.7750000000001</c:v>
                </c:pt>
                <c:pt idx="124">
                  <c:v>1419.17</c:v>
                </c:pt>
                <c:pt idx="125">
                  <c:v>1419.17</c:v>
                </c:pt>
                <c:pt idx="126">
                  <c:v>1372.0774999999999</c:v>
                </c:pt>
                <c:pt idx="127">
                  <c:v>1372.0774999999999</c:v>
                </c:pt>
                <c:pt idx="128">
                  <c:v>1372.0774999999999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D-43DA-A495-F448A20E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62776"/>
        <c:axId val="985468352"/>
      </c:lineChart>
      <c:dateAx>
        <c:axId val="9854627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68352"/>
        <c:crosses val="autoZero"/>
        <c:auto val="1"/>
        <c:lblOffset val="100"/>
        <c:baseTimeUnit val="months"/>
      </c:dateAx>
      <c:valAx>
        <c:axId val="9854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62776"/>
        <c:crosses val="autoZero"/>
        <c:crossBetween val="between"/>
      </c:valAx>
      <c:valAx>
        <c:axId val="97723900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34088"/>
        <c:crosses val="max"/>
        <c:crossBetween val="between"/>
      </c:valAx>
      <c:dateAx>
        <c:axId val="9772340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7723900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839785651793528"/>
                  <c:y val="0.14647929425488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Scenario_Calculator!$F$29:$F$62</c:f>
              <c:numCache>
                <c:formatCode>0.0%</c:formatCode>
                <c:ptCount val="34"/>
                <c:pt idx="0">
                  <c:v>4.7E-2</c:v>
                </c:pt>
                <c:pt idx="1">
                  <c:v>3.85E-2</c:v>
                </c:pt>
                <c:pt idx="2">
                  <c:v>4.5999999999999999E-2</c:v>
                </c:pt>
                <c:pt idx="3">
                  <c:v>6.8000000000000005E-2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8.5000000000000006E-2</c:v>
                </c:pt>
                <c:pt idx="7">
                  <c:v>3.9E-2</c:v>
                </c:pt>
                <c:pt idx="8">
                  <c:v>7.1999999999999995E-2</c:v>
                </c:pt>
                <c:pt idx="9">
                  <c:v>8.3000000000000004E-2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0.04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0.03</c:v>
                </c:pt>
                <c:pt idx="21">
                  <c:v>1.2E-2</c:v>
                </c:pt>
                <c:pt idx="22">
                  <c:v>0.01</c:v>
                </c:pt>
                <c:pt idx="23">
                  <c:v>-5.0000000000000001E-3</c:v>
                </c:pt>
                <c:pt idx="24">
                  <c:v>-1E-3</c:v>
                </c:pt>
                <c:pt idx="25">
                  <c:v>0</c:v>
                </c:pt>
                <c:pt idx="26">
                  <c:v>-1.2E-2</c:v>
                </c:pt>
                <c:pt idx="27">
                  <c:v>-5.0000000000000001E-3</c:v>
                </c:pt>
                <c:pt idx="28">
                  <c:v>-5.1999999999999998E-2</c:v>
                </c:pt>
                <c:pt idx="29">
                  <c:v>-7.4999999999999997E-2</c:v>
                </c:pt>
                <c:pt idx="30">
                  <c:v>-0.1158</c:v>
                </c:pt>
                <c:pt idx="31">
                  <c:v>-8.6400000000000005E-2</c:v>
                </c:pt>
                <c:pt idx="32">
                  <c:v>-9.6000000000000002E-2</c:v>
                </c:pt>
                <c:pt idx="33">
                  <c:v>-0.10892720746431793</c:v>
                </c:pt>
              </c:numCache>
            </c:numRef>
          </c:xVal>
          <c:yVal>
            <c:numRef>
              <c:f>Scenario_Calculator!$G$29:$G$62</c:f>
              <c:numCache>
                <c:formatCode>0</c:formatCode>
                <c:ptCount val="34"/>
                <c:pt idx="0">
                  <c:v>1106.2648230586424</c:v>
                </c:pt>
                <c:pt idx="1">
                  <c:v>1106.2648230586424</c:v>
                </c:pt>
                <c:pt idx="2">
                  <c:v>1106.2648230586424</c:v>
                </c:pt>
                <c:pt idx="3">
                  <c:v>1106.2648230586424</c:v>
                </c:pt>
                <c:pt idx="4">
                  <c:v>1106.2648230586424</c:v>
                </c:pt>
                <c:pt idx="5">
                  <c:v>1106.2648230586424</c:v>
                </c:pt>
                <c:pt idx="6">
                  <c:v>1065.8834806724083</c:v>
                </c:pt>
                <c:pt idx="7">
                  <c:v>1065.8834806724083</c:v>
                </c:pt>
                <c:pt idx="8">
                  <c:v>1065.8834806724083</c:v>
                </c:pt>
                <c:pt idx="9">
                  <c:v>1065.8834806724083</c:v>
                </c:pt>
                <c:pt idx="10">
                  <c:v>1025.5021382861742</c:v>
                </c:pt>
                <c:pt idx="11">
                  <c:v>1025.5021382861742</c:v>
                </c:pt>
                <c:pt idx="12">
                  <c:v>1072.8280953545927</c:v>
                </c:pt>
                <c:pt idx="13">
                  <c:v>1072.8280953545927</c:v>
                </c:pt>
                <c:pt idx="14">
                  <c:v>1072.8280953545927</c:v>
                </c:pt>
                <c:pt idx="15">
                  <c:v>1072.8280953545927</c:v>
                </c:pt>
                <c:pt idx="16">
                  <c:v>1120.1540524230115</c:v>
                </c:pt>
                <c:pt idx="17">
                  <c:v>1120.1540524230115</c:v>
                </c:pt>
                <c:pt idx="18">
                  <c:v>1188.1968000904099</c:v>
                </c:pt>
                <c:pt idx="19">
                  <c:v>1188.1968000904099</c:v>
                </c:pt>
                <c:pt idx="20">
                  <c:v>1188.1968000904099</c:v>
                </c:pt>
                <c:pt idx="21">
                  <c:v>1188.1968000904099</c:v>
                </c:pt>
                <c:pt idx="22">
                  <c:v>1256.2395477578079</c:v>
                </c:pt>
                <c:pt idx="23">
                  <c:v>1256.2395477578079</c:v>
                </c:pt>
                <c:pt idx="24">
                  <c:v>1593.5187914122894</c:v>
                </c:pt>
                <c:pt idx="25">
                  <c:v>1593.5187914122894</c:v>
                </c:pt>
                <c:pt idx="26">
                  <c:v>1593.5187914122894</c:v>
                </c:pt>
                <c:pt idx="27">
                  <c:v>1593.5187914122894</c:v>
                </c:pt>
                <c:pt idx="28">
                  <c:v>1930.798035066771</c:v>
                </c:pt>
                <c:pt idx="29">
                  <c:v>1930.798035066771</c:v>
                </c:pt>
                <c:pt idx="30">
                  <c:v>2115.3990175333856</c:v>
                </c:pt>
                <c:pt idx="31">
                  <c:v>2115.3990175333856</c:v>
                </c:pt>
                <c:pt idx="32">
                  <c:v>2115.3990175333856</c:v>
                </c:pt>
                <c:pt idx="33">
                  <c:v>2115.3990175333856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1-4CA1-9CA1-697CD093E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971504"/>
        <c:axId val="833969864"/>
      </c:scatterChart>
      <c:valAx>
        <c:axId val="8339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69864"/>
        <c:crosses val="autoZero"/>
        <c:crossBetween val="midCat"/>
      </c:valAx>
      <c:valAx>
        <c:axId val="8339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vs. Previous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Scenario_Calculator!$AC$28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Scenario_Calculator!$AB$29:$AB$160</c:f>
              <c:numCache>
                <c:formatCode>mmm\-yy</c:formatCode>
                <c:ptCount val="1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  <c:pt idx="27">
                  <c:v>44743</c:v>
                </c:pt>
                <c:pt idx="28">
                  <c:v>44774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  <c:pt idx="32">
                  <c:v>44896</c:v>
                </c:pt>
                <c:pt idx="33">
                  <c:v>44927</c:v>
                </c:pt>
                <c:pt idx="34">
                  <c:v>44958</c:v>
                </c:pt>
                <c:pt idx="35">
                  <c:v>44986</c:v>
                </c:pt>
                <c:pt idx="36">
                  <c:v>45017</c:v>
                </c:pt>
                <c:pt idx="37">
                  <c:v>45047</c:v>
                </c:pt>
                <c:pt idx="38">
                  <c:v>45078</c:v>
                </c:pt>
                <c:pt idx="39">
                  <c:v>45108</c:v>
                </c:pt>
                <c:pt idx="40">
                  <c:v>45139</c:v>
                </c:pt>
                <c:pt idx="41">
                  <c:v>45170</c:v>
                </c:pt>
                <c:pt idx="42">
                  <c:v>45200</c:v>
                </c:pt>
                <c:pt idx="43">
                  <c:v>45231</c:v>
                </c:pt>
                <c:pt idx="44">
                  <c:v>45261</c:v>
                </c:pt>
                <c:pt idx="45">
                  <c:v>45292</c:v>
                </c:pt>
                <c:pt idx="46">
                  <c:v>45323</c:v>
                </c:pt>
                <c:pt idx="47">
                  <c:v>45352</c:v>
                </c:pt>
                <c:pt idx="48">
                  <c:v>45383</c:v>
                </c:pt>
                <c:pt idx="49">
                  <c:v>45413</c:v>
                </c:pt>
                <c:pt idx="50">
                  <c:v>45444</c:v>
                </c:pt>
                <c:pt idx="51">
                  <c:v>45474</c:v>
                </c:pt>
                <c:pt idx="52">
                  <c:v>45505</c:v>
                </c:pt>
                <c:pt idx="53">
                  <c:v>45536</c:v>
                </c:pt>
                <c:pt idx="54">
                  <c:v>45566</c:v>
                </c:pt>
                <c:pt idx="55">
                  <c:v>45597</c:v>
                </c:pt>
                <c:pt idx="56">
                  <c:v>45627</c:v>
                </c:pt>
                <c:pt idx="57">
                  <c:v>45658</c:v>
                </c:pt>
                <c:pt idx="58">
                  <c:v>45689</c:v>
                </c:pt>
                <c:pt idx="59">
                  <c:v>45717</c:v>
                </c:pt>
                <c:pt idx="60">
                  <c:v>45748</c:v>
                </c:pt>
                <c:pt idx="61">
                  <c:v>45778</c:v>
                </c:pt>
                <c:pt idx="62">
                  <c:v>45809</c:v>
                </c:pt>
                <c:pt idx="63">
                  <c:v>45839</c:v>
                </c:pt>
                <c:pt idx="64">
                  <c:v>45870</c:v>
                </c:pt>
                <c:pt idx="65">
                  <c:v>45901</c:v>
                </c:pt>
                <c:pt idx="66">
                  <c:v>45931</c:v>
                </c:pt>
                <c:pt idx="67">
                  <c:v>45962</c:v>
                </c:pt>
                <c:pt idx="68">
                  <c:v>45992</c:v>
                </c:pt>
                <c:pt idx="69">
                  <c:v>46023</c:v>
                </c:pt>
                <c:pt idx="70">
                  <c:v>46054</c:v>
                </c:pt>
                <c:pt idx="71">
                  <c:v>46082</c:v>
                </c:pt>
                <c:pt idx="72">
                  <c:v>46113</c:v>
                </c:pt>
                <c:pt idx="73">
                  <c:v>46143</c:v>
                </c:pt>
                <c:pt idx="74">
                  <c:v>46174</c:v>
                </c:pt>
                <c:pt idx="75">
                  <c:v>46204</c:v>
                </c:pt>
                <c:pt idx="76">
                  <c:v>46235</c:v>
                </c:pt>
                <c:pt idx="77">
                  <c:v>46266</c:v>
                </c:pt>
                <c:pt idx="78">
                  <c:v>46296</c:v>
                </c:pt>
                <c:pt idx="79">
                  <c:v>46327</c:v>
                </c:pt>
                <c:pt idx="80">
                  <c:v>46357</c:v>
                </c:pt>
                <c:pt idx="81">
                  <c:v>46388</c:v>
                </c:pt>
                <c:pt idx="82">
                  <c:v>46419</c:v>
                </c:pt>
                <c:pt idx="83">
                  <c:v>46447</c:v>
                </c:pt>
                <c:pt idx="84">
                  <c:v>46478</c:v>
                </c:pt>
                <c:pt idx="85">
                  <c:v>46508</c:v>
                </c:pt>
                <c:pt idx="86">
                  <c:v>46539</c:v>
                </c:pt>
                <c:pt idx="87">
                  <c:v>46569</c:v>
                </c:pt>
                <c:pt idx="88">
                  <c:v>46600</c:v>
                </c:pt>
                <c:pt idx="89">
                  <c:v>46631</c:v>
                </c:pt>
                <c:pt idx="90">
                  <c:v>46661</c:v>
                </c:pt>
                <c:pt idx="91">
                  <c:v>46692</c:v>
                </c:pt>
                <c:pt idx="92">
                  <c:v>46722</c:v>
                </c:pt>
                <c:pt idx="93">
                  <c:v>46753</c:v>
                </c:pt>
                <c:pt idx="94">
                  <c:v>46784</c:v>
                </c:pt>
                <c:pt idx="95">
                  <c:v>46813</c:v>
                </c:pt>
                <c:pt idx="96">
                  <c:v>46844</c:v>
                </c:pt>
                <c:pt idx="97">
                  <c:v>46874</c:v>
                </c:pt>
                <c:pt idx="98">
                  <c:v>46905</c:v>
                </c:pt>
                <c:pt idx="99">
                  <c:v>46935</c:v>
                </c:pt>
                <c:pt idx="100">
                  <c:v>46966</c:v>
                </c:pt>
                <c:pt idx="101">
                  <c:v>46997</c:v>
                </c:pt>
                <c:pt idx="102">
                  <c:v>47027</c:v>
                </c:pt>
                <c:pt idx="103">
                  <c:v>47058</c:v>
                </c:pt>
                <c:pt idx="104">
                  <c:v>47088</c:v>
                </c:pt>
                <c:pt idx="105">
                  <c:v>47119</c:v>
                </c:pt>
                <c:pt idx="106">
                  <c:v>47150</c:v>
                </c:pt>
                <c:pt idx="107">
                  <c:v>47178</c:v>
                </c:pt>
                <c:pt idx="108">
                  <c:v>47209</c:v>
                </c:pt>
                <c:pt idx="109">
                  <c:v>47239</c:v>
                </c:pt>
                <c:pt idx="110">
                  <c:v>47270</c:v>
                </c:pt>
                <c:pt idx="111">
                  <c:v>47300</c:v>
                </c:pt>
                <c:pt idx="112">
                  <c:v>47331</c:v>
                </c:pt>
                <c:pt idx="113">
                  <c:v>47362</c:v>
                </c:pt>
                <c:pt idx="114">
                  <c:v>47392</c:v>
                </c:pt>
                <c:pt idx="115">
                  <c:v>47423</c:v>
                </c:pt>
                <c:pt idx="116">
                  <c:v>47453</c:v>
                </c:pt>
                <c:pt idx="117">
                  <c:v>47484</c:v>
                </c:pt>
                <c:pt idx="118">
                  <c:v>47515</c:v>
                </c:pt>
                <c:pt idx="119">
                  <c:v>47543</c:v>
                </c:pt>
                <c:pt idx="120">
                  <c:v>47574</c:v>
                </c:pt>
                <c:pt idx="121">
                  <c:v>47604</c:v>
                </c:pt>
                <c:pt idx="122">
                  <c:v>47635</c:v>
                </c:pt>
                <c:pt idx="123">
                  <c:v>47665</c:v>
                </c:pt>
                <c:pt idx="124">
                  <c:v>47696</c:v>
                </c:pt>
                <c:pt idx="125">
                  <c:v>47727</c:v>
                </c:pt>
                <c:pt idx="126">
                  <c:v>47757</c:v>
                </c:pt>
                <c:pt idx="127">
                  <c:v>47788</c:v>
                </c:pt>
                <c:pt idx="128">
                  <c:v>47818</c:v>
                </c:pt>
                <c:pt idx="129">
                  <c:v>47849</c:v>
                </c:pt>
                <c:pt idx="130">
                  <c:v>47880</c:v>
                </c:pt>
                <c:pt idx="131">
                  <c:v>47908</c:v>
                </c:pt>
              </c:numCache>
            </c:numRef>
          </c:cat>
          <c:val>
            <c:numRef>
              <c:f>Scenario_Calculator!$AC$29:$AC$160</c:f>
              <c:numCache>
                <c:formatCode>0</c:formatCode>
                <c:ptCount val="132"/>
                <c:pt idx="0">
                  <c:v>1106.2648230586424</c:v>
                </c:pt>
                <c:pt idx="1">
                  <c:v>1106.2648230586424</c:v>
                </c:pt>
                <c:pt idx="2">
                  <c:v>1106.2648230586424</c:v>
                </c:pt>
                <c:pt idx="3">
                  <c:v>1106.2648230586424</c:v>
                </c:pt>
                <c:pt idx="4">
                  <c:v>1106.2648230586424</c:v>
                </c:pt>
                <c:pt idx="5">
                  <c:v>1106.2648230586424</c:v>
                </c:pt>
                <c:pt idx="6">
                  <c:v>1065.8834806724083</c:v>
                </c:pt>
                <c:pt idx="7">
                  <c:v>1065.8834806724083</c:v>
                </c:pt>
                <c:pt idx="8">
                  <c:v>1065.8834806724083</c:v>
                </c:pt>
                <c:pt idx="9">
                  <c:v>1065.8834806724083</c:v>
                </c:pt>
                <c:pt idx="10">
                  <c:v>1025.5021382861742</c:v>
                </c:pt>
                <c:pt idx="11">
                  <c:v>1025.5021382861742</c:v>
                </c:pt>
                <c:pt idx="12">
                  <c:v>1072.8280953545927</c:v>
                </c:pt>
                <c:pt idx="13">
                  <c:v>1072.8280953545927</c:v>
                </c:pt>
                <c:pt idx="14">
                  <c:v>1072.8280953545927</c:v>
                </c:pt>
                <c:pt idx="15">
                  <c:v>1072.8280953545927</c:v>
                </c:pt>
                <c:pt idx="16">
                  <c:v>1120.1540524230115</c:v>
                </c:pt>
                <c:pt idx="17">
                  <c:v>1120.1540524230115</c:v>
                </c:pt>
                <c:pt idx="18">
                  <c:v>1188.1968000904099</c:v>
                </c:pt>
                <c:pt idx="19">
                  <c:v>1188.1968000904099</c:v>
                </c:pt>
                <c:pt idx="20">
                  <c:v>1188.1968000904099</c:v>
                </c:pt>
                <c:pt idx="21">
                  <c:v>1188.1968000904099</c:v>
                </c:pt>
                <c:pt idx="22">
                  <c:v>1256.2395477578079</c:v>
                </c:pt>
                <c:pt idx="23">
                  <c:v>1256.2395477578079</c:v>
                </c:pt>
                <c:pt idx="24">
                  <c:v>1593.5187914122894</c:v>
                </c:pt>
                <c:pt idx="25">
                  <c:v>1593.5187914122894</c:v>
                </c:pt>
                <c:pt idx="26">
                  <c:v>1593.5187914122894</c:v>
                </c:pt>
                <c:pt idx="27">
                  <c:v>1593.5187914122894</c:v>
                </c:pt>
                <c:pt idx="28">
                  <c:v>1930.798035066771</c:v>
                </c:pt>
                <c:pt idx="29">
                  <c:v>1930.798035066771</c:v>
                </c:pt>
                <c:pt idx="30">
                  <c:v>2115.3990175333856</c:v>
                </c:pt>
                <c:pt idx="31">
                  <c:v>2115.3990175333856</c:v>
                </c:pt>
                <c:pt idx="32">
                  <c:v>2115.3990175333856</c:v>
                </c:pt>
                <c:pt idx="33">
                  <c:v>2115.3990175333856</c:v>
                </c:pt>
                <c:pt idx="34">
                  <c:v>2300</c:v>
                </c:pt>
                <c:pt idx="35">
                  <c:v>2300</c:v>
                </c:pt>
                <c:pt idx="36">
                  <c:v>2400</c:v>
                </c:pt>
                <c:pt idx="37">
                  <c:v>2400</c:v>
                </c:pt>
                <c:pt idx="38">
                  <c:v>2400</c:v>
                </c:pt>
                <c:pt idx="39">
                  <c:v>2187.5</c:v>
                </c:pt>
                <c:pt idx="40">
                  <c:v>2287.5</c:v>
                </c:pt>
                <c:pt idx="41">
                  <c:v>2287.5</c:v>
                </c:pt>
                <c:pt idx="42">
                  <c:v>2180</c:v>
                </c:pt>
                <c:pt idx="43">
                  <c:v>1967.5</c:v>
                </c:pt>
                <c:pt idx="44">
                  <c:v>1967.5</c:v>
                </c:pt>
                <c:pt idx="45">
                  <c:v>2017</c:v>
                </c:pt>
                <c:pt idx="46">
                  <c:v>1909.5</c:v>
                </c:pt>
                <c:pt idx="47">
                  <c:v>1909.5</c:v>
                </c:pt>
                <c:pt idx="48">
                  <c:v>1888</c:v>
                </c:pt>
                <c:pt idx="49">
                  <c:v>1937.5</c:v>
                </c:pt>
                <c:pt idx="50">
                  <c:v>1937.5</c:v>
                </c:pt>
                <c:pt idx="51">
                  <c:v>1914.5</c:v>
                </c:pt>
                <c:pt idx="52">
                  <c:v>1893</c:v>
                </c:pt>
                <c:pt idx="53">
                  <c:v>1893</c:v>
                </c:pt>
                <c:pt idx="54">
                  <c:v>1817</c:v>
                </c:pt>
                <c:pt idx="55">
                  <c:v>1794</c:v>
                </c:pt>
                <c:pt idx="56">
                  <c:v>1794</c:v>
                </c:pt>
                <c:pt idx="57">
                  <c:v>1820.67</c:v>
                </c:pt>
                <c:pt idx="58">
                  <c:v>1744.67</c:v>
                </c:pt>
                <c:pt idx="59">
                  <c:v>1744.67</c:v>
                </c:pt>
                <c:pt idx="60">
                  <c:v>1798.01</c:v>
                </c:pt>
                <c:pt idx="61">
                  <c:v>1824.6799999999998</c:v>
                </c:pt>
                <c:pt idx="62">
                  <c:v>1824.6799999999998</c:v>
                </c:pt>
                <c:pt idx="63">
                  <c:v>1768.0325</c:v>
                </c:pt>
                <c:pt idx="64">
                  <c:v>1821.3724999999999</c:v>
                </c:pt>
                <c:pt idx="65">
                  <c:v>1821.3724999999999</c:v>
                </c:pt>
                <c:pt idx="66">
                  <c:v>1708.0774999999999</c:v>
                </c:pt>
                <c:pt idx="67">
                  <c:v>1651.43</c:v>
                </c:pt>
                <c:pt idx="68">
                  <c:v>1651.43</c:v>
                </c:pt>
                <c:pt idx="69">
                  <c:v>1674.9675000000002</c:v>
                </c:pt>
                <c:pt idx="70">
                  <c:v>1561.6725000000001</c:v>
                </c:pt>
                <c:pt idx="71">
                  <c:v>1561.6725000000001</c:v>
                </c:pt>
                <c:pt idx="72">
                  <c:v>1608.7474999999999</c:v>
                </c:pt>
                <c:pt idx="73">
                  <c:v>1632.2849999999999</c:v>
                </c:pt>
                <c:pt idx="74">
                  <c:v>1632.2849999999999</c:v>
                </c:pt>
                <c:pt idx="75">
                  <c:v>1592.7350000000001</c:v>
                </c:pt>
                <c:pt idx="76">
                  <c:v>1639.81</c:v>
                </c:pt>
                <c:pt idx="77">
                  <c:v>1639.81</c:v>
                </c:pt>
                <c:pt idx="78">
                  <c:v>1560.71</c:v>
                </c:pt>
                <c:pt idx="79">
                  <c:v>1521.1599999999999</c:v>
                </c:pt>
                <c:pt idx="80">
                  <c:v>1521.1599999999999</c:v>
                </c:pt>
                <c:pt idx="81">
                  <c:v>1538.5725000000002</c:v>
                </c:pt>
                <c:pt idx="82">
                  <c:v>1459.4725000000001</c:v>
                </c:pt>
                <c:pt idx="83">
                  <c:v>1459.4725000000001</c:v>
                </c:pt>
                <c:pt idx="84">
                  <c:v>1494.2975000000001</c:v>
                </c:pt>
                <c:pt idx="85">
                  <c:v>1511.71</c:v>
                </c:pt>
                <c:pt idx="86">
                  <c:v>1511.71</c:v>
                </c:pt>
                <c:pt idx="87">
                  <c:v>1483.1850000000002</c:v>
                </c:pt>
                <c:pt idx="88">
                  <c:v>1518.0100000000002</c:v>
                </c:pt>
                <c:pt idx="89">
                  <c:v>1518.0100000000002</c:v>
                </c:pt>
                <c:pt idx="90">
                  <c:v>1460.96</c:v>
                </c:pt>
                <c:pt idx="91">
                  <c:v>1432.4349999999999</c:v>
                </c:pt>
                <c:pt idx="92">
                  <c:v>1432.4349999999999</c:v>
                </c:pt>
                <c:pt idx="93">
                  <c:v>1445.9450000000002</c:v>
                </c:pt>
                <c:pt idx="94">
                  <c:v>1388.895</c:v>
                </c:pt>
                <c:pt idx="95">
                  <c:v>1388.895</c:v>
                </c:pt>
                <c:pt idx="96">
                  <c:v>1415.915</c:v>
                </c:pt>
                <c:pt idx="97">
                  <c:v>1429.4250000000002</c:v>
                </c:pt>
                <c:pt idx="98">
                  <c:v>1429.4250000000002</c:v>
                </c:pt>
                <c:pt idx="99">
                  <c:v>1407.5150000000001</c:v>
                </c:pt>
                <c:pt idx="100">
                  <c:v>1434.5349999999999</c:v>
                </c:pt>
                <c:pt idx="101">
                  <c:v>1434.5349999999999</c:v>
                </c:pt>
                <c:pt idx="102">
                  <c:v>1390.7149999999999</c:v>
                </c:pt>
                <c:pt idx="103">
                  <c:v>1368.8049999999998</c:v>
                </c:pt>
                <c:pt idx="104">
                  <c:v>1368.8049999999998</c:v>
                </c:pt>
                <c:pt idx="105">
                  <c:v>1384.5025000000001</c:v>
                </c:pt>
                <c:pt idx="106">
                  <c:v>1340.6824999999999</c:v>
                </c:pt>
                <c:pt idx="107">
                  <c:v>1340.6824999999999</c:v>
                </c:pt>
                <c:pt idx="108">
                  <c:v>1372.0774999999999</c:v>
                </c:pt>
                <c:pt idx="109">
                  <c:v>1387.7750000000001</c:v>
                </c:pt>
                <c:pt idx="110">
                  <c:v>1387.7750000000001</c:v>
                </c:pt>
                <c:pt idx="111">
                  <c:v>1387.7750000000001</c:v>
                </c:pt>
                <c:pt idx="112">
                  <c:v>1419.17</c:v>
                </c:pt>
                <c:pt idx="113">
                  <c:v>1419.17</c:v>
                </c:pt>
                <c:pt idx="114">
                  <c:v>1372.0774999999999</c:v>
                </c:pt>
                <c:pt idx="115">
                  <c:v>1372.0774999999999</c:v>
                </c:pt>
                <c:pt idx="116">
                  <c:v>1372.0774999999999</c:v>
                </c:pt>
                <c:pt idx="117">
                  <c:v>1387.7750000000001</c:v>
                </c:pt>
                <c:pt idx="118">
                  <c:v>1340.6824999999999</c:v>
                </c:pt>
                <c:pt idx="119">
                  <c:v>1340.6824999999999</c:v>
                </c:pt>
                <c:pt idx="120">
                  <c:v>1372.0774999999999</c:v>
                </c:pt>
                <c:pt idx="121">
                  <c:v>1387.7750000000001</c:v>
                </c:pt>
                <c:pt idx="122">
                  <c:v>1387.7750000000001</c:v>
                </c:pt>
                <c:pt idx="123">
                  <c:v>1387.7750000000001</c:v>
                </c:pt>
                <c:pt idx="124">
                  <c:v>1419.17</c:v>
                </c:pt>
                <c:pt idx="125">
                  <c:v>1419.17</c:v>
                </c:pt>
                <c:pt idx="126">
                  <c:v>1372.0774999999999</c:v>
                </c:pt>
                <c:pt idx="127">
                  <c:v>1372.0774999999999</c:v>
                </c:pt>
                <c:pt idx="128">
                  <c:v>1372.0774999999999</c:v>
                </c:pt>
                <c:pt idx="129">
                  <c:v>1387.7750000000001</c:v>
                </c:pt>
                <c:pt idx="130">
                  <c:v>1340.6824999999999</c:v>
                </c:pt>
                <c:pt idx="131">
                  <c:v>1340.6824999999999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2-491D-86F8-E6FA04BE9D4E}"/>
            </c:ext>
          </c:extLst>
        </c:ser>
        <c:ser>
          <c:idx val="1"/>
          <c:order val="1"/>
          <c:tx>
            <c:strRef>
              <c:f>Scenario_Calculator!$AD$28</c:f>
              <c:strCache>
                <c:ptCount val="1"/>
                <c:pt idx="0">
                  <c:v>Previous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Scenario_Calculator!$AB$29:$AB$160</c:f>
              <c:numCache>
                <c:formatCode>mmm\-yy</c:formatCode>
                <c:ptCount val="1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  <c:pt idx="27">
                  <c:v>44743</c:v>
                </c:pt>
                <c:pt idx="28">
                  <c:v>44774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  <c:pt idx="32">
                  <c:v>44896</c:v>
                </c:pt>
                <c:pt idx="33">
                  <c:v>44927</c:v>
                </c:pt>
                <c:pt idx="34">
                  <c:v>44958</c:v>
                </c:pt>
                <c:pt idx="35">
                  <c:v>44986</c:v>
                </c:pt>
                <c:pt idx="36">
                  <c:v>45017</c:v>
                </c:pt>
                <c:pt idx="37">
                  <c:v>45047</c:v>
                </c:pt>
                <c:pt idx="38">
                  <c:v>45078</c:v>
                </c:pt>
                <c:pt idx="39">
                  <c:v>45108</c:v>
                </c:pt>
                <c:pt idx="40">
                  <c:v>45139</c:v>
                </c:pt>
                <c:pt idx="41">
                  <c:v>45170</c:v>
                </c:pt>
                <c:pt idx="42">
                  <c:v>45200</c:v>
                </c:pt>
                <c:pt idx="43">
                  <c:v>45231</c:v>
                </c:pt>
                <c:pt idx="44">
                  <c:v>45261</c:v>
                </c:pt>
                <c:pt idx="45">
                  <c:v>45292</c:v>
                </c:pt>
                <c:pt idx="46">
                  <c:v>45323</c:v>
                </c:pt>
                <c:pt idx="47">
                  <c:v>45352</c:v>
                </c:pt>
                <c:pt idx="48">
                  <c:v>45383</c:v>
                </c:pt>
                <c:pt idx="49">
                  <c:v>45413</c:v>
                </c:pt>
                <c:pt idx="50">
                  <c:v>45444</c:v>
                </c:pt>
                <c:pt idx="51">
                  <c:v>45474</c:v>
                </c:pt>
                <c:pt idx="52">
                  <c:v>45505</c:v>
                </c:pt>
                <c:pt idx="53">
                  <c:v>45536</c:v>
                </c:pt>
                <c:pt idx="54">
                  <c:v>45566</c:v>
                </c:pt>
                <c:pt idx="55">
                  <c:v>45597</c:v>
                </c:pt>
                <c:pt idx="56">
                  <c:v>45627</c:v>
                </c:pt>
                <c:pt idx="57">
                  <c:v>45658</c:v>
                </c:pt>
                <c:pt idx="58">
                  <c:v>45689</c:v>
                </c:pt>
                <c:pt idx="59">
                  <c:v>45717</c:v>
                </c:pt>
                <c:pt idx="60">
                  <c:v>45748</c:v>
                </c:pt>
                <c:pt idx="61">
                  <c:v>45778</c:v>
                </c:pt>
                <c:pt idx="62">
                  <c:v>45809</c:v>
                </c:pt>
                <c:pt idx="63">
                  <c:v>45839</c:v>
                </c:pt>
                <c:pt idx="64">
                  <c:v>45870</c:v>
                </c:pt>
                <c:pt idx="65">
                  <c:v>45901</c:v>
                </c:pt>
                <c:pt idx="66">
                  <c:v>45931</c:v>
                </c:pt>
                <c:pt idx="67">
                  <c:v>45962</c:v>
                </c:pt>
                <c:pt idx="68">
                  <c:v>45992</c:v>
                </c:pt>
                <c:pt idx="69">
                  <c:v>46023</c:v>
                </c:pt>
                <c:pt idx="70">
                  <c:v>46054</c:v>
                </c:pt>
                <c:pt idx="71">
                  <c:v>46082</c:v>
                </c:pt>
                <c:pt idx="72">
                  <c:v>46113</c:v>
                </c:pt>
                <c:pt idx="73">
                  <c:v>46143</c:v>
                </c:pt>
                <c:pt idx="74">
                  <c:v>46174</c:v>
                </c:pt>
                <c:pt idx="75">
                  <c:v>46204</c:v>
                </c:pt>
                <c:pt idx="76">
                  <c:v>46235</c:v>
                </c:pt>
                <c:pt idx="77">
                  <c:v>46266</c:v>
                </c:pt>
                <c:pt idx="78">
                  <c:v>46296</c:v>
                </c:pt>
                <c:pt idx="79">
                  <c:v>46327</c:v>
                </c:pt>
                <c:pt idx="80">
                  <c:v>46357</c:v>
                </c:pt>
                <c:pt idx="81">
                  <c:v>46388</c:v>
                </c:pt>
                <c:pt idx="82">
                  <c:v>46419</c:v>
                </c:pt>
                <c:pt idx="83">
                  <c:v>46447</c:v>
                </c:pt>
                <c:pt idx="84">
                  <c:v>46478</c:v>
                </c:pt>
                <c:pt idx="85">
                  <c:v>46508</c:v>
                </c:pt>
                <c:pt idx="86">
                  <c:v>46539</c:v>
                </c:pt>
                <c:pt idx="87">
                  <c:v>46569</c:v>
                </c:pt>
                <c:pt idx="88">
                  <c:v>46600</c:v>
                </c:pt>
                <c:pt idx="89">
                  <c:v>46631</c:v>
                </c:pt>
                <c:pt idx="90">
                  <c:v>46661</c:v>
                </c:pt>
                <c:pt idx="91">
                  <c:v>46692</c:v>
                </c:pt>
                <c:pt idx="92">
                  <c:v>46722</c:v>
                </c:pt>
                <c:pt idx="93">
                  <c:v>46753</c:v>
                </c:pt>
                <c:pt idx="94">
                  <c:v>46784</c:v>
                </c:pt>
                <c:pt idx="95">
                  <c:v>46813</c:v>
                </c:pt>
                <c:pt idx="96">
                  <c:v>46844</c:v>
                </c:pt>
                <c:pt idx="97">
                  <c:v>46874</c:v>
                </c:pt>
                <c:pt idx="98">
                  <c:v>46905</c:v>
                </c:pt>
                <c:pt idx="99">
                  <c:v>46935</c:v>
                </c:pt>
                <c:pt idx="100">
                  <c:v>46966</c:v>
                </c:pt>
                <c:pt idx="101">
                  <c:v>46997</c:v>
                </c:pt>
                <c:pt idx="102">
                  <c:v>47027</c:v>
                </c:pt>
                <c:pt idx="103">
                  <c:v>47058</c:v>
                </c:pt>
                <c:pt idx="104">
                  <c:v>47088</c:v>
                </c:pt>
                <c:pt idx="105">
                  <c:v>47119</c:v>
                </c:pt>
                <c:pt idx="106">
                  <c:v>47150</c:v>
                </c:pt>
                <c:pt idx="107">
                  <c:v>47178</c:v>
                </c:pt>
                <c:pt idx="108">
                  <c:v>47209</c:v>
                </c:pt>
                <c:pt idx="109">
                  <c:v>47239</c:v>
                </c:pt>
                <c:pt idx="110">
                  <c:v>47270</c:v>
                </c:pt>
                <c:pt idx="111">
                  <c:v>47300</c:v>
                </c:pt>
                <c:pt idx="112">
                  <c:v>47331</c:v>
                </c:pt>
                <c:pt idx="113">
                  <c:v>47362</c:v>
                </c:pt>
                <c:pt idx="114">
                  <c:v>47392</c:v>
                </c:pt>
                <c:pt idx="115">
                  <c:v>47423</c:v>
                </c:pt>
                <c:pt idx="116">
                  <c:v>47453</c:v>
                </c:pt>
                <c:pt idx="117">
                  <c:v>47484</c:v>
                </c:pt>
                <c:pt idx="118">
                  <c:v>47515</c:v>
                </c:pt>
                <c:pt idx="119">
                  <c:v>47543</c:v>
                </c:pt>
                <c:pt idx="120">
                  <c:v>47574</c:v>
                </c:pt>
                <c:pt idx="121">
                  <c:v>47604</c:v>
                </c:pt>
                <c:pt idx="122">
                  <c:v>47635</c:v>
                </c:pt>
                <c:pt idx="123">
                  <c:v>47665</c:v>
                </c:pt>
                <c:pt idx="124">
                  <c:v>47696</c:v>
                </c:pt>
                <c:pt idx="125">
                  <c:v>47727</c:v>
                </c:pt>
                <c:pt idx="126">
                  <c:v>47757</c:v>
                </c:pt>
                <c:pt idx="127">
                  <c:v>47788</c:v>
                </c:pt>
                <c:pt idx="128">
                  <c:v>47818</c:v>
                </c:pt>
                <c:pt idx="129">
                  <c:v>47849</c:v>
                </c:pt>
                <c:pt idx="130">
                  <c:v>47880</c:v>
                </c:pt>
                <c:pt idx="131">
                  <c:v>47908</c:v>
                </c:pt>
              </c:numCache>
            </c:numRef>
          </c:cat>
          <c:val>
            <c:numRef>
              <c:f>Scenario_Calculator!$AD$29:$AD$160</c:f>
              <c:numCache>
                <c:formatCode>0.0</c:formatCode>
                <c:ptCount val="132"/>
                <c:pt idx="0">
                  <c:v>1106.2648230586424</c:v>
                </c:pt>
                <c:pt idx="1">
                  <c:v>1106.2648230586424</c:v>
                </c:pt>
                <c:pt idx="2">
                  <c:v>1106.2648230586424</c:v>
                </c:pt>
                <c:pt idx="3">
                  <c:v>1106.2648230586424</c:v>
                </c:pt>
                <c:pt idx="4">
                  <c:v>1106.2648230586424</c:v>
                </c:pt>
                <c:pt idx="5">
                  <c:v>1106.2648230586424</c:v>
                </c:pt>
                <c:pt idx="6">
                  <c:v>1065.8834806724083</c:v>
                </c:pt>
                <c:pt idx="7">
                  <c:v>1065.8834806724083</c:v>
                </c:pt>
                <c:pt idx="8">
                  <c:v>1065.8834806724083</c:v>
                </c:pt>
                <c:pt idx="9">
                  <c:v>1065.8834806724083</c:v>
                </c:pt>
                <c:pt idx="10">
                  <c:v>1025.5021382861742</c:v>
                </c:pt>
                <c:pt idx="11">
                  <c:v>1025.5021382861742</c:v>
                </c:pt>
                <c:pt idx="12">
                  <c:v>1072.8280953545927</c:v>
                </c:pt>
                <c:pt idx="13">
                  <c:v>1072.8280953545927</c:v>
                </c:pt>
                <c:pt idx="14">
                  <c:v>1072.8280953545927</c:v>
                </c:pt>
                <c:pt idx="15">
                  <c:v>1072.8280953545927</c:v>
                </c:pt>
                <c:pt idx="16">
                  <c:v>1120.1540524230115</c:v>
                </c:pt>
                <c:pt idx="17">
                  <c:v>1120.1540524230115</c:v>
                </c:pt>
                <c:pt idx="18">
                  <c:v>1188.1968000904099</c:v>
                </c:pt>
                <c:pt idx="19">
                  <c:v>1188.1968000904099</c:v>
                </c:pt>
                <c:pt idx="20">
                  <c:v>1188.1968000904099</c:v>
                </c:pt>
                <c:pt idx="21">
                  <c:v>1188.1968000904099</c:v>
                </c:pt>
                <c:pt idx="22">
                  <c:v>1256.2395477578079</c:v>
                </c:pt>
                <c:pt idx="23">
                  <c:v>1256.2395477578079</c:v>
                </c:pt>
                <c:pt idx="24">
                  <c:v>1593.5187914122894</c:v>
                </c:pt>
                <c:pt idx="25">
                  <c:v>1593.5187914122894</c:v>
                </c:pt>
                <c:pt idx="26">
                  <c:v>1593.5187914122894</c:v>
                </c:pt>
                <c:pt idx="27">
                  <c:v>1593.5187914122894</c:v>
                </c:pt>
                <c:pt idx="28">
                  <c:v>1930.798035066771</c:v>
                </c:pt>
                <c:pt idx="29">
                  <c:v>1930.798035066771</c:v>
                </c:pt>
                <c:pt idx="30">
                  <c:v>2115.3990175333856</c:v>
                </c:pt>
                <c:pt idx="31">
                  <c:v>2115.3990175333856</c:v>
                </c:pt>
                <c:pt idx="32">
                  <c:v>2115.3990175333856</c:v>
                </c:pt>
                <c:pt idx="33">
                  <c:v>2115.3990175333856</c:v>
                </c:pt>
                <c:pt idx="34">
                  <c:v>2300</c:v>
                </c:pt>
                <c:pt idx="35">
                  <c:v>2300</c:v>
                </c:pt>
                <c:pt idx="36">
                  <c:v>2400</c:v>
                </c:pt>
                <c:pt idx="37">
                  <c:v>2400</c:v>
                </c:pt>
                <c:pt idx="38">
                  <c:v>2400</c:v>
                </c:pt>
                <c:pt idx="39">
                  <c:v>2187.5</c:v>
                </c:pt>
                <c:pt idx="40">
                  <c:v>2287.5</c:v>
                </c:pt>
                <c:pt idx="41">
                  <c:v>2287.5</c:v>
                </c:pt>
                <c:pt idx="42">
                  <c:v>2180</c:v>
                </c:pt>
                <c:pt idx="43">
                  <c:v>1967.5</c:v>
                </c:pt>
                <c:pt idx="44">
                  <c:v>1967.5</c:v>
                </c:pt>
                <c:pt idx="45">
                  <c:v>2017</c:v>
                </c:pt>
                <c:pt idx="46">
                  <c:v>1909.5</c:v>
                </c:pt>
                <c:pt idx="47">
                  <c:v>1909.5</c:v>
                </c:pt>
                <c:pt idx="48">
                  <c:v>1888</c:v>
                </c:pt>
                <c:pt idx="49">
                  <c:v>1937.5</c:v>
                </c:pt>
                <c:pt idx="50">
                  <c:v>1937.5</c:v>
                </c:pt>
                <c:pt idx="51">
                  <c:v>1914.5</c:v>
                </c:pt>
                <c:pt idx="52">
                  <c:v>1893</c:v>
                </c:pt>
                <c:pt idx="53">
                  <c:v>1893</c:v>
                </c:pt>
                <c:pt idx="54">
                  <c:v>1745.0749999999998</c:v>
                </c:pt>
                <c:pt idx="55">
                  <c:v>1722.0749999999998</c:v>
                </c:pt>
                <c:pt idx="56">
                  <c:v>1722.0749999999998</c:v>
                </c:pt>
                <c:pt idx="57">
                  <c:v>1754.2750000000001</c:v>
                </c:pt>
                <c:pt idx="58">
                  <c:v>1606.35</c:v>
                </c:pt>
                <c:pt idx="59">
                  <c:v>1606.35</c:v>
                </c:pt>
                <c:pt idx="60">
                  <c:v>1670.75</c:v>
                </c:pt>
                <c:pt idx="61">
                  <c:v>1702.95</c:v>
                </c:pt>
                <c:pt idx="62">
                  <c:v>1702.95</c:v>
                </c:pt>
                <c:pt idx="63">
                  <c:v>1660.7750000000001</c:v>
                </c:pt>
                <c:pt idx="64">
                  <c:v>1725.1750000000002</c:v>
                </c:pt>
                <c:pt idx="65">
                  <c:v>1725.1750000000002</c:v>
                </c:pt>
                <c:pt idx="66">
                  <c:v>1640.8249999999998</c:v>
                </c:pt>
                <c:pt idx="67">
                  <c:v>1598.6499999999999</c:v>
                </c:pt>
                <c:pt idx="68">
                  <c:v>1598.6499999999999</c:v>
                </c:pt>
                <c:pt idx="69">
                  <c:v>1633.125</c:v>
                </c:pt>
                <c:pt idx="70">
                  <c:v>1548.7749999999999</c:v>
                </c:pt>
                <c:pt idx="71">
                  <c:v>1548.7749999999999</c:v>
                </c:pt>
                <c:pt idx="72">
                  <c:v>1617.7249999999999</c:v>
                </c:pt>
                <c:pt idx="73">
                  <c:v>1652.1999999999998</c:v>
                </c:pt>
                <c:pt idx="74">
                  <c:v>1652.1999999999998</c:v>
                </c:pt>
                <c:pt idx="75">
                  <c:v>1597.25</c:v>
                </c:pt>
                <c:pt idx="76">
                  <c:v>1666.1999999999998</c:v>
                </c:pt>
                <c:pt idx="77">
                  <c:v>1666.1999999999998</c:v>
                </c:pt>
                <c:pt idx="78">
                  <c:v>1556.3</c:v>
                </c:pt>
                <c:pt idx="79">
                  <c:v>1501.35</c:v>
                </c:pt>
                <c:pt idx="80">
                  <c:v>1501.35</c:v>
                </c:pt>
                <c:pt idx="81">
                  <c:v>1534.88</c:v>
                </c:pt>
                <c:pt idx="82">
                  <c:v>1424.98</c:v>
                </c:pt>
                <c:pt idx="83">
                  <c:v>1424.98</c:v>
                </c:pt>
                <c:pt idx="84">
                  <c:v>1492.04</c:v>
                </c:pt>
                <c:pt idx="85">
                  <c:v>1525.5700000000002</c:v>
                </c:pt>
                <c:pt idx="86">
                  <c:v>1525.5700000000002</c:v>
                </c:pt>
                <c:pt idx="87">
                  <c:v>1486.4575</c:v>
                </c:pt>
                <c:pt idx="88">
                  <c:v>1553.5174999999999</c:v>
                </c:pt>
                <c:pt idx="89">
                  <c:v>1553.5174999999999</c:v>
                </c:pt>
                <c:pt idx="90">
                  <c:v>1475.2925</c:v>
                </c:pt>
                <c:pt idx="91">
                  <c:v>1436.1799999999998</c:v>
                </c:pt>
                <c:pt idx="92">
                  <c:v>1436.1799999999998</c:v>
                </c:pt>
                <c:pt idx="93">
                  <c:v>1452.4724999999999</c:v>
                </c:pt>
                <c:pt idx="94">
                  <c:v>1374.2474999999999</c:v>
                </c:pt>
                <c:pt idx="95">
                  <c:v>1374.2474999999999</c:v>
                </c:pt>
                <c:pt idx="96">
                  <c:v>1406.8325</c:v>
                </c:pt>
                <c:pt idx="97">
                  <c:v>1423.125</c:v>
                </c:pt>
                <c:pt idx="98">
                  <c:v>1423.125</c:v>
                </c:pt>
                <c:pt idx="99">
                  <c:v>1423.125</c:v>
                </c:pt>
                <c:pt idx="100">
                  <c:v>1455.71</c:v>
                </c:pt>
                <c:pt idx="101">
                  <c:v>1455.71</c:v>
                </c:pt>
                <c:pt idx="102">
                  <c:v>1406.8325</c:v>
                </c:pt>
                <c:pt idx="103">
                  <c:v>1406.8325</c:v>
                </c:pt>
                <c:pt idx="104">
                  <c:v>1406.8325</c:v>
                </c:pt>
                <c:pt idx="105">
                  <c:v>1423.125</c:v>
                </c:pt>
                <c:pt idx="106">
                  <c:v>1374.2474999999999</c:v>
                </c:pt>
                <c:pt idx="107">
                  <c:v>1374.2474999999999</c:v>
                </c:pt>
                <c:pt idx="108">
                  <c:v>1406.8325</c:v>
                </c:pt>
                <c:pt idx="109">
                  <c:v>1423.125</c:v>
                </c:pt>
                <c:pt idx="110">
                  <c:v>1423.125</c:v>
                </c:pt>
                <c:pt idx="111">
                  <c:v>1423.125</c:v>
                </c:pt>
                <c:pt idx="112">
                  <c:v>1455.71</c:v>
                </c:pt>
                <c:pt idx="113">
                  <c:v>1455.71</c:v>
                </c:pt>
                <c:pt idx="114">
                  <c:v>1406.8325</c:v>
                </c:pt>
                <c:pt idx="115">
                  <c:v>1406.8325</c:v>
                </c:pt>
                <c:pt idx="116">
                  <c:v>1406.8325</c:v>
                </c:pt>
                <c:pt idx="117">
                  <c:v>1423.125</c:v>
                </c:pt>
                <c:pt idx="118">
                  <c:v>1374.2474999999999</c:v>
                </c:pt>
                <c:pt idx="119">
                  <c:v>1374.2474999999999</c:v>
                </c:pt>
                <c:pt idx="120">
                  <c:v>1406.8325</c:v>
                </c:pt>
                <c:pt idx="121">
                  <c:v>1423.125</c:v>
                </c:pt>
                <c:pt idx="122">
                  <c:v>1423.125</c:v>
                </c:pt>
                <c:pt idx="123">
                  <c:v>1423.125</c:v>
                </c:pt>
                <c:pt idx="124">
                  <c:v>1455.71</c:v>
                </c:pt>
                <c:pt idx="125">
                  <c:v>1455.71</c:v>
                </c:pt>
                <c:pt idx="126">
                  <c:v>1406.8325</c:v>
                </c:pt>
                <c:pt idx="127">
                  <c:v>1406.8325</c:v>
                </c:pt>
                <c:pt idx="128">
                  <c:v>1406.8325</c:v>
                </c:pt>
                <c:pt idx="129">
                  <c:v>1423.125</c:v>
                </c:pt>
                <c:pt idx="130">
                  <c:v>1374.2474999999999</c:v>
                </c:pt>
                <c:pt idx="131">
                  <c:v>1374.2474999999999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2-491D-86F8-E6FA04BE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298368"/>
        <c:axId val="790294768"/>
      </c:lineChart>
      <c:dateAx>
        <c:axId val="7902983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94768"/>
        <c:crosses val="autoZero"/>
        <c:auto val="1"/>
        <c:lblOffset val="100"/>
        <c:baseTimeUnit val="months"/>
      </c:dateAx>
      <c:valAx>
        <c:axId val="7902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644738</xdr:colOff>
      <xdr:row>3</xdr:row>
      <xdr:rowOff>70274</xdr:rowOff>
    </xdr:from>
    <xdr:to>
      <xdr:col>19</xdr:col>
      <xdr:colOff>568538</xdr:colOff>
      <xdr:row>21</xdr:row>
      <xdr:rowOff>27517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3C0C0-D8AF-AFA8-E8C9-DDFA19269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575153</xdr:colOff>
      <xdr:row>21</xdr:row>
      <xdr:rowOff>523735</xdr:rowOff>
    </xdr:from>
    <xdr:to>
      <xdr:col>35</xdr:col>
      <xdr:colOff>324599</xdr:colOff>
      <xdr:row>43</xdr:row>
      <xdr:rowOff>158092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8EA4B8-0DD4-5977-39FA-C0C589F2A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80920" y="4568598"/>
          <a:ext cx="8841254" cy="4018467"/>
        </a:xfrm>
        <a:prstGeom prst="rect">
          <a:avLst/>
        </a:prstGeom>
      </xdr:spPr>
    </xdr:pic>
    <xdr:clientData/>
  </xdr:twoCellAnchor>
  <xdr:twoCellAnchor>
    <xdr:from>
      <xdr:col>23</xdr:col>
      <xdr:colOff>237931</xdr:colOff>
      <xdr:row>5</xdr:row>
      <xdr:rowOff>134717</xdr:rowOff>
    </xdr:from>
    <xdr:to>
      <xdr:col>35</xdr:col>
      <xdr:colOff>603151</xdr:colOff>
      <xdr:row>21</xdr:row>
      <xdr:rowOff>46605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24F23E-D788-BBB7-C2F1-1EFCED8A9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470648</xdr:colOff>
      <xdr:row>9</xdr:row>
      <xdr:rowOff>121022</xdr:rowOff>
    </xdr:from>
    <xdr:to>
      <xdr:col>47</xdr:col>
      <xdr:colOff>147918</xdr:colOff>
      <xdr:row>22</xdr:row>
      <xdr:rowOff>98611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CC34ED-2370-124B-2B58-915B9A92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466166</xdr:colOff>
      <xdr:row>22</xdr:row>
      <xdr:rowOff>129989</xdr:rowOff>
    </xdr:from>
    <xdr:to>
      <xdr:col>47</xdr:col>
      <xdr:colOff>143436</xdr:colOff>
      <xdr:row>38</xdr:row>
      <xdr:rowOff>44824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ADB6E8-C9E7-4130-B521-62E97FBAE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399775</xdr:colOff>
      <xdr:row>34</xdr:row>
      <xdr:rowOff>64390</xdr:rowOff>
    </xdr:from>
    <xdr:to>
      <xdr:col>27</xdr:col>
      <xdr:colOff>655198</xdr:colOff>
      <xdr:row>69</xdr:row>
      <xdr:rowOff>166432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04E40-495A-4A47-B94D-B15EE2DC8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40247</xdr:colOff>
      <xdr:row>65</xdr:row>
      <xdr:rowOff>168500</xdr:rowOff>
    </xdr:from>
    <xdr:to>
      <xdr:col>15</xdr:col>
      <xdr:colOff>394416</xdr:colOff>
      <xdr:row>81</xdr:row>
      <xdr:rowOff>78348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59F019-8609-944F-CA4C-4A1C0AED5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360218</xdr:colOff>
      <xdr:row>32</xdr:row>
      <xdr:rowOff>55417</xdr:rowOff>
    </xdr:from>
    <xdr:to>
      <xdr:col>42</xdr:col>
      <xdr:colOff>311727</xdr:colOff>
      <xdr:row>62</xdr:row>
      <xdr:rowOff>90053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19A7F3-93A4-463B-8CA4-0711E1D08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fgem.gov.uk/publications/ofgem-announces-latest-quarterly-price-cap-upda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7DB60-DD6C-45FB-A432-E3E948CDFD44}">
  <dimension ref="A2:BA68"/>
  <sheetViews>
    <sheetView topLeftCell="AK1" zoomScale="85" workbookViewId="0">
      <selection activeCell="AR5" sqref="AR5"/>
    </sheetView>
  </sheetViews>
  <sheetFormatPr defaultRowHeight="13.8" x14ac:dyDescent="0.45"/>
  <cols>
    <col min="1" max="1" width="3.94921875" customWidth="1"/>
    <col min="2" max="8" width="8.76171875" style="19"/>
    <col min="51" max="53" width="9.6640625" bestFit="1" customWidth="1"/>
  </cols>
  <sheetData>
    <row r="2" spans="1:45" ht="14.1" thickBot="1" x14ac:dyDescent="0.5"/>
    <row r="3" spans="1:45" ht="39" thickBot="1" x14ac:dyDescent="0.7">
      <c r="C3" s="25" t="s">
        <v>23</v>
      </c>
      <c r="D3" s="25" t="s">
        <v>0</v>
      </c>
      <c r="E3" s="26" t="s">
        <v>1</v>
      </c>
      <c r="G3" s="6"/>
      <c r="V3" s="19"/>
      <c r="W3" s="25" t="s">
        <v>0</v>
      </c>
      <c r="X3" s="26" t="s">
        <v>1</v>
      </c>
      <c r="AN3" s="12" t="s">
        <v>89</v>
      </c>
      <c r="AO3" s="11" t="s">
        <v>1</v>
      </c>
      <c r="AP3" s="11" t="s">
        <v>91</v>
      </c>
      <c r="AR3" s="21" t="s">
        <v>90</v>
      </c>
    </row>
    <row r="4" spans="1:45" x14ac:dyDescent="0.45">
      <c r="A4">
        <v>1</v>
      </c>
      <c r="B4" s="1" t="s">
        <v>2</v>
      </c>
      <c r="C4" s="18">
        <v>89.893450684243405</v>
      </c>
      <c r="D4" s="18">
        <v>89.893450684243405</v>
      </c>
      <c r="E4" s="17">
        <v>88.57986502941057</v>
      </c>
      <c r="V4" s="1" t="s">
        <v>4</v>
      </c>
      <c r="W4" s="18">
        <v>92.855248016904639</v>
      </c>
      <c r="X4" s="17">
        <v>92.259040808338028</v>
      </c>
      <c r="AN4" s="10" t="s">
        <v>24</v>
      </c>
      <c r="AO4" s="9">
        <v>3.3003288520237462</v>
      </c>
      <c r="AP4" s="22">
        <f>MAX(0.7-AO4,0)</f>
        <v>0</v>
      </c>
    </row>
    <row r="5" spans="1:45" x14ac:dyDescent="0.45">
      <c r="A5">
        <v>2</v>
      </c>
      <c r="B5" s="1" t="s">
        <v>3</v>
      </c>
      <c r="C5" s="18">
        <v>91.758750099076792</v>
      </c>
      <c r="D5" s="18">
        <v>91.758750099076792</v>
      </c>
      <c r="E5" s="17">
        <v>90.949585767984971</v>
      </c>
      <c r="V5" s="1" t="s">
        <v>5</v>
      </c>
      <c r="W5" s="18">
        <v>98.021017484846823</v>
      </c>
      <c r="X5" s="17">
        <v>97.288956644636912</v>
      </c>
      <c r="AN5" s="10" t="s">
        <v>25</v>
      </c>
      <c r="AO5" s="9">
        <v>3.1291517087373153</v>
      </c>
      <c r="AP5" s="22">
        <f t="shared" ref="AP5:AP68" si="0">MAX(0.7-AO5,0)</f>
        <v>0</v>
      </c>
      <c r="AR5" t="s">
        <v>92</v>
      </c>
    </row>
    <row r="6" spans="1:45" x14ac:dyDescent="0.45">
      <c r="A6">
        <v>3</v>
      </c>
      <c r="B6" s="1" t="s">
        <v>4</v>
      </c>
      <c r="C6" s="18">
        <v>92.855248016904639</v>
      </c>
      <c r="D6" s="18">
        <v>92.855248016904639</v>
      </c>
      <c r="E6" s="17">
        <v>92.259040808338028</v>
      </c>
      <c r="V6" s="1" t="s">
        <v>6</v>
      </c>
      <c r="W6" s="18">
        <v>96.537211529454495</v>
      </c>
      <c r="X6" s="17">
        <v>95.880145144756597</v>
      </c>
      <c r="AN6" s="10" t="s">
        <v>26</v>
      </c>
      <c r="AO6" s="9">
        <v>2.1879744377361154</v>
      </c>
      <c r="AP6" s="22">
        <f t="shared" si="0"/>
        <v>0</v>
      </c>
      <c r="AS6" t="s">
        <v>93</v>
      </c>
    </row>
    <row r="7" spans="1:45" x14ac:dyDescent="0.45">
      <c r="A7">
        <v>4</v>
      </c>
      <c r="B7" s="1" t="s">
        <v>5</v>
      </c>
      <c r="C7" s="18">
        <v>98.021017484846823</v>
      </c>
      <c r="D7" s="18">
        <v>98.021017484846823</v>
      </c>
      <c r="E7" s="17">
        <v>97.288956644636912</v>
      </c>
      <c r="V7" s="1" t="s">
        <v>7</v>
      </c>
      <c r="W7" s="18">
        <v>98.048693963312417</v>
      </c>
      <c r="X7" s="17">
        <v>97.613239192920304</v>
      </c>
      <c r="AN7" s="10" t="s">
        <v>27</v>
      </c>
      <c r="AO7" s="9">
        <v>0.44492434527536068</v>
      </c>
      <c r="AP7" s="22">
        <f t="shared" si="0"/>
        <v>0.25507565472463928</v>
      </c>
      <c r="AS7" t="s">
        <v>95</v>
      </c>
    </row>
    <row r="8" spans="1:45" x14ac:dyDescent="0.45">
      <c r="A8">
        <v>5</v>
      </c>
      <c r="B8" s="1" t="s">
        <v>6</v>
      </c>
      <c r="C8" s="18">
        <v>96.537211529454495</v>
      </c>
      <c r="D8" s="18">
        <v>96.537211529454495</v>
      </c>
      <c r="E8" s="17">
        <v>95.880145144756597</v>
      </c>
      <c r="V8" s="1" t="s">
        <v>8</v>
      </c>
      <c r="W8" s="18">
        <v>99.621847230716256</v>
      </c>
      <c r="X8" s="17">
        <v>98.746554579554711</v>
      </c>
      <c r="AN8" s="10" t="s">
        <v>28</v>
      </c>
      <c r="AO8" s="9">
        <v>0.32944647372857544</v>
      </c>
      <c r="AP8" s="22">
        <f t="shared" si="0"/>
        <v>0.37055352627142452</v>
      </c>
      <c r="AS8" t="s">
        <v>94</v>
      </c>
    </row>
    <row r="9" spans="1:45" x14ac:dyDescent="0.45">
      <c r="A9">
        <v>6</v>
      </c>
      <c r="B9" s="1" t="s">
        <v>7</v>
      </c>
      <c r="C9" s="18">
        <v>98.048693963312417</v>
      </c>
      <c r="D9" s="18">
        <v>98.048693963312417</v>
      </c>
      <c r="E9" s="17">
        <v>97.613239192920304</v>
      </c>
      <c r="V9" s="1" t="s">
        <v>9</v>
      </c>
      <c r="W9" s="18">
        <v>100</v>
      </c>
      <c r="X9" s="17">
        <v>100</v>
      </c>
      <c r="AN9" s="10" t="s">
        <v>29</v>
      </c>
      <c r="AO9" s="9">
        <v>1.4628327688211551</v>
      </c>
      <c r="AP9" s="22">
        <f t="shared" si="0"/>
        <v>0</v>
      </c>
    </row>
    <row r="10" spans="1:45" x14ac:dyDescent="0.45">
      <c r="A10">
        <v>7</v>
      </c>
      <c r="B10" s="1" t="s">
        <v>8</v>
      </c>
      <c r="C10" s="18">
        <v>99.621847230716256</v>
      </c>
      <c r="D10" s="18">
        <v>99.621847230716256</v>
      </c>
      <c r="E10" s="17">
        <v>98.746554579554711</v>
      </c>
      <c r="V10" s="1" t="s">
        <v>10</v>
      </c>
      <c r="W10" s="18">
        <v>100.08523436251544</v>
      </c>
      <c r="X10" s="17">
        <v>98.393295027035478</v>
      </c>
      <c r="AN10" s="10" t="s">
        <v>30</v>
      </c>
      <c r="AO10" s="9">
        <v>2.3979789608757835</v>
      </c>
      <c r="AP10" s="22">
        <f t="shared" si="0"/>
        <v>0</v>
      </c>
    </row>
    <row r="11" spans="1:45" x14ac:dyDescent="0.45">
      <c r="A11">
        <v>8</v>
      </c>
      <c r="B11" s="1" t="s">
        <v>9</v>
      </c>
      <c r="C11" s="18">
        <v>100</v>
      </c>
      <c r="D11" s="18">
        <v>100</v>
      </c>
      <c r="E11" s="17">
        <v>100</v>
      </c>
      <c r="V11" s="1" t="s">
        <v>11</v>
      </c>
      <c r="W11" s="16">
        <v>100.85799549124073</v>
      </c>
      <c r="X11" s="17">
        <v>98.623812910769999</v>
      </c>
      <c r="AN11" s="10" t="s">
        <v>31</v>
      </c>
      <c r="AO11" s="9">
        <v>2.8593285843442322</v>
      </c>
      <c r="AP11" s="22">
        <f t="shared" si="0"/>
        <v>0</v>
      </c>
    </row>
    <row r="12" spans="1:45" x14ac:dyDescent="0.45">
      <c r="A12">
        <f>A11+1</f>
        <v>9</v>
      </c>
      <c r="B12" s="1" t="s">
        <v>10</v>
      </c>
      <c r="C12" s="18">
        <f>_xlfn.FORECAST.LINEAR(A12,$C$4:$C$11,$A$4:$A$11)*0.98</f>
        <v>100.44347462304502</v>
      </c>
      <c r="D12" s="18">
        <v>100.08523436251544</v>
      </c>
      <c r="E12" s="17">
        <v>98.393295027035478</v>
      </c>
      <c r="V12" s="1" t="s">
        <v>12</v>
      </c>
      <c r="W12" s="16">
        <v>98.638324889975124</v>
      </c>
      <c r="X12" s="15">
        <v>94.348776717902595</v>
      </c>
      <c r="AN12" s="10" t="s">
        <v>32</v>
      </c>
      <c r="AO12" s="9">
        <v>2.0947990966468644</v>
      </c>
      <c r="AP12" s="22">
        <f t="shared" si="0"/>
        <v>0</v>
      </c>
    </row>
    <row r="13" spans="1:45" x14ac:dyDescent="0.45">
      <c r="A13">
        <f t="shared" ref="A13:A19" si="1">A12+1</f>
        <v>10</v>
      </c>
      <c r="B13" s="1" t="s">
        <v>11</v>
      </c>
      <c r="C13" s="18">
        <f t="shared" ref="C13:C19" si="2">_xlfn.FORECAST.LINEAR(A13,$C$4:$C$11,$A$4:$A$11)*0.98</f>
        <v>101.89198302182214</v>
      </c>
      <c r="D13" s="16">
        <v>100.85799549124073</v>
      </c>
      <c r="E13" s="17">
        <v>98.623812910769999</v>
      </c>
      <c r="AN13" s="10" t="s">
        <v>33</v>
      </c>
      <c r="AO13" s="9">
        <v>1.7907640484046963</v>
      </c>
      <c r="AP13" s="22">
        <f t="shared" si="0"/>
        <v>0</v>
      </c>
    </row>
    <row r="14" spans="1:45" x14ac:dyDescent="0.45">
      <c r="A14">
        <f t="shared" si="1"/>
        <v>11</v>
      </c>
      <c r="B14" s="1" t="s">
        <v>12</v>
      </c>
      <c r="C14" s="18">
        <f t="shared" si="2"/>
        <v>103.34049142059926</v>
      </c>
      <c r="D14" s="16">
        <v>98.638324889975124</v>
      </c>
      <c r="E14" s="15">
        <v>94.348776717902595</v>
      </c>
      <c r="AN14" s="10" t="s">
        <v>34</v>
      </c>
      <c r="AO14" s="9">
        <v>0.44841724469597244</v>
      </c>
      <c r="AP14" s="22">
        <f t="shared" si="0"/>
        <v>0.25158275530402752</v>
      </c>
    </row>
    <row r="15" spans="1:45" x14ac:dyDescent="0.45">
      <c r="A15">
        <f t="shared" si="1"/>
        <v>12</v>
      </c>
      <c r="B15" s="1" t="s">
        <v>13</v>
      </c>
      <c r="C15" s="18">
        <f t="shared" si="2"/>
        <v>104.78899981937637</v>
      </c>
      <c r="D15" s="16">
        <v>99.407642805115231</v>
      </c>
      <c r="E15" s="15">
        <v>91.663311293134768</v>
      </c>
      <c r="Y15" s="5"/>
      <c r="AN15" s="10" t="s">
        <v>35</v>
      </c>
      <c r="AO15" s="9">
        <v>1.14732868776107</v>
      </c>
      <c r="AP15" s="22">
        <f t="shared" si="0"/>
        <v>0</v>
      </c>
    </row>
    <row r="16" spans="1:45" x14ac:dyDescent="0.45">
      <c r="A16">
        <f t="shared" si="1"/>
        <v>13</v>
      </c>
      <c r="B16" s="1" t="s">
        <v>14</v>
      </c>
      <c r="C16" s="18">
        <f t="shared" si="2"/>
        <v>106.23750821815348</v>
      </c>
      <c r="D16" s="16">
        <v>101.2003018405492</v>
      </c>
      <c r="E16" s="15">
        <v>93.350627540462398</v>
      </c>
      <c r="Y16" s="5"/>
      <c r="AN16" s="10" t="s">
        <v>36</v>
      </c>
      <c r="AO16" s="9">
        <v>2.5131505781141144</v>
      </c>
      <c r="AP16" s="22">
        <f t="shared" si="0"/>
        <v>0</v>
      </c>
    </row>
    <row r="17" spans="1:53" x14ac:dyDescent="0.45">
      <c r="A17">
        <f t="shared" si="1"/>
        <v>14</v>
      </c>
      <c r="B17" s="1" t="s">
        <v>15</v>
      </c>
      <c r="C17" s="18">
        <f t="shared" si="2"/>
        <v>107.6860166169306</v>
      </c>
      <c r="D17" s="16">
        <v>102.55136713845627</v>
      </c>
      <c r="E17" s="15">
        <v>95.567662198478757</v>
      </c>
      <c r="Y17" s="5"/>
      <c r="AN17" s="10" t="s">
        <v>37</v>
      </c>
      <c r="AO17" s="9">
        <v>4.0293714143177848</v>
      </c>
      <c r="AP17" s="22">
        <f t="shared" si="0"/>
        <v>0</v>
      </c>
    </row>
    <row r="18" spans="1:53" x14ac:dyDescent="0.45">
      <c r="A18">
        <f t="shared" si="1"/>
        <v>15</v>
      </c>
      <c r="B18" s="1" t="s">
        <v>16</v>
      </c>
      <c r="C18" s="18">
        <f t="shared" si="2"/>
        <v>109.13452501570772</v>
      </c>
      <c r="D18" s="16">
        <v>103.84348987004329</v>
      </c>
      <c r="E18" s="15">
        <v>97.438233208505011</v>
      </c>
      <c r="AN18" s="10" t="s">
        <v>38</v>
      </c>
      <c r="AO18" s="9">
        <v>5.3067555426045994</v>
      </c>
      <c r="AP18" s="22">
        <f t="shared" si="0"/>
        <v>0</v>
      </c>
    </row>
    <row r="19" spans="1:53" ht="14.1" thickBot="1" x14ac:dyDescent="0.5">
      <c r="A19">
        <f t="shared" si="1"/>
        <v>16</v>
      </c>
      <c r="B19" s="7" t="s">
        <v>17</v>
      </c>
      <c r="C19" s="18">
        <f t="shared" si="2"/>
        <v>110.58303341448485</v>
      </c>
      <c r="D19" s="14"/>
      <c r="E19" s="13">
        <v>98.913881467860861</v>
      </c>
      <c r="AN19" s="10" t="s">
        <v>39</v>
      </c>
      <c r="AO19" s="9">
        <v>5.1190573951233462</v>
      </c>
      <c r="AP19" s="22">
        <f t="shared" si="0"/>
        <v>0</v>
      </c>
    </row>
    <row r="20" spans="1:53" x14ac:dyDescent="0.45">
      <c r="AN20" s="10" t="s">
        <v>40</v>
      </c>
      <c r="AO20" s="9">
        <v>2.9463901610034262</v>
      </c>
      <c r="AP20" s="22">
        <f t="shared" si="0"/>
        <v>0</v>
      </c>
    </row>
    <row r="21" spans="1:53" ht="14.1" thickBot="1" x14ac:dyDescent="0.5">
      <c r="AN21" s="10" t="s">
        <v>41</v>
      </c>
      <c r="AO21" s="9">
        <v>2.1989255629267643</v>
      </c>
      <c r="AP21" s="22">
        <f t="shared" si="0"/>
        <v>0</v>
      </c>
      <c r="AZ21">
        <v>365.25</v>
      </c>
    </row>
    <row r="22" spans="1:53" ht="51.9" thickBot="1" x14ac:dyDescent="0.5">
      <c r="C22" s="25" t="s">
        <v>18</v>
      </c>
      <c r="D22" s="25" t="s">
        <v>21</v>
      </c>
      <c r="E22" s="25" t="s">
        <v>19</v>
      </c>
      <c r="F22" s="25" t="s">
        <v>20</v>
      </c>
      <c r="G22" s="25" t="s">
        <v>22</v>
      </c>
      <c r="AN22" s="10" t="s">
        <v>42</v>
      </c>
      <c r="AO22" s="9">
        <v>0.84032086079875923</v>
      </c>
      <c r="AP22" s="22">
        <f t="shared" si="0"/>
        <v>0</v>
      </c>
      <c r="BA22" s="20"/>
    </row>
    <row r="23" spans="1:53" ht="14.1" x14ac:dyDescent="0.5">
      <c r="B23" s="1" t="s">
        <v>11</v>
      </c>
      <c r="C23" s="5">
        <v>2.5882219500718201E-2</v>
      </c>
      <c r="D23" s="2">
        <v>1.0727534073394107</v>
      </c>
      <c r="E23" s="3">
        <v>0.19492500000000001</v>
      </c>
      <c r="F23" s="4">
        <v>51.529426893602363</v>
      </c>
      <c r="G23" s="3">
        <v>91.123333333333335</v>
      </c>
      <c r="AN23" s="10" t="s">
        <v>43</v>
      </c>
      <c r="AO23" s="9">
        <v>-0.20103284043284408</v>
      </c>
      <c r="AP23" s="22">
        <f t="shared" si="0"/>
        <v>0.90103284043284404</v>
      </c>
    </row>
    <row r="24" spans="1:53" ht="14.1" x14ac:dyDescent="0.5">
      <c r="B24" s="1" t="s">
        <v>12</v>
      </c>
      <c r="C24" s="5">
        <v>9.1494468241667196E-2</v>
      </c>
      <c r="D24" s="2">
        <v>-3.1442224142787634</v>
      </c>
      <c r="E24" s="3">
        <v>2.4832914034020885</v>
      </c>
      <c r="F24" s="4">
        <v>81.941452362774612</v>
      </c>
      <c r="G24" s="3">
        <v>259.82249999999999</v>
      </c>
      <c r="AN24" s="10" t="s">
        <v>44</v>
      </c>
      <c r="AO24" s="9">
        <v>-0.87295216550516297</v>
      </c>
      <c r="AP24" s="22">
        <f t="shared" si="0"/>
        <v>1.5729521655051628</v>
      </c>
    </row>
    <row r="25" spans="1:53" ht="14.1" x14ac:dyDescent="0.5">
      <c r="B25" s="1" t="s">
        <v>13</v>
      </c>
      <c r="C25" s="5">
        <v>7.3558308236357103E-2</v>
      </c>
      <c r="D25" s="2">
        <v>-3.4366190008414566</v>
      </c>
      <c r="E25" s="3">
        <v>4.773162858876967</v>
      </c>
      <c r="F25" s="4">
        <v>75.916256918529768</v>
      </c>
      <c r="G25" s="3">
        <v>322.35675000000003</v>
      </c>
      <c r="AN25" s="10" t="s">
        <v>45</v>
      </c>
      <c r="AO25" s="9">
        <v>1.6125895719404111</v>
      </c>
      <c r="AP25" s="22">
        <f t="shared" si="0"/>
        <v>0</v>
      </c>
    </row>
    <row r="26" spans="1:53" ht="14.1" x14ac:dyDescent="0.5">
      <c r="B26" s="1" t="s">
        <v>14</v>
      </c>
      <c r="C26" s="5">
        <v>6.2762745056157403E-3</v>
      </c>
      <c r="D26" s="2">
        <v>1.1628495478984258</v>
      </c>
      <c r="E26" s="3">
        <v>4.4813087902161808</v>
      </c>
      <c r="F26" s="4">
        <v>69.540153771832166</v>
      </c>
      <c r="G26" s="3">
        <v>265.21941666666669</v>
      </c>
      <c r="AN26" s="10" t="s">
        <v>46</v>
      </c>
      <c r="AO26" s="9">
        <v>1.0492410587369834</v>
      </c>
      <c r="AP26" s="22">
        <f t="shared" si="0"/>
        <v>0</v>
      </c>
    </row>
    <row r="27" spans="1:53" ht="14.1" x14ac:dyDescent="0.5">
      <c r="B27" s="1" t="s">
        <v>15</v>
      </c>
      <c r="C27" s="5">
        <v>-7.7520657641840804E-3</v>
      </c>
      <c r="D27" s="2">
        <v>2.9074873288753356</v>
      </c>
      <c r="E27" s="3">
        <v>4.0902347551476277</v>
      </c>
      <c r="F27" s="4">
        <v>65.836843976738606</v>
      </c>
      <c r="G27" s="3">
        <v>198.07433333333336</v>
      </c>
      <c r="AN27" s="10" t="s">
        <v>47</v>
      </c>
      <c r="AO27" s="9">
        <v>0.49369475442037497</v>
      </c>
      <c r="AP27" s="22">
        <f t="shared" si="0"/>
        <v>0.20630524557962499</v>
      </c>
      <c r="AY27" s="20">
        <v>44276</v>
      </c>
    </row>
    <row r="28" spans="1:53" ht="14.1" x14ac:dyDescent="0.5">
      <c r="B28" s="1" t="s">
        <v>16</v>
      </c>
      <c r="C28" s="5">
        <v>1.72881737541619E-3</v>
      </c>
      <c r="D28" s="2">
        <v>2.2712878855196017</v>
      </c>
      <c r="E28" s="3">
        <v>3.7999427969471031</v>
      </c>
      <c r="F28" s="4">
        <v>65.515548841156487</v>
      </c>
      <c r="G28" s="3">
        <v>182.19642736713993</v>
      </c>
      <c r="AN28" s="10" t="s">
        <v>48</v>
      </c>
      <c r="AO28" s="9">
        <v>0.84313309519577539</v>
      </c>
      <c r="AP28" s="22">
        <f t="shared" si="0"/>
        <v>0</v>
      </c>
      <c r="AY28" s="20">
        <v>44612</v>
      </c>
    </row>
    <row r="29" spans="1:53" ht="14.1" x14ac:dyDescent="0.5">
      <c r="B29" s="1" t="s">
        <v>17</v>
      </c>
      <c r="C29" s="5">
        <v>1.7158885150351699E-2</v>
      </c>
      <c r="D29" s="2">
        <v>1.9558269851593701</v>
      </c>
      <c r="E29" s="3">
        <v>3.5546472935749547</v>
      </c>
      <c r="F29" s="4">
        <v>66.708037060232968</v>
      </c>
      <c r="G29" s="3">
        <v>185.51269498660085</v>
      </c>
      <c r="AN29" s="10" t="s">
        <v>49</v>
      </c>
      <c r="AO29" s="9">
        <v>0.59242045252909159</v>
      </c>
      <c r="AP29" s="22">
        <f t="shared" si="0"/>
        <v>0.10757954747090837</v>
      </c>
      <c r="AY29">
        <f>AY28-AY27</f>
        <v>336</v>
      </c>
    </row>
    <row r="30" spans="1:53" x14ac:dyDescent="0.45">
      <c r="AN30" s="10" t="s">
        <v>50</v>
      </c>
      <c r="AO30" s="9">
        <v>0.28310914610078913</v>
      </c>
      <c r="AP30" s="22">
        <f t="shared" si="0"/>
        <v>0.41689085389921082</v>
      </c>
    </row>
    <row r="31" spans="1:53" x14ac:dyDescent="0.45">
      <c r="AN31" s="10" t="s">
        <v>51</v>
      </c>
      <c r="AO31" s="9">
        <v>0.36740193548567079</v>
      </c>
      <c r="AP31" s="22">
        <f t="shared" si="0"/>
        <v>0.33259806451432916</v>
      </c>
    </row>
    <row r="32" spans="1:53" x14ac:dyDescent="0.45">
      <c r="AN32" s="10" t="s">
        <v>52</v>
      </c>
      <c r="AO32" s="9">
        <v>0.39477798624140087</v>
      </c>
      <c r="AP32" s="22">
        <f t="shared" si="0"/>
        <v>0.30522201375859909</v>
      </c>
    </row>
    <row r="33" spans="40:42" x14ac:dyDescent="0.45">
      <c r="AN33" s="10" t="s">
        <v>53</v>
      </c>
      <c r="AO33" s="9">
        <v>1.5361759187697483</v>
      </c>
      <c r="AP33" s="22">
        <f t="shared" si="0"/>
        <v>0</v>
      </c>
    </row>
    <row r="34" spans="40:42" x14ac:dyDescent="0.45">
      <c r="AN34" s="10" t="s">
        <v>54</v>
      </c>
      <c r="AO34" s="9">
        <v>1.78467106675398</v>
      </c>
      <c r="AP34" s="22">
        <f t="shared" si="0"/>
        <v>0</v>
      </c>
    </row>
    <row r="35" spans="40:42" x14ac:dyDescent="0.45">
      <c r="AN35" s="10" t="s">
        <v>55</v>
      </c>
      <c r="AO35" s="9">
        <v>2.3335279742208956</v>
      </c>
      <c r="AP35" s="22">
        <f t="shared" si="0"/>
        <v>0</v>
      </c>
    </row>
    <row r="36" spans="40:42" x14ac:dyDescent="0.45">
      <c r="AN36" s="10" t="s">
        <v>56</v>
      </c>
      <c r="AO36" s="9"/>
      <c r="AP36" s="22">
        <f t="shared" si="0"/>
        <v>0.7</v>
      </c>
    </row>
    <row r="37" spans="40:42" x14ac:dyDescent="0.45">
      <c r="AN37" s="10" t="s">
        <v>57</v>
      </c>
      <c r="AO37" s="9"/>
      <c r="AP37" s="22">
        <f t="shared" si="0"/>
        <v>0.7</v>
      </c>
    </row>
    <row r="38" spans="40:42" x14ac:dyDescent="0.45">
      <c r="AN38" s="10" t="s">
        <v>58</v>
      </c>
      <c r="AO38" s="9"/>
      <c r="AP38" s="22">
        <f t="shared" si="0"/>
        <v>0.7</v>
      </c>
    </row>
    <row r="39" spans="40:42" x14ac:dyDescent="0.45">
      <c r="AN39" s="10" t="s">
        <v>59</v>
      </c>
      <c r="AO39" s="9"/>
      <c r="AP39" s="22">
        <f t="shared" si="0"/>
        <v>0.7</v>
      </c>
    </row>
    <row r="40" spans="40:42" x14ac:dyDescent="0.45">
      <c r="AN40" s="10" t="s">
        <v>60</v>
      </c>
      <c r="AO40" s="9"/>
      <c r="AP40" s="22">
        <f t="shared" si="0"/>
        <v>0.7</v>
      </c>
    </row>
    <row r="41" spans="40:42" x14ac:dyDescent="0.45">
      <c r="AN41" s="10" t="s">
        <v>61</v>
      </c>
      <c r="AO41" s="9"/>
      <c r="AP41" s="22">
        <f t="shared" si="0"/>
        <v>0.7</v>
      </c>
    </row>
    <row r="42" spans="40:42" x14ac:dyDescent="0.45">
      <c r="AN42" s="10" t="s">
        <v>62</v>
      </c>
      <c r="AO42" s="9"/>
      <c r="AP42" s="22">
        <f t="shared" si="0"/>
        <v>0.7</v>
      </c>
    </row>
    <row r="43" spans="40:42" x14ac:dyDescent="0.45">
      <c r="AN43" s="10" t="s">
        <v>63</v>
      </c>
      <c r="AO43" s="9"/>
      <c r="AP43" s="22">
        <f t="shared" si="0"/>
        <v>0.7</v>
      </c>
    </row>
    <row r="44" spans="40:42" x14ac:dyDescent="0.45">
      <c r="AN44" s="10" t="s">
        <v>64</v>
      </c>
      <c r="AO44" s="9"/>
      <c r="AP44" s="22">
        <f t="shared" si="0"/>
        <v>0.7</v>
      </c>
    </row>
    <row r="45" spans="40:42" x14ac:dyDescent="0.45">
      <c r="AN45" s="10" t="s">
        <v>65</v>
      </c>
      <c r="AO45" s="9">
        <v>2.4606264422664221</v>
      </c>
      <c r="AP45" s="22">
        <f t="shared" si="0"/>
        <v>0</v>
      </c>
    </row>
    <row r="46" spans="40:42" x14ac:dyDescent="0.45">
      <c r="AN46" s="10" t="s">
        <v>66</v>
      </c>
      <c r="AO46" s="8">
        <v>-7.8146445380237461E-2</v>
      </c>
      <c r="AP46" s="22">
        <f t="shared" si="0"/>
        <v>0.77814644538023736</v>
      </c>
    </row>
    <row r="47" spans="40:42" x14ac:dyDescent="0.45">
      <c r="AN47" s="10" t="s">
        <v>67</v>
      </c>
      <c r="AO47" s="8">
        <v>0.14829241938035675</v>
      </c>
      <c r="AP47" s="22">
        <f t="shared" si="0"/>
        <v>0.5517075806196432</v>
      </c>
    </row>
    <row r="48" spans="40:42" x14ac:dyDescent="0.45">
      <c r="AN48" s="10" t="s">
        <v>68</v>
      </c>
      <c r="AO48" s="8">
        <v>0.23932166230453239</v>
      </c>
      <c r="AP48" s="22">
        <f t="shared" si="0"/>
        <v>0.46067833769546757</v>
      </c>
    </row>
    <row r="49" spans="40:42" x14ac:dyDescent="0.45">
      <c r="AN49" s="10" t="s">
        <v>69</v>
      </c>
      <c r="AO49" s="8">
        <v>-0.26148704413210327</v>
      </c>
      <c r="AP49" s="22">
        <f t="shared" si="0"/>
        <v>0.96148704413210329</v>
      </c>
    </row>
    <row r="50" spans="40:42" x14ac:dyDescent="0.45">
      <c r="AN50" s="10" t="s">
        <v>70</v>
      </c>
      <c r="AO50" s="8">
        <v>-4.2263759494208512E-2</v>
      </c>
      <c r="AP50" s="22">
        <f t="shared" si="0"/>
        <v>0.74226375949420842</v>
      </c>
    </row>
    <row r="51" spans="40:42" x14ac:dyDescent="0.45">
      <c r="AN51" s="10" t="s">
        <v>71</v>
      </c>
      <c r="AO51" s="8">
        <v>0.20755202162313524</v>
      </c>
      <c r="AP51" s="22">
        <f t="shared" si="0"/>
        <v>0.49244797837686471</v>
      </c>
    </row>
    <row r="52" spans="40:42" x14ac:dyDescent="0.45">
      <c r="AN52" s="10" t="s">
        <v>72</v>
      </c>
      <c r="AO52" s="8">
        <v>5.3769283146781748E-2</v>
      </c>
      <c r="AP52" s="22">
        <f t="shared" si="0"/>
        <v>0.6462307168532182</v>
      </c>
    </row>
    <row r="53" spans="40:42" x14ac:dyDescent="0.45">
      <c r="AN53" s="10" t="s">
        <v>73</v>
      </c>
      <c r="AO53" s="8">
        <v>0.10442835107393605</v>
      </c>
      <c r="AP53" s="22">
        <f t="shared" si="0"/>
        <v>0.59557164892606385</v>
      </c>
    </row>
    <row r="54" spans="40:42" x14ac:dyDescent="0.45">
      <c r="AN54" s="10" t="s">
        <v>74</v>
      </c>
      <c r="AO54" s="8">
        <v>0.15411039585698824</v>
      </c>
      <c r="AP54" s="22">
        <f t="shared" si="0"/>
        <v>0.54588960414301169</v>
      </c>
    </row>
    <row r="55" spans="40:42" x14ac:dyDescent="0.45">
      <c r="AN55" s="10" t="s">
        <v>75</v>
      </c>
      <c r="AO55" s="8">
        <v>0.2401705232279808</v>
      </c>
      <c r="AP55" s="22">
        <f t="shared" si="0"/>
        <v>0.45982947677201913</v>
      </c>
    </row>
    <row r="56" spans="40:42" x14ac:dyDescent="0.45">
      <c r="AN56" s="10" t="s">
        <v>76</v>
      </c>
      <c r="AO56" s="8">
        <v>0.39500955896082046</v>
      </c>
      <c r="AP56" s="22">
        <f t="shared" si="0"/>
        <v>0.30499044103917949</v>
      </c>
    </row>
    <row r="57" spans="40:42" x14ac:dyDescent="0.45">
      <c r="AN57" s="10" t="s">
        <v>77</v>
      </c>
      <c r="AO57" s="8">
        <v>0.56153310828040048</v>
      </c>
      <c r="AP57" s="22">
        <f t="shared" si="0"/>
        <v>0.13846689171959947</v>
      </c>
    </row>
    <row r="58" spans="40:42" x14ac:dyDescent="0.45">
      <c r="AN58" s="10" t="s">
        <v>78</v>
      </c>
      <c r="AO58" s="8">
        <v>0.63460953108783058</v>
      </c>
      <c r="AP58" s="22">
        <f t="shared" si="0"/>
        <v>6.5390468912169375E-2</v>
      </c>
    </row>
    <row r="59" spans="40:42" x14ac:dyDescent="0.45">
      <c r="AN59" s="10" t="s">
        <v>79</v>
      </c>
      <c r="AO59" s="8">
        <v>0.63017527485824798</v>
      </c>
      <c r="AP59" s="22">
        <f t="shared" si="0"/>
        <v>6.9824725141751975E-2</v>
      </c>
    </row>
    <row r="60" spans="40:42" x14ac:dyDescent="0.45">
      <c r="AN60" s="10" t="s">
        <v>80</v>
      </c>
      <c r="AO60" s="8">
        <v>0.62980669894456931</v>
      </c>
      <c r="AP60" s="22">
        <f t="shared" si="0"/>
        <v>7.0193301055430646E-2</v>
      </c>
    </row>
    <row r="61" spans="40:42" x14ac:dyDescent="0.45">
      <c r="AN61" s="10" t="s">
        <v>81</v>
      </c>
      <c r="AO61" s="8">
        <v>0.63744277583395015</v>
      </c>
      <c r="AP61" s="22">
        <f t="shared" si="0"/>
        <v>6.2557224166049807E-2</v>
      </c>
    </row>
    <row r="62" spans="40:42" x14ac:dyDescent="0.45">
      <c r="AN62" s="10" t="s">
        <v>82</v>
      </c>
      <c r="AO62" s="8">
        <v>0.64876624898795388</v>
      </c>
      <c r="AP62" s="22">
        <f t="shared" si="0"/>
        <v>5.123375101204608E-2</v>
      </c>
    </row>
    <row r="63" spans="40:42" x14ac:dyDescent="0.45">
      <c r="AN63" s="10" t="s">
        <v>83</v>
      </c>
      <c r="AO63" s="8">
        <v>0.65971445160221021</v>
      </c>
      <c r="AP63" s="22">
        <f t="shared" si="0"/>
        <v>4.028554839778975E-2</v>
      </c>
    </row>
    <row r="64" spans="40:42" x14ac:dyDescent="0.45">
      <c r="AN64" s="10" t="s">
        <v>84</v>
      </c>
      <c r="AO64" s="8">
        <v>0.65927963886211804</v>
      </c>
      <c r="AP64" s="22">
        <f t="shared" si="0"/>
        <v>4.0720361137881911E-2</v>
      </c>
    </row>
    <row r="65" spans="40:42" x14ac:dyDescent="0.45">
      <c r="AN65" s="10" t="s">
        <v>85</v>
      </c>
      <c r="AO65" s="8">
        <v>0.65473621594774245</v>
      </c>
      <c r="AP65" s="22">
        <f t="shared" si="0"/>
        <v>4.5263784052257505E-2</v>
      </c>
    </row>
    <row r="66" spans="40:42" x14ac:dyDescent="0.45">
      <c r="AN66" s="10" t="s">
        <v>86</v>
      </c>
      <c r="AO66" s="8">
        <v>0.65984024547628761</v>
      </c>
      <c r="AP66" s="22">
        <f t="shared" si="0"/>
        <v>4.0159754523712343E-2</v>
      </c>
    </row>
    <row r="67" spans="40:42" x14ac:dyDescent="0.45">
      <c r="AN67" s="10" t="s">
        <v>87</v>
      </c>
      <c r="AO67" s="8">
        <v>0.65269649534918106</v>
      </c>
      <c r="AP67" s="22">
        <f t="shared" si="0"/>
        <v>4.7303504650818895E-2</v>
      </c>
    </row>
    <row r="68" spans="40:42" x14ac:dyDescent="0.45">
      <c r="AN68" s="24" t="s">
        <v>88</v>
      </c>
      <c r="AO68" s="23">
        <v>0.65611678108591975</v>
      </c>
      <c r="AP68" s="22">
        <f t="shared" si="0"/>
        <v>4.3883218914080202E-2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4C49-86C2-4D3F-8630-C50C12DBDC61}">
  <dimension ref="B7:H39"/>
  <sheetViews>
    <sheetView topLeftCell="A2" zoomScale="77" workbookViewId="0">
      <selection activeCell="G19" sqref="G19"/>
    </sheetView>
  </sheetViews>
  <sheetFormatPr defaultRowHeight="13.8" x14ac:dyDescent="0.45"/>
  <cols>
    <col min="2" max="2" width="11.28515625" bestFit="1" customWidth="1"/>
    <col min="3" max="8" width="9.1875" bestFit="1" customWidth="1"/>
  </cols>
  <sheetData>
    <row r="7" spans="2:8" ht="14.4" x14ac:dyDescent="0.55000000000000004">
      <c r="B7" s="106" t="s">
        <v>141</v>
      </c>
      <c r="C7" s="107">
        <v>45089</v>
      </c>
      <c r="D7" s="107">
        <v>45089</v>
      </c>
      <c r="E7" s="116">
        <v>45155</v>
      </c>
      <c r="F7" s="108">
        <v>45155</v>
      </c>
      <c r="G7" s="116">
        <v>45218</v>
      </c>
      <c r="H7" s="116">
        <v>45218</v>
      </c>
    </row>
    <row r="8" spans="2:8" x14ac:dyDescent="0.45">
      <c r="B8" s="70" t="s">
        <v>152</v>
      </c>
      <c r="C8" s="47">
        <v>190.47619047619048</v>
      </c>
      <c r="D8" s="105">
        <v>2500</v>
      </c>
      <c r="E8" s="117">
        <v>190.47619047619048</v>
      </c>
      <c r="F8" s="49">
        <v>2500</v>
      </c>
      <c r="G8" s="117">
        <v>190.47619047619048</v>
      </c>
      <c r="H8" s="49">
        <v>2500</v>
      </c>
    </row>
    <row r="9" spans="2:8" x14ac:dyDescent="0.45">
      <c r="B9" s="70" t="s">
        <v>153</v>
      </c>
      <c r="C9" s="47">
        <v>150</v>
      </c>
      <c r="D9" s="105">
        <v>2075</v>
      </c>
      <c r="E9" s="117">
        <v>150</v>
      </c>
      <c r="F9" s="49">
        <v>2075</v>
      </c>
      <c r="G9" s="117">
        <v>150</v>
      </c>
      <c r="H9" s="49">
        <v>2075</v>
      </c>
    </row>
    <row r="10" spans="2:8" x14ac:dyDescent="0.45">
      <c r="B10" s="70" t="s">
        <v>154</v>
      </c>
      <c r="C10" s="47">
        <v>89.3</v>
      </c>
      <c r="D10" s="105">
        <v>1437.65</v>
      </c>
      <c r="E10" s="117">
        <v>89.3</v>
      </c>
      <c r="F10" s="49">
        <v>1860</v>
      </c>
      <c r="G10" s="117">
        <v>130</v>
      </c>
      <c r="H10" s="49">
        <v>1865</v>
      </c>
    </row>
    <row r="11" spans="2:8" x14ac:dyDescent="0.45">
      <c r="B11" s="70" t="s">
        <v>155</v>
      </c>
      <c r="C11" s="47">
        <v>102.18</v>
      </c>
      <c r="D11" s="105">
        <v>1572.89</v>
      </c>
      <c r="E11" s="117">
        <v>102.18</v>
      </c>
      <c r="F11" s="49">
        <v>1959</v>
      </c>
      <c r="G11" s="117">
        <v>113.94</v>
      </c>
      <c r="H11" s="49">
        <v>1696.37</v>
      </c>
    </row>
    <row r="12" spans="2:8" x14ac:dyDescent="0.45">
      <c r="B12" s="70" t="s">
        <v>156</v>
      </c>
      <c r="C12" s="47">
        <v>122.63333333333333</v>
      </c>
      <c r="D12" s="105">
        <v>1787.6499999999999</v>
      </c>
      <c r="E12" s="117">
        <v>122.63333333333333</v>
      </c>
      <c r="F12" s="49">
        <v>1916</v>
      </c>
      <c r="G12" s="117">
        <v>120.74666666666667</v>
      </c>
      <c r="H12" s="49">
        <v>1767.8400000000001</v>
      </c>
    </row>
    <row r="13" spans="2:8" x14ac:dyDescent="0.45">
      <c r="B13" s="70" t="s">
        <v>157</v>
      </c>
      <c r="C13" s="47">
        <v>116.96666666666665</v>
      </c>
      <c r="D13" s="105">
        <v>1728.1499999999999</v>
      </c>
      <c r="E13" s="117">
        <v>116.96666666666665</v>
      </c>
      <c r="F13" s="49">
        <v>1870</v>
      </c>
      <c r="G13" s="117">
        <v>124.98</v>
      </c>
      <c r="H13" s="49">
        <v>1812.29</v>
      </c>
    </row>
    <row r="14" spans="2:8" x14ac:dyDescent="0.45">
      <c r="B14" s="70" t="s">
        <v>158</v>
      </c>
      <c r="C14" s="47">
        <v>102.3</v>
      </c>
      <c r="D14" s="105">
        <v>1574.1499999999999</v>
      </c>
      <c r="E14" s="117">
        <v>102.3</v>
      </c>
      <c r="F14" s="49">
        <v>1574.1499999999999</v>
      </c>
      <c r="G14" s="117">
        <v>116</v>
      </c>
      <c r="H14" s="49">
        <v>1718</v>
      </c>
    </row>
    <row r="15" spans="2:8" x14ac:dyDescent="0.45">
      <c r="B15" s="70" t="s">
        <v>159</v>
      </c>
      <c r="C15" s="47">
        <v>108.43333333333334</v>
      </c>
      <c r="D15" s="105">
        <v>1638.55</v>
      </c>
      <c r="E15" s="117">
        <v>108.43333333333334</v>
      </c>
      <c r="F15" s="49">
        <v>1638.55</v>
      </c>
      <c r="G15" s="117">
        <v>121.08</v>
      </c>
      <c r="H15" s="49">
        <v>1771.34</v>
      </c>
    </row>
    <row r="16" spans="2:8" x14ac:dyDescent="0.45">
      <c r="B16" s="70" t="s">
        <v>160</v>
      </c>
      <c r="C16" s="47">
        <v>120.7</v>
      </c>
      <c r="D16" s="105">
        <v>1767.3500000000001</v>
      </c>
      <c r="E16" s="117">
        <v>120.7</v>
      </c>
      <c r="F16" s="49">
        <v>1767.3500000000001</v>
      </c>
      <c r="G16" s="117">
        <v>131.24</v>
      </c>
      <c r="H16" s="49">
        <v>1878.02</v>
      </c>
    </row>
    <row r="17" spans="2:8" x14ac:dyDescent="0.45">
      <c r="B17" s="70" t="s">
        <v>161</v>
      </c>
      <c r="C17" s="47">
        <v>112.66666666666667</v>
      </c>
      <c r="D17" s="105">
        <v>1683</v>
      </c>
      <c r="E17" s="117">
        <v>112.66666666666667</v>
      </c>
      <c r="F17" s="49">
        <v>1683</v>
      </c>
      <c r="G17" s="117">
        <v>120.45</v>
      </c>
      <c r="H17" s="49">
        <v>1764.7250000000001</v>
      </c>
    </row>
    <row r="18" spans="2:8" x14ac:dyDescent="0.45">
      <c r="B18" s="70" t="s">
        <v>162</v>
      </c>
      <c r="C18" s="47">
        <v>96.59999999999998</v>
      </c>
      <c r="D18" s="105">
        <v>1514.2999999999997</v>
      </c>
      <c r="E18" s="117">
        <v>96.59999999999998</v>
      </c>
      <c r="F18" s="49">
        <v>1514.2999999999997</v>
      </c>
      <c r="G18" s="117">
        <v>98.87</v>
      </c>
      <c r="H18" s="49">
        <v>1538.135</v>
      </c>
    </row>
    <row r="19" spans="2:8" x14ac:dyDescent="0.45">
      <c r="B19" s="70" t="s">
        <v>163</v>
      </c>
      <c r="C19" s="47">
        <v>103.16666666666667</v>
      </c>
      <c r="D19" s="105">
        <v>1583.25</v>
      </c>
      <c r="E19" s="117">
        <v>103.16666666666667</v>
      </c>
      <c r="F19" s="49">
        <v>1583.25</v>
      </c>
      <c r="G19" s="117">
        <v>103.35333333333334</v>
      </c>
      <c r="H19" s="49">
        <v>1585.21</v>
      </c>
    </row>
    <row r="20" spans="2:8" x14ac:dyDescent="0.45">
      <c r="B20" s="70" t="s">
        <v>164</v>
      </c>
      <c r="C20" s="47">
        <v>116.3</v>
      </c>
      <c r="D20" s="105">
        <v>1721.1499999999999</v>
      </c>
      <c r="E20" s="117">
        <v>116.3</v>
      </c>
      <c r="F20" s="49">
        <v>1721.1499999999999</v>
      </c>
      <c r="G20" s="117">
        <v>112.32</v>
      </c>
      <c r="H20" s="49">
        <v>1679.36</v>
      </c>
    </row>
    <row r="21" spans="2:8" x14ac:dyDescent="0.45">
      <c r="B21" s="70" t="s">
        <v>165</v>
      </c>
      <c r="C21" s="47">
        <v>105.83333333333333</v>
      </c>
      <c r="D21" s="105">
        <v>1611.25</v>
      </c>
      <c r="E21" s="117">
        <v>105.83333333333333</v>
      </c>
      <c r="F21" s="49">
        <v>1611.25</v>
      </c>
      <c r="G21" s="117">
        <v>104.78666666666668</v>
      </c>
      <c r="H21" s="49">
        <v>1600.26</v>
      </c>
    </row>
    <row r="22" spans="2:8" x14ac:dyDescent="0.45">
      <c r="B22" s="70" t="s">
        <v>166</v>
      </c>
      <c r="C22" s="47">
        <v>84.9</v>
      </c>
      <c r="D22" s="105">
        <v>1391.45</v>
      </c>
      <c r="E22" s="117">
        <v>84.9</v>
      </c>
      <c r="F22" s="49">
        <v>1391.45</v>
      </c>
      <c r="G22" s="117">
        <v>89.719999999999985</v>
      </c>
      <c r="H22" s="49">
        <v>1442.06</v>
      </c>
    </row>
    <row r="23" spans="2:8" x14ac:dyDescent="0.45">
      <c r="B23" s="70" t="s">
        <v>167</v>
      </c>
      <c r="C23" s="47">
        <v>91.286666666666676</v>
      </c>
      <c r="D23" s="105">
        <v>1458.5100000000002</v>
      </c>
      <c r="E23" s="117">
        <v>91.286666666666676</v>
      </c>
      <c r="F23" s="49">
        <v>1458.5100000000002</v>
      </c>
      <c r="G23" s="117">
        <v>93.036666666666676</v>
      </c>
      <c r="H23" s="49">
        <v>1476.8850000000002</v>
      </c>
    </row>
    <row r="24" spans="2:8" x14ac:dyDescent="0.45">
      <c r="B24" s="109" t="s">
        <v>173</v>
      </c>
      <c r="C24" s="111">
        <v>104.06</v>
      </c>
      <c r="D24" s="112">
        <v>1592.63</v>
      </c>
      <c r="E24" s="118">
        <v>104.06</v>
      </c>
      <c r="F24" s="110">
        <v>1592.63</v>
      </c>
      <c r="G24" s="118">
        <v>99.67</v>
      </c>
      <c r="H24" s="110">
        <v>1546.5350000000001</v>
      </c>
    </row>
    <row r="25" spans="2:8" x14ac:dyDescent="0.45">
      <c r="B25" s="96" t="s">
        <v>174</v>
      </c>
      <c r="C25" s="113">
        <v>96.61</v>
      </c>
      <c r="D25" s="114">
        <v>1514.405</v>
      </c>
      <c r="E25" s="119">
        <v>96.61</v>
      </c>
      <c r="F25" s="97">
        <v>1514.405</v>
      </c>
      <c r="G25" s="119">
        <v>94.236666666666679</v>
      </c>
      <c r="H25" s="97">
        <v>1489.4850000000001</v>
      </c>
    </row>
    <row r="26" spans="2:8" x14ac:dyDescent="0.45">
      <c r="B26" s="96" t="s">
        <v>175</v>
      </c>
      <c r="C26" s="113">
        <v>81.709999999999994</v>
      </c>
      <c r="D26" s="114">
        <v>1357.9549999999999</v>
      </c>
      <c r="E26" s="119">
        <v>81.709999999999994</v>
      </c>
      <c r="F26" s="97">
        <v>1357.9549999999999</v>
      </c>
      <c r="G26" s="119">
        <v>83.37</v>
      </c>
      <c r="H26" s="97">
        <v>1375.385</v>
      </c>
    </row>
    <row r="27" spans="2:8" x14ac:dyDescent="0.45">
      <c r="B27" s="96" t="s">
        <v>176</v>
      </c>
      <c r="C27" s="113">
        <v>84.813333333333333</v>
      </c>
      <c r="D27" s="114">
        <v>1390.54</v>
      </c>
      <c r="E27" s="119">
        <v>84.813333333333333</v>
      </c>
      <c r="F27" s="97">
        <v>1390.54</v>
      </c>
      <c r="G27" s="119">
        <v>85.943333333333342</v>
      </c>
      <c r="H27" s="97">
        <v>1402.4050000000002</v>
      </c>
    </row>
    <row r="28" spans="2:8" x14ac:dyDescent="0.45">
      <c r="B28" s="96" t="s">
        <v>177</v>
      </c>
      <c r="C28" s="113">
        <v>91.02</v>
      </c>
      <c r="D28" s="114">
        <v>1455.71</v>
      </c>
      <c r="E28" s="119">
        <v>91.02</v>
      </c>
      <c r="F28" s="97">
        <v>1455.71</v>
      </c>
      <c r="G28" s="119">
        <v>91.089999999999989</v>
      </c>
      <c r="H28" s="97">
        <v>1456.4449999999999</v>
      </c>
    </row>
    <row r="29" spans="2:8" x14ac:dyDescent="0.45">
      <c r="B29" s="96" t="s">
        <v>178</v>
      </c>
      <c r="C29" s="113">
        <v>91.02</v>
      </c>
      <c r="D29" s="114">
        <v>1455.71</v>
      </c>
      <c r="E29" s="119">
        <v>91.02</v>
      </c>
      <c r="F29" s="97">
        <v>1455.71</v>
      </c>
      <c r="G29" s="119">
        <v>86.916666666666671</v>
      </c>
      <c r="H29" s="97">
        <v>1412.625</v>
      </c>
    </row>
    <row r="30" spans="2:8" x14ac:dyDescent="0.45">
      <c r="B30" s="96" t="s">
        <v>179</v>
      </c>
      <c r="C30" s="113">
        <v>81.709999999999994</v>
      </c>
      <c r="D30" s="114">
        <v>1357.9549999999999</v>
      </c>
      <c r="E30" s="119">
        <v>81.709999999999994</v>
      </c>
      <c r="F30" s="97">
        <v>1357.9549999999999</v>
      </c>
      <c r="G30" s="119">
        <v>78.569999999999993</v>
      </c>
      <c r="H30" s="97">
        <v>1324.9849999999999</v>
      </c>
    </row>
    <row r="31" spans="2:8" x14ac:dyDescent="0.45">
      <c r="B31" s="96" t="s">
        <v>180</v>
      </c>
      <c r="C31" s="113">
        <v>84.813333333333333</v>
      </c>
      <c r="D31" s="114">
        <v>1390.54</v>
      </c>
      <c r="E31" s="119">
        <v>84.813333333333333</v>
      </c>
      <c r="F31" s="97">
        <v>1390.54</v>
      </c>
      <c r="G31" s="119">
        <v>81.56</v>
      </c>
      <c r="H31" s="97">
        <v>1356.38</v>
      </c>
    </row>
    <row r="32" spans="2:8" x14ac:dyDescent="0.45">
      <c r="B32" s="96" t="s">
        <v>181</v>
      </c>
      <c r="C32" s="113">
        <v>91.02</v>
      </c>
      <c r="D32" s="114">
        <v>1455.71</v>
      </c>
      <c r="E32" s="119">
        <v>91.02</v>
      </c>
      <c r="F32" s="97">
        <v>1455.71</v>
      </c>
      <c r="G32" s="119">
        <v>87.54</v>
      </c>
      <c r="H32" s="97">
        <v>1419.17</v>
      </c>
    </row>
    <row r="33" spans="2:8" x14ac:dyDescent="0.45">
      <c r="B33" s="96" t="s">
        <v>182</v>
      </c>
      <c r="C33" s="113">
        <v>91.02</v>
      </c>
      <c r="D33" s="114">
        <v>1455.71</v>
      </c>
      <c r="E33" s="119">
        <v>91.02</v>
      </c>
      <c r="F33" s="97">
        <v>1455.71</v>
      </c>
      <c r="G33" s="119">
        <v>87.54</v>
      </c>
      <c r="H33" s="97">
        <v>1419.17</v>
      </c>
    </row>
    <row r="34" spans="2:8" x14ac:dyDescent="0.45">
      <c r="B34" s="96" t="s">
        <v>183</v>
      </c>
      <c r="C34" s="113">
        <v>81.709999999999994</v>
      </c>
      <c r="D34" s="114">
        <v>1357.9549999999999</v>
      </c>
      <c r="E34" s="119">
        <v>81.709999999999994</v>
      </c>
      <c r="F34" s="97">
        <v>1357.9549999999999</v>
      </c>
      <c r="G34" s="119">
        <v>78.569999999999993</v>
      </c>
      <c r="H34" s="97">
        <v>1324.9849999999999</v>
      </c>
    </row>
    <row r="35" spans="2:8" x14ac:dyDescent="0.45">
      <c r="B35" s="96" t="s">
        <v>184</v>
      </c>
      <c r="C35" s="113">
        <v>84.813333333333333</v>
      </c>
      <c r="D35" s="114">
        <v>1390.54</v>
      </c>
      <c r="E35" s="119">
        <v>84.813333333333333</v>
      </c>
      <c r="F35" s="97">
        <v>1390.54</v>
      </c>
      <c r="G35" s="119">
        <v>81.56</v>
      </c>
      <c r="H35" s="97">
        <v>1356.38</v>
      </c>
    </row>
    <row r="36" spans="2:8" x14ac:dyDescent="0.45">
      <c r="B36" s="96" t="s">
        <v>185</v>
      </c>
      <c r="C36" s="113">
        <v>91.02</v>
      </c>
      <c r="D36" s="114">
        <v>1455.71</v>
      </c>
      <c r="E36" s="119">
        <v>91.02</v>
      </c>
      <c r="F36" s="97">
        <v>1455.71</v>
      </c>
      <c r="G36" s="119">
        <v>87.54</v>
      </c>
      <c r="H36" s="97">
        <v>1419.17</v>
      </c>
    </row>
    <row r="37" spans="2:8" x14ac:dyDescent="0.45">
      <c r="B37" s="96" t="s">
        <v>186</v>
      </c>
      <c r="C37" s="113">
        <v>91.02</v>
      </c>
      <c r="D37" s="114">
        <v>1455.71</v>
      </c>
      <c r="E37" s="119">
        <v>91.02</v>
      </c>
      <c r="F37" s="97">
        <v>1455.71</v>
      </c>
      <c r="G37" s="119">
        <v>87.54</v>
      </c>
      <c r="H37" s="97">
        <v>1419.17</v>
      </c>
    </row>
    <row r="38" spans="2:8" x14ac:dyDescent="0.45">
      <c r="B38" s="96" t="s">
        <v>187</v>
      </c>
      <c r="C38" s="113">
        <v>81.709999999999994</v>
      </c>
      <c r="D38" s="114">
        <v>1357.9549999999999</v>
      </c>
      <c r="E38" s="119">
        <v>81.709999999999994</v>
      </c>
      <c r="F38" s="97">
        <v>1357.9549999999999</v>
      </c>
      <c r="G38" s="119">
        <v>78.569999999999993</v>
      </c>
      <c r="H38" s="97">
        <v>1324.9849999999999</v>
      </c>
    </row>
    <row r="39" spans="2:8" x14ac:dyDescent="0.45">
      <c r="B39" s="98" t="s">
        <v>191</v>
      </c>
      <c r="C39" s="99"/>
      <c r="D39" s="115"/>
      <c r="E39" s="120">
        <v>84.813333333333333</v>
      </c>
      <c r="F39" s="100">
        <v>1390.54</v>
      </c>
      <c r="G39" s="120">
        <v>81.56</v>
      </c>
      <c r="H39" s="100">
        <v>1356.38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662C-DFD0-44F6-A22D-F96769C03005}">
  <sheetPr>
    <tabColor theme="7"/>
  </sheetPr>
  <dimension ref="A1:S49"/>
  <sheetViews>
    <sheetView showGridLines="0" zoomScale="68" workbookViewId="0">
      <selection activeCell="C17" sqref="A17:C17"/>
    </sheetView>
  </sheetViews>
  <sheetFormatPr defaultRowHeight="13.8" x14ac:dyDescent="0.45"/>
  <cols>
    <col min="1" max="1" width="15.234375" customWidth="1"/>
    <col min="2" max="2" width="11.33203125" customWidth="1"/>
    <col min="3" max="3" width="10.33203125" customWidth="1"/>
    <col min="4" max="4" width="9.6640625" bestFit="1" customWidth="1"/>
    <col min="5" max="5" width="9.5703125" bestFit="1" customWidth="1"/>
    <col min="6" max="6" width="4.6640625" customWidth="1"/>
    <col min="7" max="7" width="9.6640625" customWidth="1"/>
    <col min="8" max="8" width="12.140625" bestFit="1" customWidth="1"/>
    <col min="9" max="9" width="9.33203125" bestFit="1" customWidth="1"/>
    <col min="10" max="10" width="9.6640625" bestFit="1" customWidth="1"/>
    <col min="11" max="11" width="10.09375" bestFit="1" customWidth="1"/>
    <col min="12" max="12" width="10.80859375" customWidth="1"/>
    <col min="18" max="19" width="9.85546875" customWidth="1"/>
  </cols>
  <sheetData>
    <row r="1" spans="1:19" ht="14.4" x14ac:dyDescent="0.55000000000000004">
      <c r="A1" s="88" t="s">
        <v>128</v>
      </c>
      <c r="B1" s="66" t="s">
        <v>129</v>
      </c>
      <c r="C1" s="66" t="s">
        <v>130</v>
      </c>
      <c r="D1" s="66" t="s">
        <v>131</v>
      </c>
      <c r="E1" s="67" t="s">
        <v>132</v>
      </c>
      <c r="F1" s="19"/>
      <c r="G1" s="82" t="s">
        <v>133</v>
      </c>
      <c r="H1" s="67" t="s">
        <v>134</v>
      </c>
    </row>
    <row r="2" spans="1:19" x14ac:dyDescent="0.45">
      <c r="A2" s="69" t="s">
        <v>135</v>
      </c>
      <c r="B2" s="19">
        <v>50</v>
      </c>
      <c r="C2" s="19">
        <v>1138</v>
      </c>
      <c r="D2" s="19"/>
      <c r="E2" s="71">
        <f t="shared" ref="E2:E3" si="0">C2/B2</f>
        <v>22.76</v>
      </c>
      <c r="F2" s="19"/>
      <c r="G2" s="72">
        <f t="shared" ref="G2:G7" si="1">(C2-$H$2)/B2</f>
        <v>12.76</v>
      </c>
      <c r="H2" s="73">
        <v>500</v>
      </c>
    </row>
    <row r="3" spans="1:19" x14ac:dyDescent="0.45">
      <c r="A3" s="69" t="s">
        <v>136</v>
      </c>
      <c r="B3" s="19">
        <v>80</v>
      </c>
      <c r="C3" s="19">
        <v>1277</v>
      </c>
      <c r="D3" s="19"/>
      <c r="E3" s="71">
        <f t="shared" si="0"/>
        <v>15.9625</v>
      </c>
      <c r="F3" s="19"/>
      <c r="G3" s="72">
        <f t="shared" si="1"/>
        <v>9.7125000000000004</v>
      </c>
      <c r="H3" s="73"/>
    </row>
    <row r="4" spans="1:19" x14ac:dyDescent="0.45">
      <c r="A4" s="69" t="s">
        <v>137</v>
      </c>
      <c r="B4" s="19">
        <v>140</v>
      </c>
      <c r="C4" s="19">
        <v>1971</v>
      </c>
      <c r="D4" s="19"/>
      <c r="E4" s="71">
        <f>C4/B4</f>
        <v>14.078571428571429</v>
      </c>
      <c r="F4" s="19"/>
      <c r="G4" s="72">
        <f t="shared" si="1"/>
        <v>10.507142857142858</v>
      </c>
      <c r="H4" s="73"/>
    </row>
    <row r="5" spans="1:19" x14ac:dyDescent="0.45">
      <c r="A5" s="69" t="s">
        <v>138</v>
      </c>
      <c r="B5" s="19">
        <v>290</v>
      </c>
      <c r="C5" s="19">
        <v>3549</v>
      </c>
      <c r="D5" s="19"/>
      <c r="E5" s="71">
        <f>C5/B5</f>
        <v>12.237931034482759</v>
      </c>
      <c r="F5" s="19"/>
      <c r="G5" s="72">
        <f t="shared" si="1"/>
        <v>10.513793103448275</v>
      </c>
      <c r="H5" s="73"/>
    </row>
    <row r="6" spans="1:19" x14ac:dyDescent="0.45">
      <c r="A6" s="69" t="s">
        <v>139</v>
      </c>
      <c r="B6" s="47">
        <f>(C6-$H$2)/10.5</f>
        <v>190.47619047619048</v>
      </c>
      <c r="C6" s="19">
        <v>2500</v>
      </c>
      <c r="D6" s="53">
        <f>C6/C5-1</f>
        <v>-0.29557621865314176</v>
      </c>
      <c r="E6" s="71">
        <f>C6/B6</f>
        <v>13.125</v>
      </c>
      <c r="F6" s="19"/>
      <c r="G6" s="72">
        <f t="shared" si="1"/>
        <v>10.5</v>
      </c>
      <c r="H6" s="73"/>
    </row>
    <row r="7" spans="1:19" x14ac:dyDescent="0.45">
      <c r="A7" s="74" t="s">
        <v>150</v>
      </c>
      <c r="B7" s="50">
        <f>(C7-H2)/10.5</f>
        <v>190.47619047619048</v>
      </c>
      <c r="C7" s="75">
        <v>2500</v>
      </c>
      <c r="D7" s="76">
        <f>C7/C6-1</f>
        <v>0</v>
      </c>
      <c r="E7" s="77">
        <f>C7/B7</f>
        <v>13.125</v>
      </c>
      <c r="F7" s="19"/>
      <c r="G7" s="78">
        <f t="shared" si="1"/>
        <v>10.5</v>
      </c>
      <c r="H7" s="79"/>
    </row>
    <row r="9" spans="1:19" x14ac:dyDescent="0.45">
      <c r="L9" t="s">
        <v>142</v>
      </c>
    </row>
    <row r="10" spans="1:19" ht="18.3" customHeight="1" x14ac:dyDescent="0.7">
      <c r="A10" s="87" t="s">
        <v>128</v>
      </c>
      <c r="B10" s="80"/>
      <c r="C10" s="103"/>
      <c r="F10" s="19"/>
      <c r="G10" s="122" t="s">
        <v>140</v>
      </c>
      <c r="H10" s="123"/>
      <c r="I10" s="124"/>
      <c r="L10" s="93" t="s">
        <v>117</v>
      </c>
      <c r="M10" s="94" t="s">
        <v>143</v>
      </c>
      <c r="N10" s="94" t="s">
        <v>144</v>
      </c>
      <c r="O10" s="95" t="s">
        <v>145</v>
      </c>
      <c r="P10" s="19"/>
    </row>
    <row r="11" spans="1:19" ht="14.7" thickBot="1" x14ac:dyDescent="0.6">
      <c r="A11" s="83" t="s">
        <v>141</v>
      </c>
      <c r="B11" s="84">
        <v>45218</v>
      </c>
      <c r="C11" s="104" t="s">
        <v>189</v>
      </c>
      <c r="F11" s="19"/>
      <c r="G11" s="83" t="s">
        <v>151</v>
      </c>
      <c r="H11" s="84">
        <f>B11</f>
        <v>45218</v>
      </c>
      <c r="I11" s="102" t="s">
        <v>190</v>
      </c>
      <c r="L11" s="70" t="s">
        <v>172</v>
      </c>
      <c r="M11" s="89">
        <v>44927</v>
      </c>
      <c r="N11" s="89">
        <f>EDATE(M11,-5)</f>
        <v>44774</v>
      </c>
      <c r="O11" s="90">
        <f>EDATE(N11,2)</f>
        <v>44835</v>
      </c>
      <c r="P11" s="89" t="str">
        <f>L11</f>
        <v>Q123</v>
      </c>
    </row>
    <row r="12" spans="1:19" x14ac:dyDescent="0.45">
      <c r="A12" s="70" t="s">
        <v>152</v>
      </c>
      <c r="B12" s="49">
        <v>190.47619047619048</v>
      </c>
      <c r="C12" s="49"/>
      <c r="F12" s="19"/>
      <c r="G12" s="70" t="str">
        <f>A12</f>
        <v>Q223</v>
      </c>
      <c r="H12" s="49">
        <f>IF(C12="",I12,C12)</f>
        <v>2500</v>
      </c>
      <c r="I12" s="49">
        <f>$C7</f>
        <v>2500</v>
      </c>
      <c r="L12" s="70" t="s">
        <v>152</v>
      </c>
      <c r="M12" s="89">
        <v>45017</v>
      </c>
      <c r="N12" s="89">
        <f t="shared" ref="N12:N18" si="2">EDATE(M12,-5)</f>
        <v>44866</v>
      </c>
      <c r="O12" s="90">
        <f t="shared" ref="O12:O18" si="3">EDATE(N12,2)</f>
        <v>44927</v>
      </c>
      <c r="P12" s="89" t="str">
        <f t="shared" ref="P12:P43" si="4">L12</f>
        <v>Q223</v>
      </c>
      <c r="R12" s="60" t="s">
        <v>168</v>
      </c>
      <c r="S12" s="61" t="s">
        <v>146</v>
      </c>
    </row>
    <row r="13" spans="1:19" x14ac:dyDescent="0.45">
      <c r="A13" s="70" t="s">
        <v>153</v>
      </c>
      <c r="B13" s="49">
        <v>150</v>
      </c>
      <c r="C13" s="49"/>
      <c r="F13" s="19"/>
      <c r="G13" s="70" t="str">
        <f t="shared" ref="G13:G42" si="5">A13</f>
        <v>Q323</v>
      </c>
      <c r="H13" s="49">
        <f t="shared" ref="H13:H42" si="6">IF(C13="",I13,C13)</f>
        <v>2075</v>
      </c>
      <c r="I13" s="49">
        <f t="shared" ref="I13" si="7">($B13*10.5+$H$2)</f>
        <v>2075</v>
      </c>
      <c r="L13" s="70" t="s">
        <v>153</v>
      </c>
      <c r="M13" s="89">
        <v>45108</v>
      </c>
      <c r="N13" s="89">
        <f t="shared" si="2"/>
        <v>44958</v>
      </c>
      <c r="O13" s="90">
        <f t="shared" si="3"/>
        <v>45017</v>
      </c>
      <c r="P13" s="89" t="str">
        <f t="shared" si="4"/>
        <v>Q323</v>
      </c>
      <c r="R13" s="62" t="s">
        <v>169</v>
      </c>
      <c r="S13" s="63" t="s">
        <v>147</v>
      </c>
    </row>
    <row r="14" spans="1:19" x14ac:dyDescent="0.45">
      <c r="A14" s="70" t="s">
        <v>154</v>
      </c>
      <c r="B14" s="49">
        <v>130</v>
      </c>
      <c r="C14" s="49">
        <v>1860</v>
      </c>
      <c r="E14" s="121"/>
      <c r="F14" s="19"/>
      <c r="G14" s="70" t="str">
        <f t="shared" si="5"/>
        <v>Q423</v>
      </c>
      <c r="H14" s="49">
        <f t="shared" si="6"/>
        <v>1860</v>
      </c>
      <c r="I14" s="49">
        <f>($B14*10.5+$H$2)</f>
        <v>1865</v>
      </c>
      <c r="L14" s="70" t="s">
        <v>154</v>
      </c>
      <c r="M14" s="89">
        <v>45200</v>
      </c>
      <c r="N14" s="89">
        <f t="shared" si="2"/>
        <v>45047</v>
      </c>
      <c r="O14" s="90">
        <f t="shared" si="3"/>
        <v>45108</v>
      </c>
      <c r="P14" s="89" t="str">
        <f t="shared" si="4"/>
        <v>Q423</v>
      </c>
      <c r="R14" s="62" t="s">
        <v>170</v>
      </c>
      <c r="S14" s="63" t="s">
        <v>148</v>
      </c>
    </row>
    <row r="15" spans="1:19" ht="14.1" thickBot="1" x14ac:dyDescent="0.5">
      <c r="A15" s="70" t="s">
        <v>155</v>
      </c>
      <c r="B15" s="49">
        <v>113.94</v>
      </c>
      <c r="C15" s="49">
        <v>1959</v>
      </c>
      <c r="E15" s="121"/>
      <c r="F15" s="19"/>
      <c r="G15" s="70" t="str">
        <f t="shared" si="5"/>
        <v>Q124</v>
      </c>
      <c r="H15" s="49">
        <f t="shared" si="6"/>
        <v>1959</v>
      </c>
      <c r="I15" s="49">
        <f t="shared" ref="I15:I43" si="8">($B15*10.5+$H$2)</f>
        <v>1696.37</v>
      </c>
      <c r="L15" s="70" t="s">
        <v>155</v>
      </c>
      <c r="M15" s="89">
        <v>45292</v>
      </c>
      <c r="N15" s="89">
        <f t="shared" si="2"/>
        <v>45139</v>
      </c>
      <c r="O15" s="90">
        <f t="shared" si="3"/>
        <v>45200</v>
      </c>
      <c r="P15" s="89" t="str">
        <f t="shared" si="4"/>
        <v>Q124</v>
      </c>
      <c r="R15" s="64" t="s">
        <v>171</v>
      </c>
      <c r="S15" s="65" t="s">
        <v>149</v>
      </c>
    </row>
    <row r="16" spans="1:19" x14ac:dyDescent="0.45">
      <c r="A16" s="70" t="s">
        <v>156</v>
      </c>
      <c r="B16" s="49">
        <v>120.74666666666667</v>
      </c>
      <c r="C16" s="49">
        <v>1916</v>
      </c>
      <c r="E16" s="121"/>
      <c r="F16" s="19"/>
      <c r="G16" s="70" t="str">
        <f t="shared" si="5"/>
        <v>Q224</v>
      </c>
      <c r="H16" s="49">
        <f t="shared" si="6"/>
        <v>1916</v>
      </c>
      <c r="I16" s="49">
        <f t="shared" si="8"/>
        <v>1767.8400000000001</v>
      </c>
      <c r="L16" s="70" t="s">
        <v>156</v>
      </c>
      <c r="M16" s="89">
        <v>45383</v>
      </c>
      <c r="N16" s="89">
        <f t="shared" si="2"/>
        <v>45231</v>
      </c>
      <c r="O16" s="90">
        <f t="shared" si="3"/>
        <v>45292</v>
      </c>
      <c r="P16" s="89" t="str">
        <f t="shared" si="4"/>
        <v>Q224</v>
      </c>
    </row>
    <row r="17" spans="1:16" x14ac:dyDescent="0.45">
      <c r="A17" s="70" t="s">
        <v>157</v>
      </c>
      <c r="B17" s="49">
        <v>124.98</v>
      </c>
      <c r="C17" s="49">
        <v>1870</v>
      </c>
      <c r="E17" s="121"/>
      <c r="F17" s="19"/>
      <c r="G17" s="70" t="str">
        <f t="shared" si="5"/>
        <v>Q324</v>
      </c>
      <c r="H17" s="49">
        <f t="shared" si="6"/>
        <v>1870</v>
      </c>
      <c r="I17" s="49">
        <f t="shared" si="8"/>
        <v>1812.29</v>
      </c>
      <c r="L17" s="70" t="s">
        <v>157</v>
      </c>
      <c r="M17" s="89">
        <v>45474</v>
      </c>
      <c r="N17" s="89">
        <f t="shared" si="2"/>
        <v>45323</v>
      </c>
      <c r="O17" s="90">
        <f t="shared" si="3"/>
        <v>45383</v>
      </c>
      <c r="P17" s="89" t="str">
        <f t="shared" si="4"/>
        <v>Q324</v>
      </c>
    </row>
    <row r="18" spans="1:16" x14ac:dyDescent="0.45">
      <c r="A18" s="70" t="s">
        <v>158</v>
      </c>
      <c r="B18" s="49">
        <v>116</v>
      </c>
      <c r="C18" s="49"/>
      <c r="E18" s="121"/>
      <c r="F18" s="19"/>
      <c r="G18" s="70" t="str">
        <f t="shared" si="5"/>
        <v>Q424</v>
      </c>
      <c r="H18" s="49">
        <f t="shared" si="6"/>
        <v>1718</v>
      </c>
      <c r="I18" s="49">
        <f t="shared" si="8"/>
        <v>1718</v>
      </c>
      <c r="L18" s="70" t="s">
        <v>158</v>
      </c>
      <c r="M18" s="89">
        <v>45566</v>
      </c>
      <c r="N18" s="89">
        <f t="shared" si="2"/>
        <v>45413</v>
      </c>
      <c r="O18" s="90">
        <f t="shared" si="3"/>
        <v>45474</v>
      </c>
      <c r="P18" s="89" t="str">
        <f t="shared" si="4"/>
        <v>Q424</v>
      </c>
    </row>
    <row r="19" spans="1:16" x14ac:dyDescent="0.45">
      <c r="A19" s="70" t="s">
        <v>159</v>
      </c>
      <c r="B19" s="49">
        <v>121.08</v>
      </c>
      <c r="C19" s="49"/>
      <c r="E19" s="121"/>
      <c r="F19" s="19"/>
      <c r="G19" s="70" t="str">
        <f t="shared" si="5"/>
        <v>Q125</v>
      </c>
      <c r="H19" s="49">
        <f t="shared" si="6"/>
        <v>1771.34</v>
      </c>
      <c r="I19" s="49">
        <f t="shared" si="8"/>
        <v>1771.34</v>
      </c>
      <c r="L19" s="70" t="s">
        <v>159</v>
      </c>
      <c r="M19" s="89">
        <v>45658</v>
      </c>
      <c r="N19" s="89">
        <f>EDATE(M19,-5)</f>
        <v>45505</v>
      </c>
      <c r="O19" s="90">
        <f>EDATE(N19,2)</f>
        <v>45566</v>
      </c>
      <c r="P19" s="89" t="str">
        <f t="shared" si="4"/>
        <v>Q125</v>
      </c>
    </row>
    <row r="20" spans="1:16" x14ac:dyDescent="0.45">
      <c r="A20" s="70" t="s">
        <v>160</v>
      </c>
      <c r="B20" s="49">
        <v>131.24</v>
      </c>
      <c r="C20" s="49"/>
      <c r="E20" s="121"/>
      <c r="F20" s="19"/>
      <c r="G20" s="70" t="str">
        <f t="shared" si="5"/>
        <v>Q225</v>
      </c>
      <c r="H20" s="49">
        <f t="shared" si="6"/>
        <v>1878.02</v>
      </c>
      <c r="I20" s="49">
        <f t="shared" si="8"/>
        <v>1878.02</v>
      </c>
      <c r="L20" s="70" t="s">
        <v>160</v>
      </c>
      <c r="M20" s="89">
        <v>45748</v>
      </c>
      <c r="N20" s="89">
        <f>EDATE(M20,-5)</f>
        <v>45597</v>
      </c>
      <c r="O20" s="90">
        <f>EDATE(N20,2)</f>
        <v>45658</v>
      </c>
      <c r="P20" s="89" t="str">
        <f t="shared" si="4"/>
        <v>Q225</v>
      </c>
    </row>
    <row r="21" spans="1:16" x14ac:dyDescent="0.45">
      <c r="A21" s="70" t="s">
        <v>161</v>
      </c>
      <c r="B21" s="49">
        <v>120.45</v>
      </c>
      <c r="C21" s="49"/>
      <c r="E21" s="121"/>
      <c r="F21" s="19"/>
      <c r="G21" s="70" t="str">
        <f t="shared" si="5"/>
        <v>Q325</v>
      </c>
      <c r="H21" s="49">
        <f t="shared" si="6"/>
        <v>1764.7250000000001</v>
      </c>
      <c r="I21" s="49">
        <f t="shared" si="8"/>
        <v>1764.7250000000001</v>
      </c>
      <c r="L21" s="70" t="s">
        <v>161</v>
      </c>
      <c r="M21" s="89">
        <v>45839</v>
      </c>
      <c r="N21" s="89">
        <f>EDATE(M21,-5)</f>
        <v>45689</v>
      </c>
      <c r="O21" s="90">
        <f>EDATE(N21,2)</f>
        <v>45748</v>
      </c>
      <c r="P21" s="89" t="str">
        <f t="shared" si="4"/>
        <v>Q325</v>
      </c>
    </row>
    <row r="22" spans="1:16" x14ac:dyDescent="0.45">
      <c r="A22" s="70" t="s">
        <v>162</v>
      </c>
      <c r="B22" s="49">
        <v>98.87</v>
      </c>
      <c r="C22" s="49"/>
      <c r="E22" s="121"/>
      <c r="F22" s="19"/>
      <c r="G22" s="70" t="str">
        <f t="shared" si="5"/>
        <v>Q425</v>
      </c>
      <c r="H22" s="49">
        <f t="shared" si="6"/>
        <v>1538.135</v>
      </c>
      <c r="I22" s="49">
        <f t="shared" si="8"/>
        <v>1538.135</v>
      </c>
      <c r="L22" s="70" t="s">
        <v>162</v>
      </c>
      <c r="M22" s="89">
        <v>45931</v>
      </c>
      <c r="N22" s="89">
        <f>EDATE(M22,-5)</f>
        <v>45778</v>
      </c>
      <c r="O22" s="90">
        <f>EDATE(N22,2)</f>
        <v>45839</v>
      </c>
      <c r="P22" s="89" t="str">
        <f t="shared" si="4"/>
        <v>Q425</v>
      </c>
    </row>
    <row r="23" spans="1:16" x14ac:dyDescent="0.45">
      <c r="A23" s="70" t="s">
        <v>163</v>
      </c>
      <c r="B23" s="49">
        <v>103.35333333333334</v>
      </c>
      <c r="C23" s="49"/>
      <c r="E23" s="121"/>
      <c r="F23" s="19"/>
      <c r="G23" s="70" t="str">
        <f t="shared" si="5"/>
        <v>Q126</v>
      </c>
      <c r="H23" s="49">
        <f t="shared" si="6"/>
        <v>1585.21</v>
      </c>
      <c r="I23" s="49">
        <f t="shared" si="8"/>
        <v>1585.21</v>
      </c>
      <c r="L23" s="70" t="s">
        <v>163</v>
      </c>
      <c r="M23" s="89">
        <v>46023</v>
      </c>
      <c r="N23" s="89">
        <f>EDATE(M23,-5)</f>
        <v>45870</v>
      </c>
      <c r="O23" s="90">
        <f>EDATE(N23,2)</f>
        <v>45931</v>
      </c>
      <c r="P23" s="89" t="str">
        <f t="shared" si="4"/>
        <v>Q126</v>
      </c>
    </row>
    <row r="24" spans="1:16" x14ac:dyDescent="0.45">
      <c r="A24" s="70" t="s">
        <v>164</v>
      </c>
      <c r="B24" s="49">
        <v>112.32</v>
      </c>
      <c r="C24" s="49"/>
      <c r="E24" s="121"/>
      <c r="F24" s="19"/>
      <c r="G24" s="70" t="str">
        <f t="shared" si="5"/>
        <v>Q226</v>
      </c>
      <c r="H24" s="49">
        <f t="shared" si="6"/>
        <v>1679.36</v>
      </c>
      <c r="I24" s="49">
        <f t="shared" si="8"/>
        <v>1679.36</v>
      </c>
      <c r="L24" s="70" t="s">
        <v>164</v>
      </c>
      <c r="M24" s="89">
        <v>46113</v>
      </c>
      <c r="N24" s="89">
        <f t="shared" ref="N24:N28" si="9">EDATE(M24,-5)</f>
        <v>45962</v>
      </c>
      <c r="O24" s="90">
        <f t="shared" ref="O24:O28" si="10">EDATE(N24,2)</f>
        <v>46023</v>
      </c>
      <c r="P24" s="89" t="str">
        <f t="shared" si="4"/>
        <v>Q226</v>
      </c>
    </row>
    <row r="25" spans="1:16" x14ac:dyDescent="0.45">
      <c r="A25" s="70" t="s">
        <v>165</v>
      </c>
      <c r="B25" s="49">
        <v>104.78666666666668</v>
      </c>
      <c r="C25" s="49"/>
      <c r="E25" s="121"/>
      <c r="F25" s="19"/>
      <c r="G25" s="70" t="str">
        <f t="shared" si="5"/>
        <v>Q326</v>
      </c>
      <c r="H25" s="49">
        <f t="shared" si="6"/>
        <v>1600.26</v>
      </c>
      <c r="I25" s="49">
        <f t="shared" si="8"/>
        <v>1600.26</v>
      </c>
      <c r="L25" s="70" t="s">
        <v>165</v>
      </c>
      <c r="M25" s="89">
        <v>46204</v>
      </c>
      <c r="N25" s="89">
        <f t="shared" si="9"/>
        <v>46054</v>
      </c>
      <c r="O25" s="90">
        <f t="shared" si="10"/>
        <v>46113</v>
      </c>
      <c r="P25" s="89" t="str">
        <f t="shared" si="4"/>
        <v>Q326</v>
      </c>
    </row>
    <row r="26" spans="1:16" x14ac:dyDescent="0.45">
      <c r="A26" s="70" t="s">
        <v>166</v>
      </c>
      <c r="B26" s="49">
        <v>89.719999999999985</v>
      </c>
      <c r="C26" s="49"/>
      <c r="E26" s="121"/>
      <c r="F26" s="19"/>
      <c r="G26" s="70" t="str">
        <f t="shared" si="5"/>
        <v>Q426</v>
      </c>
      <c r="H26" s="49">
        <f t="shared" si="6"/>
        <v>1442.06</v>
      </c>
      <c r="I26" s="49">
        <f t="shared" si="8"/>
        <v>1442.06</v>
      </c>
      <c r="L26" s="70" t="s">
        <v>166</v>
      </c>
      <c r="M26" s="89">
        <v>46296</v>
      </c>
      <c r="N26" s="89">
        <f t="shared" si="9"/>
        <v>46143</v>
      </c>
      <c r="O26" s="90">
        <f t="shared" si="10"/>
        <v>46204</v>
      </c>
      <c r="P26" s="89" t="str">
        <f t="shared" si="4"/>
        <v>Q426</v>
      </c>
    </row>
    <row r="27" spans="1:16" ht="14.1" thickBot="1" x14ac:dyDescent="0.5">
      <c r="A27" s="70" t="s">
        <v>167</v>
      </c>
      <c r="B27" s="49">
        <v>93.036666666666676</v>
      </c>
      <c r="C27" s="49"/>
      <c r="E27" s="121"/>
      <c r="F27" s="19"/>
      <c r="G27" s="85" t="str">
        <f t="shared" si="5"/>
        <v>Q127</v>
      </c>
      <c r="H27" s="86">
        <f t="shared" si="6"/>
        <v>1476.8850000000002</v>
      </c>
      <c r="I27" s="86">
        <f t="shared" si="8"/>
        <v>1476.8850000000002</v>
      </c>
      <c r="L27" s="70" t="s">
        <v>167</v>
      </c>
      <c r="M27" s="89">
        <v>46388</v>
      </c>
      <c r="N27" s="89">
        <f t="shared" si="9"/>
        <v>46235</v>
      </c>
      <c r="O27" s="90">
        <f t="shared" si="10"/>
        <v>46296</v>
      </c>
      <c r="P27" s="89" t="str">
        <f t="shared" si="4"/>
        <v>Q127</v>
      </c>
    </row>
    <row r="28" spans="1:16" x14ac:dyDescent="0.45">
      <c r="A28" s="96" t="s">
        <v>173</v>
      </c>
      <c r="B28" s="97">
        <v>99.67</v>
      </c>
      <c r="C28" s="97"/>
      <c r="E28" s="121"/>
      <c r="F28" s="19"/>
      <c r="G28" s="96" t="str">
        <f t="shared" si="5"/>
        <v>Q227</v>
      </c>
      <c r="H28" s="97">
        <f t="shared" si="6"/>
        <v>1546.5350000000001</v>
      </c>
      <c r="I28" s="97">
        <f t="shared" si="8"/>
        <v>1546.5350000000001</v>
      </c>
      <c r="L28" s="81" t="s">
        <v>173</v>
      </c>
      <c r="M28" s="91">
        <v>46478</v>
      </c>
      <c r="N28" s="91">
        <f t="shared" si="9"/>
        <v>46327</v>
      </c>
      <c r="O28" s="92">
        <f t="shared" si="10"/>
        <v>46388</v>
      </c>
      <c r="P28" s="89" t="str">
        <f t="shared" si="4"/>
        <v>Q227</v>
      </c>
    </row>
    <row r="29" spans="1:16" x14ac:dyDescent="0.45">
      <c r="A29" s="96" t="s">
        <v>174</v>
      </c>
      <c r="B29" s="97">
        <v>94.236666666666679</v>
      </c>
      <c r="C29" s="97"/>
      <c r="E29" s="121"/>
      <c r="F29" s="19"/>
      <c r="G29" s="96" t="str">
        <f t="shared" si="5"/>
        <v>Q327</v>
      </c>
      <c r="H29" s="97">
        <f t="shared" si="6"/>
        <v>1489.4850000000001</v>
      </c>
      <c r="I29" s="97">
        <f t="shared" si="8"/>
        <v>1489.4850000000001</v>
      </c>
      <c r="L29" s="70" t="s">
        <v>174</v>
      </c>
      <c r="M29" s="89">
        <v>46569</v>
      </c>
      <c r="N29" s="89">
        <f>EDATE(M29,-5)</f>
        <v>46419</v>
      </c>
      <c r="O29" s="90">
        <f>EDATE(N29,2)</f>
        <v>46478</v>
      </c>
      <c r="P29" s="89" t="str">
        <f t="shared" si="4"/>
        <v>Q327</v>
      </c>
    </row>
    <row r="30" spans="1:16" x14ac:dyDescent="0.45">
      <c r="A30" s="96" t="s">
        <v>175</v>
      </c>
      <c r="B30" s="97">
        <v>83.37</v>
      </c>
      <c r="C30" s="97"/>
      <c r="E30" s="121"/>
      <c r="F30" s="19"/>
      <c r="G30" s="96" t="str">
        <f t="shared" si="5"/>
        <v>Q427</v>
      </c>
      <c r="H30" s="97">
        <f t="shared" si="6"/>
        <v>1375.385</v>
      </c>
      <c r="I30" s="97">
        <f t="shared" si="8"/>
        <v>1375.385</v>
      </c>
      <c r="L30" s="70" t="s">
        <v>175</v>
      </c>
      <c r="M30" s="89">
        <v>46661</v>
      </c>
      <c r="N30" s="89">
        <f t="shared" ref="N30:N36" si="11">EDATE(M30,-5)</f>
        <v>46508</v>
      </c>
      <c r="O30" s="90">
        <f t="shared" ref="O30:O36" si="12">EDATE(N30,2)</f>
        <v>46569</v>
      </c>
      <c r="P30" s="89" t="str">
        <f t="shared" si="4"/>
        <v>Q427</v>
      </c>
    </row>
    <row r="31" spans="1:16" x14ac:dyDescent="0.45">
      <c r="A31" s="96" t="s">
        <v>176</v>
      </c>
      <c r="B31" s="97">
        <v>85.943333333333342</v>
      </c>
      <c r="C31" s="97"/>
      <c r="E31" s="121"/>
      <c r="F31" s="19"/>
      <c r="G31" s="96" t="str">
        <f t="shared" si="5"/>
        <v>Q128</v>
      </c>
      <c r="H31" s="97">
        <f t="shared" si="6"/>
        <v>1402.4050000000002</v>
      </c>
      <c r="I31" s="97">
        <f t="shared" si="8"/>
        <v>1402.4050000000002</v>
      </c>
      <c r="L31" s="70" t="s">
        <v>176</v>
      </c>
      <c r="M31" s="89">
        <v>46753</v>
      </c>
      <c r="N31" s="89">
        <f t="shared" si="11"/>
        <v>46600</v>
      </c>
      <c r="O31" s="90">
        <f t="shared" si="12"/>
        <v>46661</v>
      </c>
      <c r="P31" s="89" t="str">
        <f t="shared" si="4"/>
        <v>Q128</v>
      </c>
    </row>
    <row r="32" spans="1:16" x14ac:dyDescent="0.45">
      <c r="A32" s="96" t="s">
        <v>177</v>
      </c>
      <c r="B32" s="97">
        <v>91.089999999999989</v>
      </c>
      <c r="C32" s="97"/>
      <c r="E32" s="121"/>
      <c r="F32" s="19"/>
      <c r="G32" s="96" t="str">
        <f t="shared" si="5"/>
        <v>Q228</v>
      </c>
      <c r="H32" s="97">
        <f t="shared" si="6"/>
        <v>1456.4449999999999</v>
      </c>
      <c r="I32" s="97">
        <f t="shared" si="8"/>
        <v>1456.4449999999999</v>
      </c>
      <c r="L32" s="70" t="s">
        <v>177</v>
      </c>
      <c r="M32" s="89">
        <v>46844</v>
      </c>
      <c r="N32" s="89">
        <f t="shared" si="11"/>
        <v>46692</v>
      </c>
      <c r="O32" s="90">
        <f t="shared" si="12"/>
        <v>46753</v>
      </c>
      <c r="P32" s="89" t="str">
        <f t="shared" si="4"/>
        <v>Q228</v>
      </c>
    </row>
    <row r="33" spans="1:16" x14ac:dyDescent="0.45">
      <c r="A33" s="96" t="s">
        <v>178</v>
      </c>
      <c r="B33" s="97">
        <v>86.916666666666671</v>
      </c>
      <c r="C33" s="97"/>
      <c r="E33" s="121"/>
      <c r="F33" s="19"/>
      <c r="G33" s="96" t="str">
        <f t="shared" si="5"/>
        <v>Q328</v>
      </c>
      <c r="H33" s="97">
        <f t="shared" si="6"/>
        <v>1412.625</v>
      </c>
      <c r="I33" s="97">
        <f t="shared" si="8"/>
        <v>1412.625</v>
      </c>
      <c r="L33" s="70" t="s">
        <v>178</v>
      </c>
      <c r="M33" s="89">
        <v>46935</v>
      </c>
      <c r="N33" s="89">
        <f t="shared" si="11"/>
        <v>46784</v>
      </c>
      <c r="O33" s="90">
        <f t="shared" si="12"/>
        <v>46844</v>
      </c>
      <c r="P33" s="89" t="str">
        <f t="shared" si="4"/>
        <v>Q328</v>
      </c>
    </row>
    <row r="34" spans="1:16" x14ac:dyDescent="0.45">
      <c r="A34" s="96" t="s">
        <v>179</v>
      </c>
      <c r="B34" s="97">
        <v>78.569999999999993</v>
      </c>
      <c r="C34" s="97"/>
      <c r="E34" s="121"/>
      <c r="F34" s="19"/>
      <c r="G34" s="96" t="str">
        <f t="shared" si="5"/>
        <v>Q428</v>
      </c>
      <c r="H34" s="97">
        <f t="shared" si="6"/>
        <v>1324.9849999999999</v>
      </c>
      <c r="I34" s="97">
        <f t="shared" si="8"/>
        <v>1324.9849999999999</v>
      </c>
      <c r="L34" s="70" t="s">
        <v>179</v>
      </c>
      <c r="M34" s="89">
        <v>47027</v>
      </c>
      <c r="N34" s="89">
        <f t="shared" si="11"/>
        <v>46874</v>
      </c>
      <c r="O34" s="90">
        <f t="shared" si="12"/>
        <v>46935</v>
      </c>
      <c r="P34" s="89" t="str">
        <f t="shared" si="4"/>
        <v>Q428</v>
      </c>
    </row>
    <row r="35" spans="1:16" x14ac:dyDescent="0.45">
      <c r="A35" s="96" t="s">
        <v>180</v>
      </c>
      <c r="B35" s="97">
        <v>81.56</v>
      </c>
      <c r="C35" s="97"/>
      <c r="E35" s="121"/>
      <c r="F35" s="19"/>
      <c r="G35" s="96" t="str">
        <f t="shared" si="5"/>
        <v>Q129</v>
      </c>
      <c r="H35" s="97">
        <f t="shared" si="6"/>
        <v>1356.38</v>
      </c>
      <c r="I35" s="97">
        <f t="shared" si="8"/>
        <v>1356.38</v>
      </c>
      <c r="L35" s="70" t="s">
        <v>180</v>
      </c>
      <c r="M35" s="89">
        <v>47119</v>
      </c>
      <c r="N35" s="89">
        <f t="shared" si="11"/>
        <v>46966</v>
      </c>
      <c r="O35" s="90">
        <f t="shared" si="12"/>
        <v>47027</v>
      </c>
      <c r="P35" s="89" t="str">
        <f t="shared" si="4"/>
        <v>Q129</v>
      </c>
    </row>
    <row r="36" spans="1:16" x14ac:dyDescent="0.45">
      <c r="A36" s="96" t="s">
        <v>181</v>
      </c>
      <c r="B36" s="97">
        <v>87.54</v>
      </c>
      <c r="C36" s="97"/>
      <c r="E36" s="121"/>
      <c r="F36" s="19"/>
      <c r="G36" s="96" t="str">
        <f t="shared" si="5"/>
        <v>Q229</v>
      </c>
      <c r="H36" s="97">
        <f t="shared" si="6"/>
        <v>1419.17</v>
      </c>
      <c r="I36" s="97">
        <f t="shared" si="8"/>
        <v>1419.17</v>
      </c>
      <c r="L36" s="70" t="s">
        <v>181</v>
      </c>
      <c r="M36" s="89">
        <v>47209</v>
      </c>
      <c r="N36" s="89">
        <f t="shared" si="11"/>
        <v>47058</v>
      </c>
      <c r="O36" s="90">
        <f t="shared" si="12"/>
        <v>47119</v>
      </c>
      <c r="P36" s="89" t="str">
        <f t="shared" si="4"/>
        <v>Q229</v>
      </c>
    </row>
    <row r="37" spans="1:16" x14ac:dyDescent="0.45">
      <c r="A37" s="96" t="s">
        <v>182</v>
      </c>
      <c r="B37" s="97">
        <v>87.54</v>
      </c>
      <c r="C37" s="97"/>
      <c r="E37" s="121"/>
      <c r="F37" s="19"/>
      <c r="G37" s="96" t="str">
        <f t="shared" si="5"/>
        <v>Q329</v>
      </c>
      <c r="H37" s="97">
        <f t="shared" si="6"/>
        <v>1419.17</v>
      </c>
      <c r="I37" s="97">
        <f t="shared" si="8"/>
        <v>1419.17</v>
      </c>
      <c r="L37" s="70" t="s">
        <v>182</v>
      </c>
      <c r="M37" s="89">
        <v>47300</v>
      </c>
      <c r="N37" s="89">
        <f>EDATE(M37,-5)</f>
        <v>47150</v>
      </c>
      <c r="O37" s="90">
        <f>EDATE(N37,2)</f>
        <v>47209</v>
      </c>
      <c r="P37" s="89" t="str">
        <f t="shared" si="4"/>
        <v>Q329</v>
      </c>
    </row>
    <row r="38" spans="1:16" x14ac:dyDescent="0.45">
      <c r="A38" s="96" t="s">
        <v>183</v>
      </c>
      <c r="B38" s="97">
        <f>B34</f>
        <v>78.569999999999993</v>
      </c>
      <c r="C38" s="97"/>
      <c r="F38" s="19"/>
      <c r="G38" s="96" t="str">
        <f t="shared" si="5"/>
        <v>Q429</v>
      </c>
      <c r="H38" s="97">
        <f t="shared" si="6"/>
        <v>1324.9849999999999</v>
      </c>
      <c r="I38" s="97">
        <f t="shared" si="8"/>
        <v>1324.9849999999999</v>
      </c>
      <c r="L38" s="70" t="s">
        <v>183</v>
      </c>
      <c r="M38" s="89">
        <v>47392</v>
      </c>
      <c r="N38" s="89">
        <f>EDATE(M38,-5)</f>
        <v>47239</v>
      </c>
      <c r="O38" s="90">
        <f>EDATE(N38,2)</f>
        <v>47300</v>
      </c>
      <c r="P38" s="89" t="str">
        <f t="shared" si="4"/>
        <v>Q429</v>
      </c>
    </row>
    <row r="39" spans="1:16" x14ac:dyDescent="0.45">
      <c r="A39" s="96" t="s">
        <v>184</v>
      </c>
      <c r="B39" s="97">
        <f t="shared" ref="B39:B43" si="13">B35</f>
        <v>81.56</v>
      </c>
      <c r="C39" s="97"/>
      <c r="F39" s="19"/>
      <c r="G39" s="96" t="str">
        <f t="shared" si="5"/>
        <v>Q130</v>
      </c>
      <c r="H39" s="97">
        <f t="shared" si="6"/>
        <v>1356.38</v>
      </c>
      <c r="I39" s="97">
        <f t="shared" si="8"/>
        <v>1356.38</v>
      </c>
      <c r="L39" s="70" t="s">
        <v>184</v>
      </c>
      <c r="M39" s="89">
        <v>47484</v>
      </c>
      <c r="N39" s="89">
        <f t="shared" ref="N39:N40" si="14">EDATE(M39,-5)</f>
        <v>47331</v>
      </c>
      <c r="O39" s="90">
        <f t="shared" ref="O39:O40" si="15">EDATE(N39,2)</f>
        <v>47392</v>
      </c>
      <c r="P39" s="89" t="str">
        <f t="shared" si="4"/>
        <v>Q130</v>
      </c>
    </row>
    <row r="40" spans="1:16" x14ac:dyDescent="0.45">
      <c r="A40" s="96" t="s">
        <v>185</v>
      </c>
      <c r="B40" s="97">
        <f t="shared" si="13"/>
        <v>87.54</v>
      </c>
      <c r="C40" s="97"/>
      <c r="F40" s="19"/>
      <c r="G40" s="96" t="str">
        <f t="shared" si="5"/>
        <v>Q230</v>
      </c>
      <c r="H40" s="97">
        <f t="shared" si="6"/>
        <v>1419.17</v>
      </c>
      <c r="I40" s="97">
        <f t="shared" si="8"/>
        <v>1419.17</v>
      </c>
      <c r="L40" s="70" t="s">
        <v>185</v>
      </c>
      <c r="M40" s="89">
        <v>47574</v>
      </c>
      <c r="N40" s="89">
        <f t="shared" si="14"/>
        <v>47423</v>
      </c>
      <c r="O40" s="90">
        <f t="shared" si="15"/>
        <v>47484</v>
      </c>
      <c r="P40" s="89" t="str">
        <f t="shared" si="4"/>
        <v>Q230</v>
      </c>
    </row>
    <row r="41" spans="1:16" x14ac:dyDescent="0.45">
      <c r="A41" s="96" t="s">
        <v>186</v>
      </c>
      <c r="B41" s="97">
        <f t="shared" si="13"/>
        <v>87.54</v>
      </c>
      <c r="C41" s="97"/>
      <c r="F41" s="19"/>
      <c r="G41" s="96" t="str">
        <f t="shared" si="5"/>
        <v>Q330</v>
      </c>
      <c r="H41" s="97">
        <f t="shared" si="6"/>
        <v>1419.17</v>
      </c>
      <c r="I41" s="97">
        <f t="shared" si="8"/>
        <v>1419.17</v>
      </c>
      <c r="L41" s="70" t="s">
        <v>186</v>
      </c>
      <c r="M41" s="89">
        <v>47665</v>
      </c>
      <c r="N41" s="89">
        <f>EDATE(M41,-5)</f>
        <v>47515</v>
      </c>
      <c r="O41" s="90">
        <f>EDATE(N41,2)</f>
        <v>47574</v>
      </c>
      <c r="P41" s="89" t="str">
        <f t="shared" si="4"/>
        <v>Q330</v>
      </c>
    </row>
    <row r="42" spans="1:16" x14ac:dyDescent="0.45">
      <c r="A42" s="96" t="s">
        <v>187</v>
      </c>
      <c r="B42" s="97">
        <f t="shared" si="13"/>
        <v>78.569999999999993</v>
      </c>
      <c r="C42" s="97"/>
      <c r="F42" s="19"/>
      <c r="G42" s="96" t="str">
        <f t="shared" si="5"/>
        <v>Q430</v>
      </c>
      <c r="H42" s="97">
        <f t="shared" si="6"/>
        <v>1324.9849999999999</v>
      </c>
      <c r="I42" s="97">
        <f t="shared" si="8"/>
        <v>1324.9849999999999</v>
      </c>
      <c r="L42" s="70" t="s">
        <v>187</v>
      </c>
      <c r="M42" s="89">
        <v>47757</v>
      </c>
      <c r="N42" s="89">
        <f t="shared" ref="N42:N43" si="16">EDATE(M42,-5)</f>
        <v>47604</v>
      </c>
      <c r="O42" s="90">
        <f t="shared" ref="O42:O43" si="17">EDATE(N42,2)</f>
        <v>47665</v>
      </c>
      <c r="P42" s="89" t="str">
        <f t="shared" si="4"/>
        <v>Q430</v>
      </c>
    </row>
    <row r="43" spans="1:16" x14ac:dyDescent="0.45">
      <c r="A43" s="96" t="s">
        <v>191</v>
      </c>
      <c r="B43" s="97">
        <f t="shared" si="13"/>
        <v>81.56</v>
      </c>
      <c r="C43" s="97"/>
      <c r="F43" s="19"/>
      <c r="G43" s="96" t="str">
        <f t="shared" ref="G43" si="18">A43</f>
        <v>Q131</v>
      </c>
      <c r="H43" s="97">
        <f t="shared" ref="H43" si="19">IF(C43="",I43,C43)</f>
        <v>1356.38</v>
      </c>
      <c r="I43" s="97">
        <f t="shared" si="8"/>
        <v>1356.38</v>
      </c>
      <c r="L43" s="70" t="s">
        <v>191</v>
      </c>
      <c r="M43" s="89">
        <v>47849</v>
      </c>
      <c r="N43" s="89">
        <f t="shared" si="16"/>
        <v>47696</v>
      </c>
      <c r="O43" s="90">
        <f t="shared" si="17"/>
        <v>47757</v>
      </c>
      <c r="P43" s="89" t="str">
        <f t="shared" si="4"/>
        <v>Q131</v>
      </c>
    </row>
    <row r="49" spans="6:6" x14ac:dyDescent="0.45">
      <c r="F49" s="68"/>
    </row>
  </sheetData>
  <mergeCells count="1">
    <mergeCell ref="G10:I10"/>
  </mergeCells>
  <phoneticPr fontId="34" type="noConversion"/>
  <hyperlinks>
    <hyperlink ref="Q7" r:id="rId1" display="https://www.ofgem.gov.uk/publications/ofgem-announces-latest-quarterly-price-cap-update" xr:uid="{C67C6D4C-5927-4B54-B08B-13432AA6C81F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C885-012E-428A-896E-63E79295820E}">
  <sheetPr>
    <tabColor theme="9" tint="-0.499984740745262"/>
  </sheetPr>
  <dimension ref="B1:BL5000"/>
  <sheetViews>
    <sheetView topLeftCell="L28" zoomScale="46" zoomScaleNormal="80" workbookViewId="0">
      <selection activeCell="AC28" sqref="AC28"/>
    </sheetView>
  </sheetViews>
  <sheetFormatPr defaultRowHeight="13.8" x14ac:dyDescent="0.45"/>
  <cols>
    <col min="7" max="11" width="8.76171875" style="19"/>
    <col min="17" max="20" width="9.28515625" customWidth="1"/>
    <col min="21" max="47" width="9.42578125" customWidth="1"/>
    <col min="52" max="52" width="10.7109375" bestFit="1" customWidth="1"/>
    <col min="56" max="56" width="11.94921875" bestFit="1" customWidth="1"/>
    <col min="63" max="63" width="10.76171875" bestFit="1" customWidth="1"/>
    <col min="64" max="64" width="11.94921875" bestFit="1" customWidth="1"/>
  </cols>
  <sheetData>
    <row r="1" spans="2:64" ht="14.1" x14ac:dyDescent="0.5">
      <c r="B1" s="27"/>
      <c r="C1" s="125" t="s">
        <v>188</v>
      </c>
      <c r="D1" s="125" t="s">
        <v>188</v>
      </c>
      <c r="E1" s="125" t="s">
        <v>188</v>
      </c>
      <c r="F1" s="125" t="s">
        <v>188</v>
      </c>
      <c r="G1" s="125" t="s">
        <v>188</v>
      </c>
      <c r="H1" s="125" t="s">
        <v>188</v>
      </c>
      <c r="I1" s="125" t="s">
        <v>188</v>
      </c>
      <c r="J1" s="125" t="s">
        <v>188</v>
      </c>
      <c r="K1" s="125" t="s">
        <v>188</v>
      </c>
      <c r="L1" s="125" t="s">
        <v>188</v>
      </c>
      <c r="M1" s="125" t="s">
        <v>188</v>
      </c>
      <c r="N1" s="125" t="s">
        <v>188</v>
      </c>
      <c r="O1" s="125" t="s">
        <v>188</v>
      </c>
      <c r="P1" s="125" t="s">
        <v>188</v>
      </c>
      <c r="Q1" s="28">
        <f>DATE(Q3,Q5,1)</f>
        <v>45108</v>
      </c>
      <c r="R1" s="28">
        <f t="shared" ref="R1:AT1" si="0">DATE(R3,R5,1)</f>
        <v>45200</v>
      </c>
      <c r="S1" s="28">
        <f t="shared" si="0"/>
        <v>45292</v>
      </c>
      <c r="T1" s="28">
        <f t="shared" si="0"/>
        <v>45383</v>
      </c>
      <c r="U1" s="28">
        <f t="shared" si="0"/>
        <v>45474</v>
      </c>
      <c r="V1" s="28">
        <f t="shared" si="0"/>
        <v>45566</v>
      </c>
      <c r="W1" s="28">
        <f t="shared" si="0"/>
        <v>45658</v>
      </c>
      <c r="X1" s="28">
        <f t="shared" si="0"/>
        <v>45748</v>
      </c>
      <c r="Y1" s="28">
        <f t="shared" si="0"/>
        <v>45839</v>
      </c>
      <c r="Z1" s="28">
        <f t="shared" si="0"/>
        <v>45931</v>
      </c>
      <c r="AA1" s="28">
        <f t="shared" si="0"/>
        <v>46023</v>
      </c>
      <c r="AB1" s="28">
        <f t="shared" si="0"/>
        <v>46113</v>
      </c>
      <c r="AC1" s="28">
        <f t="shared" si="0"/>
        <v>46204</v>
      </c>
      <c r="AD1" s="28">
        <f t="shared" si="0"/>
        <v>46296</v>
      </c>
      <c r="AE1" s="28">
        <f t="shared" si="0"/>
        <v>46388</v>
      </c>
      <c r="AF1" s="28">
        <f t="shared" si="0"/>
        <v>46478</v>
      </c>
      <c r="AG1" s="28">
        <f t="shared" si="0"/>
        <v>46569</v>
      </c>
      <c r="AH1" s="28">
        <f t="shared" si="0"/>
        <v>46661</v>
      </c>
      <c r="AI1" s="28">
        <f t="shared" si="0"/>
        <v>46753</v>
      </c>
      <c r="AJ1" s="28">
        <f t="shared" si="0"/>
        <v>46844</v>
      </c>
      <c r="AK1" s="28">
        <f t="shared" si="0"/>
        <v>46935</v>
      </c>
      <c r="AL1" s="28">
        <f t="shared" si="0"/>
        <v>47027</v>
      </c>
      <c r="AM1" s="28">
        <f t="shared" si="0"/>
        <v>47119</v>
      </c>
      <c r="AN1" s="28">
        <f t="shared" si="0"/>
        <v>47209</v>
      </c>
      <c r="AO1" s="28">
        <f t="shared" si="0"/>
        <v>47300</v>
      </c>
      <c r="AP1" s="28">
        <f t="shared" si="0"/>
        <v>47392</v>
      </c>
      <c r="AQ1" s="28">
        <f t="shared" si="0"/>
        <v>47484</v>
      </c>
      <c r="AR1" s="28">
        <f t="shared" si="0"/>
        <v>47574</v>
      </c>
      <c r="AS1" s="28">
        <f t="shared" si="0"/>
        <v>47665</v>
      </c>
      <c r="AT1" s="28">
        <f t="shared" si="0"/>
        <v>47757</v>
      </c>
      <c r="AU1" s="28">
        <f>DATE(AU3,AU5,1)</f>
        <v>47849</v>
      </c>
      <c r="BC1" s="19"/>
      <c r="BD1" s="19"/>
      <c r="BE1" s="19"/>
    </row>
    <row r="2" spans="2:64" ht="14.1" x14ac:dyDescent="0.5">
      <c r="B2" s="27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29" t="str">
        <f>VLOOKUP(Q1,Cap_Calculator!$M$11:$P$42,4,0)</f>
        <v>Q323</v>
      </c>
      <c r="R2" s="29" t="str">
        <f>VLOOKUP(R1,Cap_Calculator!$M$11:$P$42,4,0)</f>
        <v>Q423</v>
      </c>
      <c r="S2" s="29" t="str">
        <f>VLOOKUP(S1,Cap_Calculator!$M$11:$P$42,4,0)</f>
        <v>Q124</v>
      </c>
      <c r="T2" s="29" t="str">
        <f>VLOOKUP(T1,Cap_Calculator!$M$11:$P$42,4,0)</f>
        <v>Q224</v>
      </c>
      <c r="U2" s="29" t="str">
        <f>VLOOKUP(U1,Cap_Calculator!$M$11:$P$42,4,0)</f>
        <v>Q324</v>
      </c>
      <c r="V2" s="29" t="str">
        <f>VLOOKUP(V1,Cap_Calculator!$M$11:$P$42,4,0)</f>
        <v>Q424</v>
      </c>
      <c r="W2" s="29" t="str">
        <f>VLOOKUP(W1,Cap_Calculator!$M$11:$P$42,4,0)</f>
        <v>Q125</v>
      </c>
      <c r="X2" s="29" t="str">
        <f>VLOOKUP(X1,Cap_Calculator!$M$11:$P$42,4,0)</f>
        <v>Q225</v>
      </c>
      <c r="Y2" s="29" t="str">
        <f>VLOOKUP(Y1,Cap_Calculator!$M$11:$P$42,4,0)</f>
        <v>Q325</v>
      </c>
      <c r="Z2" s="29" t="str">
        <f>VLOOKUP(Z1,Cap_Calculator!$M$11:$P$42,4,0)</f>
        <v>Q425</v>
      </c>
      <c r="AA2" s="29" t="str">
        <f>VLOOKUP(AA1,Cap_Calculator!$M$11:$P$42,4,0)</f>
        <v>Q126</v>
      </c>
      <c r="AB2" s="29" t="str">
        <f>VLOOKUP(AB1,Cap_Calculator!$M$11:$P$42,4,0)</f>
        <v>Q226</v>
      </c>
      <c r="AC2" s="29" t="str">
        <f>VLOOKUP(AC1,Cap_Calculator!$M$11:$P$42,4,0)</f>
        <v>Q326</v>
      </c>
      <c r="AD2" s="29" t="str">
        <f>VLOOKUP(AD1,Cap_Calculator!$M$11:$P$42,4,0)</f>
        <v>Q426</v>
      </c>
      <c r="AE2" s="29" t="str">
        <f>VLOOKUP(AE1,Cap_Calculator!$M$11:$P$42,4,0)</f>
        <v>Q127</v>
      </c>
      <c r="AF2" s="29" t="str">
        <f>VLOOKUP(AF1,Cap_Calculator!$M$11:$P$42,4,0)</f>
        <v>Q227</v>
      </c>
      <c r="AG2" s="29" t="str">
        <f>VLOOKUP(AG1,Cap_Calculator!$M$11:$P$42,4,0)</f>
        <v>Q327</v>
      </c>
      <c r="AH2" s="29" t="str">
        <f>VLOOKUP(AH1,Cap_Calculator!$M$11:$P$42,4,0)</f>
        <v>Q427</v>
      </c>
      <c r="AI2" s="29" t="str">
        <f>VLOOKUP(AI1,Cap_Calculator!$M$11:$P$42,4,0)</f>
        <v>Q128</v>
      </c>
      <c r="AJ2" s="29" t="str">
        <f>VLOOKUP(AJ1,Cap_Calculator!$M$11:$P$42,4,0)</f>
        <v>Q228</v>
      </c>
      <c r="AK2" s="29" t="str">
        <f>VLOOKUP(AK1,Cap_Calculator!$M$11:$P$42,4,0)</f>
        <v>Q328</v>
      </c>
      <c r="AL2" s="29" t="str">
        <f>VLOOKUP(AL1,Cap_Calculator!$M$11:$P$42,4,0)</f>
        <v>Q428</v>
      </c>
      <c r="AM2" s="29" t="str">
        <f>VLOOKUP(AM1,Cap_Calculator!$M$11:$P$42,4,0)</f>
        <v>Q129</v>
      </c>
      <c r="AN2" s="29" t="str">
        <f>VLOOKUP(AN1,Cap_Calculator!$M$11:$P$42,4,0)</f>
        <v>Q229</v>
      </c>
      <c r="AO2" s="29" t="str">
        <f>VLOOKUP(AO1,Cap_Calculator!$M$11:$P$42,4,0)</f>
        <v>Q329</v>
      </c>
      <c r="AP2" s="29" t="str">
        <f>VLOOKUP(AP1,Cap_Calculator!$M$11:$P$42,4,0)</f>
        <v>Q429</v>
      </c>
      <c r="AQ2" s="29" t="str">
        <f>VLOOKUP(AQ1,Cap_Calculator!$M$11:$P$42,4,0)</f>
        <v>Q130</v>
      </c>
      <c r="AR2" s="29" t="str">
        <f>VLOOKUP(AR1,Cap_Calculator!$M$11:$P$42,4,0)</f>
        <v>Q230</v>
      </c>
      <c r="AS2" s="29" t="str">
        <f>VLOOKUP(AS1,Cap_Calculator!$M$11:$P$42,4,0)</f>
        <v>Q330</v>
      </c>
      <c r="AT2" s="29" t="str">
        <f>VLOOKUP(AT1,Cap_Calculator!$M$11:$P$42,4,0)</f>
        <v>Q430</v>
      </c>
      <c r="AU2" s="29" t="str">
        <f>VLOOKUP(AU1,Cap_Calculator!$M$11:$P$60,4,0)</f>
        <v>Q131</v>
      </c>
      <c r="BC2" s="19"/>
      <c r="BD2" s="51"/>
      <c r="BE2" s="47"/>
    </row>
    <row r="3" spans="2:64" x14ac:dyDescent="0.45">
      <c r="B3" s="30" t="s">
        <v>96</v>
      </c>
      <c r="C3" s="101">
        <v>2017</v>
      </c>
      <c r="D3" s="101">
        <v>2017</v>
      </c>
      <c r="E3" s="101">
        <f>C3+1</f>
        <v>2018</v>
      </c>
      <c r="F3" s="101">
        <f t="shared" ref="F3:N4" si="1">D3+1</f>
        <v>2018</v>
      </c>
      <c r="G3" s="101">
        <f t="shared" si="1"/>
        <v>2019</v>
      </c>
      <c r="H3" s="101">
        <f t="shared" si="1"/>
        <v>2019</v>
      </c>
      <c r="I3" s="101">
        <f t="shared" si="1"/>
        <v>2020</v>
      </c>
      <c r="J3" s="101">
        <f t="shared" si="1"/>
        <v>2020</v>
      </c>
      <c r="K3" s="101">
        <f t="shared" si="1"/>
        <v>2021</v>
      </c>
      <c r="L3" s="101">
        <f t="shared" si="1"/>
        <v>2021</v>
      </c>
      <c r="M3" s="101">
        <f t="shared" si="1"/>
        <v>2022</v>
      </c>
      <c r="N3" s="101">
        <f t="shared" si="1"/>
        <v>2022</v>
      </c>
      <c r="O3" s="101">
        <v>2023</v>
      </c>
      <c r="P3" s="101">
        <v>2023</v>
      </c>
      <c r="Q3" s="31">
        <v>2023</v>
      </c>
      <c r="R3" s="31">
        <v>2023</v>
      </c>
      <c r="S3" s="31">
        <f>O3+1</f>
        <v>2024</v>
      </c>
      <c r="T3" s="31">
        <f>P3+1</f>
        <v>2024</v>
      </c>
      <c r="U3" s="31">
        <f t="shared" ref="U3:AJ4" si="2">Q3+1</f>
        <v>2024</v>
      </c>
      <c r="V3" s="31">
        <f t="shared" si="2"/>
        <v>2024</v>
      </c>
      <c r="W3" s="31">
        <f t="shared" si="2"/>
        <v>2025</v>
      </c>
      <c r="X3" s="31">
        <f t="shared" si="2"/>
        <v>2025</v>
      </c>
      <c r="Y3" s="31">
        <f t="shared" si="2"/>
        <v>2025</v>
      </c>
      <c r="Z3" s="31">
        <f t="shared" si="2"/>
        <v>2025</v>
      </c>
      <c r="AA3" s="31">
        <f t="shared" si="2"/>
        <v>2026</v>
      </c>
      <c r="AB3" s="31">
        <f t="shared" si="2"/>
        <v>2026</v>
      </c>
      <c r="AC3" s="31">
        <f t="shared" si="2"/>
        <v>2026</v>
      </c>
      <c r="AD3" s="31">
        <f t="shared" si="2"/>
        <v>2026</v>
      </c>
      <c r="AE3" s="31">
        <f t="shared" si="2"/>
        <v>2027</v>
      </c>
      <c r="AF3" s="31">
        <f t="shared" si="2"/>
        <v>2027</v>
      </c>
      <c r="AG3" s="31">
        <f t="shared" si="2"/>
        <v>2027</v>
      </c>
      <c r="AH3" s="31">
        <f t="shared" si="2"/>
        <v>2027</v>
      </c>
      <c r="AI3" s="31">
        <f t="shared" si="2"/>
        <v>2028</v>
      </c>
      <c r="AJ3" s="31">
        <f t="shared" si="2"/>
        <v>2028</v>
      </c>
      <c r="AK3" s="31">
        <f t="shared" ref="AK3:AU4" si="3">AG3+1</f>
        <v>2028</v>
      </c>
      <c r="AL3" s="31">
        <f t="shared" si="3"/>
        <v>2028</v>
      </c>
      <c r="AM3" s="31">
        <f t="shared" si="3"/>
        <v>2029</v>
      </c>
      <c r="AN3" s="31">
        <f t="shared" si="3"/>
        <v>2029</v>
      </c>
      <c r="AO3" s="31">
        <f t="shared" si="3"/>
        <v>2029</v>
      </c>
      <c r="AP3" s="31">
        <f t="shared" si="3"/>
        <v>2029</v>
      </c>
      <c r="AQ3" s="31">
        <f t="shared" si="3"/>
        <v>2030</v>
      </c>
      <c r="AR3" s="31">
        <f t="shared" si="3"/>
        <v>2030</v>
      </c>
      <c r="AS3" s="31">
        <f t="shared" si="3"/>
        <v>2030</v>
      </c>
      <c r="AT3" s="31">
        <f t="shared" si="3"/>
        <v>2030</v>
      </c>
      <c r="AU3" s="31">
        <f t="shared" si="3"/>
        <v>2031</v>
      </c>
      <c r="BC3" s="19"/>
      <c r="BD3" s="51"/>
      <c r="BE3" s="47"/>
    </row>
    <row r="4" spans="2:64" x14ac:dyDescent="0.45">
      <c r="B4" s="30" t="s">
        <v>97</v>
      </c>
      <c r="C4" s="101">
        <v>2017</v>
      </c>
      <c r="D4" s="101">
        <f>D3+1</f>
        <v>2018</v>
      </c>
      <c r="E4" s="101">
        <f t="shared" ref="E4" si="4">C4+1</f>
        <v>2018</v>
      </c>
      <c r="F4" s="101">
        <f t="shared" si="1"/>
        <v>2019</v>
      </c>
      <c r="G4" s="101">
        <f t="shared" si="1"/>
        <v>2019</v>
      </c>
      <c r="H4" s="101">
        <f t="shared" si="1"/>
        <v>2020</v>
      </c>
      <c r="I4" s="101">
        <f t="shared" si="1"/>
        <v>2020</v>
      </c>
      <c r="J4" s="101">
        <f t="shared" si="1"/>
        <v>2021</v>
      </c>
      <c r="K4" s="101">
        <f t="shared" si="1"/>
        <v>2021</v>
      </c>
      <c r="L4" s="101">
        <f t="shared" si="1"/>
        <v>2022</v>
      </c>
      <c r="M4" s="101">
        <f t="shared" si="1"/>
        <v>2022</v>
      </c>
      <c r="N4" s="101">
        <v>2022</v>
      </c>
      <c r="O4" s="101">
        <v>2023</v>
      </c>
      <c r="P4" s="101">
        <v>2023</v>
      </c>
      <c r="Q4" s="31">
        <v>2023</v>
      </c>
      <c r="R4" s="31">
        <v>2023</v>
      </c>
      <c r="S4" s="31">
        <f t="shared" ref="S4:T4" si="5">O4+1</f>
        <v>2024</v>
      </c>
      <c r="T4" s="31">
        <f t="shared" si="5"/>
        <v>2024</v>
      </c>
      <c r="U4" s="31">
        <f t="shared" si="2"/>
        <v>2024</v>
      </c>
      <c r="V4" s="31">
        <f t="shared" si="2"/>
        <v>2024</v>
      </c>
      <c r="W4" s="31">
        <f t="shared" si="2"/>
        <v>2025</v>
      </c>
      <c r="X4" s="31">
        <f t="shared" si="2"/>
        <v>2025</v>
      </c>
      <c r="Y4" s="31">
        <f t="shared" si="2"/>
        <v>2025</v>
      </c>
      <c r="Z4" s="31">
        <f t="shared" si="2"/>
        <v>2025</v>
      </c>
      <c r="AA4" s="31">
        <f t="shared" si="2"/>
        <v>2026</v>
      </c>
      <c r="AB4" s="31">
        <f t="shared" si="2"/>
        <v>2026</v>
      </c>
      <c r="AC4" s="31">
        <f t="shared" si="2"/>
        <v>2026</v>
      </c>
      <c r="AD4" s="31">
        <f t="shared" si="2"/>
        <v>2026</v>
      </c>
      <c r="AE4" s="31">
        <f t="shared" si="2"/>
        <v>2027</v>
      </c>
      <c r="AF4" s="31">
        <f t="shared" si="2"/>
        <v>2027</v>
      </c>
      <c r="AG4" s="31">
        <f t="shared" si="2"/>
        <v>2027</v>
      </c>
      <c r="AH4" s="31">
        <f t="shared" si="2"/>
        <v>2027</v>
      </c>
      <c r="AI4" s="31">
        <f t="shared" si="2"/>
        <v>2028</v>
      </c>
      <c r="AJ4" s="31">
        <f t="shared" si="2"/>
        <v>2028</v>
      </c>
      <c r="AK4" s="31">
        <f t="shared" si="3"/>
        <v>2028</v>
      </c>
      <c r="AL4" s="31">
        <f t="shared" si="3"/>
        <v>2028</v>
      </c>
      <c r="AM4" s="31">
        <f t="shared" si="3"/>
        <v>2029</v>
      </c>
      <c r="AN4" s="31">
        <f t="shared" si="3"/>
        <v>2029</v>
      </c>
      <c r="AO4" s="31">
        <f t="shared" si="3"/>
        <v>2029</v>
      </c>
      <c r="AP4" s="31">
        <f t="shared" si="3"/>
        <v>2029</v>
      </c>
      <c r="AQ4" s="31">
        <f t="shared" si="3"/>
        <v>2030</v>
      </c>
      <c r="AR4" s="31">
        <f t="shared" si="3"/>
        <v>2030</v>
      </c>
      <c r="AS4" s="31">
        <f t="shared" si="3"/>
        <v>2030</v>
      </c>
      <c r="AT4" s="31">
        <f t="shared" si="3"/>
        <v>2030</v>
      </c>
      <c r="AU4" s="31">
        <f t="shared" si="3"/>
        <v>2031</v>
      </c>
      <c r="BC4" s="19"/>
      <c r="BD4" s="51"/>
      <c r="BE4" s="47"/>
      <c r="BJ4" s="19"/>
      <c r="BL4" s="19"/>
    </row>
    <row r="5" spans="2:64" x14ac:dyDescent="0.45">
      <c r="B5" s="30" t="s">
        <v>98</v>
      </c>
      <c r="C5" s="101">
        <v>4</v>
      </c>
      <c r="D5" s="101">
        <v>10</v>
      </c>
      <c r="E5" s="101">
        <f>C5</f>
        <v>4</v>
      </c>
      <c r="F5" s="101">
        <f t="shared" ref="F5:N6" si="6">D5</f>
        <v>10</v>
      </c>
      <c r="G5" s="101">
        <f t="shared" si="6"/>
        <v>4</v>
      </c>
      <c r="H5" s="101">
        <f t="shared" si="6"/>
        <v>10</v>
      </c>
      <c r="I5" s="101">
        <f t="shared" si="6"/>
        <v>4</v>
      </c>
      <c r="J5" s="101">
        <f t="shared" si="6"/>
        <v>10</v>
      </c>
      <c r="K5" s="101">
        <f t="shared" si="6"/>
        <v>4</v>
      </c>
      <c r="L5" s="101">
        <f t="shared" si="6"/>
        <v>10</v>
      </c>
      <c r="M5" s="101">
        <f t="shared" si="6"/>
        <v>4</v>
      </c>
      <c r="N5" s="101">
        <f t="shared" si="6"/>
        <v>10</v>
      </c>
      <c r="O5" s="101">
        <v>1</v>
      </c>
      <c r="P5" s="101">
        <f>O6+1</f>
        <v>4</v>
      </c>
      <c r="Q5" s="31">
        <f>P6+1</f>
        <v>7</v>
      </c>
      <c r="R5" s="31">
        <f>Q6+1</f>
        <v>10</v>
      </c>
      <c r="S5" s="31">
        <v>1</v>
      </c>
      <c r="T5" s="31">
        <f>S6+1</f>
        <v>4</v>
      </c>
      <c r="U5" s="31">
        <f t="shared" ref="U5:AT5" si="7">T6+1</f>
        <v>7</v>
      </c>
      <c r="V5" s="31">
        <f t="shared" si="7"/>
        <v>10</v>
      </c>
      <c r="W5" s="31">
        <v>1</v>
      </c>
      <c r="X5" s="31">
        <f t="shared" si="7"/>
        <v>4</v>
      </c>
      <c r="Y5" s="31">
        <f t="shared" si="7"/>
        <v>7</v>
      </c>
      <c r="Z5" s="31">
        <f t="shared" si="7"/>
        <v>10</v>
      </c>
      <c r="AA5" s="31">
        <v>1</v>
      </c>
      <c r="AB5" s="31">
        <f t="shared" si="7"/>
        <v>4</v>
      </c>
      <c r="AC5" s="31">
        <f t="shared" si="7"/>
        <v>7</v>
      </c>
      <c r="AD5" s="31">
        <f t="shared" si="7"/>
        <v>10</v>
      </c>
      <c r="AE5" s="31">
        <v>1</v>
      </c>
      <c r="AF5" s="31">
        <f t="shared" si="7"/>
        <v>4</v>
      </c>
      <c r="AG5" s="31">
        <f t="shared" si="7"/>
        <v>7</v>
      </c>
      <c r="AH5" s="31">
        <f t="shared" si="7"/>
        <v>10</v>
      </c>
      <c r="AI5" s="31">
        <v>1</v>
      </c>
      <c r="AJ5" s="31">
        <f t="shared" si="7"/>
        <v>4</v>
      </c>
      <c r="AK5" s="31">
        <f t="shared" si="7"/>
        <v>7</v>
      </c>
      <c r="AL5" s="31">
        <f t="shared" si="7"/>
        <v>10</v>
      </c>
      <c r="AM5" s="31">
        <v>1</v>
      </c>
      <c r="AN5" s="31">
        <f t="shared" si="7"/>
        <v>4</v>
      </c>
      <c r="AO5" s="31">
        <f t="shared" si="7"/>
        <v>7</v>
      </c>
      <c r="AP5" s="31">
        <f t="shared" si="7"/>
        <v>10</v>
      </c>
      <c r="AQ5" s="31">
        <v>1</v>
      </c>
      <c r="AR5" s="31">
        <f t="shared" si="7"/>
        <v>4</v>
      </c>
      <c r="AS5" s="31">
        <f t="shared" si="7"/>
        <v>7</v>
      </c>
      <c r="AT5" s="31">
        <f t="shared" si="7"/>
        <v>10</v>
      </c>
      <c r="AU5" s="31">
        <f>AQ5</f>
        <v>1</v>
      </c>
      <c r="BC5" s="19"/>
      <c r="BD5" s="51"/>
      <c r="BE5" s="47"/>
      <c r="BJ5" s="19"/>
      <c r="BL5" s="19"/>
    </row>
    <row r="6" spans="2:64" x14ac:dyDescent="0.45">
      <c r="B6" s="30" t="s">
        <v>99</v>
      </c>
      <c r="C6" s="101">
        <v>9</v>
      </c>
      <c r="D6" s="101">
        <v>3</v>
      </c>
      <c r="E6" s="101">
        <f t="shared" ref="E6" si="8">C6</f>
        <v>9</v>
      </c>
      <c r="F6" s="101">
        <f t="shared" si="6"/>
        <v>3</v>
      </c>
      <c r="G6" s="101">
        <f t="shared" si="6"/>
        <v>9</v>
      </c>
      <c r="H6" s="101">
        <f t="shared" si="6"/>
        <v>3</v>
      </c>
      <c r="I6" s="101">
        <f t="shared" si="6"/>
        <v>9</v>
      </c>
      <c r="J6" s="101">
        <f t="shared" si="6"/>
        <v>3</v>
      </c>
      <c r="K6" s="101">
        <f t="shared" si="6"/>
        <v>9</v>
      </c>
      <c r="L6" s="101">
        <f t="shared" si="6"/>
        <v>3</v>
      </c>
      <c r="M6" s="101">
        <f t="shared" si="6"/>
        <v>9</v>
      </c>
      <c r="N6" s="101">
        <v>12</v>
      </c>
      <c r="O6" s="101">
        <v>3</v>
      </c>
      <c r="P6" s="101">
        <f>P5+2</f>
        <v>6</v>
      </c>
      <c r="Q6" s="31">
        <f>Q5+2</f>
        <v>9</v>
      </c>
      <c r="R6" s="31">
        <f>R5+2</f>
        <v>12</v>
      </c>
      <c r="S6" s="31">
        <f>S5+2</f>
        <v>3</v>
      </c>
      <c r="T6" s="31">
        <f>T5+2</f>
        <v>6</v>
      </c>
      <c r="U6" s="31">
        <f t="shared" ref="U6:AT6" si="9">U5+2</f>
        <v>9</v>
      </c>
      <c r="V6" s="31">
        <f t="shared" si="9"/>
        <v>12</v>
      </c>
      <c r="W6" s="31">
        <f t="shared" si="9"/>
        <v>3</v>
      </c>
      <c r="X6" s="31">
        <f t="shared" si="9"/>
        <v>6</v>
      </c>
      <c r="Y6" s="31">
        <f t="shared" si="9"/>
        <v>9</v>
      </c>
      <c r="Z6" s="31">
        <f t="shared" si="9"/>
        <v>12</v>
      </c>
      <c r="AA6" s="31">
        <f t="shared" si="9"/>
        <v>3</v>
      </c>
      <c r="AB6" s="31">
        <f t="shared" si="9"/>
        <v>6</v>
      </c>
      <c r="AC6" s="31">
        <f t="shared" si="9"/>
        <v>9</v>
      </c>
      <c r="AD6" s="31">
        <f t="shared" si="9"/>
        <v>12</v>
      </c>
      <c r="AE6" s="31">
        <f t="shared" si="9"/>
        <v>3</v>
      </c>
      <c r="AF6" s="31">
        <f t="shared" si="9"/>
        <v>6</v>
      </c>
      <c r="AG6" s="31">
        <f t="shared" si="9"/>
        <v>9</v>
      </c>
      <c r="AH6" s="31">
        <f t="shared" si="9"/>
        <v>12</v>
      </c>
      <c r="AI6" s="31">
        <f t="shared" si="9"/>
        <v>3</v>
      </c>
      <c r="AJ6" s="31">
        <f t="shared" si="9"/>
        <v>6</v>
      </c>
      <c r="AK6" s="31">
        <f t="shared" si="9"/>
        <v>9</v>
      </c>
      <c r="AL6" s="31">
        <f t="shared" si="9"/>
        <v>12</v>
      </c>
      <c r="AM6" s="31">
        <f t="shared" si="9"/>
        <v>3</v>
      </c>
      <c r="AN6" s="31">
        <f t="shared" si="9"/>
        <v>6</v>
      </c>
      <c r="AO6" s="31">
        <f t="shared" si="9"/>
        <v>9</v>
      </c>
      <c r="AP6" s="31">
        <f t="shared" si="9"/>
        <v>12</v>
      </c>
      <c r="AQ6" s="31">
        <f t="shared" si="9"/>
        <v>3</v>
      </c>
      <c r="AR6" s="31">
        <f t="shared" si="9"/>
        <v>6</v>
      </c>
      <c r="AS6" s="31">
        <f t="shared" si="9"/>
        <v>9</v>
      </c>
      <c r="AT6" s="31">
        <f t="shared" si="9"/>
        <v>12</v>
      </c>
      <c r="AU6" s="31">
        <f t="shared" ref="AU6" si="10">AU5+2</f>
        <v>3</v>
      </c>
      <c r="BC6" s="19"/>
      <c r="BD6" s="51"/>
      <c r="BE6" s="47"/>
      <c r="BJ6" s="19"/>
      <c r="BL6" s="19"/>
    </row>
    <row r="7" spans="2:64" ht="14.1" x14ac:dyDescent="0.5">
      <c r="B7" s="27"/>
      <c r="BC7" s="19"/>
      <c r="BD7" s="51"/>
      <c r="BE7" s="47"/>
      <c r="BJ7" s="19"/>
      <c r="BL7" s="19"/>
    </row>
    <row r="8" spans="2:64" ht="14.1" x14ac:dyDescent="0.5">
      <c r="B8" s="27"/>
      <c r="BC8" s="19"/>
      <c r="BD8" s="51"/>
      <c r="BE8" s="47"/>
      <c r="BJ8" s="19"/>
      <c r="BL8" s="19"/>
    </row>
    <row r="9" spans="2:64" ht="24.6" x14ac:dyDescent="0.45">
      <c r="B9" s="32" t="s">
        <v>100</v>
      </c>
      <c r="C9" s="33">
        <f t="shared" ref="C9:AT10" si="11">DATE(C3,C5,1)</f>
        <v>42826</v>
      </c>
      <c r="D9" s="33">
        <f t="shared" si="11"/>
        <v>43009</v>
      </c>
      <c r="E9" s="33">
        <f t="shared" si="11"/>
        <v>43191</v>
      </c>
      <c r="F9" s="33">
        <f t="shared" si="11"/>
        <v>43374</v>
      </c>
      <c r="G9" s="33">
        <f t="shared" si="11"/>
        <v>43556</v>
      </c>
      <c r="H9" s="33">
        <f t="shared" si="11"/>
        <v>43739</v>
      </c>
      <c r="I9" s="33">
        <f t="shared" si="11"/>
        <v>43922</v>
      </c>
      <c r="J9" s="33">
        <f t="shared" si="11"/>
        <v>44105</v>
      </c>
      <c r="K9" s="33">
        <f t="shared" si="11"/>
        <v>44287</v>
      </c>
      <c r="L9" s="33">
        <f t="shared" si="11"/>
        <v>44470</v>
      </c>
      <c r="M9" s="33">
        <f t="shared" si="11"/>
        <v>44652</v>
      </c>
      <c r="N9" s="33">
        <f t="shared" si="11"/>
        <v>44835</v>
      </c>
      <c r="O9" s="33">
        <f t="shared" si="11"/>
        <v>44927</v>
      </c>
      <c r="P9" s="33">
        <f t="shared" si="11"/>
        <v>45017</v>
      </c>
      <c r="Q9" s="33">
        <f t="shared" si="11"/>
        <v>45108</v>
      </c>
      <c r="R9" s="33">
        <f t="shared" si="11"/>
        <v>45200</v>
      </c>
      <c r="S9" s="33">
        <f t="shared" si="11"/>
        <v>45292</v>
      </c>
      <c r="T9" s="33">
        <f t="shared" si="11"/>
        <v>45383</v>
      </c>
      <c r="U9" s="33">
        <f t="shared" si="11"/>
        <v>45474</v>
      </c>
      <c r="V9" s="33">
        <f t="shared" si="11"/>
        <v>45566</v>
      </c>
      <c r="W9" s="33">
        <f t="shared" si="11"/>
        <v>45658</v>
      </c>
      <c r="X9" s="33">
        <f t="shared" si="11"/>
        <v>45748</v>
      </c>
      <c r="Y9" s="33">
        <f t="shared" si="11"/>
        <v>45839</v>
      </c>
      <c r="Z9" s="33">
        <f t="shared" si="11"/>
        <v>45931</v>
      </c>
      <c r="AA9" s="33">
        <f t="shared" si="11"/>
        <v>46023</v>
      </c>
      <c r="AB9" s="33">
        <f t="shared" si="11"/>
        <v>46113</v>
      </c>
      <c r="AC9" s="33">
        <f t="shared" si="11"/>
        <v>46204</v>
      </c>
      <c r="AD9" s="33">
        <f t="shared" si="11"/>
        <v>46296</v>
      </c>
      <c r="AE9" s="33">
        <f t="shared" si="11"/>
        <v>46388</v>
      </c>
      <c r="AF9" s="33">
        <f t="shared" si="11"/>
        <v>46478</v>
      </c>
      <c r="AG9" s="33">
        <f t="shared" si="11"/>
        <v>46569</v>
      </c>
      <c r="AH9" s="33">
        <f t="shared" si="11"/>
        <v>46661</v>
      </c>
      <c r="AI9" s="33">
        <f t="shared" si="11"/>
        <v>46753</v>
      </c>
      <c r="AJ9" s="33">
        <f t="shared" si="11"/>
        <v>46844</v>
      </c>
      <c r="AK9" s="33">
        <f t="shared" si="11"/>
        <v>46935</v>
      </c>
      <c r="AL9" s="33">
        <f t="shared" si="11"/>
        <v>47027</v>
      </c>
      <c r="AM9" s="33">
        <f t="shared" si="11"/>
        <v>47119</v>
      </c>
      <c r="AN9" s="33">
        <f t="shared" si="11"/>
        <v>47209</v>
      </c>
      <c r="AO9" s="33">
        <f t="shared" si="11"/>
        <v>47300</v>
      </c>
      <c r="AP9" s="33">
        <f t="shared" si="11"/>
        <v>47392</v>
      </c>
      <c r="AQ9" s="33">
        <f t="shared" si="11"/>
        <v>47484</v>
      </c>
      <c r="AR9" s="33">
        <f t="shared" si="11"/>
        <v>47574</v>
      </c>
      <c r="AS9" s="33">
        <f t="shared" si="11"/>
        <v>47665</v>
      </c>
      <c r="AT9" s="33">
        <f t="shared" si="11"/>
        <v>47757</v>
      </c>
      <c r="AU9" s="33">
        <f t="shared" ref="AU9" si="12">DATE(AU3,AU5,1)</f>
        <v>47849</v>
      </c>
      <c r="BC9" s="19"/>
      <c r="BD9" s="51"/>
      <c r="BE9" s="47"/>
      <c r="BJ9" s="19"/>
      <c r="BL9" s="19"/>
    </row>
    <row r="10" spans="2:64" ht="24.6" x14ac:dyDescent="0.45">
      <c r="B10" s="32" t="s">
        <v>101</v>
      </c>
      <c r="C10" s="33">
        <f t="shared" si="11"/>
        <v>42979</v>
      </c>
      <c r="D10" s="33">
        <f t="shared" si="11"/>
        <v>43160</v>
      </c>
      <c r="E10" s="33">
        <f t="shared" si="11"/>
        <v>43344</v>
      </c>
      <c r="F10" s="33">
        <f t="shared" si="11"/>
        <v>43525</v>
      </c>
      <c r="G10" s="33">
        <f t="shared" si="11"/>
        <v>43709</v>
      </c>
      <c r="H10" s="33">
        <f t="shared" si="11"/>
        <v>43891</v>
      </c>
      <c r="I10" s="33">
        <f t="shared" si="11"/>
        <v>44075</v>
      </c>
      <c r="J10" s="33">
        <f t="shared" si="11"/>
        <v>44256</v>
      </c>
      <c r="K10" s="33">
        <f t="shared" si="11"/>
        <v>44440</v>
      </c>
      <c r="L10" s="33">
        <f t="shared" si="11"/>
        <v>44621</v>
      </c>
      <c r="M10" s="33">
        <f t="shared" si="11"/>
        <v>44805</v>
      </c>
      <c r="N10" s="33">
        <f t="shared" si="11"/>
        <v>44896</v>
      </c>
      <c r="O10" s="33">
        <f t="shared" si="11"/>
        <v>44986</v>
      </c>
      <c r="P10" s="33">
        <f t="shared" si="11"/>
        <v>45078</v>
      </c>
      <c r="Q10" s="33">
        <f t="shared" si="11"/>
        <v>45170</v>
      </c>
      <c r="R10" s="33">
        <f t="shared" si="11"/>
        <v>45261</v>
      </c>
      <c r="S10" s="33">
        <f t="shared" si="11"/>
        <v>45352</v>
      </c>
      <c r="T10" s="33">
        <f t="shared" si="11"/>
        <v>45444</v>
      </c>
      <c r="U10" s="33">
        <f t="shared" si="11"/>
        <v>45536</v>
      </c>
      <c r="V10" s="33">
        <f t="shared" si="11"/>
        <v>45627</v>
      </c>
      <c r="W10" s="33">
        <f t="shared" si="11"/>
        <v>45717</v>
      </c>
      <c r="X10" s="33">
        <f t="shared" si="11"/>
        <v>45809</v>
      </c>
      <c r="Y10" s="33">
        <f t="shared" si="11"/>
        <v>45901</v>
      </c>
      <c r="Z10" s="33">
        <f t="shared" si="11"/>
        <v>45992</v>
      </c>
      <c r="AA10" s="33">
        <f t="shared" si="11"/>
        <v>46082</v>
      </c>
      <c r="AB10" s="33">
        <f t="shared" si="11"/>
        <v>46174</v>
      </c>
      <c r="AC10" s="33">
        <f t="shared" si="11"/>
        <v>46266</v>
      </c>
      <c r="AD10" s="33">
        <f t="shared" si="11"/>
        <v>46357</v>
      </c>
      <c r="AE10" s="33">
        <f t="shared" si="11"/>
        <v>46447</v>
      </c>
      <c r="AF10" s="33">
        <f t="shared" si="11"/>
        <v>46539</v>
      </c>
      <c r="AG10" s="33">
        <f t="shared" si="11"/>
        <v>46631</v>
      </c>
      <c r="AH10" s="33">
        <f t="shared" si="11"/>
        <v>46722</v>
      </c>
      <c r="AI10" s="33">
        <f t="shared" si="11"/>
        <v>46813</v>
      </c>
      <c r="AJ10" s="33">
        <f t="shared" si="11"/>
        <v>46905</v>
      </c>
      <c r="AK10" s="33">
        <f t="shared" si="11"/>
        <v>46997</v>
      </c>
      <c r="AL10" s="33">
        <f t="shared" si="11"/>
        <v>47088</v>
      </c>
      <c r="AM10" s="33">
        <f t="shared" si="11"/>
        <v>47178</v>
      </c>
      <c r="AN10" s="33">
        <f t="shared" si="11"/>
        <v>47270</v>
      </c>
      <c r="AO10" s="33">
        <f t="shared" si="11"/>
        <v>47362</v>
      </c>
      <c r="AP10" s="33">
        <f t="shared" si="11"/>
        <v>47453</v>
      </c>
      <c r="AQ10" s="33">
        <f t="shared" si="11"/>
        <v>47543</v>
      </c>
      <c r="AR10" s="33">
        <f t="shared" si="11"/>
        <v>47635</v>
      </c>
      <c r="AS10" s="33">
        <f t="shared" si="11"/>
        <v>47727</v>
      </c>
      <c r="AT10" s="33">
        <f t="shared" si="11"/>
        <v>47818</v>
      </c>
      <c r="AU10" s="33">
        <f t="shared" ref="AU10" si="13">DATE(AU4,AU6,1)</f>
        <v>47908</v>
      </c>
      <c r="BC10" s="19"/>
      <c r="BD10" s="51"/>
      <c r="BE10" s="47"/>
      <c r="BJ10" s="19"/>
      <c r="BL10" s="19"/>
    </row>
    <row r="11" spans="2:64" ht="14.1" x14ac:dyDescent="0.5">
      <c r="B11" s="27"/>
      <c r="BC11" s="19"/>
      <c r="BD11" s="51"/>
      <c r="BE11" s="47"/>
      <c r="BJ11" s="19"/>
      <c r="BL11" s="19"/>
    </row>
    <row r="12" spans="2:64" x14ac:dyDescent="0.45">
      <c r="B12" s="34" t="s">
        <v>102</v>
      </c>
      <c r="C12" s="35">
        <v>954.84269552305932</v>
      </c>
      <c r="D12" s="35">
        <v>948.17288210705965</v>
      </c>
      <c r="E12" s="35">
        <v>1015.2520171557176</v>
      </c>
      <c r="F12" s="35">
        <v>1083.3059789677136</v>
      </c>
      <c r="G12" s="35">
        <v>1194.4896689422694</v>
      </c>
      <c r="H12" s="35">
        <v>1122.4557671889079</v>
      </c>
      <c r="I12" s="35">
        <v>1106.2648230586424</v>
      </c>
      <c r="J12" s="35">
        <v>1025.5021382861742</v>
      </c>
      <c r="K12" s="35">
        <v>1120.1540524230115</v>
      </c>
      <c r="L12" s="35">
        <v>1256.2395477578079</v>
      </c>
      <c r="M12" s="35">
        <v>1930.798035066771</v>
      </c>
      <c r="N12" s="35">
        <v>3478.6758809335192</v>
      </c>
      <c r="O12" s="35">
        <v>4279</v>
      </c>
      <c r="P12" s="35">
        <v>3280</v>
      </c>
      <c r="Q12" s="35">
        <f>VLOOKUP(Q2,Cap_Calculator!$G$12:$J$60,2,0)</f>
        <v>2075</v>
      </c>
      <c r="R12" s="35">
        <f>VLOOKUP(R2,Cap_Calculator!$G$12:$J$60,2,0)</f>
        <v>1860</v>
      </c>
      <c r="S12" s="35">
        <f>VLOOKUP(S2,Cap_Calculator!$G$12:$J$60,2,0)</f>
        <v>1959</v>
      </c>
      <c r="T12" s="35">
        <f>VLOOKUP(T2,Cap_Calculator!$G$12:$J$60,2,0)</f>
        <v>1916</v>
      </c>
      <c r="U12" s="35">
        <f>VLOOKUP(U2,Cap_Calculator!$G$12:$J$60,2,0)</f>
        <v>1870</v>
      </c>
      <c r="V12" s="35">
        <f>VLOOKUP(V2,Cap_Calculator!$G$12:$J$60,2,0)</f>
        <v>1718</v>
      </c>
      <c r="W12" s="35">
        <f>VLOOKUP(W2,Cap_Calculator!$G$12:$J$60,2,0)</f>
        <v>1771.34</v>
      </c>
      <c r="X12" s="35">
        <f>VLOOKUP(X2,Cap_Calculator!$G$12:$J$60,2,0)</f>
        <v>1878.02</v>
      </c>
      <c r="Y12" s="35">
        <f>VLOOKUP(Y2,Cap_Calculator!$G$12:$J$60,2,0)</f>
        <v>1764.7250000000001</v>
      </c>
      <c r="Z12" s="35">
        <f>VLOOKUP(Z2,Cap_Calculator!$G$12:$J$60,2,0)</f>
        <v>1538.135</v>
      </c>
      <c r="AA12" s="35">
        <f>VLOOKUP(AA2,Cap_Calculator!$G$12:$J$60,2,0)</f>
        <v>1585.21</v>
      </c>
      <c r="AB12" s="35">
        <f>VLOOKUP(AB2,Cap_Calculator!$G$12:$J$60,2,0)</f>
        <v>1679.36</v>
      </c>
      <c r="AC12" s="35">
        <f>VLOOKUP(AC2,Cap_Calculator!$G$12:$J$60,2,0)</f>
        <v>1600.26</v>
      </c>
      <c r="AD12" s="35">
        <f>VLOOKUP(AD2,Cap_Calculator!$G$12:$J$60,2,0)</f>
        <v>1442.06</v>
      </c>
      <c r="AE12" s="35">
        <f>VLOOKUP(AE2,Cap_Calculator!$G$12:$J$60,2,0)</f>
        <v>1476.8850000000002</v>
      </c>
      <c r="AF12" s="35">
        <f>VLOOKUP(AF2,Cap_Calculator!$G$12:$J$60,2,0)</f>
        <v>1546.5350000000001</v>
      </c>
      <c r="AG12" s="35">
        <f>VLOOKUP(AG2,Cap_Calculator!$G$12:$J$60,2,0)</f>
        <v>1489.4850000000001</v>
      </c>
      <c r="AH12" s="35">
        <f>VLOOKUP(AH2,Cap_Calculator!$G$12:$J$60,2,0)</f>
        <v>1375.385</v>
      </c>
      <c r="AI12" s="35">
        <f>VLOOKUP(AI2,Cap_Calculator!$G$12:$J$60,2,0)</f>
        <v>1402.4050000000002</v>
      </c>
      <c r="AJ12" s="35">
        <f>VLOOKUP(AJ2,Cap_Calculator!$G$12:$J$60,2,0)</f>
        <v>1456.4449999999999</v>
      </c>
      <c r="AK12" s="35">
        <f>VLOOKUP(AK2,Cap_Calculator!$G$12:$J$60,2,0)</f>
        <v>1412.625</v>
      </c>
      <c r="AL12" s="35">
        <f>VLOOKUP(AL2,Cap_Calculator!$G$12:$J$60,2,0)</f>
        <v>1324.9849999999999</v>
      </c>
      <c r="AM12" s="35">
        <f>VLOOKUP(AM2,Cap_Calculator!$G$12:$J$60,2,0)</f>
        <v>1356.38</v>
      </c>
      <c r="AN12" s="35">
        <f>VLOOKUP(AN2,Cap_Calculator!$G$12:$J$60,2,0)</f>
        <v>1419.17</v>
      </c>
      <c r="AO12" s="35">
        <f>VLOOKUP(AO2,Cap_Calculator!$G$12:$J$60,2,0)</f>
        <v>1419.17</v>
      </c>
      <c r="AP12" s="35">
        <f>VLOOKUP(AP2,Cap_Calculator!$G$12:$J$60,2,0)</f>
        <v>1324.9849999999999</v>
      </c>
      <c r="AQ12" s="35">
        <f>VLOOKUP(AQ2,Cap_Calculator!$G$12:$J$60,2,0)</f>
        <v>1356.38</v>
      </c>
      <c r="AR12" s="35">
        <f>VLOOKUP(AR2,Cap_Calculator!$G$12:$J$60,2,0)</f>
        <v>1419.17</v>
      </c>
      <c r="AS12" s="35">
        <f>VLOOKUP(AS2,Cap_Calculator!$G$12:$J$60,2,0)</f>
        <v>1419.17</v>
      </c>
      <c r="AT12" s="35">
        <f>VLOOKUP(AT2,Cap_Calculator!$G$12:$J$60,2,0)</f>
        <v>1324.9849999999999</v>
      </c>
      <c r="AU12" s="35">
        <f>VLOOKUP(AU2,Cap_Calculator!$G$12:$J$60,2,0)</f>
        <v>1356.38</v>
      </c>
      <c r="BC12" s="19"/>
      <c r="BD12" s="51"/>
      <c r="BE12" s="47"/>
      <c r="BJ12" s="19"/>
      <c r="BL12" s="19"/>
    </row>
    <row r="13" spans="2:64" x14ac:dyDescent="0.45">
      <c r="BC13" s="19"/>
      <c r="BD13" s="51"/>
      <c r="BE13" s="47"/>
      <c r="BJ13" s="19"/>
      <c r="BL13" s="19"/>
    </row>
    <row r="14" spans="2:64" x14ac:dyDescent="0.45">
      <c r="B14" s="36" t="s">
        <v>103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>
        <v>2500</v>
      </c>
      <c r="O14" s="37">
        <v>2500</v>
      </c>
      <c r="P14" s="37">
        <v>2500</v>
      </c>
      <c r="Q14" s="37">
        <v>2500</v>
      </c>
      <c r="R14" s="37">
        <v>2500</v>
      </c>
      <c r="S14" s="37">
        <v>2500</v>
      </c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BC14" s="19"/>
      <c r="BD14" s="51"/>
      <c r="BE14" s="47"/>
      <c r="BJ14" s="19"/>
      <c r="BL14" s="19"/>
    </row>
    <row r="15" spans="2:64" ht="14.1" x14ac:dyDescent="0.5">
      <c r="B15" s="27"/>
      <c r="BC15" s="19"/>
      <c r="BD15" s="51"/>
      <c r="BE15" s="47"/>
      <c r="BJ15" s="19"/>
      <c r="BL15" s="19"/>
    </row>
    <row r="16" spans="2:64" x14ac:dyDescent="0.45">
      <c r="B16" s="38" t="s">
        <v>104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>
        <v>-200</v>
      </c>
      <c r="O16" s="39">
        <v>-200</v>
      </c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BC16" s="19"/>
      <c r="BD16" s="51"/>
      <c r="BE16" s="47"/>
      <c r="BJ16" s="19"/>
      <c r="BL16" s="19"/>
    </row>
    <row r="17" spans="2:64" x14ac:dyDescent="0.45">
      <c r="BC17" s="19"/>
      <c r="BD17" s="51"/>
      <c r="BE17" s="47"/>
      <c r="BJ17" s="19"/>
      <c r="BL17" s="19"/>
    </row>
    <row r="18" spans="2:64" ht="14.1" x14ac:dyDescent="0.5">
      <c r="B18" s="27"/>
      <c r="BC18" s="19"/>
      <c r="BD18" s="51"/>
      <c r="BE18" s="47"/>
      <c r="BJ18" s="19"/>
      <c r="BL18" s="19"/>
    </row>
    <row r="19" spans="2:64" x14ac:dyDescent="0.45">
      <c r="B19" s="40" t="s">
        <v>105</v>
      </c>
      <c r="C19" s="41">
        <f t="shared" ref="C19:AT19" si="14">MIN(C12,C14)+C16</f>
        <v>954.84269552305932</v>
      </c>
      <c r="D19" s="41">
        <f t="shared" si="14"/>
        <v>948.17288210705965</v>
      </c>
      <c r="E19" s="41">
        <f t="shared" si="14"/>
        <v>1015.2520171557176</v>
      </c>
      <c r="F19" s="41">
        <f t="shared" si="14"/>
        <v>1083.3059789677136</v>
      </c>
      <c r="G19" s="41">
        <f t="shared" si="14"/>
        <v>1194.4896689422694</v>
      </c>
      <c r="H19" s="41">
        <f t="shared" si="14"/>
        <v>1122.4557671889079</v>
      </c>
      <c r="I19" s="41">
        <f t="shared" si="14"/>
        <v>1106.2648230586424</v>
      </c>
      <c r="J19" s="41">
        <f t="shared" si="14"/>
        <v>1025.5021382861742</v>
      </c>
      <c r="K19" s="41">
        <f t="shared" si="14"/>
        <v>1120.1540524230115</v>
      </c>
      <c r="L19" s="41">
        <f t="shared" si="14"/>
        <v>1256.2395477578079</v>
      </c>
      <c r="M19" s="41">
        <f t="shared" si="14"/>
        <v>1930.798035066771</v>
      </c>
      <c r="N19" s="41">
        <f t="shared" si="14"/>
        <v>2300</v>
      </c>
      <c r="O19" s="41">
        <f t="shared" si="14"/>
        <v>2300</v>
      </c>
      <c r="P19" s="41">
        <f t="shared" si="14"/>
        <v>2500</v>
      </c>
      <c r="Q19" s="41">
        <f t="shared" si="14"/>
        <v>2075</v>
      </c>
      <c r="R19" s="41">
        <f t="shared" si="14"/>
        <v>1860</v>
      </c>
      <c r="S19" s="41">
        <f t="shared" si="14"/>
        <v>1959</v>
      </c>
      <c r="T19" s="41">
        <f t="shared" si="14"/>
        <v>1916</v>
      </c>
      <c r="U19" s="41">
        <f t="shared" si="14"/>
        <v>1870</v>
      </c>
      <c r="V19" s="41">
        <f t="shared" si="14"/>
        <v>1718</v>
      </c>
      <c r="W19" s="41">
        <f t="shared" si="14"/>
        <v>1771.34</v>
      </c>
      <c r="X19" s="41">
        <f t="shared" si="14"/>
        <v>1878.02</v>
      </c>
      <c r="Y19" s="41">
        <f t="shared" si="14"/>
        <v>1764.7250000000001</v>
      </c>
      <c r="Z19" s="41">
        <f t="shared" si="14"/>
        <v>1538.135</v>
      </c>
      <c r="AA19" s="41">
        <f t="shared" si="14"/>
        <v>1585.21</v>
      </c>
      <c r="AB19" s="41">
        <f t="shared" si="14"/>
        <v>1679.36</v>
      </c>
      <c r="AC19" s="41">
        <f t="shared" si="14"/>
        <v>1600.26</v>
      </c>
      <c r="AD19" s="41">
        <f t="shared" si="14"/>
        <v>1442.06</v>
      </c>
      <c r="AE19" s="41">
        <f t="shared" si="14"/>
        <v>1476.8850000000002</v>
      </c>
      <c r="AF19" s="41">
        <f t="shared" si="14"/>
        <v>1546.5350000000001</v>
      </c>
      <c r="AG19" s="41">
        <f t="shared" si="14"/>
        <v>1489.4850000000001</v>
      </c>
      <c r="AH19" s="41">
        <f t="shared" si="14"/>
        <v>1375.385</v>
      </c>
      <c r="AI19" s="41">
        <f t="shared" si="14"/>
        <v>1402.4050000000002</v>
      </c>
      <c r="AJ19" s="41">
        <f t="shared" si="14"/>
        <v>1456.4449999999999</v>
      </c>
      <c r="AK19" s="41">
        <f t="shared" si="14"/>
        <v>1412.625</v>
      </c>
      <c r="AL19" s="41">
        <f t="shared" si="14"/>
        <v>1324.9849999999999</v>
      </c>
      <c r="AM19" s="41">
        <f t="shared" si="14"/>
        <v>1356.38</v>
      </c>
      <c r="AN19" s="41">
        <f t="shared" si="14"/>
        <v>1419.17</v>
      </c>
      <c r="AO19" s="41">
        <f t="shared" si="14"/>
        <v>1419.17</v>
      </c>
      <c r="AP19" s="41">
        <f t="shared" si="14"/>
        <v>1324.9849999999999</v>
      </c>
      <c r="AQ19" s="41">
        <f t="shared" si="14"/>
        <v>1356.38</v>
      </c>
      <c r="AR19" s="41">
        <f t="shared" si="14"/>
        <v>1419.17</v>
      </c>
      <c r="AS19" s="41">
        <f t="shared" si="14"/>
        <v>1419.17</v>
      </c>
      <c r="AT19" s="41">
        <f t="shared" si="14"/>
        <v>1324.9849999999999</v>
      </c>
      <c r="AU19" s="41">
        <f t="shared" ref="AU19" si="15">MIN(AU12,AU14)+AU16</f>
        <v>1356.38</v>
      </c>
      <c r="BC19" s="19"/>
      <c r="BD19" s="51"/>
      <c r="BE19" s="47"/>
      <c r="BJ19" s="19"/>
      <c r="BL19" s="19"/>
    </row>
    <row r="20" spans="2:64" x14ac:dyDescent="0.45">
      <c r="BC20" s="19"/>
      <c r="BD20" s="51"/>
      <c r="BE20" s="47"/>
      <c r="BJ20" s="19"/>
      <c r="BL20" s="19"/>
    </row>
    <row r="21" spans="2:64" x14ac:dyDescent="0.45">
      <c r="BC21" s="19"/>
      <c r="BD21" s="51"/>
      <c r="BE21" s="47"/>
      <c r="BJ21" s="19"/>
      <c r="BL21" s="19"/>
    </row>
    <row r="22" spans="2:64" x14ac:dyDescent="0.45">
      <c r="BC22" s="19"/>
      <c r="BD22" s="51"/>
      <c r="BE22" s="47"/>
      <c r="BJ22" s="19"/>
      <c r="BL22" s="19"/>
    </row>
    <row r="23" spans="2:64" x14ac:dyDescent="0.45">
      <c r="BJ23" s="19"/>
      <c r="BL23" s="19"/>
    </row>
    <row r="24" spans="2:64" x14ac:dyDescent="0.45">
      <c r="X24" s="19"/>
      <c r="Y24" s="19"/>
      <c r="Z24" s="19"/>
      <c r="AA24" s="19"/>
      <c r="AB24" s="19"/>
      <c r="BJ24" s="19"/>
      <c r="BL24" s="19"/>
    </row>
    <row r="25" spans="2:64" x14ac:dyDescent="0.45">
      <c r="BJ25" s="19"/>
      <c r="BL25" s="19"/>
    </row>
    <row r="26" spans="2:64" ht="14.1" x14ac:dyDescent="0.5">
      <c r="E26" s="127" t="s">
        <v>108</v>
      </c>
      <c r="F26" s="128"/>
      <c r="O26" s="127" t="s">
        <v>116</v>
      </c>
      <c r="P26" s="129"/>
      <c r="Q26" s="129"/>
      <c r="R26" s="129"/>
      <c r="S26" s="129"/>
      <c r="T26" s="128"/>
      <c r="BJ26" s="19"/>
      <c r="BL26" s="19"/>
    </row>
    <row r="27" spans="2:64" x14ac:dyDescent="0.45">
      <c r="BJ27" s="19"/>
      <c r="BL27" s="19"/>
    </row>
    <row r="28" spans="2:64" ht="57.6" x14ac:dyDescent="0.45">
      <c r="B28" s="42" t="s">
        <v>106</v>
      </c>
      <c r="C28" s="43" t="s">
        <v>107</v>
      </c>
      <c r="E28" s="42" t="s">
        <v>106</v>
      </c>
      <c r="F28" s="43" t="s">
        <v>109</v>
      </c>
      <c r="G28" s="43" t="s">
        <v>111</v>
      </c>
      <c r="H28" s="43" t="s">
        <v>107</v>
      </c>
      <c r="I28" s="43" t="s">
        <v>112</v>
      </c>
      <c r="J28" s="43" t="s">
        <v>113</v>
      </c>
      <c r="K28" s="43" t="s">
        <v>114</v>
      </c>
      <c r="L28" s="43" t="s">
        <v>115</v>
      </c>
      <c r="O28" s="43" t="s">
        <v>111</v>
      </c>
      <c r="P28" s="43" t="s">
        <v>110</v>
      </c>
      <c r="Q28" s="43" t="s">
        <v>112</v>
      </c>
      <c r="R28" s="43" t="s">
        <v>113</v>
      </c>
      <c r="S28" s="43" t="s">
        <v>114</v>
      </c>
      <c r="T28" s="43" t="s">
        <v>115</v>
      </c>
      <c r="AB28" s="42" t="s">
        <v>106</v>
      </c>
      <c r="AC28" s="43" t="s">
        <v>194</v>
      </c>
      <c r="AD28" s="43" t="s">
        <v>192</v>
      </c>
      <c r="AE28" s="43" t="s">
        <v>193</v>
      </c>
      <c r="BJ28" s="19"/>
      <c r="BL28" s="19"/>
    </row>
    <row r="29" spans="2:64" x14ac:dyDescent="0.45">
      <c r="B29" s="44">
        <v>42826</v>
      </c>
      <c r="C29" s="45">
        <f t="shared" ref="C29:C60" si="16">IFERROR(HLOOKUP(B29,$C$9:$AT$19,11,0),C28)</f>
        <v>954.84269552305932</v>
      </c>
      <c r="E29" s="44">
        <v>43922</v>
      </c>
      <c r="F29" s="46">
        <v>4.7E-2</v>
      </c>
      <c r="G29" s="47">
        <f>AVERAGE(H29,L29)</f>
        <v>1106.2648230586424</v>
      </c>
      <c r="H29" s="47">
        <f t="shared" ref="H29:H92" si="17">MAX(VLOOKUP(E29,$B$29:$C$260,2,0)-$G$25,0)</f>
        <v>1106.2648230586424</v>
      </c>
      <c r="L29" s="48"/>
      <c r="O29" s="57">
        <f>CORREL($F$29:$F$62,G29:G62)</f>
        <v>-0.95113234332694574</v>
      </c>
      <c r="P29" s="58">
        <f>CORREL($F$29:$F$62,H29:H62)</f>
        <v>-0.92030468528915677</v>
      </c>
      <c r="Q29" s="58">
        <f t="shared" ref="Q29:T29" si="18">CORREL($F$29:$F$62,I29:I62)</f>
        <v>-0.89503490379435124</v>
      </c>
      <c r="R29" s="58">
        <f t="shared" si="18"/>
        <v>-0.89971696872147966</v>
      </c>
      <c r="S29" s="58">
        <f t="shared" si="18"/>
        <v>-0.90116939587582812</v>
      </c>
      <c r="T29" s="59">
        <f t="shared" si="18"/>
        <v>-0.92340182287593608</v>
      </c>
      <c r="AB29" s="44">
        <v>43922</v>
      </c>
      <c r="AC29" s="121">
        <f>G29</f>
        <v>1106.2648230586424</v>
      </c>
      <c r="AD29" s="55">
        <v>1106.2648230586424</v>
      </c>
      <c r="AE29" s="55">
        <f>G29-AD29</f>
        <v>0</v>
      </c>
      <c r="BJ29" s="19"/>
      <c r="BL29" s="19"/>
    </row>
    <row r="30" spans="2:64" x14ac:dyDescent="0.45">
      <c r="B30" s="44">
        <v>42856</v>
      </c>
      <c r="C30" s="45">
        <f t="shared" si="16"/>
        <v>954.84269552305932</v>
      </c>
      <c r="E30" s="44">
        <v>43952</v>
      </c>
      <c r="F30" s="46">
        <v>3.85E-2</v>
      </c>
      <c r="G30" s="47">
        <f t="shared" ref="G30:G93" si="19">AVERAGE(H30,L30)</f>
        <v>1106.2648230586424</v>
      </c>
      <c r="H30" s="47">
        <f t="shared" si="17"/>
        <v>1106.2648230586424</v>
      </c>
      <c r="I30" s="47">
        <f>H29</f>
        <v>1106.2648230586424</v>
      </c>
      <c r="L30" s="48"/>
      <c r="AB30" s="44">
        <v>43952</v>
      </c>
      <c r="AC30" s="121">
        <f t="shared" ref="AC30:AC93" si="20">G30</f>
        <v>1106.2648230586424</v>
      </c>
      <c r="AD30" s="55">
        <v>1106.2648230586424</v>
      </c>
      <c r="AE30" s="55">
        <f t="shared" ref="AE30:AE93" si="21">G30-AD30</f>
        <v>0</v>
      </c>
      <c r="BJ30" s="19"/>
      <c r="BL30" s="19"/>
    </row>
    <row r="31" spans="2:64" x14ac:dyDescent="0.45">
      <c r="B31" s="44">
        <v>42887</v>
      </c>
      <c r="C31" s="45">
        <f t="shared" si="16"/>
        <v>954.84269552305932</v>
      </c>
      <c r="E31" s="44">
        <v>43983</v>
      </c>
      <c r="F31" s="46">
        <v>4.5999999999999999E-2</v>
      </c>
      <c r="G31" s="47">
        <f t="shared" si="19"/>
        <v>1106.2648230586424</v>
      </c>
      <c r="H31" s="47">
        <f t="shared" si="17"/>
        <v>1106.2648230586424</v>
      </c>
      <c r="I31" s="47">
        <f t="shared" ref="I31:I94" si="22">H30</f>
        <v>1106.2648230586424</v>
      </c>
      <c r="J31" s="47">
        <f>H29</f>
        <v>1106.2648230586424</v>
      </c>
      <c r="L31" s="48"/>
      <c r="AB31" s="44">
        <v>43983</v>
      </c>
      <c r="AC31" s="121">
        <f t="shared" si="20"/>
        <v>1106.2648230586424</v>
      </c>
      <c r="AD31" s="55">
        <v>1106.2648230586424</v>
      </c>
      <c r="AE31" s="55">
        <f t="shared" si="21"/>
        <v>0</v>
      </c>
      <c r="BJ31" s="19"/>
      <c r="BL31" s="19"/>
    </row>
    <row r="32" spans="2:64" x14ac:dyDescent="0.45">
      <c r="B32" s="44">
        <v>42917</v>
      </c>
      <c r="C32" s="45">
        <f t="shared" si="16"/>
        <v>954.84269552305932</v>
      </c>
      <c r="E32" s="44">
        <v>44013</v>
      </c>
      <c r="F32" s="46">
        <v>6.8000000000000005E-2</v>
      </c>
      <c r="G32" s="47">
        <f t="shared" si="19"/>
        <v>1106.2648230586424</v>
      </c>
      <c r="H32" s="47">
        <f t="shared" si="17"/>
        <v>1106.2648230586424</v>
      </c>
      <c r="I32" s="47">
        <f t="shared" si="22"/>
        <v>1106.2648230586424</v>
      </c>
      <c r="J32" s="47">
        <f>H30</f>
        <v>1106.2648230586424</v>
      </c>
      <c r="K32" s="47">
        <f>H29</f>
        <v>1106.2648230586424</v>
      </c>
      <c r="L32" s="48"/>
      <c r="AB32" s="44">
        <v>44013</v>
      </c>
      <c r="AC32" s="121">
        <f t="shared" si="20"/>
        <v>1106.2648230586424</v>
      </c>
      <c r="AD32" s="55">
        <v>1106.2648230586424</v>
      </c>
      <c r="AE32" s="55">
        <f t="shared" si="21"/>
        <v>0</v>
      </c>
      <c r="BJ32" s="19"/>
      <c r="BL32" s="19"/>
    </row>
    <row r="33" spans="2:64" x14ac:dyDescent="0.45">
      <c r="B33" s="44">
        <v>42948</v>
      </c>
      <c r="C33" s="45">
        <f t="shared" si="16"/>
        <v>954.84269552305932</v>
      </c>
      <c r="E33" s="44">
        <v>44044</v>
      </c>
      <c r="F33" s="46">
        <v>7.0000000000000007E-2</v>
      </c>
      <c r="G33" s="47">
        <f t="shared" si="19"/>
        <v>1106.2648230586424</v>
      </c>
      <c r="H33" s="47">
        <f t="shared" si="17"/>
        <v>1106.2648230586424</v>
      </c>
      <c r="I33" s="47">
        <f t="shared" si="22"/>
        <v>1106.2648230586424</v>
      </c>
      <c r="J33" s="47">
        <f t="shared" ref="J33:J96" si="23">H31</f>
        <v>1106.2648230586424</v>
      </c>
      <c r="K33" s="47">
        <f t="shared" ref="K33:K96" si="24">H30</f>
        <v>1106.2648230586424</v>
      </c>
      <c r="L33" s="49">
        <f>H29</f>
        <v>1106.2648230586424</v>
      </c>
      <c r="AB33" s="44">
        <v>44044</v>
      </c>
      <c r="AC33" s="121">
        <f t="shared" si="20"/>
        <v>1106.2648230586424</v>
      </c>
      <c r="AD33" s="55">
        <v>1106.2648230586424</v>
      </c>
      <c r="AE33" s="55">
        <f t="shared" si="21"/>
        <v>0</v>
      </c>
      <c r="BJ33" s="19"/>
      <c r="BL33" s="19"/>
    </row>
    <row r="34" spans="2:64" x14ac:dyDescent="0.45">
      <c r="B34" s="44">
        <v>42979</v>
      </c>
      <c r="C34" s="45">
        <f t="shared" si="16"/>
        <v>954.84269552305932</v>
      </c>
      <c r="E34" s="44">
        <v>44075</v>
      </c>
      <c r="F34" s="46">
        <v>7.4999999999999997E-2</v>
      </c>
      <c r="G34" s="47">
        <f t="shared" si="19"/>
        <v>1106.2648230586424</v>
      </c>
      <c r="H34" s="47">
        <f t="shared" si="17"/>
        <v>1106.2648230586424</v>
      </c>
      <c r="I34" s="47">
        <f t="shared" si="22"/>
        <v>1106.2648230586424</v>
      </c>
      <c r="J34" s="47">
        <f t="shared" si="23"/>
        <v>1106.2648230586424</v>
      </c>
      <c r="K34" s="47">
        <f t="shared" si="24"/>
        <v>1106.2648230586424</v>
      </c>
      <c r="L34" s="49">
        <f t="shared" ref="L34:L97" si="25">H30</f>
        <v>1106.2648230586424</v>
      </c>
      <c r="AB34" s="44">
        <v>44075</v>
      </c>
      <c r="AC34" s="121">
        <f t="shared" si="20"/>
        <v>1106.2648230586424</v>
      </c>
      <c r="AD34" s="55">
        <v>1106.2648230586424</v>
      </c>
      <c r="AE34" s="55">
        <f t="shared" si="21"/>
        <v>0</v>
      </c>
      <c r="BJ34" s="19"/>
      <c r="BL34" s="19"/>
    </row>
    <row r="35" spans="2:64" x14ac:dyDescent="0.45">
      <c r="B35" s="44">
        <v>43009</v>
      </c>
      <c r="C35" s="45">
        <f t="shared" si="16"/>
        <v>948.17288210705965</v>
      </c>
      <c r="E35" s="44">
        <v>44105</v>
      </c>
      <c r="F35" s="46">
        <v>8.5000000000000006E-2</v>
      </c>
      <c r="G35" s="47">
        <f t="shared" si="19"/>
        <v>1065.8834806724083</v>
      </c>
      <c r="H35" s="47">
        <f t="shared" si="17"/>
        <v>1025.5021382861742</v>
      </c>
      <c r="I35" s="47">
        <f t="shared" si="22"/>
        <v>1106.2648230586424</v>
      </c>
      <c r="J35" s="47">
        <f t="shared" si="23"/>
        <v>1106.2648230586424</v>
      </c>
      <c r="K35" s="47">
        <f t="shared" si="24"/>
        <v>1106.2648230586424</v>
      </c>
      <c r="L35" s="49">
        <f t="shared" si="25"/>
        <v>1106.2648230586424</v>
      </c>
      <c r="AB35" s="44">
        <v>44105</v>
      </c>
      <c r="AC35" s="121">
        <f t="shared" si="20"/>
        <v>1065.8834806724083</v>
      </c>
      <c r="AD35" s="55">
        <v>1065.8834806724083</v>
      </c>
      <c r="AE35" s="55">
        <f t="shared" si="21"/>
        <v>0</v>
      </c>
      <c r="BJ35" s="19"/>
      <c r="BL35" s="19"/>
    </row>
    <row r="36" spans="2:64" x14ac:dyDescent="0.45">
      <c r="B36" s="44">
        <v>43040</v>
      </c>
      <c r="C36" s="45">
        <f t="shared" si="16"/>
        <v>948.17288210705965</v>
      </c>
      <c r="E36" s="44">
        <v>44136</v>
      </c>
      <c r="F36" s="46">
        <v>3.9E-2</v>
      </c>
      <c r="G36" s="47">
        <f t="shared" si="19"/>
        <v>1065.8834806724083</v>
      </c>
      <c r="H36" s="47">
        <f t="shared" si="17"/>
        <v>1025.5021382861742</v>
      </c>
      <c r="I36" s="47">
        <f t="shared" si="22"/>
        <v>1025.5021382861742</v>
      </c>
      <c r="J36" s="47">
        <f t="shared" si="23"/>
        <v>1106.2648230586424</v>
      </c>
      <c r="K36" s="47">
        <f t="shared" si="24"/>
        <v>1106.2648230586424</v>
      </c>
      <c r="L36" s="49">
        <f t="shared" si="25"/>
        <v>1106.2648230586424</v>
      </c>
      <c r="AB36" s="44">
        <v>44136</v>
      </c>
      <c r="AC36" s="121">
        <f t="shared" si="20"/>
        <v>1065.8834806724083</v>
      </c>
      <c r="AD36" s="55">
        <v>1065.8834806724083</v>
      </c>
      <c r="AE36" s="55">
        <f t="shared" si="21"/>
        <v>0</v>
      </c>
      <c r="BJ36" s="19"/>
      <c r="BL36" s="19"/>
    </row>
    <row r="37" spans="2:64" x14ac:dyDescent="0.45">
      <c r="B37" s="44">
        <v>43070</v>
      </c>
      <c r="C37" s="45">
        <f t="shared" si="16"/>
        <v>948.17288210705965</v>
      </c>
      <c r="E37" s="44">
        <v>44166</v>
      </c>
      <c r="F37" s="46">
        <v>7.1999999999999995E-2</v>
      </c>
      <c r="G37" s="47">
        <f t="shared" si="19"/>
        <v>1065.8834806724083</v>
      </c>
      <c r="H37" s="47">
        <f t="shared" si="17"/>
        <v>1025.5021382861742</v>
      </c>
      <c r="I37" s="47">
        <f t="shared" si="22"/>
        <v>1025.5021382861742</v>
      </c>
      <c r="J37" s="47">
        <f t="shared" si="23"/>
        <v>1025.5021382861742</v>
      </c>
      <c r="K37" s="47">
        <f t="shared" si="24"/>
        <v>1106.2648230586424</v>
      </c>
      <c r="L37" s="49">
        <f t="shared" si="25"/>
        <v>1106.2648230586424</v>
      </c>
      <c r="AB37" s="44">
        <v>44166</v>
      </c>
      <c r="AC37" s="121">
        <f t="shared" si="20"/>
        <v>1065.8834806724083</v>
      </c>
      <c r="AD37" s="55">
        <v>1065.8834806724083</v>
      </c>
      <c r="AE37" s="55">
        <f t="shared" si="21"/>
        <v>0</v>
      </c>
      <c r="BJ37" s="19"/>
      <c r="BL37" s="19"/>
    </row>
    <row r="38" spans="2:64" x14ac:dyDescent="0.45">
      <c r="B38" s="44">
        <v>43101</v>
      </c>
      <c r="C38" s="45">
        <f t="shared" si="16"/>
        <v>948.17288210705965</v>
      </c>
      <c r="E38" s="44">
        <v>44197</v>
      </c>
      <c r="F38" s="46">
        <v>8.3000000000000004E-2</v>
      </c>
      <c r="G38" s="47">
        <f t="shared" si="19"/>
        <v>1065.8834806724083</v>
      </c>
      <c r="H38" s="47">
        <f t="shared" si="17"/>
        <v>1025.5021382861742</v>
      </c>
      <c r="I38" s="47">
        <f t="shared" si="22"/>
        <v>1025.5021382861742</v>
      </c>
      <c r="J38" s="47">
        <f t="shared" si="23"/>
        <v>1025.5021382861742</v>
      </c>
      <c r="K38" s="47">
        <f t="shared" si="24"/>
        <v>1025.5021382861742</v>
      </c>
      <c r="L38" s="49">
        <f t="shared" si="25"/>
        <v>1106.2648230586424</v>
      </c>
      <c r="AB38" s="44">
        <v>44197</v>
      </c>
      <c r="AC38" s="121">
        <f t="shared" si="20"/>
        <v>1065.8834806724083</v>
      </c>
      <c r="AD38" s="55">
        <v>1065.8834806724083</v>
      </c>
      <c r="AE38" s="55">
        <f t="shared" si="21"/>
        <v>0</v>
      </c>
      <c r="BJ38" s="19"/>
      <c r="BL38" s="19"/>
    </row>
    <row r="39" spans="2:64" x14ac:dyDescent="0.45">
      <c r="B39" s="44">
        <v>43132</v>
      </c>
      <c r="C39" s="45">
        <f t="shared" si="16"/>
        <v>948.17288210705965</v>
      </c>
      <c r="E39" s="44">
        <v>44228</v>
      </c>
      <c r="F39" s="46">
        <v>0.05</v>
      </c>
      <c r="G39" s="47">
        <f t="shared" si="19"/>
        <v>1025.5021382861742</v>
      </c>
      <c r="H39" s="47">
        <f t="shared" si="17"/>
        <v>1025.5021382861742</v>
      </c>
      <c r="I39" s="47">
        <f t="shared" si="22"/>
        <v>1025.5021382861742</v>
      </c>
      <c r="J39" s="47">
        <f t="shared" si="23"/>
        <v>1025.5021382861742</v>
      </c>
      <c r="K39" s="47">
        <f t="shared" si="24"/>
        <v>1025.5021382861742</v>
      </c>
      <c r="L39" s="49">
        <f t="shared" si="25"/>
        <v>1025.5021382861742</v>
      </c>
      <c r="AB39" s="44">
        <v>44228</v>
      </c>
      <c r="AC39" s="121">
        <f t="shared" si="20"/>
        <v>1025.5021382861742</v>
      </c>
      <c r="AD39" s="55">
        <v>1025.5021382861742</v>
      </c>
      <c r="AE39" s="55">
        <f t="shared" si="21"/>
        <v>0</v>
      </c>
      <c r="BJ39" s="19"/>
      <c r="BL39" s="19"/>
    </row>
    <row r="40" spans="2:64" x14ac:dyDescent="0.45">
      <c r="B40" s="44">
        <v>43160</v>
      </c>
      <c r="C40" s="45">
        <f t="shared" si="16"/>
        <v>948.17288210705965</v>
      </c>
      <c r="E40" s="44">
        <v>44256</v>
      </c>
      <c r="F40" s="46">
        <v>0.04</v>
      </c>
      <c r="G40" s="47">
        <f t="shared" si="19"/>
        <v>1025.5021382861742</v>
      </c>
      <c r="H40" s="47">
        <f t="shared" si="17"/>
        <v>1025.5021382861742</v>
      </c>
      <c r="I40" s="47">
        <f t="shared" si="22"/>
        <v>1025.5021382861742</v>
      </c>
      <c r="J40" s="47">
        <f t="shared" si="23"/>
        <v>1025.5021382861742</v>
      </c>
      <c r="K40" s="47">
        <f t="shared" si="24"/>
        <v>1025.5021382861742</v>
      </c>
      <c r="L40" s="49">
        <f t="shared" si="25"/>
        <v>1025.5021382861742</v>
      </c>
      <c r="AB40" s="44">
        <v>44256</v>
      </c>
      <c r="AC40" s="121">
        <f t="shared" si="20"/>
        <v>1025.5021382861742</v>
      </c>
      <c r="AD40" s="55">
        <v>1025.5021382861742</v>
      </c>
      <c r="AE40" s="55">
        <f t="shared" si="21"/>
        <v>0</v>
      </c>
      <c r="BJ40" s="19"/>
      <c r="BL40" s="19"/>
    </row>
    <row r="41" spans="2:64" x14ac:dyDescent="0.45">
      <c r="B41" s="44">
        <v>43191</v>
      </c>
      <c r="C41" s="45">
        <f t="shared" si="16"/>
        <v>1015.2520171557176</v>
      </c>
      <c r="E41" s="44">
        <v>44287</v>
      </c>
      <c r="F41" s="46">
        <v>0.04</v>
      </c>
      <c r="G41" s="47">
        <f t="shared" si="19"/>
        <v>1072.8280953545927</v>
      </c>
      <c r="H41" s="47">
        <f t="shared" si="17"/>
        <v>1120.1540524230115</v>
      </c>
      <c r="I41" s="47">
        <f t="shared" si="22"/>
        <v>1025.5021382861742</v>
      </c>
      <c r="J41" s="47">
        <f t="shared" si="23"/>
        <v>1025.5021382861742</v>
      </c>
      <c r="K41" s="47">
        <f t="shared" si="24"/>
        <v>1025.5021382861742</v>
      </c>
      <c r="L41" s="49">
        <f t="shared" si="25"/>
        <v>1025.5021382861742</v>
      </c>
      <c r="AB41" s="44">
        <v>44287</v>
      </c>
      <c r="AC41" s="121">
        <f t="shared" si="20"/>
        <v>1072.8280953545927</v>
      </c>
      <c r="AD41" s="55">
        <v>1072.8280953545927</v>
      </c>
      <c r="AE41" s="55">
        <f t="shared" si="21"/>
        <v>0</v>
      </c>
      <c r="BJ41" s="19"/>
      <c r="BL41" s="19"/>
    </row>
    <row r="42" spans="2:64" x14ac:dyDescent="0.45">
      <c r="B42" s="44">
        <v>43221</v>
      </c>
      <c r="C42" s="45">
        <f t="shared" si="16"/>
        <v>1015.2520171557176</v>
      </c>
      <c r="E42" s="44">
        <v>44317</v>
      </c>
      <c r="F42" s="46">
        <v>0.05</v>
      </c>
      <c r="G42" s="47">
        <f t="shared" si="19"/>
        <v>1072.8280953545927</v>
      </c>
      <c r="H42" s="47">
        <f t="shared" si="17"/>
        <v>1120.1540524230115</v>
      </c>
      <c r="I42" s="47">
        <f t="shared" si="22"/>
        <v>1120.1540524230115</v>
      </c>
      <c r="J42" s="47">
        <f t="shared" si="23"/>
        <v>1025.5021382861742</v>
      </c>
      <c r="K42" s="47">
        <f t="shared" si="24"/>
        <v>1025.5021382861742</v>
      </c>
      <c r="L42" s="49">
        <f t="shared" si="25"/>
        <v>1025.5021382861742</v>
      </c>
      <c r="AB42" s="44">
        <v>44317</v>
      </c>
      <c r="AC42" s="121">
        <f t="shared" si="20"/>
        <v>1072.8280953545927</v>
      </c>
      <c r="AD42" s="55">
        <v>1072.8280953545927</v>
      </c>
      <c r="AE42" s="55">
        <f t="shared" si="21"/>
        <v>0</v>
      </c>
      <c r="BJ42" s="19"/>
      <c r="BL42" s="19"/>
    </row>
    <row r="43" spans="2:64" x14ac:dyDescent="0.45">
      <c r="B43" s="44">
        <v>43252</v>
      </c>
      <c r="C43" s="45">
        <f t="shared" si="16"/>
        <v>1015.2520171557176</v>
      </c>
      <c r="E43" s="44">
        <v>44348</v>
      </c>
      <c r="F43" s="46">
        <v>0.05</v>
      </c>
      <c r="G43" s="47">
        <f t="shared" si="19"/>
        <v>1072.8280953545927</v>
      </c>
      <c r="H43" s="47">
        <f t="shared" si="17"/>
        <v>1120.1540524230115</v>
      </c>
      <c r="I43" s="47">
        <f t="shared" si="22"/>
        <v>1120.1540524230115</v>
      </c>
      <c r="J43" s="47">
        <f t="shared" si="23"/>
        <v>1120.1540524230115</v>
      </c>
      <c r="K43" s="47">
        <f t="shared" si="24"/>
        <v>1025.5021382861742</v>
      </c>
      <c r="L43" s="49">
        <f t="shared" si="25"/>
        <v>1025.5021382861742</v>
      </c>
      <c r="AB43" s="44">
        <v>44348</v>
      </c>
      <c r="AC43" s="121">
        <f t="shared" si="20"/>
        <v>1072.8280953545927</v>
      </c>
      <c r="AD43" s="55">
        <v>1072.8280953545927</v>
      </c>
      <c r="AE43" s="55">
        <f t="shared" si="21"/>
        <v>0</v>
      </c>
      <c r="BJ43" s="19"/>
      <c r="BL43" s="19"/>
    </row>
    <row r="44" spans="2:64" x14ac:dyDescent="0.45">
      <c r="B44" s="44">
        <v>43282</v>
      </c>
      <c r="C44" s="45">
        <f t="shared" si="16"/>
        <v>1015.2520171557176</v>
      </c>
      <c r="E44" s="44">
        <v>44378</v>
      </c>
      <c r="F44" s="46">
        <v>0.05</v>
      </c>
      <c r="G44" s="47">
        <f t="shared" si="19"/>
        <v>1072.8280953545927</v>
      </c>
      <c r="H44" s="47">
        <f t="shared" si="17"/>
        <v>1120.1540524230115</v>
      </c>
      <c r="I44" s="47">
        <f t="shared" si="22"/>
        <v>1120.1540524230115</v>
      </c>
      <c r="J44" s="47">
        <f t="shared" si="23"/>
        <v>1120.1540524230115</v>
      </c>
      <c r="K44" s="47">
        <f t="shared" si="24"/>
        <v>1120.1540524230115</v>
      </c>
      <c r="L44" s="49">
        <f t="shared" si="25"/>
        <v>1025.5021382861742</v>
      </c>
      <c r="AB44" s="44">
        <v>44378</v>
      </c>
      <c r="AC44" s="121">
        <f t="shared" si="20"/>
        <v>1072.8280953545927</v>
      </c>
      <c r="AD44" s="55">
        <v>1072.8280953545927</v>
      </c>
      <c r="AE44" s="55">
        <f t="shared" si="21"/>
        <v>0</v>
      </c>
      <c r="BJ44" s="19"/>
      <c r="BL44" s="19"/>
    </row>
    <row r="45" spans="2:64" x14ac:dyDescent="0.45">
      <c r="B45" s="44">
        <v>43313</v>
      </c>
      <c r="C45" s="45">
        <f t="shared" si="16"/>
        <v>1015.2520171557176</v>
      </c>
      <c r="E45" s="44">
        <v>44409</v>
      </c>
      <c r="F45" s="46">
        <v>0.05</v>
      </c>
      <c r="G45" s="47">
        <f t="shared" si="19"/>
        <v>1120.1540524230115</v>
      </c>
      <c r="H45" s="47">
        <f t="shared" si="17"/>
        <v>1120.1540524230115</v>
      </c>
      <c r="I45" s="47">
        <f t="shared" si="22"/>
        <v>1120.1540524230115</v>
      </c>
      <c r="J45" s="47">
        <f t="shared" si="23"/>
        <v>1120.1540524230115</v>
      </c>
      <c r="K45" s="47">
        <f t="shared" si="24"/>
        <v>1120.1540524230115</v>
      </c>
      <c r="L45" s="49">
        <f t="shared" si="25"/>
        <v>1120.1540524230115</v>
      </c>
      <c r="AB45" s="44">
        <v>44409</v>
      </c>
      <c r="AC45" s="121">
        <f t="shared" si="20"/>
        <v>1120.1540524230115</v>
      </c>
      <c r="AD45" s="55">
        <v>1120.1540524230115</v>
      </c>
      <c r="AE45" s="55">
        <f t="shared" si="21"/>
        <v>0</v>
      </c>
      <c r="BJ45" s="19"/>
      <c r="BL45" s="19"/>
    </row>
    <row r="46" spans="2:64" x14ac:dyDescent="0.45">
      <c r="B46" s="44">
        <v>43344</v>
      </c>
      <c r="C46" s="45">
        <f t="shared" si="16"/>
        <v>1015.2520171557176</v>
      </c>
      <c r="E46" s="44">
        <v>44440</v>
      </c>
      <c r="F46" s="46">
        <v>0.04</v>
      </c>
      <c r="G46" s="47">
        <f t="shared" si="19"/>
        <v>1120.1540524230115</v>
      </c>
      <c r="H46" s="47">
        <f t="shared" si="17"/>
        <v>1120.1540524230115</v>
      </c>
      <c r="I46" s="47">
        <f t="shared" si="22"/>
        <v>1120.1540524230115</v>
      </c>
      <c r="J46" s="47">
        <f t="shared" si="23"/>
        <v>1120.1540524230115</v>
      </c>
      <c r="K46" s="47">
        <f t="shared" si="24"/>
        <v>1120.1540524230115</v>
      </c>
      <c r="L46" s="49">
        <f t="shared" si="25"/>
        <v>1120.1540524230115</v>
      </c>
      <c r="AB46" s="44">
        <v>44440</v>
      </c>
      <c r="AC46" s="121">
        <f t="shared" si="20"/>
        <v>1120.1540524230115</v>
      </c>
      <c r="AD46" s="55">
        <v>1120.1540524230115</v>
      </c>
      <c r="AE46" s="55">
        <f t="shared" si="21"/>
        <v>0</v>
      </c>
      <c r="BJ46" s="19"/>
      <c r="BL46" s="19"/>
    </row>
    <row r="47" spans="2:64" x14ac:dyDescent="0.45">
      <c r="B47" s="44">
        <v>43374</v>
      </c>
      <c r="C47" s="45">
        <f t="shared" si="16"/>
        <v>1083.3059789677136</v>
      </c>
      <c r="E47" s="44">
        <v>44470</v>
      </c>
      <c r="F47" s="46">
        <v>1.4999999999999999E-2</v>
      </c>
      <c r="G47" s="47">
        <f t="shared" si="19"/>
        <v>1188.1968000904099</v>
      </c>
      <c r="H47" s="47">
        <f t="shared" si="17"/>
        <v>1256.2395477578079</v>
      </c>
      <c r="I47" s="47">
        <f t="shared" si="22"/>
        <v>1120.1540524230115</v>
      </c>
      <c r="J47" s="47">
        <f t="shared" si="23"/>
        <v>1120.1540524230115</v>
      </c>
      <c r="K47" s="47">
        <f t="shared" si="24"/>
        <v>1120.1540524230115</v>
      </c>
      <c r="L47" s="49">
        <f t="shared" si="25"/>
        <v>1120.1540524230115</v>
      </c>
      <c r="AB47" s="44">
        <v>44470</v>
      </c>
      <c r="AC47" s="121">
        <f t="shared" si="20"/>
        <v>1188.1968000904099</v>
      </c>
      <c r="AD47" s="55">
        <v>1188.1968000904099</v>
      </c>
      <c r="AE47" s="55">
        <f t="shared" si="21"/>
        <v>0</v>
      </c>
      <c r="BJ47" s="19"/>
      <c r="BL47" s="19"/>
    </row>
    <row r="48" spans="2:64" x14ac:dyDescent="0.45">
      <c r="B48" s="44">
        <v>43405</v>
      </c>
      <c r="C48" s="45">
        <f t="shared" si="16"/>
        <v>1083.3059789677136</v>
      </c>
      <c r="E48" s="44">
        <v>44501</v>
      </c>
      <c r="F48" s="46">
        <v>1.4999999999999999E-2</v>
      </c>
      <c r="G48" s="47">
        <f t="shared" si="19"/>
        <v>1188.1968000904099</v>
      </c>
      <c r="H48" s="47">
        <f t="shared" si="17"/>
        <v>1256.2395477578079</v>
      </c>
      <c r="I48" s="47">
        <f t="shared" si="22"/>
        <v>1256.2395477578079</v>
      </c>
      <c r="J48" s="47">
        <f t="shared" si="23"/>
        <v>1120.1540524230115</v>
      </c>
      <c r="K48" s="47">
        <f t="shared" si="24"/>
        <v>1120.1540524230115</v>
      </c>
      <c r="L48" s="49">
        <f t="shared" si="25"/>
        <v>1120.1540524230115</v>
      </c>
      <c r="AB48" s="44">
        <v>44501</v>
      </c>
      <c r="AC48" s="121">
        <f t="shared" si="20"/>
        <v>1188.1968000904099</v>
      </c>
      <c r="AD48" s="55">
        <v>1188.1968000904099</v>
      </c>
      <c r="AE48" s="55">
        <f t="shared" si="21"/>
        <v>0</v>
      </c>
      <c r="BJ48" s="19"/>
      <c r="BL48" s="19"/>
    </row>
    <row r="49" spans="2:64" x14ac:dyDescent="0.45">
      <c r="B49" s="44">
        <v>43435</v>
      </c>
      <c r="C49" s="45">
        <f t="shared" si="16"/>
        <v>1083.3059789677136</v>
      </c>
      <c r="E49" s="44">
        <v>44531</v>
      </c>
      <c r="F49" s="46">
        <v>0.03</v>
      </c>
      <c r="G49" s="47">
        <f t="shared" si="19"/>
        <v>1188.1968000904099</v>
      </c>
      <c r="H49" s="47">
        <f t="shared" si="17"/>
        <v>1256.2395477578079</v>
      </c>
      <c r="I49" s="47">
        <f t="shared" si="22"/>
        <v>1256.2395477578079</v>
      </c>
      <c r="J49" s="47">
        <f t="shared" si="23"/>
        <v>1256.2395477578079</v>
      </c>
      <c r="K49" s="47">
        <f t="shared" si="24"/>
        <v>1120.1540524230115</v>
      </c>
      <c r="L49" s="49">
        <f t="shared" si="25"/>
        <v>1120.1540524230115</v>
      </c>
      <c r="AB49" s="44">
        <v>44531</v>
      </c>
      <c r="AC49" s="121">
        <f t="shared" si="20"/>
        <v>1188.1968000904099</v>
      </c>
      <c r="AD49" s="55">
        <v>1188.1968000904099</v>
      </c>
      <c r="AE49" s="55">
        <f t="shared" si="21"/>
        <v>0</v>
      </c>
      <c r="BJ49" s="19"/>
      <c r="BL49" s="19"/>
    </row>
    <row r="50" spans="2:64" x14ac:dyDescent="0.45">
      <c r="B50" s="44">
        <v>43466</v>
      </c>
      <c r="C50" s="45">
        <f t="shared" si="16"/>
        <v>1083.3059789677136</v>
      </c>
      <c r="E50" s="44">
        <v>44562</v>
      </c>
      <c r="F50" s="46">
        <v>1.2E-2</v>
      </c>
      <c r="G50" s="47">
        <f t="shared" si="19"/>
        <v>1188.1968000904099</v>
      </c>
      <c r="H50" s="47">
        <f t="shared" si="17"/>
        <v>1256.2395477578079</v>
      </c>
      <c r="I50" s="47">
        <f t="shared" si="22"/>
        <v>1256.2395477578079</v>
      </c>
      <c r="J50" s="47">
        <f t="shared" si="23"/>
        <v>1256.2395477578079</v>
      </c>
      <c r="K50" s="47">
        <f t="shared" si="24"/>
        <v>1256.2395477578079</v>
      </c>
      <c r="L50" s="49">
        <f t="shared" si="25"/>
        <v>1120.1540524230115</v>
      </c>
      <c r="AB50" s="44">
        <v>44562</v>
      </c>
      <c r="AC50" s="121">
        <f t="shared" si="20"/>
        <v>1188.1968000904099</v>
      </c>
      <c r="AD50" s="55">
        <v>1188.1968000904099</v>
      </c>
      <c r="AE50" s="55">
        <f t="shared" si="21"/>
        <v>0</v>
      </c>
      <c r="BJ50" s="19"/>
      <c r="BL50" s="19"/>
    </row>
    <row r="51" spans="2:64" x14ac:dyDescent="0.45">
      <c r="B51" s="44">
        <v>43497</v>
      </c>
      <c r="C51" s="45">
        <f t="shared" si="16"/>
        <v>1083.3059789677136</v>
      </c>
      <c r="E51" s="44">
        <v>44593</v>
      </c>
      <c r="F51" s="46">
        <v>0.01</v>
      </c>
      <c r="G51" s="47">
        <f t="shared" si="19"/>
        <v>1256.2395477578079</v>
      </c>
      <c r="H51" s="47">
        <f t="shared" si="17"/>
        <v>1256.2395477578079</v>
      </c>
      <c r="I51" s="47">
        <f t="shared" si="22"/>
        <v>1256.2395477578079</v>
      </c>
      <c r="J51" s="47">
        <f t="shared" si="23"/>
        <v>1256.2395477578079</v>
      </c>
      <c r="K51" s="47">
        <f t="shared" si="24"/>
        <v>1256.2395477578079</v>
      </c>
      <c r="L51" s="49">
        <f t="shared" si="25"/>
        <v>1256.2395477578079</v>
      </c>
      <c r="AB51" s="44">
        <v>44593</v>
      </c>
      <c r="AC51" s="121">
        <f t="shared" si="20"/>
        <v>1256.2395477578079</v>
      </c>
      <c r="AD51" s="55">
        <v>1256.2395477578079</v>
      </c>
      <c r="AE51" s="55">
        <f t="shared" si="21"/>
        <v>0</v>
      </c>
      <c r="BJ51" s="19"/>
      <c r="BL51" s="19"/>
    </row>
    <row r="52" spans="2:64" x14ac:dyDescent="0.45">
      <c r="B52" s="44">
        <v>43525</v>
      </c>
      <c r="C52" s="45">
        <f t="shared" si="16"/>
        <v>1083.3059789677136</v>
      </c>
      <c r="E52" s="44">
        <v>44621</v>
      </c>
      <c r="F52" s="46">
        <v>-5.0000000000000001E-3</v>
      </c>
      <c r="G52" s="47">
        <f t="shared" si="19"/>
        <v>1256.2395477578079</v>
      </c>
      <c r="H52" s="47">
        <f t="shared" si="17"/>
        <v>1256.2395477578079</v>
      </c>
      <c r="I52" s="47">
        <f t="shared" si="22"/>
        <v>1256.2395477578079</v>
      </c>
      <c r="J52" s="47">
        <f t="shared" si="23"/>
        <v>1256.2395477578079</v>
      </c>
      <c r="K52" s="47">
        <f t="shared" si="24"/>
        <v>1256.2395477578079</v>
      </c>
      <c r="L52" s="49">
        <f t="shared" si="25"/>
        <v>1256.2395477578079</v>
      </c>
      <c r="AB52" s="44">
        <v>44621</v>
      </c>
      <c r="AC52" s="121">
        <f t="shared" si="20"/>
        <v>1256.2395477578079</v>
      </c>
      <c r="AD52" s="55">
        <v>1256.2395477578079</v>
      </c>
      <c r="AE52" s="55">
        <f t="shared" si="21"/>
        <v>0</v>
      </c>
      <c r="BJ52" s="19"/>
      <c r="BL52" s="19"/>
    </row>
    <row r="53" spans="2:64" x14ac:dyDescent="0.45">
      <c r="B53" s="44">
        <v>43556</v>
      </c>
      <c r="C53" s="45">
        <f t="shared" si="16"/>
        <v>1194.4896689422694</v>
      </c>
      <c r="E53" s="44">
        <v>44652</v>
      </c>
      <c r="F53" s="46">
        <v>-1E-3</v>
      </c>
      <c r="G53" s="47">
        <f t="shared" si="19"/>
        <v>1593.5187914122894</v>
      </c>
      <c r="H53" s="47">
        <f t="shared" si="17"/>
        <v>1930.798035066771</v>
      </c>
      <c r="I53" s="47">
        <f t="shared" si="22"/>
        <v>1256.2395477578079</v>
      </c>
      <c r="J53" s="47">
        <f t="shared" si="23"/>
        <v>1256.2395477578079</v>
      </c>
      <c r="K53" s="47">
        <f t="shared" si="24"/>
        <v>1256.2395477578079</v>
      </c>
      <c r="L53" s="49">
        <f t="shared" si="25"/>
        <v>1256.2395477578079</v>
      </c>
      <c r="AB53" s="44">
        <v>44652</v>
      </c>
      <c r="AC53" s="121">
        <f t="shared" si="20"/>
        <v>1593.5187914122894</v>
      </c>
      <c r="AD53" s="55">
        <v>1593.5187914122894</v>
      </c>
      <c r="AE53" s="55">
        <f t="shared" si="21"/>
        <v>0</v>
      </c>
      <c r="BJ53" s="19"/>
      <c r="BL53" s="19"/>
    </row>
    <row r="54" spans="2:64" x14ac:dyDescent="0.45">
      <c r="B54" s="44">
        <v>43586</v>
      </c>
      <c r="C54" s="45">
        <f t="shared" si="16"/>
        <v>1194.4896689422694</v>
      </c>
      <c r="E54" s="44">
        <v>44682</v>
      </c>
      <c r="F54" s="46">
        <v>0</v>
      </c>
      <c r="G54" s="47">
        <f t="shared" si="19"/>
        <v>1593.5187914122894</v>
      </c>
      <c r="H54" s="47">
        <f t="shared" si="17"/>
        <v>1930.798035066771</v>
      </c>
      <c r="I54" s="47">
        <f t="shared" si="22"/>
        <v>1930.798035066771</v>
      </c>
      <c r="J54" s="47">
        <f t="shared" si="23"/>
        <v>1256.2395477578079</v>
      </c>
      <c r="K54" s="47">
        <f t="shared" si="24"/>
        <v>1256.2395477578079</v>
      </c>
      <c r="L54" s="49">
        <f t="shared" si="25"/>
        <v>1256.2395477578079</v>
      </c>
      <c r="AB54" s="44">
        <v>44682</v>
      </c>
      <c r="AC54" s="121">
        <f t="shared" si="20"/>
        <v>1593.5187914122894</v>
      </c>
      <c r="AD54" s="55">
        <v>1593.5187914122894</v>
      </c>
      <c r="AE54" s="55">
        <f t="shared" si="21"/>
        <v>0</v>
      </c>
      <c r="BJ54" s="19"/>
      <c r="BL54" s="19"/>
    </row>
    <row r="55" spans="2:64" x14ac:dyDescent="0.45">
      <c r="B55" s="44">
        <v>43617</v>
      </c>
      <c r="C55" s="45">
        <f t="shared" si="16"/>
        <v>1194.4896689422694</v>
      </c>
      <c r="E55" s="44">
        <v>44713</v>
      </c>
      <c r="F55" s="46">
        <v>-1.2E-2</v>
      </c>
      <c r="G55" s="47">
        <f t="shared" si="19"/>
        <v>1593.5187914122894</v>
      </c>
      <c r="H55" s="47">
        <f t="shared" si="17"/>
        <v>1930.798035066771</v>
      </c>
      <c r="I55" s="47">
        <f t="shared" si="22"/>
        <v>1930.798035066771</v>
      </c>
      <c r="J55" s="47">
        <f t="shared" si="23"/>
        <v>1930.798035066771</v>
      </c>
      <c r="K55" s="47">
        <f t="shared" si="24"/>
        <v>1256.2395477578079</v>
      </c>
      <c r="L55" s="49">
        <f t="shared" si="25"/>
        <v>1256.2395477578079</v>
      </c>
      <c r="AB55" s="44">
        <v>44713</v>
      </c>
      <c r="AC55" s="121">
        <f t="shared" si="20"/>
        <v>1593.5187914122894</v>
      </c>
      <c r="AD55" s="55">
        <v>1593.5187914122894</v>
      </c>
      <c r="AE55" s="55">
        <f t="shared" si="21"/>
        <v>0</v>
      </c>
      <c r="BJ55" s="19"/>
      <c r="BL55" s="19"/>
    </row>
    <row r="56" spans="2:64" x14ac:dyDescent="0.45">
      <c r="B56" s="44">
        <v>43647</v>
      </c>
      <c r="C56" s="45">
        <f t="shared" si="16"/>
        <v>1194.4896689422694</v>
      </c>
      <c r="E56" s="44">
        <v>44743</v>
      </c>
      <c r="F56" s="46">
        <v>-5.0000000000000001E-3</v>
      </c>
      <c r="G56" s="47">
        <f t="shared" si="19"/>
        <v>1593.5187914122894</v>
      </c>
      <c r="H56" s="47">
        <f t="shared" si="17"/>
        <v>1930.798035066771</v>
      </c>
      <c r="I56" s="47">
        <f t="shared" si="22"/>
        <v>1930.798035066771</v>
      </c>
      <c r="J56" s="47">
        <f t="shared" si="23"/>
        <v>1930.798035066771</v>
      </c>
      <c r="K56" s="47">
        <f t="shared" si="24"/>
        <v>1930.798035066771</v>
      </c>
      <c r="L56" s="49">
        <f t="shared" si="25"/>
        <v>1256.2395477578079</v>
      </c>
      <c r="AB56" s="44">
        <v>44743</v>
      </c>
      <c r="AC56" s="121">
        <f t="shared" si="20"/>
        <v>1593.5187914122894</v>
      </c>
      <c r="AD56" s="55">
        <v>1593.5187914122894</v>
      </c>
      <c r="AE56" s="55">
        <f t="shared" si="21"/>
        <v>0</v>
      </c>
      <c r="BJ56" s="19"/>
      <c r="BL56" s="19"/>
    </row>
    <row r="57" spans="2:64" x14ac:dyDescent="0.45">
      <c r="B57" s="44">
        <v>43678</v>
      </c>
      <c r="C57" s="45">
        <f t="shared" si="16"/>
        <v>1194.4896689422694</v>
      </c>
      <c r="E57" s="44">
        <v>44774</v>
      </c>
      <c r="F57" s="46">
        <v>-5.1999999999999998E-2</v>
      </c>
      <c r="G57" s="47">
        <f t="shared" si="19"/>
        <v>1930.798035066771</v>
      </c>
      <c r="H57" s="47">
        <f t="shared" si="17"/>
        <v>1930.798035066771</v>
      </c>
      <c r="I57" s="47">
        <f t="shared" si="22"/>
        <v>1930.798035066771</v>
      </c>
      <c r="J57" s="47">
        <f t="shared" si="23"/>
        <v>1930.798035066771</v>
      </c>
      <c r="K57" s="47">
        <f t="shared" si="24"/>
        <v>1930.798035066771</v>
      </c>
      <c r="L57" s="49">
        <f t="shared" si="25"/>
        <v>1930.798035066771</v>
      </c>
      <c r="AB57" s="44">
        <v>44774</v>
      </c>
      <c r="AC57" s="121">
        <f t="shared" si="20"/>
        <v>1930.798035066771</v>
      </c>
      <c r="AD57" s="55">
        <v>1930.798035066771</v>
      </c>
      <c r="AE57" s="55">
        <f t="shared" si="21"/>
        <v>0</v>
      </c>
      <c r="BJ57" s="19"/>
      <c r="BL57" s="19"/>
    </row>
    <row r="58" spans="2:64" x14ac:dyDescent="0.45">
      <c r="B58" s="44">
        <v>43709</v>
      </c>
      <c r="C58" s="45">
        <f t="shared" si="16"/>
        <v>1194.4896689422694</v>
      </c>
      <c r="E58" s="44">
        <v>44805</v>
      </c>
      <c r="F58" s="46">
        <v>-7.4999999999999997E-2</v>
      </c>
      <c r="G58" s="47">
        <f t="shared" si="19"/>
        <v>1930.798035066771</v>
      </c>
      <c r="H58" s="47">
        <f t="shared" si="17"/>
        <v>1930.798035066771</v>
      </c>
      <c r="I58" s="47">
        <f t="shared" si="22"/>
        <v>1930.798035066771</v>
      </c>
      <c r="J58" s="47">
        <f t="shared" si="23"/>
        <v>1930.798035066771</v>
      </c>
      <c r="K58" s="47">
        <f t="shared" si="24"/>
        <v>1930.798035066771</v>
      </c>
      <c r="L58" s="49">
        <f t="shared" si="25"/>
        <v>1930.798035066771</v>
      </c>
      <c r="AB58" s="44">
        <v>44805</v>
      </c>
      <c r="AC58" s="121">
        <f t="shared" si="20"/>
        <v>1930.798035066771</v>
      </c>
      <c r="AD58" s="55">
        <v>1930.798035066771</v>
      </c>
      <c r="AE58" s="55">
        <f t="shared" si="21"/>
        <v>0</v>
      </c>
      <c r="BJ58" s="19"/>
      <c r="BL58" s="19"/>
    </row>
    <row r="59" spans="2:64" x14ac:dyDescent="0.45">
      <c r="B59" s="44">
        <v>43739</v>
      </c>
      <c r="C59" s="45">
        <f t="shared" si="16"/>
        <v>1122.4557671889079</v>
      </c>
      <c r="E59" s="44">
        <v>44835</v>
      </c>
      <c r="F59" s="46">
        <v>-0.1158</v>
      </c>
      <c r="G59" s="47">
        <f t="shared" si="19"/>
        <v>2115.3990175333856</v>
      </c>
      <c r="H59" s="47">
        <f t="shared" si="17"/>
        <v>2300</v>
      </c>
      <c r="I59" s="47">
        <f t="shared" si="22"/>
        <v>1930.798035066771</v>
      </c>
      <c r="J59" s="47">
        <f t="shared" si="23"/>
        <v>1930.798035066771</v>
      </c>
      <c r="K59" s="47">
        <f t="shared" si="24"/>
        <v>1930.798035066771</v>
      </c>
      <c r="L59" s="49">
        <f t="shared" si="25"/>
        <v>1930.798035066771</v>
      </c>
      <c r="AB59" s="44">
        <v>44835</v>
      </c>
      <c r="AC59" s="121">
        <f t="shared" si="20"/>
        <v>2115.3990175333856</v>
      </c>
      <c r="AD59" s="55">
        <v>2115.3990175333856</v>
      </c>
      <c r="AE59" s="55">
        <f t="shared" si="21"/>
        <v>0</v>
      </c>
      <c r="BJ59" s="19"/>
      <c r="BL59" s="19"/>
    </row>
    <row r="60" spans="2:64" x14ac:dyDescent="0.45">
      <c r="B60" s="44">
        <v>43770</v>
      </c>
      <c r="C60" s="45">
        <f t="shared" si="16"/>
        <v>1122.4557671889079</v>
      </c>
      <c r="E60" s="44">
        <v>44866</v>
      </c>
      <c r="F60" s="46">
        <v>-8.6400000000000005E-2</v>
      </c>
      <c r="G60" s="47">
        <f t="shared" si="19"/>
        <v>2115.3990175333856</v>
      </c>
      <c r="H60" s="47">
        <f t="shared" si="17"/>
        <v>2300</v>
      </c>
      <c r="I60" s="47">
        <f t="shared" si="22"/>
        <v>2300</v>
      </c>
      <c r="J60" s="47">
        <f t="shared" si="23"/>
        <v>1930.798035066771</v>
      </c>
      <c r="K60" s="47">
        <f t="shared" si="24"/>
        <v>1930.798035066771</v>
      </c>
      <c r="L60" s="49">
        <f t="shared" si="25"/>
        <v>1930.798035066771</v>
      </c>
      <c r="AB60" s="44">
        <v>44866</v>
      </c>
      <c r="AC60" s="121">
        <f t="shared" si="20"/>
        <v>2115.3990175333856</v>
      </c>
      <c r="AD60" s="55">
        <v>2115.3990175333856</v>
      </c>
      <c r="AE60" s="55">
        <f t="shared" si="21"/>
        <v>0</v>
      </c>
      <c r="BJ60" s="19"/>
      <c r="BL60" s="19"/>
    </row>
    <row r="61" spans="2:64" x14ac:dyDescent="0.45">
      <c r="B61" s="44">
        <v>43800</v>
      </c>
      <c r="C61" s="45">
        <f t="shared" ref="C61:C92" si="26">IFERROR(HLOOKUP(B61,$C$9:$AT$19,11,0),C60)</f>
        <v>1122.4557671889079</v>
      </c>
      <c r="E61" s="44">
        <v>44896</v>
      </c>
      <c r="F61" s="46">
        <v>-9.6000000000000002E-2</v>
      </c>
      <c r="G61" s="47">
        <f t="shared" si="19"/>
        <v>2115.3990175333856</v>
      </c>
      <c r="H61" s="47">
        <f t="shared" si="17"/>
        <v>2300</v>
      </c>
      <c r="I61" s="47">
        <f t="shared" si="22"/>
        <v>2300</v>
      </c>
      <c r="J61" s="47">
        <f t="shared" si="23"/>
        <v>2300</v>
      </c>
      <c r="K61" s="47">
        <f t="shared" si="24"/>
        <v>1930.798035066771</v>
      </c>
      <c r="L61" s="49">
        <f t="shared" si="25"/>
        <v>1930.798035066771</v>
      </c>
      <c r="AB61" s="44">
        <v>44896</v>
      </c>
      <c r="AC61" s="121">
        <f t="shared" si="20"/>
        <v>2115.3990175333856</v>
      </c>
      <c r="AD61" s="55">
        <v>2115.3990175333856</v>
      </c>
      <c r="AE61" s="55">
        <f t="shared" si="21"/>
        <v>0</v>
      </c>
      <c r="BJ61" s="19"/>
      <c r="BL61" s="19"/>
    </row>
    <row r="62" spans="2:64" x14ac:dyDescent="0.45">
      <c r="B62" s="44">
        <v>43831</v>
      </c>
      <c r="C62" s="45">
        <f t="shared" si="26"/>
        <v>1122.4557671889079</v>
      </c>
      <c r="E62" s="44">
        <v>44927</v>
      </c>
      <c r="F62" s="46">
        <v>-0.10892720746431793</v>
      </c>
      <c r="G62" s="47">
        <f t="shared" si="19"/>
        <v>2115.3990175333856</v>
      </c>
      <c r="H62" s="47">
        <f t="shared" si="17"/>
        <v>2300</v>
      </c>
      <c r="I62" s="47">
        <f t="shared" si="22"/>
        <v>2300</v>
      </c>
      <c r="J62" s="47">
        <f t="shared" si="23"/>
        <v>2300</v>
      </c>
      <c r="K62" s="47">
        <f t="shared" si="24"/>
        <v>2300</v>
      </c>
      <c r="L62" s="49">
        <f t="shared" si="25"/>
        <v>1930.798035066771</v>
      </c>
      <c r="AB62" s="44">
        <v>44927</v>
      </c>
      <c r="AC62" s="121">
        <f t="shared" si="20"/>
        <v>2115.3990175333856</v>
      </c>
      <c r="AD62" s="55">
        <v>2115.3990175333856</v>
      </c>
      <c r="AE62" s="55">
        <f t="shared" si="21"/>
        <v>0</v>
      </c>
      <c r="BJ62" s="19"/>
      <c r="BL62" s="19"/>
    </row>
    <row r="63" spans="2:64" x14ac:dyDescent="0.45">
      <c r="B63" s="44">
        <v>43862</v>
      </c>
      <c r="C63" s="45">
        <f t="shared" si="26"/>
        <v>1122.4557671889079</v>
      </c>
      <c r="E63" s="44">
        <v>44958</v>
      </c>
      <c r="F63" s="46"/>
      <c r="G63" s="47">
        <f t="shared" si="19"/>
        <v>2300</v>
      </c>
      <c r="H63" s="47">
        <f t="shared" si="17"/>
        <v>2300</v>
      </c>
      <c r="I63" s="47">
        <f t="shared" si="22"/>
        <v>2300</v>
      </c>
      <c r="J63" s="47">
        <f t="shared" si="23"/>
        <v>2300</v>
      </c>
      <c r="K63" s="47">
        <f t="shared" si="24"/>
        <v>2300</v>
      </c>
      <c r="L63" s="49">
        <f t="shared" si="25"/>
        <v>2300</v>
      </c>
      <c r="AB63" s="44">
        <v>44958</v>
      </c>
      <c r="AC63" s="121">
        <f t="shared" si="20"/>
        <v>2300</v>
      </c>
      <c r="AD63" s="55">
        <v>2300</v>
      </c>
      <c r="AE63" s="55">
        <f t="shared" si="21"/>
        <v>0</v>
      </c>
      <c r="BJ63" s="19"/>
      <c r="BL63" s="19"/>
    </row>
    <row r="64" spans="2:64" x14ac:dyDescent="0.45">
      <c r="B64" s="44">
        <v>43891</v>
      </c>
      <c r="C64" s="45">
        <f t="shared" si="26"/>
        <v>1122.4557671889079</v>
      </c>
      <c r="E64" s="44">
        <v>44986</v>
      </c>
      <c r="F64" s="46"/>
      <c r="G64" s="47">
        <f t="shared" si="19"/>
        <v>2300</v>
      </c>
      <c r="H64" s="47">
        <f t="shared" si="17"/>
        <v>2300</v>
      </c>
      <c r="I64" s="47">
        <f t="shared" si="22"/>
        <v>2300</v>
      </c>
      <c r="J64" s="47">
        <f t="shared" si="23"/>
        <v>2300</v>
      </c>
      <c r="K64" s="47">
        <f t="shared" si="24"/>
        <v>2300</v>
      </c>
      <c r="L64" s="49">
        <f t="shared" si="25"/>
        <v>2300</v>
      </c>
      <c r="AB64" s="44">
        <v>44986</v>
      </c>
      <c r="AC64" s="121">
        <f t="shared" si="20"/>
        <v>2300</v>
      </c>
      <c r="AD64" s="55">
        <v>2300</v>
      </c>
      <c r="AE64" s="55">
        <f t="shared" si="21"/>
        <v>0</v>
      </c>
      <c r="BJ64" s="19"/>
      <c r="BL64" s="19"/>
    </row>
    <row r="65" spans="2:64" x14ac:dyDescent="0.45">
      <c r="B65" s="44">
        <v>43922</v>
      </c>
      <c r="C65" s="45">
        <f t="shared" si="26"/>
        <v>1106.2648230586424</v>
      </c>
      <c r="E65" s="44">
        <v>45017</v>
      </c>
      <c r="F65" s="46"/>
      <c r="G65" s="47">
        <f t="shared" si="19"/>
        <v>2400</v>
      </c>
      <c r="H65" s="47">
        <f t="shared" si="17"/>
        <v>2500</v>
      </c>
      <c r="I65" s="47">
        <f t="shared" si="22"/>
        <v>2300</v>
      </c>
      <c r="J65" s="47">
        <f t="shared" si="23"/>
        <v>2300</v>
      </c>
      <c r="K65" s="47">
        <f t="shared" si="24"/>
        <v>2300</v>
      </c>
      <c r="L65" s="49">
        <f t="shared" si="25"/>
        <v>2300</v>
      </c>
      <c r="AB65" s="44">
        <v>45017</v>
      </c>
      <c r="AC65" s="121">
        <f t="shared" si="20"/>
        <v>2400</v>
      </c>
      <c r="AD65" s="55">
        <v>2400</v>
      </c>
      <c r="AE65" s="55">
        <f t="shared" si="21"/>
        <v>0</v>
      </c>
      <c r="BJ65" s="19"/>
      <c r="BL65" s="19"/>
    </row>
    <row r="66" spans="2:64" x14ac:dyDescent="0.45">
      <c r="B66" s="44">
        <v>43952</v>
      </c>
      <c r="C66" s="45">
        <f t="shared" si="26"/>
        <v>1106.2648230586424</v>
      </c>
      <c r="E66" s="44">
        <v>45047</v>
      </c>
      <c r="F66" s="46"/>
      <c r="G66" s="47">
        <f t="shared" si="19"/>
        <v>2400</v>
      </c>
      <c r="H66" s="47">
        <f t="shared" si="17"/>
        <v>2500</v>
      </c>
      <c r="I66" s="47">
        <f t="shared" si="22"/>
        <v>2500</v>
      </c>
      <c r="J66" s="47">
        <f t="shared" si="23"/>
        <v>2300</v>
      </c>
      <c r="K66" s="47">
        <f t="shared" si="24"/>
        <v>2300</v>
      </c>
      <c r="L66" s="49">
        <f t="shared" si="25"/>
        <v>2300</v>
      </c>
      <c r="AB66" s="44">
        <v>45047</v>
      </c>
      <c r="AC66" s="121">
        <f t="shared" si="20"/>
        <v>2400</v>
      </c>
      <c r="AD66" s="55">
        <v>2400</v>
      </c>
      <c r="AE66" s="55">
        <f t="shared" si="21"/>
        <v>0</v>
      </c>
      <c r="BJ66" s="19"/>
      <c r="BL66" s="19"/>
    </row>
    <row r="67" spans="2:64" x14ac:dyDescent="0.45">
      <c r="B67" s="44">
        <v>43983</v>
      </c>
      <c r="C67" s="45">
        <f t="shared" si="26"/>
        <v>1106.2648230586424</v>
      </c>
      <c r="E67" s="44">
        <v>45078</v>
      </c>
      <c r="F67" s="46"/>
      <c r="G67" s="47">
        <f t="shared" si="19"/>
        <v>2400</v>
      </c>
      <c r="H67" s="47">
        <f t="shared" si="17"/>
        <v>2500</v>
      </c>
      <c r="I67" s="47">
        <f t="shared" si="22"/>
        <v>2500</v>
      </c>
      <c r="J67" s="47">
        <f t="shared" si="23"/>
        <v>2500</v>
      </c>
      <c r="K67" s="47">
        <f t="shared" si="24"/>
        <v>2300</v>
      </c>
      <c r="L67" s="49">
        <f t="shared" si="25"/>
        <v>2300</v>
      </c>
      <c r="AB67" s="44">
        <v>45078</v>
      </c>
      <c r="AC67" s="121">
        <f t="shared" si="20"/>
        <v>2400</v>
      </c>
      <c r="AD67" s="55">
        <v>2400</v>
      </c>
      <c r="AE67" s="55">
        <f t="shared" si="21"/>
        <v>0</v>
      </c>
      <c r="BJ67" s="19"/>
      <c r="BL67" s="19"/>
    </row>
    <row r="68" spans="2:64" x14ac:dyDescent="0.45">
      <c r="B68" s="44">
        <v>44013</v>
      </c>
      <c r="C68" s="45">
        <f t="shared" si="26"/>
        <v>1106.2648230586424</v>
      </c>
      <c r="E68" s="44">
        <v>45108</v>
      </c>
      <c r="F68" s="46"/>
      <c r="G68" s="47">
        <f t="shared" si="19"/>
        <v>2187.5</v>
      </c>
      <c r="H68" s="47">
        <f t="shared" si="17"/>
        <v>2075</v>
      </c>
      <c r="I68" s="47">
        <f t="shared" si="22"/>
        <v>2500</v>
      </c>
      <c r="J68" s="47">
        <f t="shared" si="23"/>
        <v>2500</v>
      </c>
      <c r="K68" s="47">
        <f t="shared" si="24"/>
        <v>2500</v>
      </c>
      <c r="L68" s="49">
        <f t="shared" si="25"/>
        <v>2300</v>
      </c>
      <c r="AB68" s="44">
        <v>45108</v>
      </c>
      <c r="AC68" s="121">
        <f t="shared" si="20"/>
        <v>2187.5</v>
      </c>
      <c r="AD68" s="55">
        <v>2187.5</v>
      </c>
      <c r="AE68" s="55">
        <f t="shared" si="21"/>
        <v>0</v>
      </c>
      <c r="BJ68" s="19"/>
      <c r="BL68" s="19"/>
    </row>
    <row r="69" spans="2:64" x14ac:dyDescent="0.45">
      <c r="B69" s="44">
        <v>44044</v>
      </c>
      <c r="C69" s="45">
        <f t="shared" si="26"/>
        <v>1106.2648230586424</v>
      </c>
      <c r="E69" s="44">
        <v>45139</v>
      </c>
      <c r="F69" s="46"/>
      <c r="G69" s="47">
        <f t="shared" si="19"/>
        <v>2287.5</v>
      </c>
      <c r="H69" s="47">
        <f t="shared" si="17"/>
        <v>2075</v>
      </c>
      <c r="I69" s="47">
        <f t="shared" si="22"/>
        <v>2075</v>
      </c>
      <c r="J69" s="47">
        <f t="shared" si="23"/>
        <v>2500</v>
      </c>
      <c r="K69" s="47">
        <f t="shared" si="24"/>
        <v>2500</v>
      </c>
      <c r="L69" s="49">
        <f t="shared" si="25"/>
        <v>2500</v>
      </c>
      <c r="AB69" s="44">
        <v>45139</v>
      </c>
      <c r="AC69" s="121">
        <f t="shared" si="20"/>
        <v>2287.5</v>
      </c>
      <c r="AD69" s="55">
        <v>2287.5</v>
      </c>
      <c r="AE69" s="55">
        <f t="shared" si="21"/>
        <v>0</v>
      </c>
      <c r="BJ69" s="19"/>
      <c r="BL69" s="19"/>
    </row>
    <row r="70" spans="2:64" x14ac:dyDescent="0.45">
      <c r="B70" s="44">
        <v>44075</v>
      </c>
      <c r="C70" s="45">
        <f t="shared" si="26"/>
        <v>1106.2648230586424</v>
      </c>
      <c r="E70" s="44">
        <v>45170</v>
      </c>
      <c r="F70" s="46"/>
      <c r="G70" s="47">
        <f t="shared" si="19"/>
        <v>2287.5</v>
      </c>
      <c r="H70" s="47">
        <f t="shared" si="17"/>
        <v>2075</v>
      </c>
      <c r="I70" s="47">
        <f t="shared" si="22"/>
        <v>2075</v>
      </c>
      <c r="J70" s="47">
        <f t="shared" si="23"/>
        <v>2075</v>
      </c>
      <c r="K70" s="47">
        <f t="shared" si="24"/>
        <v>2500</v>
      </c>
      <c r="L70" s="49">
        <f t="shared" si="25"/>
        <v>2500</v>
      </c>
      <c r="AB70" s="44">
        <v>45170</v>
      </c>
      <c r="AC70" s="121">
        <f t="shared" si="20"/>
        <v>2287.5</v>
      </c>
      <c r="AD70" s="55">
        <v>2287.5</v>
      </c>
      <c r="AE70" s="55">
        <f t="shared" si="21"/>
        <v>0</v>
      </c>
      <c r="BJ70" s="19"/>
      <c r="BL70" s="19"/>
    </row>
    <row r="71" spans="2:64" x14ac:dyDescent="0.45">
      <c r="B71" s="44">
        <v>44105</v>
      </c>
      <c r="C71" s="45">
        <f t="shared" si="26"/>
        <v>1025.5021382861742</v>
      </c>
      <c r="E71" s="44">
        <v>45200</v>
      </c>
      <c r="F71" s="46"/>
      <c r="G71" s="47">
        <f t="shared" si="19"/>
        <v>2180</v>
      </c>
      <c r="H71" s="47">
        <f t="shared" si="17"/>
        <v>1860</v>
      </c>
      <c r="I71" s="47">
        <f t="shared" si="22"/>
        <v>2075</v>
      </c>
      <c r="J71" s="47">
        <f t="shared" si="23"/>
        <v>2075</v>
      </c>
      <c r="K71" s="47">
        <f t="shared" si="24"/>
        <v>2075</v>
      </c>
      <c r="L71" s="49">
        <f t="shared" si="25"/>
        <v>2500</v>
      </c>
      <c r="AB71" s="44">
        <v>45200</v>
      </c>
      <c r="AC71" s="121">
        <f t="shared" si="20"/>
        <v>2180</v>
      </c>
      <c r="AD71" s="55">
        <v>2180</v>
      </c>
      <c r="AE71" s="55">
        <f t="shared" si="21"/>
        <v>0</v>
      </c>
      <c r="BJ71" s="19"/>
      <c r="BL71" s="19"/>
    </row>
    <row r="72" spans="2:64" x14ac:dyDescent="0.45">
      <c r="B72" s="44">
        <v>44136</v>
      </c>
      <c r="C72" s="45">
        <f t="shared" si="26"/>
        <v>1025.5021382861742</v>
      </c>
      <c r="E72" s="44">
        <v>45231</v>
      </c>
      <c r="F72" s="46"/>
      <c r="G72" s="47">
        <f t="shared" si="19"/>
        <v>1967.5</v>
      </c>
      <c r="H72" s="47">
        <f t="shared" si="17"/>
        <v>1860</v>
      </c>
      <c r="I72" s="47">
        <f t="shared" si="22"/>
        <v>1860</v>
      </c>
      <c r="J72" s="47">
        <f t="shared" si="23"/>
        <v>2075</v>
      </c>
      <c r="K72" s="47">
        <f t="shared" si="24"/>
        <v>2075</v>
      </c>
      <c r="L72" s="49">
        <f t="shared" si="25"/>
        <v>2075</v>
      </c>
      <c r="AB72" s="44">
        <v>45231</v>
      </c>
      <c r="AC72" s="121">
        <f t="shared" si="20"/>
        <v>1967.5</v>
      </c>
      <c r="AD72" s="55">
        <v>1967.5</v>
      </c>
      <c r="AE72" s="55">
        <f t="shared" si="21"/>
        <v>0</v>
      </c>
      <c r="BJ72" s="19"/>
      <c r="BL72" s="19"/>
    </row>
    <row r="73" spans="2:64" x14ac:dyDescent="0.45">
      <c r="B73" s="44">
        <v>44166</v>
      </c>
      <c r="C73" s="45">
        <f t="shared" si="26"/>
        <v>1025.5021382861742</v>
      </c>
      <c r="E73" s="44">
        <v>45261</v>
      </c>
      <c r="F73" s="46"/>
      <c r="G73" s="47">
        <f t="shared" si="19"/>
        <v>1967.5</v>
      </c>
      <c r="H73" s="47">
        <f t="shared" si="17"/>
        <v>1860</v>
      </c>
      <c r="I73" s="47">
        <f t="shared" si="22"/>
        <v>1860</v>
      </c>
      <c r="J73" s="47">
        <f t="shared" si="23"/>
        <v>1860</v>
      </c>
      <c r="K73" s="47">
        <f t="shared" si="24"/>
        <v>2075</v>
      </c>
      <c r="L73" s="49">
        <f t="shared" si="25"/>
        <v>2075</v>
      </c>
      <c r="AB73" s="44">
        <v>45261</v>
      </c>
      <c r="AC73" s="121">
        <f t="shared" si="20"/>
        <v>1967.5</v>
      </c>
      <c r="AD73" s="55">
        <v>1967.5</v>
      </c>
      <c r="AE73" s="55">
        <f t="shared" si="21"/>
        <v>0</v>
      </c>
      <c r="BJ73" s="19"/>
      <c r="BL73" s="19"/>
    </row>
    <row r="74" spans="2:64" x14ac:dyDescent="0.45">
      <c r="B74" s="44">
        <v>44197</v>
      </c>
      <c r="C74" s="45">
        <f t="shared" si="26"/>
        <v>1025.5021382861742</v>
      </c>
      <c r="E74" s="44">
        <v>45292</v>
      </c>
      <c r="F74" s="46"/>
      <c r="G74" s="47">
        <f t="shared" si="19"/>
        <v>2017</v>
      </c>
      <c r="H74" s="47">
        <f t="shared" si="17"/>
        <v>1959</v>
      </c>
      <c r="I74" s="47">
        <f t="shared" si="22"/>
        <v>1860</v>
      </c>
      <c r="J74" s="47">
        <f t="shared" si="23"/>
        <v>1860</v>
      </c>
      <c r="K74" s="47">
        <f t="shared" si="24"/>
        <v>1860</v>
      </c>
      <c r="L74" s="49">
        <f t="shared" si="25"/>
        <v>2075</v>
      </c>
      <c r="AB74" s="44">
        <v>45292</v>
      </c>
      <c r="AC74" s="121">
        <f t="shared" si="20"/>
        <v>2017</v>
      </c>
      <c r="AD74" s="55">
        <v>2017</v>
      </c>
      <c r="AE74" s="55">
        <f t="shared" si="21"/>
        <v>0</v>
      </c>
      <c r="BJ74" s="19"/>
      <c r="BL74" s="19"/>
    </row>
    <row r="75" spans="2:64" x14ac:dyDescent="0.45">
      <c r="B75" s="44">
        <v>44228</v>
      </c>
      <c r="C75" s="45">
        <f t="shared" si="26"/>
        <v>1025.5021382861742</v>
      </c>
      <c r="E75" s="44">
        <v>45323</v>
      </c>
      <c r="F75" s="46"/>
      <c r="G75" s="47">
        <f t="shared" si="19"/>
        <v>1909.5</v>
      </c>
      <c r="H75" s="47">
        <f t="shared" si="17"/>
        <v>1959</v>
      </c>
      <c r="I75" s="47">
        <f t="shared" si="22"/>
        <v>1959</v>
      </c>
      <c r="J75" s="47">
        <f t="shared" si="23"/>
        <v>1860</v>
      </c>
      <c r="K75" s="47">
        <f t="shared" si="24"/>
        <v>1860</v>
      </c>
      <c r="L75" s="49">
        <f t="shared" si="25"/>
        <v>1860</v>
      </c>
      <c r="AB75" s="44">
        <v>45323</v>
      </c>
      <c r="AC75" s="121">
        <f t="shared" si="20"/>
        <v>1909.5</v>
      </c>
      <c r="AD75" s="55">
        <v>1909.5</v>
      </c>
      <c r="AE75" s="55">
        <f t="shared" si="21"/>
        <v>0</v>
      </c>
      <c r="BJ75" s="19"/>
      <c r="BL75" s="19"/>
    </row>
    <row r="76" spans="2:64" x14ac:dyDescent="0.45">
      <c r="B76" s="44">
        <v>44256</v>
      </c>
      <c r="C76" s="45">
        <f t="shared" si="26"/>
        <v>1025.5021382861742</v>
      </c>
      <c r="E76" s="44">
        <v>45352</v>
      </c>
      <c r="F76" s="46"/>
      <c r="G76" s="47">
        <f t="shared" si="19"/>
        <v>1909.5</v>
      </c>
      <c r="H76" s="47">
        <f t="shared" si="17"/>
        <v>1959</v>
      </c>
      <c r="I76" s="47">
        <f t="shared" si="22"/>
        <v>1959</v>
      </c>
      <c r="J76" s="47">
        <f t="shared" si="23"/>
        <v>1959</v>
      </c>
      <c r="K76" s="47">
        <f t="shared" si="24"/>
        <v>1860</v>
      </c>
      <c r="L76" s="49">
        <f t="shared" si="25"/>
        <v>1860</v>
      </c>
      <c r="AB76" s="44">
        <v>45352</v>
      </c>
      <c r="AC76" s="121">
        <f t="shared" si="20"/>
        <v>1909.5</v>
      </c>
      <c r="AD76" s="55">
        <v>1909.5</v>
      </c>
      <c r="AE76" s="55">
        <f t="shared" si="21"/>
        <v>0</v>
      </c>
      <c r="BJ76" s="19"/>
      <c r="BL76" s="19"/>
    </row>
    <row r="77" spans="2:64" x14ac:dyDescent="0.45">
      <c r="B77" s="44">
        <v>44287</v>
      </c>
      <c r="C77" s="45">
        <f t="shared" si="26"/>
        <v>1120.1540524230115</v>
      </c>
      <c r="E77" s="44">
        <v>45383</v>
      </c>
      <c r="F77" s="46"/>
      <c r="G77" s="47">
        <f t="shared" si="19"/>
        <v>1888</v>
      </c>
      <c r="H77" s="47">
        <f t="shared" si="17"/>
        <v>1916</v>
      </c>
      <c r="I77" s="47">
        <f t="shared" si="22"/>
        <v>1959</v>
      </c>
      <c r="J77" s="47">
        <f t="shared" si="23"/>
        <v>1959</v>
      </c>
      <c r="K77" s="47">
        <f t="shared" si="24"/>
        <v>1959</v>
      </c>
      <c r="L77" s="49">
        <f t="shared" si="25"/>
        <v>1860</v>
      </c>
      <c r="AB77" s="44">
        <v>45383</v>
      </c>
      <c r="AC77" s="121">
        <f t="shared" si="20"/>
        <v>1888</v>
      </c>
      <c r="AD77" s="55">
        <v>1888</v>
      </c>
      <c r="AE77" s="55">
        <f t="shared" si="21"/>
        <v>0</v>
      </c>
      <c r="BJ77" s="19"/>
      <c r="BL77" s="19"/>
    </row>
    <row r="78" spans="2:64" x14ac:dyDescent="0.45">
      <c r="B78" s="44">
        <v>44317</v>
      </c>
      <c r="C78" s="45">
        <f t="shared" si="26"/>
        <v>1120.1540524230115</v>
      </c>
      <c r="E78" s="44">
        <v>45413</v>
      </c>
      <c r="F78" s="46"/>
      <c r="G78" s="47">
        <f t="shared" si="19"/>
        <v>1937.5</v>
      </c>
      <c r="H78" s="47">
        <f t="shared" si="17"/>
        <v>1916</v>
      </c>
      <c r="I78" s="47">
        <f t="shared" si="22"/>
        <v>1916</v>
      </c>
      <c r="J78" s="47">
        <f t="shared" si="23"/>
        <v>1959</v>
      </c>
      <c r="K78" s="47">
        <f t="shared" si="24"/>
        <v>1959</v>
      </c>
      <c r="L78" s="49">
        <f t="shared" si="25"/>
        <v>1959</v>
      </c>
      <c r="AB78" s="44">
        <v>45413</v>
      </c>
      <c r="AC78" s="121">
        <f t="shared" si="20"/>
        <v>1937.5</v>
      </c>
      <c r="AD78" s="55">
        <v>1937.5</v>
      </c>
      <c r="AE78" s="55">
        <f t="shared" si="21"/>
        <v>0</v>
      </c>
      <c r="BJ78" s="19"/>
      <c r="BL78" s="19"/>
    </row>
    <row r="79" spans="2:64" x14ac:dyDescent="0.45">
      <c r="B79" s="44">
        <v>44348</v>
      </c>
      <c r="C79" s="45">
        <f t="shared" si="26"/>
        <v>1120.1540524230115</v>
      </c>
      <c r="E79" s="44">
        <v>45444</v>
      </c>
      <c r="F79" s="46"/>
      <c r="G79" s="47">
        <f t="shared" si="19"/>
        <v>1937.5</v>
      </c>
      <c r="H79" s="47">
        <f t="shared" si="17"/>
        <v>1916</v>
      </c>
      <c r="I79" s="47">
        <f t="shared" si="22"/>
        <v>1916</v>
      </c>
      <c r="J79" s="47">
        <f t="shared" si="23"/>
        <v>1916</v>
      </c>
      <c r="K79" s="47">
        <f t="shared" si="24"/>
        <v>1959</v>
      </c>
      <c r="L79" s="49">
        <f t="shared" si="25"/>
        <v>1959</v>
      </c>
      <c r="AB79" s="44">
        <v>45444</v>
      </c>
      <c r="AC79" s="121">
        <f t="shared" si="20"/>
        <v>1937.5</v>
      </c>
      <c r="AD79" s="55">
        <v>1937.5</v>
      </c>
      <c r="AE79" s="55">
        <f t="shared" si="21"/>
        <v>0</v>
      </c>
      <c r="BJ79" s="19"/>
      <c r="BL79" s="19"/>
    </row>
    <row r="80" spans="2:64" x14ac:dyDescent="0.45">
      <c r="B80" s="44">
        <v>44378</v>
      </c>
      <c r="C80" s="45">
        <f t="shared" si="26"/>
        <v>1120.1540524230115</v>
      </c>
      <c r="E80" s="44">
        <v>45474</v>
      </c>
      <c r="F80" s="46"/>
      <c r="G80" s="47">
        <f t="shared" si="19"/>
        <v>1914.5</v>
      </c>
      <c r="H80" s="47">
        <f t="shared" si="17"/>
        <v>1870</v>
      </c>
      <c r="I80" s="47">
        <f t="shared" si="22"/>
        <v>1916</v>
      </c>
      <c r="J80" s="47">
        <f t="shared" si="23"/>
        <v>1916</v>
      </c>
      <c r="K80" s="47">
        <f t="shared" si="24"/>
        <v>1916</v>
      </c>
      <c r="L80" s="49">
        <f t="shared" si="25"/>
        <v>1959</v>
      </c>
      <c r="AB80" s="44">
        <v>45474</v>
      </c>
      <c r="AC80" s="121">
        <f t="shared" si="20"/>
        <v>1914.5</v>
      </c>
      <c r="AD80" s="55">
        <v>1914.5</v>
      </c>
      <c r="AE80" s="55">
        <f t="shared" si="21"/>
        <v>0</v>
      </c>
      <c r="BJ80" s="19"/>
      <c r="BL80" s="19"/>
    </row>
    <row r="81" spans="2:64" x14ac:dyDescent="0.45">
      <c r="B81" s="44">
        <v>44409</v>
      </c>
      <c r="C81" s="45">
        <f t="shared" si="26"/>
        <v>1120.1540524230115</v>
      </c>
      <c r="E81" s="44">
        <v>45505</v>
      </c>
      <c r="F81" s="46"/>
      <c r="G81" s="47">
        <f t="shared" si="19"/>
        <v>1893</v>
      </c>
      <c r="H81" s="47">
        <f t="shared" si="17"/>
        <v>1870</v>
      </c>
      <c r="I81" s="47">
        <f t="shared" si="22"/>
        <v>1870</v>
      </c>
      <c r="J81" s="47">
        <f t="shared" si="23"/>
        <v>1916</v>
      </c>
      <c r="K81" s="47">
        <f t="shared" si="24"/>
        <v>1916</v>
      </c>
      <c r="L81" s="49">
        <f t="shared" si="25"/>
        <v>1916</v>
      </c>
      <c r="AB81" s="44">
        <v>45505</v>
      </c>
      <c r="AC81" s="121">
        <f t="shared" si="20"/>
        <v>1893</v>
      </c>
      <c r="AD81" s="55">
        <v>1893</v>
      </c>
      <c r="AE81" s="55">
        <f t="shared" si="21"/>
        <v>0</v>
      </c>
      <c r="BJ81" s="19"/>
      <c r="BL81" s="19"/>
    </row>
    <row r="82" spans="2:64" x14ac:dyDescent="0.45">
      <c r="B82" s="44">
        <v>44440</v>
      </c>
      <c r="C82" s="45">
        <f t="shared" si="26"/>
        <v>1120.1540524230115</v>
      </c>
      <c r="E82" s="44">
        <v>45536</v>
      </c>
      <c r="F82" s="46"/>
      <c r="G82" s="47">
        <f t="shared" si="19"/>
        <v>1893</v>
      </c>
      <c r="H82" s="47">
        <f t="shared" si="17"/>
        <v>1870</v>
      </c>
      <c r="I82" s="47">
        <f t="shared" si="22"/>
        <v>1870</v>
      </c>
      <c r="J82" s="47">
        <f t="shared" si="23"/>
        <v>1870</v>
      </c>
      <c r="K82" s="47">
        <f t="shared" si="24"/>
        <v>1916</v>
      </c>
      <c r="L82" s="49">
        <f t="shared" si="25"/>
        <v>1916</v>
      </c>
      <c r="AB82" s="44">
        <v>45536</v>
      </c>
      <c r="AC82" s="121">
        <f t="shared" si="20"/>
        <v>1893</v>
      </c>
      <c r="AD82" s="55">
        <v>1893</v>
      </c>
      <c r="AE82" s="55">
        <f t="shared" si="21"/>
        <v>0</v>
      </c>
      <c r="BJ82" s="19"/>
      <c r="BL82" s="19"/>
    </row>
    <row r="83" spans="2:64" x14ac:dyDescent="0.45">
      <c r="B83" s="44">
        <v>44470</v>
      </c>
      <c r="C83" s="45">
        <f t="shared" si="26"/>
        <v>1256.2395477578079</v>
      </c>
      <c r="E83" s="44">
        <v>45566</v>
      </c>
      <c r="F83" s="46"/>
      <c r="G83" s="47">
        <f t="shared" si="19"/>
        <v>1817</v>
      </c>
      <c r="H83" s="47">
        <f t="shared" si="17"/>
        <v>1718</v>
      </c>
      <c r="I83" s="47">
        <f t="shared" si="22"/>
        <v>1870</v>
      </c>
      <c r="J83" s="47">
        <f t="shared" si="23"/>
        <v>1870</v>
      </c>
      <c r="K83" s="47">
        <f t="shared" si="24"/>
        <v>1870</v>
      </c>
      <c r="L83" s="49">
        <f t="shared" si="25"/>
        <v>1916</v>
      </c>
      <c r="AB83" s="44">
        <v>45566</v>
      </c>
      <c r="AC83" s="121">
        <f t="shared" si="20"/>
        <v>1817</v>
      </c>
      <c r="AD83" s="55">
        <v>1745.0749999999998</v>
      </c>
      <c r="AE83" s="55">
        <f t="shared" si="21"/>
        <v>71.925000000000182</v>
      </c>
      <c r="BJ83" s="19"/>
      <c r="BL83" s="19"/>
    </row>
    <row r="84" spans="2:64" x14ac:dyDescent="0.45">
      <c r="B84" s="44">
        <v>44501</v>
      </c>
      <c r="C84" s="45">
        <f t="shared" si="26"/>
        <v>1256.2395477578079</v>
      </c>
      <c r="E84" s="44">
        <v>45597</v>
      </c>
      <c r="F84" s="46"/>
      <c r="G84" s="47">
        <f t="shared" si="19"/>
        <v>1794</v>
      </c>
      <c r="H84" s="47">
        <f t="shared" si="17"/>
        <v>1718</v>
      </c>
      <c r="I84" s="47">
        <f t="shared" si="22"/>
        <v>1718</v>
      </c>
      <c r="J84" s="47">
        <f t="shared" si="23"/>
        <v>1870</v>
      </c>
      <c r="K84" s="47">
        <f t="shared" si="24"/>
        <v>1870</v>
      </c>
      <c r="L84" s="49">
        <f t="shared" si="25"/>
        <v>1870</v>
      </c>
      <c r="AB84" s="44">
        <v>45597</v>
      </c>
      <c r="AC84" s="121">
        <f t="shared" si="20"/>
        <v>1794</v>
      </c>
      <c r="AD84" s="55">
        <v>1722.0749999999998</v>
      </c>
      <c r="AE84" s="55">
        <f t="shared" si="21"/>
        <v>71.925000000000182</v>
      </c>
      <c r="BJ84" s="19"/>
      <c r="BL84" s="19"/>
    </row>
    <row r="85" spans="2:64" x14ac:dyDescent="0.45">
      <c r="B85" s="44">
        <v>44531</v>
      </c>
      <c r="C85" s="45">
        <f t="shared" si="26"/>
        <v>1256.2395477578079</v>
      </c>
      <c r="E85" s="44">
        <v>45627</v>
      </c>
      <c r="F85" s="46"/>
      <c r="G85" s="47">
        <f t="shared" si="19"/>
        <v>1794</v>
      </c>
      <c r="H85" s="47">
        <f t="shared" si="17"/>
        <v>1718</v>
      </c>
      <c r="I85" s="47">
        <f t="shared" si="22"/>
        <v>1718</v>
      </c>
      <c r="J85" s="47">
        <f t="shared" si="23"/>
        <v>1718</v>
      </c>
      <c r="K85" s="47">
        <f t="shared" si="24"/>
        <v>1870</v>
      </c>
      <c r="L85" s="49">
        <f t="shared" si="25"/>
        <v>1870</v>
      </c>
      <c r="AB85" s="44">
        <v>45627</v>
      </c>
      <c r="AC85" s="121">
        <f t="shared" si="20"/>
        <v>1794</v>
      </c>
      <c r="AD85" s="55">
        <v>1722.0749999999998</v>
      </c>
      <c r="AE85" s="55">
        <f t="shared" si="21"/>
        <v>71.925000000000182</v>
      </c>
      <c r="BJ85" s="19"/>
      <c r="BL85" s="19"/>
    </row>
    <row r="86" spans="2:64" x14ac:dyDescent="0.45">
      <c r="B86" s="44">
        <v>44562</v>
      </c>
      <c r="C86" s="45">
        <f t="shared" si="26"/>
        <v>1256.2395477578079</v>
      </c>
      <c r="E86" s="44">
        <v>45658</v>
      </c>
      <c r="F86" s="46"/>
      <c r="G86" s="47">
        <f t="shared" si="19"/>
        <v>1820.67</v>
      </c>
      <c r="H86" s="47">
        <f t="shared" si="17"/>
        <v>1771.34</v>
      </c>
      <c r="I86" s="47">
        <f t="shared" si="22"/>
        <v>1718</v>
      </c>
      <c r="J86" s="47">
        <f t="shared" si="23"/>
        <v>1718</v>
      </c>
      <c r="K86" s="47">
        <f t="shared" si="24"/>
        <v>1718</v>
      </c>
      <c r="L86" s="49">
        <f t="shared" si="25"/>
        <v>1870</v>
      </c>
      <c r="AB86" s="44">
        <v>45658</v>
      </c>
      <c r="AC86" s="121">
        <f t="shared" si="20"/>
        <v>1820.67</v>
      </c>
      <c r="AD86" s="55">
        <v>1754.2750000000001</v>
      </c>
      <c r="AE86" s="55">
        <f t="shared" si="21"/>
        <v>66.394999999999982</v>
      </c>
      <c r="BJ86" s="19"/>
      <c r="BL86" s="19"/>
    </row>
    <row r="87" spans="2:64" x14ac:dyDescent="0.45">
      <c r="B87" s="44">
        <v>44593</v>
      </c>
      <c r="C87" s="45">
        <f t="shared" si="26"/>
        <v>1256.2395477578079</v>
      </c>
      <c r="E87" s="44">
        <v>45689</v>
      </c>
      <c r="F87" s="46"/>
      <c r="G87" s="47">
        <f t="shared" si="19"/>
        <v>1744.67</v>
      </c>
      <c r="H87" s="47">
        <f t="shared" si="17"/>
        <v>1771.34</v>
      </c>
      <c r="I87" s="47">
        <f t="shared" si="22"/>
        <v>1771.34</v>
      </c>
      <c r="J87" s="47">
        <f t="shared" si="23"/>
        <v>1718</v>
      </c>
      <c r="K87" s="47">
        <f t="shared" si="24"/>
        <v>1718</v>
      </c>
      <c r="L87" s="49">
        <f t="shared" si="25"/>
        <v>1718</v>
      </c>
      <c r="AB87" s="44">
        <v>45689</v>
      </c>
      <c r="AC87" s="121">
        <f t="shared" si="20"/>
        <v>1744.67</v>
      </c>
      <c r="AD87" s="55">
        <v>1606.35</v>
      </c>
      <c r="AE87" s="55">
        <f t="shared" si="21"/>
        <v>138.32000000000016</v>
      </c>
      <c r="BJ87" s="19"/>
      <c r="BL87" s="19"/>
    </row>
    <row r="88" spans="2:64" x14ac:dyDescent="0.45">
      <c r="B88" s="44">
        <v>44621</v>
      </c>
      <c r="C88" s="45">
        <f t="shared" si="26"/>
        <v>1256.2395477578079</v>
      </c>
      <c r="E88" s="44">
        <v>45717</v>
      </c>
      <c r="F88" s="46"/>
      <c r="G88" s="47">
        <f t="shared" si="19"/>
        <v>1744.67</v>
      </c>
      <c r="H88" s="47">
        <f t="shared" si="17"/>
        <v>1771.34</v>
      </c>
      <c r="I88" s="47">
        <f t="shared" si="22"/>
        <v>1771.34</v>
      </c>
      <c r="J88" s="47">
        <f t="shared" si="23"/>
        <v>1771.34</v>
      </c>
      <c r="K88" s="47">
        <f t="shared" si="24"/>
        <v>1718</v>
      </c>
      <c r="L88" s="49">
        <f t="shared" si="25"/>
        <v>1718</v>
      </c>
      <c r="AB88" s="44">
        <v>45717</v>
      </c>
      <c r="AC88" s="121">
        <f t="shared" si="20"/>
        <v>1744.67</v>
      </c>
      <c r="AD88" s="55">
        <v>1606.35</v>
      </c>
      <c r="AE88" s="55">
        <f t="shared" si="21"/>
        <v>138.32000000000016</v>
      </c>
      <c r="BJ88" s="19"/>
      <c r="BL88" s="19"/>
    </row>
    <row r="89" spans="2:64" x14ac:dyDescent="0.45">
      <c r="B89" s="44">
        <v>44652</v>
      </c>
      <c r="C89" s="45">
        <f t="shared" si="26"/>
        <v>1930.798035066771</v>
      </c>
      <c r="E89" s="44">
        <v>45748</v>
      </c>
      <c r="F89" s="46"/>
      <c r="G89" s="47">
        <f t="shared" si="19"/>
        <v>1798.01</v>
      </c>
      <c r="H89" s="47">
        <f t="shared" si="17"/>
        <v>1878.02</v>
      </c>
      <c r="I89" s="47">
        <f t="shared" si="22"/>
        <v>1771.34</v>
      </c>
      <c r="J89" s="47">
        <f t="shared" si="23"/>
        <v>1771.34</v>
      </c>
      <c r="K89" s="47">
        <f t="shared" si="24"/>
        <v>1771.34</v>
      </c>
      <c r="L89" s="49">
        <f t="shared" si="25"/>
        <v>1718</v>
      </c>
      <c r="AB89" s="44">
        <v>45748</v>
      </c>
      <c r="AC89" s="121">
        <f t="shared" si="20"/>
        <v>1798.01</v>
      </c>
      <c r="AD89" s="55">
        <v>1670.75</v>
      </c>
      <c r="AE89" s="55">
        <f t="shared" si="21"/>
        <v>127.25999999999999</v>
      </c>
      <c r="BJ89" s="19"/>
      <c r="BL89" s="19"/>
    </row>
    <row r="90" spans="2:64" x14ac:dyDescent="0.45">
      <c r="B90" s="44">
        <v>44682</v>
      </c>
      <c r="C90" s="45">
        <f t="shared" si="26"/>
        <v>1930.798035066771</v>
      </c>
      <c r="E90" s="44">
        <v>45778</v>
      </c>
      <c r="F90" s="46"/>
      <c r="G90" s="47">
        <f t="shared" si="19"/>
        <v>1824.6799999999998</v>
      </c>
      <c r="H90" s="47">
        <f t="shared" si="17"/>
        <v>1878.02</v>
      </c>
      <c r="I90" s="47">
        <f t="shared" si="22"/>
        <v>1878.02</v>
      </c>
      <c r="J90" s="47">
        <f t="shared" si="23"/>
        <v>1771.34</v>
      </c>
      <c r="K90" s="47">
        <f t="shared" si="24"/>
        <v>1771.34</v>
      </c>
      <c r="L90" s="49">
        <f t="shared" si="25"/>
        <v>1771.34</v>
      </c>
      <c r="AB90" s="44">
        <v>45778</v>
      </c>
      <c r="AC90" s="121">
        <f t="shared" si="20"/>
        <v>1824.6799999999998</v>
      </c>
      <c r="AD90" s="55">
        <v>1702.95</v>
      </c>
      <c r="AE90" s="55">
        <f t="shared" si="21"/>
        <v>121.72999999999979</v>
      </c>
      <c r="BJ90" s="19"/>
      <c r="BL90" s="19"/>
    </row>
    <row r="91" spans="2:64" x14ac:dyDescent="0.45">
      <c r="B91" s="44">
        <v>44713</v>
      </c>
      <c r="C91" s="45">
        <f t="shared" si="26"/>
        <v>1930.798035066771</v>
      </c>
      <c r="E91" s="44">
        <v>45809</v>
      </c>
      <c r="F91" s="46"/>
      <c r="G91" s="47">
        <f t="shared" si="19"/>
        <v>1824.6799999999998</v>
      </c>
      <c r="H91" s="47">
        <f t="shared" si="17"/>
        <v>1878.02</v>
      </c>
      <c r="I91" s="47">
        <f t="shared" si="22"/>
        <v>1878.02</v>
      </c>
      <c r="J91" s="47">
        <f t="shared" si="23"/>
        <v>1878.02</v>
      </c>
      <c r="K91" s="47">
        <f t="shared" si="24"/>
        <v>1771.34</v>
      </c>
      <c r="L91" s="49">
        <f t="shared" si="25"/>
        <v>1771.34</v>
      </c>
      <c r="AB91" s="44">
        <v>45809</v>
      </c>
      <c r="AC91" s="121">
        <f t="shared" si="20"/>
        <v>1824.6799999999998</v>
      </c>
      <c r="AD91" s="55">
        <v>1702.95</v>
      </c>
      <c r="AE91" s="55">
        <f t="shared" si="21"/>
        <v>121.72999999999979</v>
      </c>
      <c r="BJ91" s="19"/>
      <c r="BL91" s="19"/>
    </row>
    <row r="92" spans="2:64" x14ac:dyDescent="0.45">
      <c r="B92" s="44">
        <v>44743</v>
      </c>
      <c r="C92" s="45">
        <f t="shared" si="26"/>
        <v>1930.798035066771</v>
      </c>
      <c r="E92" s="44">
        <v>45839</v>
      </c>
      <c r="F92" s="46"/>
      <c r="G92" s="47">
        <f t="shared" si="19"/>
        <v>1768.0325</v>
      </c>
      <c r="H92" s="47">
        <f t="shared" si="17"/>
        <v>1764.7250000000001</v>
      </c>
      <c r="I92" s="47">
        <f t="shared" si="22"/>
        <v>1878.02</v>
      </c>
      <c r="J92" s="47">
        <f t="shared" si="23"/>
        <v>1878.02</v>
      </c>
      <c r="K92" s="47">
        <f t="shared" si="24"/>
        <v>1878.02</v>
      </c>
      <c r="L92" s="49">
        <f t="shared" si="25"/>
        <v>1771.34</v>
      </c>
      <c r="AB92" s="44">
        <v>45839</v>
      </c>
      <c r="AC92" s="121">
        <f t="shared" si="20"/>
        <v>1768.0325</v>
      </c>
      <c r="AD92" s="55">
        <v>1660.7750000000001</v>
      </c>
      <c r="AE92" s="55">
        <f t="shared" si="21"/>
        <v>107.25749999999994</v>
      </c>
      <c r="BJ92" s="19"/>
      <c r="BL92" s="19"/>
    </row>
    <row r="93" spans="2:64" x14ac:dyDescent="0.45">
      <c r="B93" s="44">
        <v>44774</v>
      </c>
      <c r="C93" s="45">
        <f t="shared" ref="C93:C124" si="27">IFERROR(HLOOKUP(B93,$C$9:$AT$19,11,0),C92)</f>
        <v>1930.798035066771</v>
      </c>
      <c r="E93" s="44">
        <v>45870</v>
      </c>
      <c r="F93" s="46"/>
      <c r="G93" s="47">
        <f t="shared" si="19"/>
        <v>1821.3724999999999</v>
      </c>
      <c r="H93" s="47">
        <f t="shared" ref="H93:H148" si="28">MAX(VLOOKUP(E93,$B$29:$C$260,2,0)-$G$25,0)</f>
        <v>1764.7250000000001</v>
      </c>
      <c r="I93" s="47">
        <f t="shared" si="22"/>
        <v>1764.7250000000001</v>
      </c>
      <c r="J93" s="47">
        <f t="shared" si="23"/>
        <v>1878.02</v>
      </c>
      <c r="K93" s="47">
        <f t="shared" si="24"/>
        <v>1878.02</v>
      </c>
      <c r="L93" s="49">
        <f t="shared" si="25"/>
        <v>1878.02</v>
      </c>
      <c r="AB93" s="44">
        <v>45870</v>
      </c>
      <c r="AC93" s="121">
        <f t="shared" si="20"/>
        <v>1821.3724999999999</v>
      </c>
      <c r="AD93" s="55">
        <v>1725.1750000000002</v>
      </c>
      <c r="AE93" s="55">
        <f t="shared" si="21"/>
        <v>96.197499999999764</v>
      </c>
      <c r="BJ93" s="19"/>
      <c r="BL93" s="19"/>
    </row>
    <row r="94" spans="2:64" x14ac:dyDescent="0.45">
      <c r="B94" s="44">
        <v>44805</v>
      </c>
      <c r="C94" s="45">
        <f t="shared" si="27"/>
        <v>1930.798035066771</v>
      </c>
      <c r="E94" s="44">
        <v>45901</v>
      </c>
      <c r="F94" s="46"/>
      <c r="G94" s="47">
        <f t="shared" ref="G94:G157" si="29">AVERAGE(H94,L94)</f>
        <v>1821.3724999999999</v>
      </c>
      <c r="H94" s="47">
        <f t="shared" si="28"/>
        <v>1764.7250000000001</v>
      </c>
      <c r="I94" s="47">
        <f t="shared" si="22"/>
        <v>1764.7250000000001</v>
      </c>
      <c r="J94" s="47">
        <f t="shared" si="23"/>
        <v>1764.7250000000001</v>
      </c>
      <c r="K94" s="47">
        <f t="shared" si="24"/>
        <v>1878.02</v>
      </c>
      <c r="L94" s="49">
        <f t="shared" si="25"/>
        <v>1878.02</v>
      </c>
      <c r="AB94" s="44">
        <v>45901</v>
      </c>
      <c r="AC94" s="121">
        <f t="shared" ref="AC94:AC157" si="30">G94</f>
        <v>1821.3724999999999</v>
      </c>
      <c r="AD94" s="55">
        <v>1725.1750000000002</v>
      </c>
      <c r="AE94" s="55">
        <f t="shared" ref="AE94:AE157" si="31">G94-AD94</f>
        <v>96.197499999999764</v>
      </c>
      <c r="BJ94" s="19"/>
      <c r="BL94" s="19"/>
    </row>
    <row r="95" spans="2:64" x14ac:dyDescent="0.45">
      <c r="B95" s="44">
        <v>44835</v>
      </c>
      <c r="C95" s="45">
        <f t="shared" si="27"/>
        <v>2300</v>
      </c>
      <c r="E95" s="44">
        <v>45931</v>
      </c>
      <c r="F95" s="46"/>
      <c r="G95" s="47">
        <f t="shared" si="29"/>
        <v>1708.0774999999999</v>
      </c>
      <c r="H95" s="47">
        <f t="shared" si="28"/>
        <v>1538.135</v>
      </c>
      <c r="I95" s="47">
        <f t="shared" ref="I95:I157" si="32">H94</f>
        <v>1764.7250000000001</v>
      </c>
      <c r="J95" s="47">
        <f t="shared" si="23"/>
        <v>1764.7250000000001</v>
      </c>
      <c r="K95" s="47">
        <f t="shared" si="24"/>
        <v>1764.7250000000001</v>
      </c>
      <c r="L95" s="49">
        <f t="shared" si="25"/>
        <v>1878.02</v>
      </c>
      <c r="AB95" s="44">
        <v>45931</v>
      </c>
      <c r="AC95" s="121">
        <f t="shared" si="30"/>
        <v>1708.0774999999999</v>
      </c>
      <c r="AD95" s="55">
        <v>1640.8249999999998</v>
      </c>
      <c r="AE95" s="55">
        <f t="shared" si="31"/>
        <v>67.252500000000055</v>
      </c>
      <c r="BJ95" s="19"/>
      <c r="BL95" s="19"/>
    </row>
    <row r="96" spans="2:64" x14ac:dyDescent="0.45">
      <c r="B96" s="44">
        <v>44866</v>
      </c>
      <c r="C96" s="45">
        <f t="shared" si="27"/>
        <v>2300</v>
      </c>
      <c r="E96" s="44">
        <v>45962</v>
      </c>
      <c r="F96" s="46"/>
      <c r="G96" s="47">
        <f t="shared" si="29"/>
        <v>1651.43</v>
      </c>
      <c r="H96" s="47">
        <f t="shared" si="28"/>
        <v>1538.135</v>
      </c>
      <c r="I96" s="47">
        <f t="shared" si="32"/>
        <v>1538.135</v>
      </c>
      <c r="J96" s="47">
        <f t="shared" si="23"/>
        <v>1764.7250000000001</v>
      </c>
      <c r="K96" s="47">
        <f t="shared" si="24"/>
        <v>1764.7250000000001</v>
      </c>
      <c r="L96" s="49">
        <f t="shared" si="25"/>
        <v>1764.7250000000001</v>
      </c>
      <c r="AB96" s="44">
        <v>45962</v>
      </c>
      <c r="AC96" s="121">
        <f t="shared" si="30"/>
        <v>1651.43</v>
      </c>
      <c r="AD96" s="55">
        <v>1598.6499999999999</v>
      </c>
      <c r="AE96" s="55">
        <f t="shared" si="31"/>
        <v>52.7800000000002</v>
      </c>
      <c r="BJ96" s="19"/>
      <c r="BL96" s="19"/>
    </row>
    <row r="97" spans="2:64" x14ac:dyDescent="0.45">
      <c r="B97" s="44">
        <v>44896</v>
      </c>
      <c r="C97" s="45">
        <f t="shared" si="27"/>
        <v>2300</v>
      </c>
      <c r="E97" s="44">
        <v>45992</v>
      </c>
      <c r="F97" s="46"/>
      <c r="G97" s="47">
        <f t="shared" si="29"/>
        <v>1651.43</v>
      </c>
      <c r="H97" s="47">
        <f t="shared" si="28"/>
        <v>1538.135</v>
      </c>
      <c r="I97" s="47">
        <f t="shared" si="32"/>
        <v>1538.135</v>
      </c>
      <c r="J97" s="47">
        <f t="shared" ref="J97:J157" si="33">H95</f>
        <v>1538.135</v>
      </c>
      <c r="K97" s="47">
        <f t="shared" ref="K97:K157" si="34">H94</f>
        <v>1764.7250000000001</v>
      </c>
      <c r="L97" s="49">
        <f t="shared" si="25"/>
        <v>1764.7250000000001</v>
      </c>
      <c r="AB97" s="44">
        <v>45992</v>
      </c>
      <c r="AC97" s="121">
        <f t="shared" si="30"/>
        <v>1651.43</v>
      </c>
      <c r="AD97" s="55">
        <v>1598.6499999999999</v>
      </c>
      <c r="AE97" s="55">
        <f t="shared" si="31"/>
        <v>52.7800000000002</v>
      </c>
      <c r="BJ97" s="19"/>
      <c r="BL97" s="19"/>
    </row>
    <row r="98" spans="2:64" x14ac:dyDescent="0.45">
      <c r="B98" s="44">
        <v>44927</v>
      </c>
      <c r="C98" s="45">
        <f t="shared" si="27"/>
        <v>2300</v>
      </c>
      <c r="E98" s="44">
        <v>46023</v>
      </c>
      <c r="F98" s="46"/>
      <c r="G98" s="47">
        <f t="shared" si="29"/>
        <v>1674.9675000000002</v>
      </c>
      <c r="H98" s="47">
        <f t="shared" si="28"/>
        <v>1585.21</v>
      </c>
      <c r="I98" s="47">
        <f t="shared" si="32"/>
        <v>1538.135</v>
      </c>
      <c r="J98" s="47">
        <f t="shared" si="33"/>
        <v>1538.135</v>
      </c>
      <c r="K98" s="47">
        <f t="shared" si="34"/>
        <v>1538.135</v>
      </c>
      <c r="L98" s="49">
        <f t="shared" ref="L98:L157" si="35">H94</f>
        <v>1764.7250000000001</v>
      </c>
      <c r="AB98" s="44">
        <v>46023</v>
      </c>
      <c r="AC98" s="121">
        <f t="shared" si="30"/>
        <v>1674.9675000000002</v>
      </c>
      <c r="AD98" s="55">
        <v>1633.125</v>
      </c>
      <c r="AE98" s="55">
        <f t="shared" si="31"/>
        <v>41.8425000000002</v>
      </c>
      <c r="BJ98" s="19"/>
      <c r="BL98" s="19"/>
    </row>
    <row r="99" spans="2:64" x14ac:dyDescent="0.45">
      <c r="B99" s="44">
        <v>44958</v>
      </c>
      <c r="C99" s="45">
        <f t="shared" si="27"/>
        <v>2300</v>
      </c>
      <c r="E99" s="44">
        <v>46054</v>
      </c>
      <c r="F99" s="46"/>
      <c r="G99" s="47">
        <f t="shared" si="29"/>
        <v>1561.6725000000001</v>
      </c>
      <c r="H99" s="47">
        <f t="shared" si="28"/>
        <v>1585.21</v>
      </c>
      <c r="I99" s="47">
        <f t="shared" si="32"/>
        <v>1585.21</v>
      </c>
      <c r="J99" s="47">
        <f t="shared" si="33"/>
        <v>1538.135</v>
      </c>
      <c r="K99" s="47">
        <f t="shared" si="34"/>
        <v>1538.135</v>
      </c>
      <c r="L99" s="49">
        <f t="shared" si="35"/>
        <v>1538.135</v>
      </c>
      <c r="AB99" s="44">
        <v>46054</v>
      </c>
      <c r="AC99" s="121">
        <f t="shared" si="30"/>
        <v>1561.6725000000001</v>
      </c>
      <c r="AD99" s="55">
        <v>1548.7749999999999</v>
      </c>
      <c r="AE99" s="55">
        <f t="shared" si="31"/>
        <v>12.897500000000264</v>
      </c>
      <c r="BJ99" s="19"/>
      <c r="BL99" s="19"/>
    </row>
    <row r="100" spans="2:64" x14ac:dyDescent="0.45">
      <c r="B100" s="44">
        <v>44986</v>
      </c>
      <c r="C100" s="45">
        <f t="shared" si="27"/>
        <v>2300</v>
      </c>
      <c r="E100" s="44">
        <v>46082</v>
      </c>
      <c r="F100" s="46"/>
      <c r="G100" s="47">
        <f t="shared" si="29"/>
        <v>1561.6725000000001</v>
      </c>
      <c r="H100" s="47">
        <f t="shared" si="28"/>
        <v>1585.21</v>
      </c>
      <c r="I100" s="47">
        <f t="shared" si="32"/>
        <v>1585.21</v>
      </c>
      <c r="J100" s="47">
        <f t="shared" si="33"/>
        <v>1585.21</v>
      </c>
      <c r="K100" s="47">
        <f t="shared" si="34"/>
        <v>1538.135</v>
      </c>
      <c r="L100" s="49">
        <f t="shared" si="35"/>
        <v>1538.135</v>
      </c>
      <c r="AB100" s="44">
        <v>46082</v>
      </c>
      <c r="AC100" s="121">
        <f t="shared" si="30"/>
        <v>1561.6725000000001</v>
      </c>
      <c r="AD100" s="55">
        <v>1548.7749999999999</v>
      </c>
      <c r="AE100" s="55">
        <f t="shared" si="31"/>
        <v>12.897500000000264</v>
      </c>
      <c r="BJ100" s="19"/>
      <c r="BL100" s="19"/>
    </row>
    <row r="101" spans="2:64" x14ac:dyDescent="0.45">
      <c r="B101" s="44">
        <v>45017</v>
      </c>
      <c r="C101" s="45">
        <f t="shared" si="27"/>
        <v>2500</v>
      </c>
      <c r="E101" s="44">
        <v>46113</v>
      </c>
      <c r="F101" s="46"/>
      <c r="G101" s="47">
        <f t="shared" si="29"/>
        <v>1608.7474999999999</v>
      </c>
      <c r="H101" s="47">
        <f t="shared" si="28"/>
        <v>1679.36</v>
      </c>
      <c r="I101" s="47">
        <f t="shared" si="32"/>
        <v>1585.21</v>
      </c>
      <c r="J101" s="47">
        <f t="shared" si="33"/>
        <v>1585.21</v>
      </c>
      <c r="K101" s="47">
        <f t="shared" si="34"/>
        <v>1585.21</v>
      </c>
      <c r="L101" s="49">
        <f t="shared" si="35"/>
        <v>1538.135</v>
      </c>
      <c r="AB101" s="44">
        <v>46113</v>
      </c>
      <c r="AC101" s="121">
        <f t="shared" si="30"/>
        <v>1608.7474999999999</v>
      </c>
      <c r="AD101" s="55">
        <v>1617.7249999999999</v>
      </c>
      <c r="AE101" s="55">
        <f t="shared" si="31"/>
        <v>-8.9774999999999636</v>
      </c>
      <c r="BJ101" s="19"/>
      <c r="BL101" s="19"/>
    </row>
    <row r="102" spans="2:64" x14ac:dyDescent="0.45">
      <c r="B102" s="44">
        <v>45047</v>
      </c>
      <c r="C102" s="45">
        <f t="shared" si="27"/>
        <v>2500</v>
      </c>
      <c r="E102" s="44">
        <v>46143</v>
      </c>
      <c r="F102" s="46"/>
      <c r="G102" s="47">
        <f t="shared" si="29"/>
        <v>1632.2849999999999</v>
      </c>
      <c r="H102" s="47">
        <f t="shared" si="28"/>
        <v>1679.36</v>
      </c>
      <c r="I102" s="47">
        <f t="shared" si="32"/>
        <v>1679.36</v>
      </c>
      <c r="J102" s="47">
        <f t="shared" si="33"/>
        <v>1585.21</v>
      </c>
      <c r="K102" s="47">
        <f t="shared" si="34"/>
        <v>1585.21</v>
      </c>
      <c r="L102" s="49">
        <f t="shared" si="35"/>
        <v>1585.21</v>
      </c>
      <c r="AB102" s="44">
        <v>46143</v>
      </c>
      <c r="AC102" s="121">
        <f t="shared" si="30"/>
        <v>1632.2849999999999</v>
      </c>
      <c r="AD102" s="55">
        <v>1652.1999999999998</v>
      </c>
      <c r="AE102" s="55">
        <f t="shared" si="31"/>
        <v>-19.914999999999964</v>
      </c>
      <c r="BJ102" s="19"/>
      <c r="BL102" s="19"/>
    </row>
    <row r="103" spans="2:64" x14ac:dyDescent="0.45">
      <c r="B103" s="44">
        <v>45078</v>
      </c>
      <c r="C103" s="45">
        <f t="shared" si="27"/>
        <v>2500</v>
      </c>
      <c r="E103" s="44">
        <v>46174</v>
      </c>
      <c r="F103" s="46"/>
      <c r="G103" s="47">
        <f t="shared" si="29"/>
        <v>1632.2849999999999</v>
      </c>
      <c r="H103" s="47">
        <f t="shared" si="28"/>
        <v>1679.36</v>
      </c>
      <c r="I103" s="47">
        <f t="shared" si="32"/>
        <v>1679.36</v>
      </c>
      <c r="J103" s="47">
        <f t="shared" si="33"/>
        <v>1679.36</v>
      </c>
      <c r="K103" s="47">
        <f t="shared" si="34"/>
        <v>1585.21</v>
      </c>
      <c r="L103" s="49">
        <f t="shared" si="35"/>
        <v>1585.21</v>
      </c>
      <c r="AB103" s="44">
        <v>46174</v>
      </c>
      <c r="AC103" s="121">
        <f t="shared" si="30"/>
        <v>1632.2849999999999</v>
      </c>
      <c r="AD103" s="55">
        <v>1652.1999999999998</v>
      </c>
      <c r="AE103" s="55">
        <f t="shared" si="31"/>
        <v>-19.914999999999964</v>
      </c>
      <c r="BJ103" s="19"/>
      <c r="BL103" s="19"/>
    </row>
    <row r="104" spans="2:64" x14ac:dyDescent="0.45">
      <c r="B104" s="44">
        <v>45108</v>
      </c>
      <c r="C104" s="45">
        <f t="shared" si="27"/>
        <v>2075</v>
      </c>
      <c r="E104" s="44">
        <v>46204</v>
      </c>
      <c r="F104" s="46"/>
      <c r="G104" s="47">
        <f t="shared" si="29"/>
        <v>1592.7350000000001</v>
      </c>
      <c r="H104" s="47">
        <f t="shared" si="28"/>
        <v>1600.26</v>
      </c>
      <c r="I104" s="47">
        <f t="shared" si="32"/>
        <v>1679.36</v>
      </c>
      <c r="J104" s="47">
        <f t="shared" si="33"/>
        <v>1679.36</v>
      </c>
      <c r="K104" s="47">
        <f t="shared" si="34"/>
        <v>1679.36</v>
      </c>
      <c r="L104" s="49">
        <f t="shared" si="35"/>
        <v>1585.21</v>
      </c>
      <c r="AB104" s="44">
        <v>46204</v>
      </c>
      <c r="AC104" s="121">
        <f t="shared" si="30"/>
        <v>1592.7350000000001</v>
      </c>
      <c r="AD104" s="55">
        <v>1597.25</v>
      </c>
      <c r="AE104" s="55">
        <f t="shared" si="31"/>
        <v>-4.5149999999998727</v>
      </c>
      <c r="BJ104" s="19"/>
      <c r="BL104" s="19"/>
    </row>
    <row r="105" spans="2:64" x14ac:dyDescent="0.45">
      <c r="B105" s="44">
        <v>45139</v>
      </c>
      <c r="C105" s="45">
        <f t="shared" si="27"/>
        <v>2075</v>
      </c>
      <c r="E105" s="44">
        <v>46235</v>
      </c>
      <c r="F105" s="46"/>
      <c r="G105" s="47">
        <f t="shared" si="29"/>
        <v>1639.81</v>
      </c>
      <c r="H105" s="47">
        <f t="shared" si="28"/>
        <v>1600.26</v>
      </c>
      <c r="I105" s="47">
        <f t="shared" si="32"/>
        <v>1600.26</v>
      </c>
      <c r="J105" s="47">
        <f t="shared" si="33"/>
        <v>1679.36</v>
      </c>
      <c r="K105" s="47">
        <f t="shared" si="34"/>
        <v>1679.36</v>
      </c>
      <c r="L105" s="49">
        <f t="shared" si="35"/>
        <v>1679.36</v>
      </c>
      <c r="AB105" s="44">
        <v>46235</v>
      </c>
      <c r="AC105" s="121">
        <f t="shared" si="30"/>
        <v>1639.81</v>
      </c>
      <c r="AD105" s="55">
        <v>1666.1999999999998</v>
      </c>
      <c r="AE105" s="55">
        <f t="shared" si="31"/>
        <v>-26.389999999999873</v>
      </c>
      <c r="BJ105" s="19"/>
      <c r="BL105" s="19"/>
    </row>
    <row r="106" spans="2:64" x14ac:dyDescent="0.45">
      <c r="B106" s="44">
        <v>45170</v>
      </c>
      <c r="C106" s="45">
        <f t="shared" si="27"/>
        <v>2075</v>
      </c>
      <c r="E106" s="44">
        <v>46266</v>
      </c>
      <c r="F106" s="46"/>
      <c r="G106" s="47">
        <f t="shared" si="29"/>
        <v>1639.81</v>
      </c>
      <c r="H106" s="47">
        <f t="shared" si="28"/>
        <v>1600.26</v>
      </c>
      <c r="I106" s="47">
        <f t="shared" si="32"/>
        <v>1600.26</v>
      </c>
      <c r="J106" s="47">
        <f t="shared" si="33"/>
        <v>1600.26</v>
      </c>
      <c r="K106" s="47">
        <f t="shared" si="34"/>
        <v>1679.36</v>
      </c>
      <c r="L106" s="49">
        <f t="shared" si="35"/>
        <v>1679.36</v>
      </c>
      <c r="AB106" s="44">
        <v>46266</v>
      </c>
      <c r="AC106" s="121">
        <f t="shared" si="30"/>
        <v>1639.81</v>
      </c>
      <c r="AD106" s="55">
        <v>1666.1999999999998</v>
      </c>
      <c r="AE106" s="55">
        <f t="shared" si="31"/>
        <v>-26.389999999999873</v>
      </c>
      <c r="BJ106" s="19"/>
      <c r="BL106" s="19"/>
    </row>
    <row r="107" spans="2:64" x14ac:dyDescent="0.45">
      <c r="B107" s="44">
        <v>45200</v>
      </c>
      <c r="C107" s="45">
        <f t="shared" si="27"/>
        <v>1860</v>
      </c>
      <c r="E107" s="44">
        <v>46296</v>
      </c>
      <c r="F107" s="46"/>
      <c r="G107" s="47">
        <f t="shared" si="29"/>
        <v>1560.71</v>
      </c>
      <c r="H107" s="47">
        <f t="shared" si="28"/>
        <v>1442.06</v>
      </c>
      <c r="I107" s="47">
        <f t="shared" si="32"/>
        <v>1600.26</v>
      </c>
      <c r="J107" s="47">
        <f t="shared" si="33"/>
        <v>1600.26</v>
      </c>
      <c r="K107" s="47">
        <f t="shared" si="34"/>
        <v>1600.26</v>
      </c>
      <c r="L107" s="49">
        <f t="shared" si="35"/>
        <v>1679.36</v>
      </c>
      <c r="AB107" s="44">
        <v>46296</v>
      </c>
      <c r="AC107" s="121">
        <f t="shared" si="30"/>
        <v>1560.71</v>
      </c>
      <c r="AD107" s="55">
        <v>1556.3</v>
      </c>
      <c r="AE107" s="55">
        <f t="shared" si="31"/>
        <v>4.4100000000000819</v>
      </c>
      <c r="BJ107" s="19"/>
      <c r="BL107" s="19"/>
    </row>
    <row r="108" spans="2:64" x14ac:dyDescent="0.45">
      <c r="B108" s="44">
        <v>45231</v>
      </c>
      <c r="C108" s="45">
        <f t="shared" si="27"/>
        <v>1860</v>
      </c>
      <c r="E108" s="44">
        <v>46327</v>
      </c>
      <c r="F108" s="46"/>
      <c r="G108" s="47">
        <f t="shared" si="29"/>
        <v>1521.1599999999999</v>
      </c>
      <c r="H108" s="47">
        <f t="shared" si="28"/>
        <v>1442.06</v>
      </c>
      <c r="I108" s="47">
        <f t="shared" si="32"/>
        <v>1442.06</v>
      </c>
      <c r="J108" s="47">
        <f t="shared" si="33"/>
        <v>1600.26</v>
      </c>
      <c r="K108" s="47">
        <f t="shared" si="34"/>
        <v>1600.26</v>
      </c>
      <c r="L108" s="49">
        <f t="shared" si="35"/>
        <v>1600.26</v>
      </c>
      <c r="AB108" s="44">
        <v>46327</v>
      </c>
      <c r="AC108" s="121">
        <f t="shared" si="30"/>
        <v>1521.1599999999999</v>
      </c>
      <c r="AD108" s="55">
        <v>1501.35</v>
      </c>
      <c r="AE108" s="55">
        <f t="shared" si="31"/>
        <v>19.809999999999945</v>
      </c>
      <c r="BJ108" s="19"/>
      <c r="BL108" s="19"/>
    </row>
    <row r="109" spans="2:64" x14ac:dyDescent="0.45">
      <c r="B109" s="44">
        <v>45261</v>
      </c>
      <c r="C109" s="45">
        <f t="shared" si="27"/>
        <v>1860</v>
      </c>
      <c r="E109" s="44">
        <v>46357</v>
      </c>
      <c r="F109" s="46"/>
      <c r="G109" s="47">
        <f t="shared" si="29"/>
        <v>1521.1599999999999</v>
      </c>
      <c r="H109" s="47">
        <f t="shared" si="28"/>
        <v>1442.06</v>
      </c>
      <c r="I109" s="47">
        <f t="shared" si="32"/>
        <v>1442.06</v>
      </c>
      <c r="J109" s="47">
        <f t="shared" si="33"/>
        <v>1442.06</v>
      </c>
      <c r="K109" s="47">
        <f t="shared" si="34"/>
        <v>1600.26</v>
      </c>
      <c r="L109" s="49">
        <f t="shared" si="35"/>
        <v>1600.26</v>
      </c>
      <c r="AB109" s="44">
        <v>46357</v>
      </c>
      <c r="AC109" s="121">
        <f t="shared" si="30"/>
        <v>1521.1599999999999</v>
      </c>
      <c r="AD109" s="55">
        <v>1501.35</v>
      </c>
      <c r="AE109" s="55">
        <f t="shared" si="31"/>
        <v>19.809999999999945</v>
      </c>
      <c r="BJ109" s="19"/>
      <c r="BL109" s="19"/>
    </row>
    <row r="110" spans="2:64" x14ac:dyDescent="0.45">
      <c r="B110" s="44">
        <v>45292</v>
      </c>
      <c r="C110" s="45">
        <f t="shared" si="27"/>
        <v>1959</v>
      </c>
      <c r="E110" s="44">
        <v>46388</v>
      </c>
      <c r="F110" s="46"/>
      <c r="G110" s="47">
        <f t="shared" si="29"/>
        <v>1538.5725000000002</v>
      </c>
      <c r="H110" s="47">
        <f t="shared" si="28"/>
        <v>1476.8850000000002</v>
      </c>
      <c r="I110" s="47">
        <f t="shared" si="32"/>
        <v>1442.06</v>
      </c>
      <c r="J110" s="47">
        <f t="shared" si="33"/>
        <v>1442.06</v>
      </c>
      <c r="K110" s="47">
        <f t="shared" si="34"/>
        <v>1442.06</v>
      </c>
      <c r="L110" s="49">
        <f t="shared" si="35"/>
        <v>1600.26</v>
      </c>
      <c r="AB110" s="44">
        <v>46388</v>
      </c>
      <c r="AC110" s="121">
        <f t="shared" si="30"/>
        <v>1538.5725000000002</v>
      </c>
      <c r="AD110" s="55">
        <v>1534.88</v>
      </c>
      <c r="AE110" s="55">
        <f t="shared" si="31"/>
        <v>3.6925000000001091</v>
      </c>
      <c r="BJ110" s="19"/>
      <c r="BL110" s="52"/>
    </row>
    <row r="111" spans="2:64" x14ac:dyDescent="0.45">
      <c r="B111" s="44">
        <v>45323</v>
      </c>
      <c r="C111" s="45">
        <f t="shared" si="27"/>
        <v>1959</v>
      </c>
      <c r="E111" s="44">
        <v>46419</v>
      </c>
      <c r="F111" s="46"/>
      <c r="G111" s="47">
        <f t="shared" si="29"/>
        <v>1459.4725000000001</v>
      </c>
      <c r="H111" s="47">
        <f t="shared" si="28"/>
        <v>1476.8850000000002</v>
      </c>
      <c r="I111" s="47">
        <f t="shared" si="32"/>
        <v>1476.8850000000002</v>
      </c>
      <c r="J111" s="47">
        <f t="shared" si="33"/>
        <v>1442.06</v>
      </c>
      <c r="K111" s="47">
        <f t="shared" si="34"/>
        <v>1442.06</v>
      </c>
      <c r="L111" s="49">
        <f t="shared" si="35"/>
        <v>1442.06</v>
      </c>
      <c r="AB111" s="44">
        <v>46419</v>
      </c>
      <c r="AC111" s="121">
        <f t="shared" si="30"/>
        <v>1459.4725000000001</v>
      </c>
      <c r="AD111" s="55">
        <v>1424.98</v>
      </c>
      <c r="AE111" s="55">
        <f t="shared" si="31"/>
        <v>34.492500000000064</v>
      </c>
      <c r="BJ111" s="19"/>
      <c r="BL111" s="52"/>
    </row>
    <row r="112" spans="2:64" x14ac:dyDescent="0.45">
      <c r="B112" s="44">
        <v>45352</v>
      </c>
      <c r="C112" s="45">
        <f t="shared" si="27"/>
        <v>1959</v>
      </c>
      <c r="E112" s="44">
        <v>46447</v>
      </c>
      <c r="F112" s="46"/>
      <c r="G112" s="47">
        <f t="shared" si="29"/>
        <v>1459.4725000000001</v>
      </c>
      <c r="H112" s="47">
        <f t="shared" si="28"/>
        <v>1476.8850000000002</v>
      </c>
      <c r="I112" s="47">
        <f t="shared" si="32"/>
        <v>1476.8850000000002</v>
      </c>
      <c r="J112" s="47">
        <f t="shared" si="33"/>
        <v>1476.8850000000002</v>
      </c>
      <c r="K112" s="47">
        <f t="shared" si="34"/>
        <v>1442.06</v>
      </c>
      <c r="L112" s="49">
        <f t="shared" si="35"/>
        <v>1442.06</v>
      </c>
      <c r="AB112" s="44">
        <v>46447</v>
      </c>
      <c r="AC112" s="121">
        <f t="shared" si="30"/>
        <v>1459.4725000000001</v>
      </c>
      <c r="AD112" s="55">
        <v>1424.98</v>
      </c>
      <c r="AE112" s="55">
        <f t="shared" si="31"/>
        <v>34.492500000000064</v>
      </c>
      <c r="BJ112" s="19"/>
      <c r="BL112" s="52"/>
    </row>
    <row r="113" spans="2:64" x14ac:dyDescent="0.45">
      <c r="B113" s="44">
        <v>45383</v>
      </c>
      <c r="C113" s="45">
        <f t="shared" si="27"/>
        <v>1916</v>
      </c>
      <c r="E113" s="44">
        <v>46478</v>
      </c>
      <c r="F113" s="46"/>
      <c r="G113" s="47">
        <f t="shared" si="29"/>
        <v>1494.2975000000001</v>
      </c>
      <c r="H113" s="47">
        <f t="shared" si="28"/>
        <v>1546.5350000000001</v>
      </c>
      <c r="I113" s="47">
        <f t="shared" si="32"/>
        <v>1476.8850000000002</v>
      </c>
      <c r="J113" s="47">
        <f t="shared" si="33"/>
        <v>1476.8850000000002</v>
      </c>
      <c r="K113" s="47">
        <f t="shared" si="34"/>
        <v>1476.8850000000002</v>
      </c>
      <c r="L113" s="49">
        <f t="shared" si="35"/>
        <v>1442.06</v>
      </c>
      <c r="AB113" s="44">
        <v>46478</v>
      </c>
      <c r="AC113" s="121">
        <f t="shared" si="30"/>
        <v>1494.2975000000001</v>
      </c>
      <c r="AD113" s="55">
        <v>1492.04</v>
      </c>
      <c r="AE113" s="55">
        <f t="shared" si="31"/>
        <v>2.2575000000001637</v>
      </c>
      <c r="BJ113" s="19"/>
      <c r="BL113" s="52"/>
    </row>
    <row r="114" spans="2:64" x14ac:dyDescent="0.45">
      <c r="B114" s="44">
        <v>45413</v>
      </c>
      <c r="C114" s="45">
        <f t="shared" si="27"/>
        <v>1916</v>
      </c>
      <c r="E114" s="44">
        <v>46508</v>
      </c>
      <c r="F114" s="46"/>
      <c r="G114" s="47">
        <f t="shared" si="29"/>
        <v>1511.71</v>
      </c>
      <c r="H114" s="47">
        <f t="shared" si="28"/>
        <v>1546.5350000000001</v>
      </c>
      <c r="I114" s="47">
        <f t="shared" si="32"/>
        <v>1546.5350000000001</v>
      </c>
      <c r="J114" s="47">
        <f t="shared" si="33"/>
        <v>1476.8850000000002</v>
      </c>
      <c r="K114" s="47">
        <f t="shared" si="34"/>
        <v>1476.8850000000002</v>
      </c>
      <c r="L114" s="49">
        <f t="shared" si="35"/>
        <v>1476.8850000000002</v>
      </c>
      <c r="AB114" s="44">
        <v>46508</v>
      </c>
      <c r="AC114" s="121">
        <f t="shared" si="30"/>
        <v>1511.71</v>
      </c>
      <c r="AD114" s="55">
        <v>1525.5700000000002</v>
      </c>
      <c r="AE114" s="55">
        <f t="shared" si="31"/>
        <v>-13.860000000000127</v>
      </c>
      <c r="BJ114" s="19"/>
      <c r="BL114" s="52"/>
    </row>
    <row r="115" spans="2:64" x14ac:dyDescent="0.45">
      <c r="B115" s="44">
        <v>45444</v>
      </c>
      <c r="C115" s="45">
        <f t="shared" si="27"/>
        <v>1916</v>
      </c>
      <c r="E115" s="44">
        <v>46539</v>
      </c>
      <c r="F115" s="46"/>
      <c r="G115" s="47">
        <f t="shared" si="29"/>
        <v>1511.71</v>
      </c>
      <c r="H115" s="47">
        <f t="shared" si="28"/>
        <v>1546.5350000000001</v>
      </c>
      <c r="I115" s="47">
        <f t="shared" si="32"/>
        <v>1546.5350000000001</v>
      </c>
      <c r="J115" s="47">
        <f t="shared" si="33"/>
        <v>1546.5350000000001</v>
      </c>
      <c r="K115" s="47">
        <f t="shared" si="34"/>
        <v>1476.8850000000002</v>
      </c>
      <c r="L115" s="49">
        <f t="shared" si="35"/>
        <v>1476.8850000000002</v>
      </c>
      <c r="AB115" s="44">
        <v>46539</v>
      </c>
      <c r="AC115" s="121">
        <f t="shared" si="30"/>
        <v>1511.71</v>
      </c>
      <c r="AD115" s="55">
        <v>1525.5700000000002</v>
      </c>
      <c r="AE115" s="55">
        <f t="shared" si="31"/>
        <v>-13.860000000000127</v>
      </c>
      <c r="BJ115" s="19"/>
      <c r="BL115" s="52"/>
    </row>
    <row r="116" spans="2:64" x14ac:dyDescent="0.45">
      <c r="B116" s="44">
        <v>45474</v>
      </c>
      <c r="C116" s="45">
        <f t="shared" si="27"/>
        <v>1870</v>
      </c>
      <c r="E116" s="44">
        <v>46569</v>
      </c>
      <c r="F116" s="46"/>
      <c r="G116" s="47">
        <f t="shared" si="29"/>
        <v>1483.1850000000002</v>
      </c>
      <c r="H116" s="47">
        <f t="shared" si="28"/>
        <v>1489.4850000000001</v>
      </c>
      <c r="I116" s="47">
        <f t="shared" si="32"/>
        <v>1546.5350000000001</v>
      </c>
      <c r="J116" s="47">
        <f t="shared" si="33"/>
        <v>1546.5350000000001</v>
      </c>
      <c r="K116" s="47">
        <f t="shared" si="34"/>
        <v>1546.5350000000001</v>
      </c>
      <c r="L116" s="49">
        <f t="shared" si="35"/>
        <v>1476.8850000000002</v>
      </c>
      <c r="AB116" s="44">
        <v>46569</v>
      </c>
      <c r="AC116" s="121">
        <f t="shared" si="30"/>
        <v>1483.1850000000002</v>
      </c>
      <c r="AD116" s="55">
        <v>1486.4575</v>
      </c>
      <c r="AE116" s="55">
        <f t="shared" si="31"/>
        <v>-3.272499999999809</v>
      </c>
      <c r="BJ116" s="19"/>
      <c r="BL116" s="52"/>
    </row>
    <row r="117" spans="2:64" x14ac:dyDescent="0.45">
      <c r="B117" s="44">
        <v>45505</v>
      </c>
      <c r="C117" s="45">
        <f t="shared" si="27"/>
        <v>1870</v>
      </c>
      <c r="E117" s="44">
        <v>46600</v>
      </c>
      <c r="F117" s="46"/>
      <c r="G117" s="47">
        <f t="shared" si="29"/>
        <v>1518.0100000000002</v>
      </c>
      <c r="H117" s="47">
        <f t="shared" si="28"/>
        <v>1489.4850000000001</v>
      </c>
      <c r="I117" s="47">
        <f t="shared" si="32"/>
        <v>1489.4850000000001</v>
      </c>
      <c r="J117" s="47">
        <f t="shared" si="33"/>
        <v>1546.5350000000001</v>
      </c>
      <c r="K117" s="47">
        <f t="shared" si="34"/>
        <v>1546.5350000000001</v>
      </c>
      <c r="L117" s="49">
        <f t="shared" si="35"/>
        <v>1546.5350000000001</v>
      </c>
      <c r="AB117" s="44">
        <v>46600</v>
      </c>
      <c r="AC117" s="121">
        <f t="shared" si="30"/>
        <v>1518.0100000000002</v>
      </c>
      <c r="AD117" s="55">
        <v>1553.5174999999999</v>
      </c>
      <c r="AE117" s="55">
        <f t="shared" si="31"/>
        <v>-35.507499999999709</v>
      </c>
      <c r="BJ117" s="19"/>
      <c r="BL117" s="52"/>
    </row>
    <row r="118" spans="2:64" x14ac:dyDescent="0.45">
      <c r="B118" s="44">
        <v>45536</v>
      </c>
      <c r="C118" s="45">
        <f t="shared" si="27"/>
        <v>1870</v>
      </c>
      <c r="E118" s="44">
        <v>46631</v>
      </c>
      <c r="F118" s="46"/>
      <c r="G118" s="47">
        <f t="shared" si="29"/>
        <v>1518.0100000000002</v>
      </c>
      <c r="H118" s="47">
        <f t="shared" si="28"/>
        <v>1489.4850000000001</v>
      </c>
      <c r="I118" s="47">
        <f t="shared" si="32"/>
        <v>1489.4850000000001</v>
      </c>
      <c r="J118" s="47">
        <f t="shared" si="33"/>
        <v>1489.4850000000001</v>
      </c>
      <c r="K118" s="47">
        <f t="shared" si="34"/>
        <v>1546.5350000000001</v>
      </c>
      <c r="L118" s="49">
        <f t="shared" si="35"/>
        <v>1546.5350000000001</v>
      </c>
      <c r="AB118" s="44">
        <v>46631</v>
      </c>
      <c r="AC118" s="121">
        <f t="shared" si="30"/>
        <v>1518.0100000000002</v>
      </c>
      <c r="AD118" s="55">
        <v>1553.5174999999999</v>
      </c>
      <c r="AE118" s="55">
        <f t="shared" si="31"/>
        <v>-35.507499999999709</v>
      </c>
      <c r="BJ118" s="19"/>
      <c r="BL118" s="52"/>
    </row>
    <row r="119" spans="2:64" x14ac:dyDescent="0.45">
      <c r="B119" s="44">
        <v>45566</v>
      </c>
      <c r="C119" s="45">
        <f t="shared" si="27"/>
        <v>1718</v>
      </c>
      <c r="E119" s="44">
        <v>46661</v>
      </c>
      <c r="F119" s="46"/>
      <c r="G119" s="47">
        <f t="shared" si="29"/>
        <v>1460.96</v>
      </c>
      <c r="H119" s="47">
        <f t="shared" si="28"/>
        <v>1375.385</v>
      </c>
      <c r="I119" s="47">
        <f t="shared" si="32"/>
        <v>1489.4850000000001</v>
      </c>
      <c r="J119" s="47">
        <f t="shared" si="33"/>
        <v>1489.4850000000001</v>
      </c>
      <c r="K119" s="47">
        <f t="shared" si="34"/>
        <v>1489.4850000000001</v>
      </c>
      <c r="L119" s="49">
        <f t="shared" si="35"/>
        <v>1546.5350000000001</v>
      </c>
      <c r="AB119" s="44">
        <v>46661</v>
      </c>
      <c r="AC119" s="121">
        <f t="shared" si="30"/>
        <v>1460.96</v>
      </c>
      <c r="AD119" s="55">
        <v>1475.2925</v>
      </c>
      <c r="AE119" s="55">
        <f t="shared" si="31"/>
        <v>-14.332499999999982</v>
      </c>
      <c r="BJ119" s="19"/>
      <c r="BL119" s="52"/>
    </row>
    <row r="120" spans="2:64" x14ac:dyDescent="0.45">
      <c r="B120" s="44">
        <v>45597</v>
      </c>
      <c r="C120" s="45">
        <f t="shared" si="27"/>
        <v>1718</v>
      </c>
      <c r="E120" s="44">
        <v>46692</v>
      </c>
      <c r="F120" s="46"/>
      <c r="G120" s="47">
        <f t="shared" si="29"/>
        <v>1432.4349999999999</v>
      </c>
      <c r="H120" s="47">
        <f t="shared" si="28"/>
        <v>1375.385</v>
      </c>
      <c r="I120" s="47">
        <f t="shared" si="32"/>
        <v>1375.385</v>
      </c>
      <c r="J120" s="47">
        <f t="shared" si="33"/>
        <v>1489.4850000000001</v>
      </c>
      <c r="K120" s="47">
        <f t="shared" si="34"/>
        <v>1489.4850000000001</v>
      </c>
      <c r="L120" s="49">
        <f t="shared" si="35"/>
        <v>1489.4850000000001</v>
      </c>
      <c r="AB120" s="44">
        <v>46692</v>
      </c>
      <c r="AC120" s="121">
        <f t="shared" si="30"/>
        <v>1432.4349999999999</v>
      </c>
      <c r="AD120" s="55">
        <v>1436.1799999999998</v>
      </c>
      <c r="AE120" s="55">
        <f t="shared" si="31"/>
        <v>-3.7449999999998909</v>
      </c>
      <c r="BJ120" s="19"/>
      <c r="BL120" s="52"/>
    </row>
    <row r="121" spans="2:64" x14ac:dyDescent="0.45">
      <c r="B121" s="44">
        <v>45627</v>
      </c>
      <c r="C121" s="45">
        <f t="shared" si="27"/>
        <v>1718</v>
      </c>
      <c r="E121" s="44">
        <v>46722</v>
      </c>
      <c r="F121" s="46"/>
      <c r="G121" s="47">
        <f t="shared" si="29"/>
        <v>1432.4349999999999</v>
      </c>
      <c r="H121" s="47">
        <f t="shared" si="28"/>
        <v>1375.385</v>
      </c>
      <c r="I121" s="47">
        <f t="shared" si="32"/>
        <v>1375.385</v>
      </c>
      <c r="J121" s="47">
        <f t="shared" si="33"/>
        <v>1375.385</v>
      </c>
      <c r="K121" s="47">
        <f t="shared" si="34"/>
        <v>1489.4850000000001</v>
      </c>
      <c r="L121" s="49">
        <f t="shared" si="35"/>
        <v>1489.4850000000001</v>
      </c>
      <c r="AB121" s="44">
        <v>46722</v>
      </c>
      <c r="AC121" s="121">
        <f t="shared" si="30"/>
        <v>1432.4349999999999</v>
      </c>
      <c r="AD121" s="55">
        <v>1436.1799999999998</v>
      </c>
      <c r="AE121" s="55">
        <f t="shared" si="31"/>
        <v>-3.7449999999998909</v>
      </c>
      <c r="BJ121" s="19"/>
      <c r="BL121" s="52"/>
    </row>
    <row r="122" spans="2:64" x14ac:dyDescent="0.45">
      <c r="B122" s="44">
        <v>45658</v>
      </c>
      <c r="C122" s="45">
        <f t="shared" si="27"/>
        <v>1771.34</v>
      </c>
      <c r="E122" s="44">
        <v>46753</v>
      </c>
      <c r="F122" s="46"/>
      <c r="G122" s="47">
        <f t="shared" si="29"/>
        <v>1445.9450000000002</v>
      </c>
      <c r="H122" s="47">
        <f t="shared" si="28"/>
        <v>1402.4050000000002</v>
      </c>
      <c r="I122" s="47">
        <f t="shared" si="32"/>
        <v>1375.385</v>
      </c>
      <c r="J122" s="47">
        <f t="shared" si="33"/>
        <v>1375.385</v>
      </c>
      <c r="K122" s="47">
        <f t="shared" si="34"/>
        <v>1375.385</v>
      </c>
      <c r="L122" s="49">
        <f t="shared" si="35"/>
        <v>1489.4850000000001</v>
      </c>
      <c r="AB122" s="44">
        <v>46753</v>
      </c>
      <c r="AC122" s="121">
        <f t="shared" si="30"/>
        <v>1445.9450000000002</v>
      </c>
      <c r="AD122" s="55">
        <v>1452.4724999999999</v>
      </c>
      <c r="AE122" s="55">
        <f t="shared" si="31"/>
        <v>-6.5274999999996908</v>
      </c>
      <c r="BJ122" s="19"/>
      <c r="BL122" s="52"/>
    </row>
    <row r="123" spans="2:64" x14ac:dyDescent="0.45">
      <c r="B123" s="44">
        <v>45689</v>
      </c>
      <c r="C123" s="45">
        <f t="shared" si="27"/>
        <v>1771.34</v>
      </c>
      <c r="E123" s="44">
        <v>46784</v>
      </c>
      <c r="F123" s="46"/>
      <c r="G123" s="47">
        <f t="shared" si="29"/>
        <v>1388.895</v>
      </c>
      <c r="H123" s="47">
        <f t="shared" si="28"/>
        <v>1402.4050000000002</v>
      </c>
      <c r="I123" s="47">
        <f t="shared" si="32"/>
        <v>1402.4050000000002</v>
      </c>
      <c r="J123" s="47">
        <f t="shared" si="33"/>
        <v>1375.385</v>
      </c>
      <c r="K123" s="47">
        <f t="shared" si="34"/>
        <v>1375.385</v>
      </c>
      <c r="L123" s="49">
        <f t="shared" si="35"/>
        <v>1375.385</v>
      </c>
      <c r="AB123" s="44">
        <v>46784</v>
      </c>
      <c r="AC123" s="121">
        <f t="shared" si="30"/>
        <v>1388.895</v>
      </c>
      <c r="AD123" s="55">
        <v>1374.2474999999999</v>
      </c>
      <c r="AE123" s="55">
        <f t="shared" si="31"/>
        <v>14.647500000000036</v>
      </c>
      <c r="BJ123" s="19"/>
      <c r="BL123" s="52"/>
    </row>
    <row r="124" spans="2:64" x14ac:dyDescent="0.45">
      <c r="B124" s="44">
        <v>45717</v>
      </c>
      <c r="C124" s="45">
        <f t="shared" si="27"/>
        <v>1771.34</v>
      </c>
      <c r="E124" s="44">
        <v>46813</v>
      </c>
      <c r="F124" s="46"/>
      <c r="G124" s="47">
        <f t="shared" si="29"/>
        <v>1388.895</v>
      </c>
      <c r="H124" s="47">
        <f t="shared" si="28"/>
        <v>1402.4050000000002</v>
      </c>
      <c r="I124" s="47">
        <f t="shared" si="32"/>
        <v>1402.4050000000002</v>
      </c>
      <c r="J124" s="47">
        <f t="shared" si="33"/>
        <v>1402.4050000000002</v>
      </c>
      <c r="K124" s="47">
        <f t="shared" si="34"/>
        <v>1375.385</v>
      </c>
      <c r="L124" s="49">
        <f t="shared" si="35"/>
        <v>1375.385</v>
      </c>
      <c r="AB124" s="44">
        <v>46813</v>
      </c>
      <c r="AC124" s="121">
        <f t="shared" si="30"/>
        <v>1388.895</v>
      </c>
      <c r="AD124" s="55">
        <v>1374.2474999999999</v>
      </c>
      <c r="AE124" s="55">
        <f t="shared" si="31"/>
        <v>14.647500000000036</v>
      </c>
      <c r="BJ124" s="19"/>
      <c r="BL124" s="52"/>
    </row>
    <row r="125" spans="2:64" x14ac:dyDescent="0.45">
      <c r="B125" s="44">
        <v>45748</v>
      </c>
      <c r="C125" s="45">
        <f t="shared" ref="C125:C156" si="36">IFERROR(HLOOKUP(B125,$C$9:$AT$19,11,0),C124)</f>
        <v>1878.02</v>
      </c>
      <c r="E125" s="44">
        <v>46844</v>
      </c>
      <c r="F125" s="46"/>
      <c r="G125" s="47">
        <f t="shared" si="29"/>
        <v>1415.915</v>
      </c>
      <c r="H125" s="47">
        <f t="shared" si="28"/>
        <v>1456.4449999999999</v>
      </c>
      <c r="I125" s="47">
        <f t="shared" si="32"/>
        <v>1402.4050000000002</v>
      </c>
      <c r="J125" s="47">
        <f t="shared" si="33"/>
        <v>1402.4050000000002</v>
      </c>
      <c r="K125" s="47">
        <f t="shared" si="34"/>
        <v>1402.4050000000002</v>
      </c>
      <c r="L125" s="49">
        <f t="shared" si="35"/>
        <v>1375.385</v>
      </c>
      <c r="AB125" s="44">
        <v>46844</v>
      </c>
      <c r="AC125" s="121">
        <f t="shared" si="30"/>
        <v>1415.915</v>
      </c>
      <c r="AD125" s="55">
        <v>1406.8325</v>
      </c>
      <c r="AE125" s="55">
        <f t="shared" si="31"/>
        <v>9.0824999999999818</v>
      </c>
      <c r="BJ125" s="19"/>
      <c r="BL125" s="52"/>
    </row>
    <row r="126" spans="2:64" x14ac:dyDescent="0.45">
      <c r="B126" s="44">
        <v>45778</v>
      </c>
      <c r="C126" s="45">
        <f t="shared" si="36"/>
        <v>1878.02</v>
      </c>
      <c r="E126" s="44">
        <v>46874</v>
      </c>
      <c r="F126" s="46"/>
      <c r="G126" s="47">
        <f t="shared" si="29"/>
        <v>1429.4250000000002</v>
      </c>
      <c r="H126" s="47">
        <f t="shared" si="28"/>
        <v>1456.4449999999999</v>
      </c>
      <c r="I126" s="47">
        <f t="shared" si="32"/>
        <v>1456.4449999999999</v>
      </c>
      <c r="J126" s="47">
        <f t="shared" si="33"/>
        <v>1402.4050000000002</v>
      </c>
      <c r="K126" s="47">
        <f t="shared" si="34"/>
        <v>1402.4050000000002</v>
      </c>
      <c r="L126" s="49">
        <f t="shared" si="35"/>
        <v>1402.4050000000002</v>
      </c>
      <c r="AB126" s="44">
        <v>46874</v>
      </c>
      <c r="AC126" s="121">
        <f t="shared" si="30"/>
        <v>1429.4250000000002</v>
      </c>
      <c r="AD126" s="55">
        <v>1423.125</v>
      </c>
      <c r="AE126" s="55">
        <f t="shared" si="31"/>
        <v>6.3000000000001819</v>
      </c>
      <c r="BJ126" s="19"/>
      <c r="BL126" s="52"/>
    </row>
    <row r="127" spans="2:64" x14ac:dyDescent="0.45">
      <c r="B127" s="44">
        <v>45809</v>
      </c>
      <c r="C127" s="45">
        <f t="shared" si="36"/>
        <v>1878.02</v>
      </c>
      <c r="E127" s="44">
        <v>46905</v>
      </c>
      <c r="F127" s="46"/>
      <c r="G127" s="47">
        <f t="shared" si="29"/>
        <v>1429.4250000000002</v>
      </c>
      <c r="H127" s="47">
        <f t="shared" si="28"/>
        <v>1456.4449999999999</v>
      </c>
      <c r="I127" s="47">
        <f t="shared" si="32"/>
        <v>1456.4449999999999</v>
      </c>
      <c r="J127" s="47">
        <f t="shared" si="33"/>
        <v>1456.4449999999999</v>
      </c>
      <c r="K127" s="47">
        <f t="shared" si="34"/>
        <v>1402.4050000000002</v>
      </c>
      <c r="L127" s="49">
        <f t="shared" si="35"/>
        <v>1402.4050000000002</v>
      </c>
      <c r="AB127" s="44">
        <v>46905</v>
      </c>
      <c r="AC127" s="121">
        <f t="shared" si="30"/>
        <v>1429.4250000000002</v>
      </c>
      <c r="AD127" s="55">
        <v>1423.125</v>
      </c>
      <c r="AE127" s="55">
        <f t="shared" si="31"/>
        <v>6.3000000000001819</v>
      </c>
      <c r="BJ127" s="19"/>
      <c r="BL127" s="52"/>
    </row>
    <row r="128" spans="2:64" x14ac:dyDescent="0.45">
      <c r="B128" s="44">
        <v>45839</v>
      </c>
      <c r="C128" s="45">
        <f t="shared" si="36"/>
        <v>1764.7250000000001</v>
      </c>
      <c r="E128" s="44">
        <v>46935</v>
      </c>
      <c r="F128" s="46"/>
      <c r="G128" s="47">
        <f t="shared" si="29"/>
        <v>1407.5150000000001</v>
      </c>
      <c r="H128" s="47">
        <f t="shared" si="28"/>
        <v>1412.625</v>
      </c>
      <c r="I128" s="47">
        <f t="shared" si="32"/>
        <v>1456.4449999999999</v>
      </c>
      <c r="J128" s="47">
        <f t="shared" si="33"/>
        <v>1456.4449999999999</v>
      </c>
      <c r="K128" s="47">
        <f t="shared" si="34"/>
        <v>1456.4449999999999</v>
      </c>
      <c r="L128" s="49">
        <f t="shared" si="35"/>
        <v>1402.4050000000002</v>
      </c>
      <c r="AB128" s="44">
        <v>46935</v>
      </c>
      <c r="AC128" s="121">
        <f t="shared" si="30"/>
        <v>1407.5150000000001</v>
      </c>
      <c r="AD128" s="55">
        <v>1423.125</v>
      </c>
      <c r="AE128" s="55">
        <f t="shared" si="31"/>
        <v>-15.6099999999999</v>
      </c>
      <c r="BJ128" s="19"/>
      <c r="BL128" s="52"/>
    </row>
    <row r="129" spans="2:64" x14ac:dyDescent="0.45">
      <c r="B129" s="44">
        <v>45870</v>
      </c>
      <c r="C129" s="45">
        <f t="shared" si="36"/>
        <v>1764.7250000000001</v>
      </c>
      <c r="E129" s="44">
        <v>46966</v>
      </c>
      <c r="F129" s="46"/>
      <c r="G129" s="47">
        <f t="shared" si="29"/>
        <v>1434.5349999999999</v>
      </c>
      <c r="H129" s="47">
        <f t="shared" si="28"/>
        <v>1412.625</v>
      </c>
      <c r="I129" s="47">
        <f t="shared" si="32"/>
        <v>1412.625</v>
      </c>
      <c r="J129" s="47">
        <f t="shared" si="33"/>
        <v>1456.4449999999999</v>
      </c>
      <c r="K129" s="47">
        <f t="shared" si="34"/>
        <v>1456.4449999999999</v>
      </c>
      <c r="L129" s="49">
        <f t="shared" si="35"/>
        <v>1456.4449999999999</v>
      </c>
      <c r="AB129" s="44">
        <v>46966</v>
      </c>
      <c r="AC129" s="121">
        <f t="shared" si="30"/>
        <v>1434.5349999999999</v>
      </c>
      <c r="AD129" s="55">
        <v>1455.71</v>
      </c>
      <c r="AE129" s="55">
        <f t="shared" si="31"/>
        <v>-21.175000000000182</v>
      </c>
      <c r="BJ129" s="19"/>
      <c r="BL129" s="52"/>
    </row>
    <row r="130" spans="2:64" x14ac:dyDescent="0.45">
      <c r="B130" s="44">
        <v>45901</v>
      </c>
      <c r="C130" s="45">
        <f t="shared" si="36"/>
        <v>1764.7250000000001</v>
      </c>
      <c r="E130" s="44">
        <v>46997</v>
      </c>
      <c r="F130" s="46"/>
      <c r="G130" s="47">
        <f t="shared" si="29"/>
        <v>1434.5349999999999</v>
      </c>
      <c r="H130" s="47">
        <f t="shared" si="28"/>
        <v>1412.625</v>
      </c>
      <c r="I130" s="47">
        <f t="shared" si="32"/>
        <v>1412.625</v>
      </c>
      <c r="J130" s="47">
        <f t="shared" si="33"/>
        <v>1412.625</v>
      </c>
      <c r="K130" s="47">
        <f t="shared" si="34"/>
        <v>1456.4449999999999</v>
      </c>
      <c r="L130" s="49">
        <f t="shared" si="35"/>
        <v>1456.4449999999999</v>
      </c>
      <c r="AB130" s="44">
        <v>46997</v>
      </c>
      <c r="AC130" s="121">
        <f t="shared" si="30"/>
        <v>1434.5349999999999</v>
      </c>
      <c r="AD130" s="55">
        <v>1455.71</v>
      </c>
      <c r="AE130" s="55">
        <f t="shared" si="31"/>
        <v>-21.175000000000182</v>
      </c>
      <c r="BJ130" s="19"/>
      <c r="BL130" s="52"/>
    </row>
    <row r="131" spans="2:64" x14ac:dyDescent="0.45">
      <c r="B131" s="44">
        <v>45931</v>
      </c>
      <c r="C131" s="45">
        <f t="shared" si="36"/>
        <v>1538.135</v>
      </c>
      <c r="E131" s="44">
        <v>47027</v>
      </c>
      <c r="F131" s="46"/>
      <c r="G131" s="47">
        <f t="shared" si="29"/>
        <v>1390.7149999999999</v>
      </c>
      <c r="H131" s="47">
        <f t="shared" si="28"/>
        <v>1324.9849999999999</v>
      </c>
      <c r="I131" s="47">
        <f t="shared" si="32"/>
        <v>1412.625</v>
      </c>
      <c r="J131" s="47">
        <f t="shared" si="33"/>
        <v>1412.625</v>
      </c>
      <c r="K131" s="47">
        <f t="shared" si="34"/>
        <v>1412.625</v>
      </c>
      <c r="L131" s="49">
        <f t="shared" si="35"/>
        <v>1456.4449999999999</v>
      </c>
      <c r="AB131" s="44">
        <v>47027</v>
      </c>
      <c r="AC131" s="121">
        <f t="shared" si="30"/>
        <v>1390.7149999999999</v>
      </c>
      <c r="AD131" s="55">
        <v>1406.8325</v>
      </c>
      <c r="AE131" s="55">
        <f t="shared" si="31"/>
        <v>-16.117500000000064</v>
      </c>
      <c r="BJ131" s="19"/>
      <c r="BL131" s="52"/>
    </row>
    <row r="132" spans="2:64" x14ac:dyDescent="0.45">
      <c r="B132" s="44">
        <v>45962</v>
      </c>
      <c r="C132" s="45">
        <f t="shared" si="36"/>
        <v>1538.135</v>
      </c>
      <c r="E132" s="44">
        <v>47058</v>
      </c>
      <c r="F132" s="46"/>
      <c r="G132" s="47">
        <f t="shared" si="29"/>
        <v>1368.8049999999998</v>
      </c>
      <c r="H132" s="47">
        <f t="shared" si="28"/>
        <v>1324.9849999999999</v>
      </c>
      <c r="I132" s="47">
        <f t="shared" si="32"/>
        <v>1324.9849999999999</v>
      </c>
      <c r="J132" s="47">
        <f t="shared" si="33"/>
        <v>1412.625</v>
      </c>
      <c r="K132" s="47">
        <f t="shared" si="34"/>
        <v>1412.625</v>
      </c>
      <c r="L132" s="49">
        <f t="shared" si="35"/>
        <v>1412.625</v>
      </c>
      <c r="AB132" s="44">
        <v>47058</v>
      </c>
      <c r="AC132" s="121">
        <f t="shared" si="30"/>
        <v>1368.8049999999998</v>
      </c>
      <c r="AD132" s="55">
        <v>1406.8325</v>
      </c>
      <c r="AE132" s="55">
        <f t="shared" si="31"/>
        <v>-38.027500000000146</v>
      </c>
      <c r="BJ132" s="19"/>
      <c r="BL132" s="52"/>
    </row>
    <row r="133" spans="2:64" x14ac:dyDescent="0.45">
      <c r="B133" s="44">
        <v>45992</v>
      </c>
      <c r="C133" s="45">
        <f t="shared" si="36"/>
        <v>1538.135</v>
      </c>
      <c r="E133" s="44">
        <v>47088</v>
      </c>
      <c r="F133" s="46"/>
      <c r="G133" s="47">
        <f t="shared" si="29"/>
        <v>1368.8049999999998</v>
      </c>
      <c r="H133" s="47">
        <f t="shared" si="28"/>
        <v>1324.9849999999999</v>
      </c>
      <c r="I133" s="47">
        <f t="shared" si="32"/>
        <v>1324.9849999999999</v>
      </c>
      <c r="J133" s="47">
        <f t="shared" si="33"/>
        <v>1324.9849999999999</v>
      </c>
      <c r="K133" s="47">
        <f t="shared" si="34"/>
        <v>1412.625</v>
      </c>
      <c r="L133" s="49">
        <f t="shared" si="35"/>
        <v>1412.625</v>
      </c>
      <c r="AB133" s="44">
        <v>47088</v>
      </c>
      <c r="AC133" s="121">
        <f t="shared" si="30"/>
        <v>1368.8049999999998</v>
      </c>
      <c r="AD133" s="55">
        <v>1406.8325</v>
      </c>
      <c r="AE133" s="55">
        <f t="shared" si="31"/>
        <v>-38.027500000000146</v>
      </c>
      <c r="BJ133" s="19"/>
      <c r="BL133" s="52"/>
    </row>
    <row r="134" spans="2:64" x14ac:dyDescent="0.45">
      <c r="B134" s="44">
        <v>46023</v>
      </c>
      <c r="C134" s="45">
        <f t="shared" si="36"/>
        <v>1585.21</v>
      </c>
      <c r="E134" s="44">
        <v>47119</v>
      </c>
      <c r="F134" s="46"/>
      <c r="G134" s="47">
        <f t="shared" si="29"/>
        <v>1384.5025000000001</v>
      </c>
      <c r="H134" s="47">
        <f t="shared" si="28"/>
        <v>1356.38</v>
      </c>
      <c r="I134" s="47">
        <f t="shared" si="32"/>
        <v>1324.9849999999999</v>
      </c>
      <c r="J134" s="47">
        <f t="shared" si="33"/>
        <v>1324.9849999999999</v>
      </c>
      <c r="K134" s="47">
        <f t="shared" si="34"/>
        <v>1324.9849999999999</v>
      </c>
      <c r="L134" s="49">
        <f t="shared" si="35"/>
        <v>1412.625</v>
      </c>
      <c r="AB134" s="44">
        <v>47119</v>
      </c>
      <c r="AC134" s="121">
        <f t="shared" si="30"/>
        <v>1384.5025000000001</v>
      </c>
      <c r="AD134" s="55">
        <v>1423.125</v>
      </c>
      <c r="AE134" s="55">
        <f t="shared" si="31"/>
        <v>-38.622499999999945</v>
      </c>
      <c r="BJ134" s="19"/>
      <c r="BL134" s="52"/>
    </row>
    <row r="135" spans="2:64" x14ac:dyDescent="0.45">
      <c r="B135" s="44">
        <v>46054</v>
      </c>
      <c r="C135" s="45">
        <f t="shared" si="36"/>
        <v>1585.21</v>
      </c>
      <c r="E135" s="44">
        <v>47150</v>
      </c>
      <c r="F135" s="46"/>
      <c r="G135" s="47">
        <f t="shared" si="29"/>
        <v>1340.6824999999999</v>
      </c>
      <c r="H135" s="47">
        <f t="shared" si="28"/>
        <v>1356.38</v>
      </c>
      <c r="I135" s="47">
        <f t="shared" si="32"/>
        <v>1356.38</v>
      </c>
      <c r="J135" s="47">
        <f t="shared" si="33"/>
        <v>1324.9849999999999</v>
      </c>
      <c r="K135" s="47">
        <f t="shared" si="34"/>
        <v>1324.9849999999999</v>
      </c>
      <c r="L135" s="49">
        <f t="shared" si="35"/>
        <v>1324.9849999999999</v>
      </c>
      <c r="AB135" s="44">
        <v>47150</v>
      </c>
      <c r="AC135" s="121">
        <f t="shared" si="30"/>
        <v>1340.6824999999999</v>
      </c>
      <c r="AD135" s="55">
        <v>1374.2474999999999</v>
      </c>
      <c r="AE135" s="55">
        <f t="shared" si="31"/>
        <v>-33.565000000000055</v>
      </c>
      <c r="BJ135" s="19"/>
      <c r="BL135" s="52"/>
    </row>
    <row r="136" spans="2:64" x14ac:dyDescent="0.45">
      <c r="B136" s="44">
        <v>46082</v>
      </c>
      <c r="C136" s="45">
        <f t="shared" si="36"/>
        <v>1585.21</v>
      </c>
      <c r="E136" s="44">
        <v>47178</v>
      </c>
      <c r="F136" s="46"/>
      <c r="G136" s="47">
        <f t="shared" si="29"/>
        <v>1340.6824999999999</v>
      </c>
      <c r="H136" s="47">
        <f t="shared" si="28"/>
        <v>1356.38</v>
      </c>
      <c r="I136" s="47">
        <f t="shared" si="32"/>
        <v>1356.38</v>
      </c>
      <c r="J136" s="47">
        <f t="shared" si="33"/>
        <v>1356.38</v>
      </c>
      <c r="K136" s="47">
        <f t="shared" si="34"/>
        <v>1324.9849999999999</v>
      </c>
      <c r="L136" s="49">
        <f t="shared" si="35"/>
        <v>1324.9849999999999</v>
      </c>
      <c r="AB136" s="44">
        <v>47178</v>
      </c>
      <c r="AC136" s="121">
        <f t="shared" si="30"/>
        <v>1340.6824999999999</v>
      </c>
      <c r="AD136" s="55">
        <v>1374.2474999999999</v>
      </c>
      <c r="AE136" s="55">
        <f t="shared" si="31"/>
        <v>-33.565000000000055</v>
      </c>
      <c r="BJ136" s="19"/>
      <c r="BL136" s="52"/>
    </row>
    <row r="137" spans="2:64" x14ac:dyDescent="0.45">
      <c r="B137" s="44">
        <v>46113</v>
      </c>
      <c r="C137" s="45">
        <f t="shared" si="36"/>
        <v>1679.36</v>
      </c>
      <c r="E137" s="44">
        <v>47209</v>
      </c>
      <c r="F137" s="46"/>
      <c r="G137" s="47">
        <f t="shared" si="29"/>
        <v>1372.0774999999999</v>
      </c>
      <c r="H137" s="47">
        <f t="shared" si="28"/>
        <v>1419.17</v>
      </c>
      <c r="I137" s="47">
        <f t="shared" si="32"/>
        <v>1356.38</v>
      </c>
      <c r="J137" s="47">
        <f t="shared" si="33"/>
        <v>1356.38</v>
      </c>
      <c r="K137" s="47">
        <f t="shared" si="34"/>
        <v>1356.38</v>
      </c>
      <c r="L137" s="49">
        <f t="shared" si="35"/>
        <v>1324.9849999999999</v>
      </c>
      <c r="AB137" s="44">
        <v>47209</v>
      </c>
      <c r="AC137" s="121">
        <f t="shared" si="30"/>
        <v>1372.0774999999999</v>
      </c>
      <c r="AD137" s="55">
        <v>1406.8325</v>
      </c>
      <c r="AE137" s="55">
        <f t="shared" si="31"/>
        <v>-34.755000000000109</v>
      </c>
      <c r="BJ137" s="19"/>
      <c r="BL137" s="52"/>
    </row>
    <row r="138" spans="2:64" x14ac:dyDescent="0.45">
      <c r="B138" s="44">
        <v>46143</v>
      </c>
      <c r="C138" s="45">
        <f t="shared" si="36"/>
        <v>1679.36</v>
      </c>
      <c r="E138" s="44">
        <v>47239</v>
      </c>
      <c r="F138" s="46"/>
      <c r="G138" s="47">
        <f t="shared" si="29"/>
        <v>1387.7750000000001</v>
      </c>
      <c r="H138" s="47">
        <f t="shared" si="28"/>
        <v>1419.17</v>
      </c>
      <c r="I138" s="47">
        <f t="shared" si="32"/>
        <v>1419.17</v>
      </c>
      <c r="J138" s="47">
        <f t="shared" si="33"/>
        <v>1356.38</v>
      </c>
      <c r="K138" s="47">
        <f t="shared" si="34"/>
        <v>1356.38</v>
      </c>
      <c r="L138" s="49">
        <f t="shared" si="35"/>
        <v>1356.38</v>
      </c>
      <c r="AB138" s="44">
        <v>47239</v>
      </c>
      <c r="AC138" s="121">
        <f t="shared" si="30"/>
        <v>1387.7750000000001</v>
      </c>
      <c r="AD138" s="55">
        <v>1423.125</v>
      </c>
      <c r="AE138" s="55">
        <f t="shared" si="31"/>
        <v>-35.349999999999909</v>
      </c>
      <c r="BJ138" s="19"/>
      <c r="BL138" s="52"/>
    </row>
    <row r="139" spans="2:64" x14ac:dyDescent="0.45">
      <c r="B139" s="44">
        <v>46174</v>
      </c>
      <c r="C139" s="45">
        <f t="shared" si="36"/>
        <v>1679.36</v>
      </c>
      <c r="E139" s="44">
        <v>47270</v>
      </c>
      <c r="F139" s="46"/>
      <c r="G139" s="47">
        <f t="shared" si="29"/>
        <v>1387.7750000000001</v>
      </c>
      <c r="H139" s="47">
        <f t="shared" si="28"/>
        <v>1419.17</v>
      </c>
      <c r="I139" s="47">
        <f t="shared" si="32"/>
        <v>1419.17</v>
      </c>
      <c r="J139" s="47">
        <f t="shared" si="33"/>
        <v>1419.17</v>
      </c>
      <c r="K139" s="47">
        <f t="shared" si="34"/>
        <v>1356.38</v>
      </c>
      <c r="L139" s="49">
        <f t="shared" si="35"/>
        <v>1356.38</v>
      </c>
      <c r="AB139" s="44">
        <v>47270</v>
      </c>
      <c r="AC139" s="121">
        <f t="shared" si="30"/>
        <v>1387.7750000000001</v>
      </c>
      <c r="AD139" s="55">
        <v>1423.125</v>
      </c>
      <c r="AE139" s="55">
        <f t="shared" si="31"/>
        <v>-35.349999999999909</v>
      </c>
      <c r="BJ139" s="19"/>
      <c r="BL139" s="52"/>
    </row>
    <row r="140" spans="2:64" x14ac:dyDescent="0.45">
      <c r="B140" s="44">
        <v>46204</v>
      </c>
      <c r="C140" s="45">
        <f t="shared" si="36"/>
        <v>1600.26</v>
      </c>
      <c r="E140" s="44">
        <v>47300</v>
      </c>
      <c r="F140" s="46"/>
      <c r="G140" s="47">
        <f t="shared" si="29"/>
        <v>1387.7750000000001</v>
      </c>
      <c r="H140" s="47">
        <f t="shared" si="28"/>
        <v>1419.17</v>
      </c>
      <c r="I140" s="47">
        <f t="shared" si="32"/>
        <v>1419.17</v>
      </c>
      <c r="J140" s="47">
        <f t="shared" si="33"/>
        <v>1419.17</v>
      </c>
      <c r="K140" s="47">
        <f t="shared" si="34"/>
        <v>1419.17</v>
      </c>
      <c r="L140" s="49">
        <f t="shared" si="35"/>
        <v>1356.38</v>
      </c>
      <c r="AB140" s="44">
        <v>47300</v>
      </c>
      <c r="AC140" s="121">
        <f t="shared" si="30"/>
        <v>1387.7750000000001</v>
      </c>
      <c r="AD140" s="55">
        <v>1423.125</v>
      </c>
      <c r="AE140" s="55">
        <f t="shared" si="31"/>
        <v>-35.349999999999909</v>
      </c>
      <c r="BJ140" s="19"/>
      <c r="BL140" s="52"/>
    </row>
    <row r="141" spans="2:64" x14ac:dyDescent="0.45">
      <c r="B141" s="44">
        <v>46235</v>
      </c>
      <c r="C141" s="45">
        <f t="shared" si="36"/>
        <v>1600.26</v>
      </c>
      <c r="E141" s="44">
        <v>47331</v>
      </c>
      <c r="F141" s="46"/>
      <c r="G141" s="47">
        <f t="shared" si="29"/>
        <v>1419.17</v>
      </c>
      <c r="H141" s="47">
        <f t="shared" si="28"/>
        <v>1419.17</v>
      </c>
      <c r="I141" s="47">
        <f t="shared" si="32"/>
        <v>1419.17</v>
      </c>
      <c r="J141" s="47">
        <f t="shared" si="33"/>
        <v>1419.17</v>
      </c>
      <c r="K141" s="47">
        <f t="shared" si="34"/>
        <v>1419.17</v>
      </c>
      <c r="L141" s="49">
        <f t="shared" si="35"/>
        <v>1419.17</v>
      </c>
      <c r="AB141" s="44">
        <v>47331</v>
      </c>
      <c r="AC141" s="121">
        <f t="shared" si="30"/>
        <v>1419.17</v>
      </c>
      <c r="AD141" s="55">
        <v>1455.71</v>
      </c>
      <c r="AE141" s="55">
        <f t="shared" si="31"/>
        <v>-36.539999999999964</v>
      </c>
      <c r="BJ141" s="19"/>
      <c r="BL141" s="52"/>
    </row>
    <row r="142" spans="2:64" x14ac:dyDescent="0.45">
      <c r="B142" s="44">
        <v>46266</v>
      </c>
      <c r="C142" s="45">
        <f t="shared" si="36"/>
        <v>1600.26</v>
      </c>
      <c r="E142" s="44">
        <v>47362</v>
      </c>
      <c r="F142" s="46"/>
      <c r="G142" s="47">
        <f t="shared" si="29"/>
        <v>1419.17</v>
      </c>
      <c r="H142" s="47">
        <f t="shared" si="28"/>
        <v>1419.17</v>
      </c>
      <c r="I142" s="47">
        <f t="shared" si="32"/>
        <v>1419.17</v>
      </c>
      <c r="J142" s="47">
        <f t="shared" si="33"/>
        <v>1419.17</v>
      </c>
      <c r="K142" s="47">
        <f t="shared" si="34"/>
        <v>1419.17</v>
      </c>
      <c r="L142" s="49">
        <f t="shared" si="35"/>
        <v>1419.17</v>
      </c>
      <c r="AB142" s="44">
        <v>47362</v>
      </c>
      <c r="AC142" s="121">
        <f t="shared" si="30"/>
        <v>1419.17</v>
      </c>
      <c r="AD142" s="55">
        <v>1455.71</v>
      </c>
      <c r="AE142" s="55">
        <f t="shared" si="31"/>
        <v>-36.539999999999964</v>
      </c>
      <c r="BJ142" s="19"/>
      <c r="BL142" s="52"/>
    </row>
    <row r="143" spans="2:64" x14ac:dyDescent="0.45">
      <c r="B143" s="44">
        <v>46296</v>
      </c>
      <c r="C143" s="45">
        <f t="shared" si="36"/>
        <v>1442.06</v>
      </c>
      <c r="E143" s="44">
        <v>47392</v>
      </c>
      <c r="F143" s="46"/>
      <c r="G143" s="47">
        <f t="shared" si="29"/>
        <v>1372.0774999999999</v>
      </c>
      <c r="H143" s="47">
        <f t="shared" si="28"/>
        <v>1324.9849999999999</v>
      </c>
      <c r="I143" s="47">
        <f t="shared" si="32"/>
        <v>1419.17</v>
      </c>
      <c r="J143" s="47">
        <f t="shared" si="33"/>
        <v>1419.17</v>
      </c>
      <c r="K143" s="47">
        <f t="shared" si="34"/>
        <v>1419.17</v>
      </c>
      <c r="L143" s="49">
        <f t="shared" si="35"/>
        <v>1419.17</v>
      </c>
      <c r="AB143" s="44">
        <v>47392</v>
      </c>
      <c r="AC143" s="121">
        <f t="shared" si="30"/>
        <v>1372.0774999999999</v>
      </c>
      <c r="AD143" s="55">
        <v>1406.8325</v>
      </c>
      <c r="AE143" s="55">
        <f t="shared" si="31"/>
        <v>-34.755000000000109</v>
      </c>
      <c r="BJ143" s="19"/>
      <c r="BL143" s="52"/>
    </row>
    <row r="144" spans="2:64" x14ac:dyDescent="0.45">
      <c r="B144" s="44">
        <v>46327</v>
      </c>
      <c r="C144" s="45">
        <f t="shared" si="36"/>
        <v>1442.06</v>
      </c>
      <c r="E144" s="44">
        <v>47423</v>
      </c>
      <c r="F144" s="46"/>
      <c r="G144" s="47">
        <f t="shared" si="29"/>
        <v>1372.0774999999999</v>
      </c>
      <c r="H144" s="47">
        <f t="shared" si="28"/>
        <v>1324.9849999999999</v>
      </c>
      <c r="I144" s="47">
        <f t="shared" si="32"/>
        <v>1324.9849999999999</v>
      </c>
      <c r="J144" s="47">
        <f t="shared" si="33"/>
        <v>1419.17</v>
      </c>
      <c r="K144" s="47">
        <f t="shared" si="34"/>
        <v>1419.17</v>
      </c>
      <c r="L144" s="49">
        <f t="shared" si="35"/>
        <v>1419.17</v>
      </c>
      <c r="AB144" s="44">
        <v>47423</v>
      </c>
      <c r="AC144" s="121">
        <f t="shared" si="30"/>
        <v>1372.0774999999999</v>
      </c>
      <c r="AD144" s="55">
        <v>1406.8325</v>
      </c>
      <c r="AE144" s="55">
        <f t="shared" si="31"/>
        <v>-34.755000000000109</v>
      </c>
      <c r="BJ144" s="19"/>
      <c r="BL144" s="52"/>
    </row>
    <row r="145" spans="2:64" x14ac:dyDescent="0.45">
      <c r="B145" s="44">
        <v>46357</v>
      </c>
      <c r="C145" s="45">
        <f t="shared" si="36"/>
        <v>1442.06</v>
      </c>
      <c r="E145" s="44">
        <v>47453</v>
      </c>
      <c r="F145" s="46"/>
      <c r="G145" s="47">
        <f t="shared" si="29"/>
        <v>1372.0774999999999</v>
      </c>
      <c r="H145" s="47">
        <f t="shared" si="28"/>
        <v>1324.9849999999999</v>
      </c>
      <c r="I145" s="47">
        <f t="shared" si="32"/>
        <v>1324.9849999999999</v>
      </c>
      <c r="J145" s="47">
        <f t="shared" si="33"/>
        <v>1324.9849999999999</v>
      </c>
      <c r="K145" s="47">
        <f t="shared" si="34"/>
        <v>1419.17</v>
      </c>
      <c r="L145" s="49">
        <f t="shared" si="35"/>
        <v>1419.17</v>
      </c>
      <c r="AB145" s="44">
        <v>47453</v>
      </c>
      <c r="AC145" s="121">
        <f t="shared" si="30"/>
        <v>1372.0774999999999</v>
      </c>
      <c r="AD145" s="55">
        <v>1406.8325</v>
      </c>
      <c r="AE145" s="55">
        <f t="shared" si="31"/>
        <v>-34.755000000000109</v>
      </c>
      <c r="BJ145" s="19"/>
      <c r="BL145" s="52"/>
    </row>
    <row r="146" spans="2:64" x14ac:dyDescent="0.45">
      <c r="B146" s="44">
        <v>46388</v>
      </c>
      <c r="C146" s="45">
        <f t="shared" si="36"/>
        <v>1476.8850000000002</v>
      </c>
      <c r="E146" s="44">
        <v>47484</v>
      </c>
      <c r="F146" s="46"/>
      <c r="G146" s="47">
        <f t="shared" si="29"/>
        <v>1387.7750000000001</v>
      </c>
      <c r="H146" s="47">
        <f t="shared" si="28"/>
        <v>1356.38</v>
      </c>
      <c r="I146" s="47">
        <f t="shared" si="32"/>
        <v>1324.9849999999999</v>
      </c>
      <c r="J146" s="47">
        <f t="shared" si="33"/>
        <v>1324.9849999999999</v>
      </c>
      <c r="K146" s="47">
        <f t="shared" si="34"/>
        <v>1324.9849999999999</v>
      </c>
      <c r="L146" s="49">
        <f t="shared" si="35"/>
        <v>1419.17</v>
      </c>
      <c r="AB146" s="44">
        <v>47484</v>
      </c>
      <c r="AC146" s="121">
        <f t="shared" si="30"/>
        <v>1387.7750000000001</v>
      </c>
      <c r="AD146" s="55">
        <v>1423.125</v>
      </c>
      <c r="AE146" s="55">
        <f t="shared" si="31"/>
        <v>-35.349999999999909</v>
      </c>
      <c r="BJ146" s="19"/>
      <c r="BL146" s="52"/>
    </row>
    <row r="147" spans="2:64" x14ac:dyDescent="0.45">
      <c r="B147" s="44">
        <v>46419</v>
      </c>
      <c r="C147" s="45">
        <f t="shared" si="36"/>
        <v>1476.8850000000002</v>
      </c>
      <c r="E147" s="44">
        <v>47515</v>
      </c>
      <c r="F147" s="46"/>
      <c r="G147" s="47">
        <f t="shared" si="29"/>
        <v>1340.6824999999999</v>
      </c>
      <c r="H147" s="47">
        <f t="shared" si="28"/>
        <v>1356.38</v>
      </c>
      <c r="I147" s="47">
        <f t="shared" si="32"/>
        <v>1356.38</v>
      </c>
      <c r="J147" s="47">
        <f t="shared" si="33"/>
        <v>1324.9849999999999</v>
      </c>
      <c r="K147" s="47">
        <f t="shared" si="34"/>
        <v>1324.9849999999999</v>
      </c>
      <c r="L147" s="49">
        <f t="shared" si="35"/>
        <v>1324.9849999999999</v>
      </c>
      <c r="AB147" s="44">
        <v>47515</v>
      </c>
      <c r="AC147" s="121">
        <f t="shared" si="30"/>
        <v>1340.6824999999999</v>
      </c>
      <c r="AD147" s="55">
        <v>1374.2474999999999</v>
      </c>
      <c r="AE147" s="55">
        <f t="shared" si="31"/>
        <v>-33.565000000000055</v>
      </c>
      <c r="BJ147" s="19"/>
      <c r="BL147" s="52"/>
    </row>
    <row r="148" spans="2:64" x14ac:dyDescent="0.45">
      <c r="B148" s="44">
        <v>46447</v>
      </c>
      <c r="C148" s="45">
        <f t="shared" si="36"/>
        <v>1476.8850000000002</v>
      </c>
      <c r="E148" s="44">
        <v>47543</v>
      </c>
      <c r="F148" s="46"/>
      <c r="G148" s="47">
        <f t="shared" si="29"/>
        <v>1340.6824999999999</v>
      </c>
      <c r="H148" s="47">
        <f t="shared" si="28"/>
        <v>1356.38</v>
      </c>
      <c r="I148" s="47">
        <f t="shared" si="32"/>
        <v>1356.38</v>
      </c>
      <c r="J148" s="47">
        <f t="shared" si="33"/>
        <v>1356.38</v>
      </c>
      <c r="K148" s="47">
        <f t="shared" si="34"/>
        <v>1324.9849999999999</v>
      </c>
      <c r="L148" s="49">
        <f t="shared" si="35"/>
        <v>1324.9849999999999</v>
      </c>
      <c r="AB148" s="44">
        <v>47543</v>
      </c>
      <c r="AC148" s="121">
        <f t="shared" si="30"/>
        <v>1340.6824999999999</v>
      </c>
      <c r="AD148" s="55">
        <v>1374.2474999999999</v>
      </c>
      <c r="AE148" s="55">
        <f t="shared" si="31"/>
        <v>-33.565000000000055</v>
      </c>
      <c r="BJ148" s="19"/>
      <c r="BL148" s="52"/>
    </row>
    <row r="149" spans="2:64" x14ac:dyDescent="0.45">
      <c r="B149" s="44">
        <v>46478</v>
      </c>
      <c r="C149" s="45">
        <f t="shared" si="36"/>
        <v>1546.5350000000001</v>
      </c>
      <c r="E149" s="44">
        <v>47574</v>
      </c>
      <c r="F149" s="46"/>
      <c r="G149" s="47">
        <f t="shared" si="29"/>
        <v>1372.0774999999999</v>
      </c>
      <c r="H149" s="47">
        <f>MAX(VLOOKUP(E149,$B$29:$C$260,2,0)-$G$25,0)</f>
        <v>1419.17</v>
      </c>
      <c r="I149" s="47">
        <f t="shared" si="32"/>
        <v>1356.38</v>
      </c>
      <c r="J149" s="47">
        <f t="shared" si="33"/>
        <v>1356.38</v>
      </c>
      <c r="K149" s="47">
        <f t="shared" si="34"/>
        <v>1356.38</v>
      </c>
      <c r="L149" s="49">
        <f t="shared" si="35"/>
        <v>1324.9849999999999</v>
      </c>
      <c r="AB149" s="44">
        <v>47574</v>
      </c>
      <c r="AC149" s="121">
        <f t="shared" si="30"/>
        <v>1372.0774999999999</v>
      </c>
      <c r="AD149" s="55">
        <v>1406.8325</v>
      </c>
      <c r="AE149" s="55">
        <f t="shared" si="31"/>
        <v>-34.755000000000109</v>
      </c>
      <c r="BJ149" s="19"/>
      <c r="BL149" s="52"/>
    </row>
    <row r="150" spans="2:64" x14ac:dyDescent="0.45">
      <c r="B150" s="44">
        <v>46508</v>
      </c>
      <c r="C150" s="45">
        <f t="shared" si="36"/>
        <v>1546.5350000000001</v>
      </c>
      <c r="E150" s="44">
        <v>47604</v>
      </c>
      <c r="F150" s="46"/>
      <c r="G150" s="47">
        <f t="shared" si="29"/>
        <v>1387.7750000000001</v>
      </c>
      <c r="H150" s="47">
        <f t="shared" ref="H150:H160" si="37">MAX(VLOOKUP(E150,$B$29:$C$260,2,0)-$G$25,0)</f>
        <v>1419.17</v>
      </c>
      <c r="I150" s="47">
        <f t="shared" si="32"/>
        <v>1419.17</v>
      </c>
      <c r="J150" s="47">
        <f t="shared" si="33"/>
        <v>1356.38</v>
      </c>
      <c r="K150" s="47">
        <f t="shared" si="34"/>
        <v>1356.38</v>
      </c>
      <c r="L150" s="49">
        <f t="shared" si="35"/>
        <v>1356.38</v>
      </c>
      <c r="AB150" s="44">
        <v>47604</v>
      </c>
      <c r="AC150" s="121">
        <f t="shared" si="30"/>
        <v>1387.7750000000001</v>
      </c>
      <c r="AD150" s="55">
        <v>1423.125</v>
      </c>
      <c r="AE150" s="55">
        <f t="shared" si="31"/>
        <v>-35.349999999999909</v>
      </c>
      <c r="BJ150" s="19"/>
      <c r="BL150" s="52"/>
    </row>
    <row r="151" spans="2:64" x14ac:dyDescent="0.45">
      <c r="B151" s="44">
        <v>46539</v>
      </c>
      <c r="C151" s="45">
        <f t="shared" si="36"/>
        <v>1546.5350000000001</v>
      </c>
      <c r="E151" s="44">
        <v>47635</v>
      </c>
      <c r="F151" s="46"/>
      <c r="G151" s="47">
        <f t="shared" si="29"/>
        <v>1387.7750000000001</v>
      </c>
      <c r="H151" s="47">
        <f t="shared" si="37"/>
        <v>1419.17</v>
      </c>
      <c r="I151" s="47">
        <f t="shared" si="32"/>
        <v>1419.17</v>
      </c>
      <c r="J151" s="47">
        <f t="shared" si="33"/>
        <v>1419.17</v>
      </c>
      <c r="K151" s="47">
        <f t="shared" si="34"/>
        <v>1356.38</v>
      </c>
      <c r="L151" s="49">
        <f t="shared" si="35"/>
        <v>1356.38</v>
      </c>
      <c r="AB151" s="44">
        <v>47635</v>
      </c>
      <c r="AC151" s="121">
        <f t="shared" si="30"/>
        <v>1387.7750000000001</v>
      </c>
      <c r="AD151" s="55">
        <v>1423.125</v>
      </c>
      <c r="AE151" s="55">
        <f t="shared" si="31"/>
        <v>-35.349999999999909</v>
      </c>
      <c r="BJ151" s="19"/>
      <c r="BL151" s="52"/>
    </row>
    <row r="152" spans="2:64" x14ac:dyDescent="0.45">
      <c r="B152" s="44">
        <v>46569</v>
      </c>
      <c r="C152" s="45">
        <f t="shared" si="36"/>
        <v>1489.4850000000001</v>
      </c>
      <c r="E152" s="44">
        <v>47665</v>
      </c>
      <c r="F152" s="46"/>
      <c r="G152" s="47">
        <f t="shared" si="29"/>
        <v>1387.7750000000001</v>
      </c>
      <c r="H152" s="47">
        <f t="shared" si="37"/>
        <v>1419.17</v>
      </c>
      <c r="I152" s="47">
        <f t="shared" si="32"/>
        <v>1419.17</v>
      </c>
      <c r="J152" s="47">
        <f t="shared" si="33"/>
        <v>1419.17</v>
      </c>
      <c r="K152" s="47">
        <f t="shared" si="34"/>
        <v>1419.17</v>
      </c>
      <c r="L152" s="49">
        <f t="shared" si="35"/>
        <v>1356.38</v>
      </c>
      <c r="AB152" s="44">
        <v>47665</v>
      </c>
      <c r="AC152" s="121">
        <f t="shared" si="30"/>
        <v>1387.7750000000001</v>
      </c>
      <c r="AD152" s="55">
        <v>1423.125</v>
      </c>
      <c r="AE152" s="55">
        <f t="shared" si="31"/>
        <v>-35.349999999999909</v>
      </c>
      <c r="BJ152" s="19"/>
      <c r="BL152" s="52"/>
    </row>
    <row r="153" spans="2:64" x14ac:dyDescent="0.45">
      <c r="B153" s="44">
        <v>46600</v>
      </c>
      <c r="C153" s="45">
        <f t="shared" si="36"/>
        <v>1489.4850000000001</v>
      </c>
      <c r="E153" s="44">
        <v>47696</v>
      </c>
      <c r="F153" s="46"/>
      <c r="G153" s="47">
        <f t="shared" si="29"/>
        <v>1419.17</v>
      </c>
      <c r="H153" s="47">
        <f t="shared" si="37"/>
        <v>1419.17</v>
      </c>
      <c r="I153" s="47">
        <f t="shared" si="32"/>
        <v>1419.17</v>
      </c>
      <c r="J153" s="47">
        <f t="shared" si="33"/>
        <v>1419.17</v>
      </c>
      <c r="K153" s="47">
        <f t="shared" si="34"/>
        <v>1419.17</v>
      </c>
      <c r="L153" s="49">
        <f t="shared" si="35"/>
        <v>1419.17</v>
      </c>
      <c r="AB153" s="44">
        <v>47696</v>
      </c>
      <c r="AC153" s="121">
        <f t="shared" si="30"/>
        <v>1419.17</v>
      </c>
      <c r="AD153" s="55">
        <v>1455.71</v>
      </c>
      <c r="AE153" s="55">
        <f t="shared" si="31"/>
        <v>-36.539999999999964</v>
      </c>
      <c r="BJ153" s="19"/>
      <c r="BL153" s="52"/>
    </row>
    <row r="154" spans="2:64" x14ac:dyDescent="0.45">
      <c r="B154" s="44">
        <v>46631</v>
      </c>
      <c r="C154" s="45">
        <f t="shared" si="36"/>
        <v>1489.4850000000001</v>
      </c>
      <c r="E154" s="44">
        <v>47727</v>
      </c>
      <c r="F154" s="46"/>
      <c r="G154" s="47">
        <f t="shared" si="29"/>
        <v>1419.17</v>
      </c>
      <c r="H154" s="47">
        <f t="shared" si="37"/>
        <v>1419.17</v>
      </c>
      <c r="I154" s="47">
        <f t="shared" si="32"/>
        <v>1419.17</v>
      </c>
      <c r="J154" s="47">
        <f t="shared" si="33"/>
        <v>1419.17</v>
      </c>
      <c r="K154" s="47">
        <f t="shared" si="34"/>
        <v>1419.17</v>
      </c>
      <c r="L154" s="49">
        <f t="shared" si="35"/>
        <v>1419.17</v>
      </c>
      <c r="AB154" s="44">
        <v>47727</v>
      </c>
      <c r="AC154" s="121">
        <f t="shared" si="30"/>
        <v>1419.17</v>
      </c>
      <c r="AD154" s="55">
        <v>1455.71</v>
      </c>
      <c r="AE154" s="55">
        <f t="shared" si="31"/>
        <v>-36.539999999999964</v>
      </c>
      <c r="BJ154" s="19"/>
      <c r="BL154" s="52"/>
    </row>
    <row r="155" spans="2:64" x14ac:dyDescent="0.45">
      <c r="B155" s="44">
        <v>46661</v>
      </c>
      <c r="C155" s="45">
        <f t="shared" si="36"/>
        <v>1375.385</v>
      </c>
      <c r="E155" s="44">
        <v>47757</v>
      </c>
      <c r="F155" s="46"/>
      <c r="G155" s="47">
        <f t="shared" si="29"/>
        <v>1372.0774999999999</v>
      </c>
      <c r="H155" s="47">
        <f t="shared" si="37"/>
        <v>1324.9849999999999</v>
      </c>
      <c r="I155" s="47">
        <f t="shared" si="32"/>
        <v>1419.17</v>
      </c>
      <c r="J155" s="47">
        <f t="shared" si="33"/>
        <v>1419.17</v>
      </c>
      <c r="K155" s="47">
        <f t="shared" si="34"/>
        <v>1419.17</v>
      </c>
      <c r="L155" s="49">
        <f t="shared" si="35"/>
        <v>1419.17</v>
      </c>
      <c r="AB155" s="44">
        <v>47757</v>
      </c>
      <c r="AC155" s="121">
        <f t="shared" si="30"/>
        <v>1372.0774999999999</v>
      </c>
      <c r="AD155" s="55">
        <v>1406.8325</v>
      </c>
      <c r="AE155" s="55">
        <f t="shared" si="31"/>
        <v>-34.755000000000109</v>
      </c>
      <c r="BJ155" s="19"/>
      <c r="BL155" s="52"/>
    </row>
    <row r="156" spans="2:64" x14ac:dyDescent="0.45">
      <c r="B156" s="44">
        <v>46692</v>
      </c>
      <c r="C156" s="45">
        <f t="shared" si="36"/>
        <v>1375.385</v>
      </c>
      <c r="E156" s="44">
        <v>47788</v>
      </c>
      <c r="F156" s="46"/>
      <c r="G156" s="47">
        <f t="shared" si="29"/>
        <v>1372.0774999999999</v>
      </c>
      <c r="H156" s="47">
        <f t="shared" si="37"/>
        <v>1324.9849999999999</v>
      </c>
      <c r="I156" s="47">
        <f t="shared" si="32"/>
        <v>1324.9849999999999</v>
      </c>
      <c r="J156" s="47">
        <f t="shared" si="33"/>
        <v>1419.17</v>
      </c>
      <c r="K156" s="47">
        <f t="shared" si="34"/>
        <v>1419.17</v>
      </c>
      <c r="L156" s="49">
        <f t="shared" si="35"/>
        <v>1419.17</v>
      </c>
      <c r="AB156" s="44">
        <v>47788</v>
      </c>
      <c r="AC156" s="121">
        <f t="shared" si="30"/>
        <v>1372.0774999999999</v>
      </c>
      <c r="AD156" s="55">
        <v>1406.8325</v>
      </c>
      <c r="AE156" s="55">
        <f t="shared" si="31"/>
        <v>-34.755000000000109</v>
      </c>
      <c r="BJ156" s="19"/>
      <c r="BL156" s="52"/>
    </row>
    <row r="157" spans="2:64" x14ac:dyDescent="0.45">
      <c r="B157" s="44">
        <v>46722</v>
      </c>
      <c r="C157" s="45">
        <f t="shared" ref="C157:C188" si="38">IFERROR(HLOOKUP(B157,$C$9:$AT$19,11,0),C156)</f>
        <v>1375.385</v>
      </c>
      <c r="E157" s="44">
        <v>47818</v>
      </c>
      <c r="F157" s="46"/>
      <c r="G157" s="47">
        <f t="shared" si="29"/>
        <v>1372.0774999999999</v>
      </c>
      <c r="H157" s="47">
        <f t="shared" si="37"/>
        <v>1324.9849999999999</v>
      </c>
      <c r="I157" s="47">
        <f t="shared" si="32"/>
        <v>1324.9849999999999</v>
      </c>
      <c r="J157" s="47">
        <f t="shared" si="33"/>
        <v>1324.9849999999999</v>
      </c>
      <c r="K157" s="47">
        <f t="shared" si="34"/>
        <v>1419.17</v>
      </c>
      <c r="L157" s="49">
        <f t="shared" si="35"/>
        <v>1419.17</v>
      </c>
      <c r="AB157" s="44">
        <v>47818</v>
      </c>
      <c r="AC157" s="121">
        <f t="shared" si="30"/>
        <v>1372.0774999999999</v>
      </c>
      <c r="AD157" s="55">
        <v>1406.8325</v>
      </c>
      <c r="AE157" s="55">
        <f t="shared" si="31"/>
        <v>-34.755000000000109</v>
      </c>
      <c r="BJ157" s="19"/>
      <c r="BL157" s="52"/>
    </row>
    <row r="158" spans="2:64" x14ac:dyDescent="0.45">
      <c r="B158" s="44">
        <v>46753</v>
      </c>
      <c r="C158" s="45">
        <f t="shared" si="38"/>
        <v>1402.4050000000002</v>
      </c>
      <c r="E158" s="44">
        <v>47849</v>
      </c>
      <c r="F158" s="46"/>
      <c r="G158" s="47">
        <f t="shared" ref="G158:G160" si="39">AVERAGE(H158,L158)</f>
        <v>1387.7750000000001</v>
      </c>
      <c r="H158" s="47">
        <f t="shared" si="37"/>
        <v>1356.38</v>
      </c>
      <c r="I158" s="47">
        <f t="shared" ref="I158:I160" si="40">H157</f>
        <v>1324.9849999999999</v>
      </c>
      <c r="J158" s="47">
        <f t="shared" ref="J158:J160" si="41">H156</f>
        <v>1324.9849999999999</v>
      </c>
      <c r="K158" s="47">
        <f t="shared" ref="K158:K160" si="42">H155</f>
        <v>1324.9849999999999</v>
      </c>
      <c r="L158" s="49">
        <f t="shared" ref="L158:L160" si="43">H154</f>
        <v>1419.17</v>
      </c>
      <c r="AB158" s="44">
        <v>47849</v>
      </c>
      <c r="AC158" s="121">
        <f t="shared" ref="AC158:AC160" si="44">G158</f>
        <v>1387.7750000000001</v>
      </c>
      <c r="AD158" s="55">
        <v>1423.125</v>
      </c>
      <c r="AE158" s="55">
        <f t="shared" ref="AE158:AE160" si="45">G158-AD158</f>
        <v>-35.349999999999909</v>
      </c>
      <c r="BJ158" s="19"/>
      <c r="BL158" s="52"/>
    </row>
    <row r="159" spans="2:64" x14ac:dyDescent="0.45">
      <c r="B159" s="44">
        <v>46784</v>
      </c>
      <c r="C159" s="45">
        <f t="shared" si="38"/>
        <v>1402.4050000000002</v>
      </c>
      <c r="E159" s="44">
        <v>47880</v>
      </c>
      <c r="F159" s="46"/>
      <c r="G159" s="47">
        <f t="shared" si="39"/>
        <v>1340.6824999999999</v>
      </c>
      <c r="H159" s="47">
        <f t="shared" si="37"/>
        <v>1356.38</v>
      </c>
      <c r="I159" s="47">
        <f t="shared" si="40"/>
        <v>1356.38</v>
      </c>
      <c r="J159" s="47">
        <f t="shared" si="41"/>
        <v>1324.9849999999999</v>
      </c>
      <c r="K159" s="47">
        <f t="shared" si="42"/>
        <v>1324.9849999999999</v>
      </c>
      <c r="L159" s="49">
        <f t="shared" si="43"/>
        <v>1324.9849999999999</v>
      </c>
      <c r="AB159" s="44">
        <v>47880</v>
      </c>
      <c r="AC159" s="121">
        <f t="shared" si="44"/>
        <v>1340.6824999999999</v>
      </c>
      <c r="AD159" s="55">
        <v>1374.2474999999999</v>
      </c>
      <c r="AE159" s="55">
        <f t="shared" si="45"/>
        <v>-33.565000000000055</v>
      </c>
      <c r="BJ159" s="19"/>
      <c r="BL159" s="52"/>
    </row>
    <row r="160" spans="2:64" x14ac:dyDescent="0.45">
      <c r="B160" s="44">
        <v>46813</v>
      </c>
      <c r="C160" s="45">
        <f t="shared" si="38"/>
        <v>1402.4050000000002</v>
      </c>
      <c r="E160" s="44">
        <v>47908</v>
      </c>
      <c r="F160" s="46"/>
      <c r="G160" s="47">
        <f t="shared" si="39"/>
        <v>1340.6824999999999</v>
      </c>
      <c r="H160" s="47">
        <f t="shared" si="37"/>
        <v>1356.38</v>
      </c>
      <c r="I160" s="47">
        <f t="shared" si="40"/>
        <v>1356.38</v>
      </c>
      <c r="J160" s="47">
        <f t="shared" si="41"/>
        <v>1356.38</v>
      </c>
      <c r="K160" s="47">
        <f t="shared" si="42"/>
        <v>1324.9849999999999</v>
      </c>
      <c r="L160" s="49">
        <f t="shared" si="43"/>
        <v>1324.9849999999999</v>
      </c>
      <c r="AB160" s="44">
        <v>47908</v>
      </c>
      <c r="AC160" s="121">
        <f t="shared" si="44"/>
        <v>1340.6824999999999</v>
      </c>
      <c r="AD160" s="55">
        <v>1374.2474999999999</v>
      </c>
      <c r="AE160" s="55">
        <f t="shared" si="45"/>
        <v>-33.565000000000055</v>
      </c>
      <c r="BJ160" s="19"/>
      <c r="BL160" s="52"/>
    </row>
    <row r="161" spans="2:64" x14ac:dyDescent="0.45">
      <c r="B161" s="44">
        <v>46844</v>
      </c>
      <c r="C161" s="45">
        <f t="shared" si="38"/>
        <v>1456.4449999999999</v>
      </c>
      <c r="E161" s="19"/>
      <c r="F161" s="19"/>
      <c r="L161" s="19"/>
      <c r="M161" s="19"/>
      <c r="BJ161" s="19"/>
      <c r="BL161" s="52"/>
    </row>
    <row r="162" spans="2:64" x14ac:dyDescent="0.45">
      <c r="B162" s="44">
        <v>46874</v>
      </c>
      <c r="C162" s="45">
        <f t="shared" si="38"/>
        <v>1456.4449999999999</v>
      </c>
      <c r="BJ162" s="19"/>
      <c r="BL162" s="52"/>
    </row>
    <row r="163" spans="2:64" x14ac:dyDescent="0.45">
      <c r="B163" s="44">
        <v>46905</v>
      </c>
      <c r="C163" s="45">
        <f t="shared" si="38"/>
        <v>1456.4449999999999</v>
      </c>
      <c r="BJ163" s="19"/>
      <c r="BL163" s="52"/>
    </row>
    <row r="164" spans="2:64" x14ac:dyDescent="0.45">
      <c r="B164" s="44">
        <v>46935</v>
      </c>
      <c r="C164" s="45">
        <f t="shared" si="38"/>
        <v>1412.625</v>
      </c>
      <c r="BJ164" s="19"/>
      <c r="BL164" s="52"/>
    </row>
    <row r="165" spans="2:64" x14ac:dyDescent="0.45">
      <c r="B165" s="44">
        <v>46966</v>
      </c>
      <c r="C165" s="45">
        <f t="shared" si="38"/>
        <v>1412.625</v>
      </c>
      <c r="BJ165" s="19"/>
      <c r="BL165" s="52"/>
    </row>
    <row r="166" spans="2:64" x14ac:dyDescent="0.45">
      <c r="B166" s="44">
        <v>46997</v>
      </c>
      <c r="C166" s="45">
        <f t="shared" si="38"/>
        <v>1412.625</v>
      </c>
      <c r="BJ166" s="19"/>
      <c r="BL166" s="52"/>
    </row>
    <row r="167" spans="2:64" x14ac:dyDescent="0.45">
      <c r="B167" s="44">
        <v>47027</v>
      </c>
      <c r="C167" s="45">
        <f t="shared" si="38"/>
        <v>1324.9849999999999</v>
      </c>
      <c r="BJ167" s="19"/>
      <c r="BL167" s="52"/>
    </row>
    <row r="168" spans="2:64" x14ac:dyDescent="0.45">
      <c r="B168" s="44">
        <v>47058</v>
      </c>
      <c r="C168" s="45">
        <f t="shared" si="38"/>
        <v>1324.9849999999999</v>
      </c>
      <c r="BJ168" s="19"/>
      <c r="BL168" s="52"/>
    </row>
    <row r="169" spans="2:64" x14ac:dyDescent="0.45">
      <c r="B169" s="44">
        <v>47088</v>
      </c>
      <c r="C169" s="45">
        <f t="shared" si="38"/>
        <v>1324.9849999999999</v>
      </c>
      <c r="BJ169" s="19"/>
      <c r="BL169" s="52"/>
    </row>
    <row r="170" spans="2:64" x14ac:dyDescent="0.45">
      <c r="B170" s="44">
        <v>47119</v>
      </c>
      <c r="C170" s="45">
        <f t="shared" si="38"/>
        <v>1356.38</v>
      </c>
      <c r="BJ170" s="19"/>
      <c r="BL170" s="52"/>
    </row>
    <row r="171" spans="2:64" x14ac:dyDescent="0.45">
      <c r="B171" s="44">
        <v>47150</v>
      </c>
      <c r="C171" s="45">
        <f t="shared" si="38"/>
        <v>1356.38</v>
      </c>
      <c r="BJ171" s="19"/>
      <c r="BL171" s="52"/>
    </row>
    <row r="172" spans="2:64" x14ac:dyDescent="0.45">
      <c r="B172" s="44">
        <v>47178</v>
      </c>
      <c r="C172" s="45">
        <f t="shared" si="38"/>
        <v>1356.38</v>
      </c>
      <c r="BJ172" s="19"/>
      <c r="BL172" s="52"/>
    </row>
    <row r="173" spans="2:64" x14ac:dyDescent="0.45">
      <c r="B173" s="44">
        <v>47209</v>
      </c>
      <c r="C173" s="45">
        <f t="shared" si="38"/>
        <v>1419.17</v>
      </c>
      <c r="BJ173" s="19"/>
      <c r="BL173" s="52"/>
    </row>
    <row r="174" spans="2:64" x14ac:dyDescent="0.45">
      <c r="B174" s="44">
        <v>47239</v>
      </c>
      <c r="C174" s="45">
        <f t="shared" si="38"/>
        <v>1419.17</v>
      </c>
      <c r="BJ174" s="19"/>
      <c r="BL174" s="52"/>
    </row>
    <row r="175" spans="2:64" x14ac:dyDescent="0.45">
      <c r="B175" s="44">
        <v>47270</v>
      </c>
      <c r="C175" s="45">
        <f t="shared" si="38"/>
        <v>1419.17</v>
      </c>
      <c r="BJ175" s="19"/>
      <c r="BL175" s="52"/>
    </row>
    <row r="176" spans="2:64" x14ac:dyDescent="0.45">
      <c r="B176" s="44">
        <v>47300</v>
      </c>
      <c r="C176" s="45">
        <f t="shared" si="38"/>
        <v>1419.17</v>
      </c>
      <c r="BJ176" s="19"/>
      <c r="BL176" s="52"/>
    </row>
    <row r="177" spans="2:64" x14ac:dyDescent="0.45">
      <c r="B177" s="44">
        <v>47331</v>
      </c>
      <c r="C177" s="45">
        <f t="shared" si="38"/>
        <v>1419.17</v>
      </c>
      <c r="BJ177" s="19"/>
      <c r="BL177" s="52"/>
    </row>
    <row r="178" spans="2:64" x14ac:dyDescent="0.45">
      <c r="B178" s="44">
        <v>47362</v>
      </c>
      <c r="C178" s="45">
        <f t="shared" si="38"/>
        <v>1419.17</v>
      </c>
      <c r="BJ178" s="19"/>
      <c r="BL178" s="52"/>
    </row>
    <row r="179" spans="2:64" x14ac:dyDescent="0.45">
      <c r="B179" s="44">
        <v>47392</v>
      </c>
      <c r="C179" s="45">
        <f t="shared" si="38"/>
        <v>1324.9849999999999</v>
      </c>
      <c r="BJ179" s="19"/>
      <c r="BL179" s="52"/>
    </row>
    <row r="180" spans="2:64" x14ac:dyDescent="0.45">
      <c r="B180" s="44">
        <v>47423</v>
      </c>
      <c r="C180" s="45">
        <f t="shared" si="38"/>
        <v>1324.9849999999999</v>
      </c>
      <c r="BJ180" s="19"/>
      <c r="BL180" s="52"/>
    </row>
    <row r="181" spans="2:64" x14ac:dyDescent="0.45">
      <c r="B181" s="44">
        <v>47453</v>
      </c>
      <c r="C181" s="45">
        <f t="shared" si="38"/>
        <v>1324.9849999999999</v>
      </c>
      <c r="BJ181" s="19"/>
      <c r="BL181" s="52"/>
    </row>
    <row r="182" spans="2:64" x14ac:dyDescent="0.45">
      <c r="B182" s="44">
        <v>47484</v>
      </c>
      <c r="C182" s="45">
        <f t="shared" si="38"/>
        <v>1356.38</v>
      </c>
      <c r="BJ182" s="19"/>
      <c r="BL182" s="52"/>
    </row>
    <row r="183" spans="2:64" x14ac:dyDescent="0.45">
      <c r="B183" s="44">
        <v>47515</v>
      </c>
      <c r="C183" s="45">
        <f t="shared" si="38"/>
        <v>1356.38</v>
      </c>
      <c r="BJ183" s="19"/>
      <c r="BL183" s="52"/>
    </row>
    <row r="184" spans="2:64" x14ac:dyDescent="0.45">
      <c r="B184" s="44">
        <v>47543</v>
      </c>
      <c r="C184" s="45">
        <f t="shared" si="38"/>
        <v>1356.38</v>
      </c>
      <c r="BJ184" s="19"/>
      <c r="BL184" s="52"/>
    </row>
    <row r="185" spans="2:64" x14ac:dyDescent="0.45">
      <c r="B185" s="44">
        <v>47574</v>
      </c>
      <c r="C185" s="45">
        <f t="shared" si="38"/>
        <v>1419.17</v>
      </c>
      <c r="BJ185" s="19"/>
      <c r="BL185" s="52"/>
    </row>
    <row r="186" spans="2:64" x14ac:dyDescent="0.45">
      <c r="B186" s="44">
        <v>47604</v>
      </c>
      <c r="C186" s="45">
        <f t="shared" si="38"/>
        <v>1419.17</v>
      </c>
      <c r="BJ186" s="19"/>
      <c r="BL186" s="52"/>
    </row>
    <row r="187" spans="2:64" x14ac:dyDescent="0.45">
      <c r="B187" s="44">
        <v>47635</v>
      </c>
      <c r="C187" s="45">
        <f t="shared" si="38"/>
        <v>1419.17</v>
      </c>
      <c r="BJ187" s="19"/>
      <c r="BL187" s="52"/>
    </row>
    <row r="188" spans="2:64" x14ac:dyDescent="0.45">
      <c r="B188" s="44">
        <v>47665</v>
      </c>
      <c r="C188" s="45">
        <f t="shared" si="38"/>
        <v>1419.17</v>
      </c>
      <c r="BJ188" s="19"/>
      <c r="BL188" s="52"/>
    </row>
    <row r="189" spans="2:64" x14ac:dyDescent="0.45">
      <c r="B189" s="44">
        <v>47696</v>
      </c>
      <c r="C189" s="45">
        <f t="shared" ref="C189:C190" si="46">IFERROR(HLOOKUP(B189,$C$9:$AT$19,11,0),C188)</f>
        <v>1419.17</v>
      </c>
      <c r="BJ189" s="19"/>
      <c r="BL189" s="52"/>
    </row>
    <row r="190" spans="2:64" x14ac:dyDescent="0.45">
      <c r="B190" s="44">
        <v>47727</v>
      </c>
      <c r="C190" s="45">
        <f t="shared" si="46"/>
        <v>1419.17</v>
      </c>
      <c r="BJ190" s="19"/>
      <c r="BL190" s="52"/>
    </row>
    <row r="191" spans="2:64" x14ac:dyDescent="0.45">
      <c r="B191" s="44">
        <v>47757</v>
      </c>
      <c r="C191" s="45">
        <f t="shared" ref="C191:C195" si="47">IFERROR(HLOOKUP(B191,$C$9:$BY$19,11,0),C190)</f>
        <v>1324.9849999999999</v>
      </c>
      <c r="BJ191" s="19"/>
      <c r="BL191" s="52"/>
    </row>
    <row r="192" spans="2:64" x14ac:dyDescent="0.45">
      <c r="B192" s="44">
        <v>47788</v>
      </c>
      <c r="C192" s="45">
        <f t="shared" si="47"/>
        <v>1324.9849999999999</v>
      </c>
      <c r="BJ192" s="19"/>
      <c r="BL192" s="52"/>
    </row>
    <row r="193" spans="2:64" x14ac:dyDescent="0.45">
      <c r="B193" s="44">
        <v>47818</v>
      </c>
      <c r="C193" s="45">
        <f t="shared" si="47"/>
        <v>1324.9849999999999</v>
      </c>
      <c r="BJ193" s="19"/>
      <c r="BL193" s="52"/>
    </row>
    <row r="194" spans="2:64" x14ac:dyDescent="0.45">
      <c r="B194" s="44">
        <v>47849</v>
      </c>
      <c r="C194" s="45">
        <f t="shared" si="47"/>
        <v>1356.38</v>
      </c>
      <c r="BJ194" s="19"/>
      <c r="BL194" s="52"/>
    </row>
    <row r="195" spans="2:64" x14ac:dyDescent="0.45">
      <c r="B195" s="44">
        <v>47880</v>
      </c>
      <c r="C195" s="45">
        <f t="shared" si="47"/>
        <v>1356.38</v>
      </c>
      <c r="BJ195" s="19"/>
      <c r="BL195" s="52"/>
    </row>
    <row r="196" spans="2:64" x14ac:dyDescent="0.45">
      <c r="B196" s="44">
        <v>47908</v>
      </c>
      <c r="C196" s="45">
        <f>IFERROR(HLOOKUP(B196,$C$9:$BY$19,11,0),C195)</f>
        <v>1356.38</v>
      </c>
      <c r="BJ196" s="19"/>
      <c r="BL196" s="52"/>
    </row>
    <row r="197" spans="2:64" x14ac:dyDescent="0.45">
      <c r="BJ197" s="19"/>
      <c r="BL197" s="52"/>
    </row>
    <row r="198" spans="2:64" x14ac:dyDescent="0.45">
      <c r="BJ198" s="19"/>
      <c r="BL198" s="52"/>
    </row>
    <row r="199" spans="2:64" x14ac:dyDescent="0.45">
      <c r="BJ199" s="19"/>
      <c r="BL199" s="52"/>
    </row>
    <row r="200" spans="2:64" x14ac:dyDescent="0.45">
      <c r="BJ200" s="19"/>
      <c r="BL200" s="52"/>
    </row>
    <row r="201" spans="2:64" x14ac:dyDescent="0.45">
      <c r="BJ201" s="19"/>
      <c r="BL201" s="52"/>
    </row>
    <row r="202" spans="2:64" x14ac:dyDescent="0.45">
      <c r="BJ202" s="19"/>
      <c r="BL202" s="52"/>
    </row>
    <row r="203" spans="2:64" x14ac:dyDescent="0.45">
      <c r="BJ203" s="19"/>
      <c r="BL203" s="52"/>
    </row>
    <row r="204" spans="2:64" x14ac:dyDescent="0.45">
      <c r="BJ204" s="19"/>
      <c r="BL204" s="52"/>
    </row>
    <row r="205" spans="2:64" x14ac:dyDescent="0.45">
      <c r="BJ205" s="19"/>
      <c r="BL205" s="52"/>
    </row>
    <row r="206" spans="2:64" x14ac:dyDescent="0.45">
      <c r="BJ206" s="19"/>
      <c r="BL206" s="52"/>
    </row>
    <row r="207" spans="2:64" x14ac:dyDescent="0.45">
      <c r="BJ207" s="19"/>
      <c r="BL207" s="52"/>
    </row>
    <row r="208" spans="2:64" x14ac:dyDescent="0.45">
      <c r="BJ208" s="19"/>
      <c r="BL208" s="52"/>
    </row>
    <row r="209" spans="62:64" x14ac:dyDescent="0.45">
      <c r="BJ209" s="19"/>
      <c r="BL209" s="52"/>
    </row>
    <row r="210" spans="62:64" x14ac:dyDescent="0.45">
      <c r="BJ210" s="19"/>
      <c r="BL210" s="52"/>
    </row>
    <row r="211" spans="62:64" x14ac:dyDescent="0.45">
      <c r="BJ211" s="19"/>
      <c r="BL211" s="52"/>
    </row>
    <row r="212" spans="62:64" x14ac:dyDescent="0.45">
      <c r="BJ212" s="19"/>
      <c r="BL212" s="52"/>
    </row>
    <row r="213" spans="62:64" x14ac:dyDescent="0.45">
      <c r="BJ213" s="19"/>
      <c r="BL213" s="52"/>
    </row>
    <row r="214" spans="62:64" x14ac:dyDescent="0.45">
      <c r="BJ214" s="19"/>
      <c r="BL214" s="52"/>
    </row>
    <row r="215" spans="62:64" x14ac:dyDescent="0.45">
      <c r="BJ215" s="19"/>
      <c r="BL215" s="52"/>
    </row>
    <row r="216" spans="62:64" x14ac:dyDescent="0.45">
      <c r="BJ216" s="19"/>
      <c r="BL216" s="52"/>
    </row>
    <row r="217" spans="62:64" x14ac:dyDescent="0.45">
      <c r="BJ217" s="19"/>
      <c r="BL217" s="52"/>
    </row>
    <row r="218" spans="62:64" x14ac:dyDescent="0.45">
      <c r="BJ218" s="19"/>
      <c r="BL218" s="52"/>
    </row>
    <row r="219" spans="62:64" x14ac:dyDescent="0.45">
      <c r="BJ219" s="19"/>
      <c r="BL219" s="52"/>
    </row>
    <row r="220" spans="62:64" x14ac:dyDescent="0.45">
      <c r="BJ220" s="19"/>
      <c r="BL220" s="52"/>
    </row>
    <row r="221" spans="62:64" x14ac:dyDescent="0.45">
      <c r="BJ221" s="19"/>
      <c r="BL221" s="52"/>
    </row>
    <row r="222" spans="62:64" x14ac:dyDescent="0.45">
      <c r="BJ222" s="19"/>
      <c r="BL222" s="52"/>
    </row>
    <row r="223" spans="62:64" x14ac:dyDescent="0.45">
      <c r="BJ223" s="19"/>
      <c r="BL223" s="52"/>
    </row>
    <row r="224" spans="62:64" x14ac:dyDescent="0.45">
      <c r="BJ224" s="19"/>
      <c r="BL224" s="52"/>
    </row>
    <row r="225" spans="62:64" x14ac:dyDescent="0.45">
      <c r="BJ225" s="19"/>
      <c r="BL225" s="52"/>
    </row>
    <row r="226" spans="62:64" x14ac:dyDescent="0.45">
      <c r="BJ226" s="19"/>
      <c r="BL226" s="52"/>
    </row>
    <row r="227" spans="62:64" x14ac:dyDescent="0.45">
      <c r="BJ227" s="19"/>
      <c r="BL227" s="52"/>
    </row>
    <row r="228" spans="62:64" x14ac:dyDescent="0.45">
      <c r="BJ228" s="19"/>
      <c r="BL228" s="52"/>
    </row>
    <row r="229" spans="62:64" x14ac:dyDescent="0.45">
      <c r="BJ229" s="19"/>
      <c r="BL229" s="52"/>
    </row>
    <row r="230" spans="62:64" x14ac:dyDescent="0.45">
      <c r="BJ230" s="19"/>
      <c r="BL230" s="52"/>
    </row>
    <row r="231" spans="62:64" x14ac:dyDescent="0.45">
      <c r="BJ231" s="19"/>
      <c r="BL231" s="52"/>
    </row>
    <row r="232" spans="62:64" x14ac:dyDescent="0.45">
      <c r="BJ232" s="19"/>
      <c r="BL232" s="52"/>
    </row>
    <row r="233" spans="62:64" x14ac:dyDescent="0.45">
      <c r="BJ233" s="19"/>
      <c r="BL233" s="52"/>
    </row>
    <row r="234" spans="62:64" x14ac:dyDescent="0.45">
      <c r="BJ234" s="19"/>
      <c r="BL234" s="52"/>
    </row>
    <row r="235" spans="62:64" x14ac:dyDescent="0.45">
      <c r="BJ235" s="19"/>
      <c r="BL235" s="52"/>
    </row>
    <row r="236" spans="62:64" x14ac:dyDescent="0.45">
      <c r="BJ236" s="19"/>
      <c r="BL236" s="52"/>
    </row>
    <row r="237" spans="62:64" x14ac:dyDescent="0.45">
      <c r="BJ237" s="19"/>
      <c r="BL237" s="52"/>
    </row>
    <row r="238" spans="62:64" x14ac:dyDescent="0.45">
      <c r="BJ238" s="19"/>
      <c r="BL238" s="52"/>
    </row>
    <row r="239" spans="62:64" x14ac:dyDescent="0.45">
      <c r="BJ239" s="19"/>
      <c r="BL239" s="52"/>
    </row>
    <row r="240" spans="62:64" x14ac:dyDescent="0.45">
      <c r="BJ240" s="19"/>
      <c r="BL240" s="52"/>
    </row>
    <row r="241" spans="62:64" x14ac:dyDescent="0.45">
      <c r="BJ241" s="19"/>
      <c r="BL241" s="52"/>
    </row>
    <row r="242" spans="62:64" x14ac:dyDescent="0.45">
      <c r="BJ242" s="19"/>
      <c r="BL242" s="52"/>
    </row>
    <row r="243" spans="62:64" x14ac:dyDescent="0.45">
      <c r="BJ243" s="19"/>
      <c r="BL243" s="52"/>
    </row>
    <row r="244" spans="62:64" x14ac:dyDescent="0.45">
      <c r="BJ244" s="19"/>
      <c r="BL244" s="52"/>
    </row>
    <row r="245" spans="62:64" x14ac:dyDescent="0.45">
      <c r="BJ245" s="19"/>
      <c r="BL245" s="52"/>
    </row>
    <row r="246" spans="62:64" x14ac:dyDescent="0.45">
      <c r="BJ246" s="19"/>
      <c r="BL246" s="52"/>
    </row>
    <row r="247" spans="62:64" x14ac:dyDescent="0.45">
      <c r="BJ247" s="19"/>
      <c r="BL247" s="52"/>
    </row>
    <row r="248" spans="62:64" x14ac:dyDescent="0.45">
      <c r="BJ248" s="19"/>
      <c r="BL248" s="52"/>
    </row>
    <row r="249" spans="62:64" x14ac:dyDescent="0.45">
      <c r="BJ249" s="19"/>
      <c r="BL249" s="52"/>
    </row>
    <row r="250" spans="62:64" x14ac:dyDescent="0.45">
      <c r="BJ250" s="19"/>
      <c r="BL250" s="52"/>
    </row>
    <row r="251" spans="62:64" x14ac:dyDescent="0.45">
      <c r="BJ251" s="19"/>
      <c r="BL251" s="52"/>
    </row>
    <row r="252" spans="62:64" x14ac:dyDescent="0.45">
      <c r="BJ252" s="19"/>
      <c r="BL252" s="52"/>
    </row>
    <row r="253" spans="62:64" x14ac:dyDescent="0.45">
      <c r="BJ253" s="19"/>
      <c r="BL253" s="52"/>
    </row>
    <row r="254" spans="62:64" x14ac:dyDescent="0.45">
      <c r="BJ254" s="19"/>
      <c r="BL254" s="52"/>
    </row>
    <row r="255" spans="62:64" x14ac:dyDescent="0.45">
      <c r="BJ255" s="19"/>
      <c r="BL255" s="52"/>
    </row>
    <row r="256" spans="62:64" x14ac:dyDescent="0.45">
      <c r="BJ256" s="19"/>
      <c r="BL256" s="52"/>
    </row>
    <row r="257" spans="62:64" x14ac:dyDescent="0.45">
      <c r="BJ257" s="19"/>
      <c r="BL257" s="52"/>
    </row>
    <row r="258" spans="62:64" x14ac:dyDescent="0.45">
      <c r="BJ258" s="19"/>
      <c r="BL258" s="52"/>
    </row>
    <row r="259" spans="62:64" x14ac:dyDescent="0.45">
      <c r="BJ259" s="19"/>
      <c r="BL259" s="52"/>
    </row>
    <row r="260" spans="62:64" x14ac:dyDescent="0.45">
      <c r="BJ260" s="19"/>
      <c r="BL260" s="52"/>
    </row>
    <row r="261" spans="62:64" x14ac:dyDescent="0.45">
      <c r="BJ261" s="19"/>
      <c r="BL261" s="52"/>
    </row>
    <row r="262" spans="62:64" x14ac:dyDescent="0.45">
      <c r="BJ262" s="19"/>
      <c r="BL262" s="52"/>
    </row>
    <row r="263" spans="62:64" x14ac:dyDescent="0.45">
      <c r="BJ263" s="19"/>
      <c r="BL263" s="52"/>
    </row>
    <row r="264" spans="62:64" x14ac:dyDescent="0.45">
      <c r="BJ264" s="19"/>
      <c r="BL264" s="52"/>
    </row>
    <row r="265" spans="62:64" x14ac:dyDescent="0.45">
      <c r="BJ265" s="19"/>
      <c r="BL265" s="52"/>
    </row>
    <row r="266" spans="62:64" x14ac:dyDescent="0.45">
      <c r="BJ266" s="19"/>
      <c r="BL266" s="52"/>
    </row>
    <row r="267" spans="62:64" x14ac:dyDescent="0.45">
      <c r="BJ267" s="19"/>
      <c r="BL267" s="52"/>
    </row>
    <row r="268" spans="62:64" x14ac:dyDescent="0.45">
      <c r="BJ268" s="19"/>
      <c r="BL268" s="52"/>
    </row>
    <row r="269" spans="62:64" x14ac:dyDescent="0.45">
      <c r="BJ269" s="19"/>
      <c r="BL269" s="52"/>
    </row>
    <row r="270" spans="62:64" x14ac:dyDescent="0.45">
      <c r="BJ270" s="19"/>
      <c r="BL270" s="52"/>
    </row>
    <row r="271" spans="62:64" x14ac:dyDescent="0.45">
      <c r="BJ271" s="19"/>
      <c r="BL271" s="52"/>
    </row>
    <row r="272" spans="62:64" x14ac:dyDescent="0.45">
      <c r="BJ272" s="19"/>
      <c r="BL272" s="52"/>
    </row>
    <row r="273" spans="62:64" x14ac:dyDescent="0.45">
      <c r="BJ273" s="19"/>
      <c r="BL273" s="52"/>
    </row>
    <row r="274" spans="62:64" x14ac:dyDescent="0.45">
      <c r="BJ274" s="19"/>
      <c r="BL274" s="52"/>
    </row>
    <row r="275" spans="62:64" x14ac:dyDescent="0.45">
      <c r="BJ275" s="19"/>
      <c r="BL275" s="52"/>
    </row>
    <row r="276" spans="62:64" x14ac:dyDescent="0.45">
      <c r="BJ276" s="19"/>
      <c r="BL276" s="52"/>
    </row>
    <row r="277" spans="62:64" x14ac:dyDescent="0.45">
      <c r="BJ277" s="19"/>
      <c r="BL277" s="52"/>
    </row>
    <row r="278" spans="62:64" x14ac:dyDescent="0.45">
      <c r="BJ278" s="19"/>
      <c r="BL278" s="52"/>
    </row>
    <row r="279" spans="62:64" x14ac:dyDescent="0.45">
      <c r="BJ279" s="19"/>
      <c r="BL279" s="52"/>
    </row>
    <row r="280" spans="62:64" x14ac:dyDescent="0.45">
      <c r="BJ280" s="19"/>
      <c r="BL280" s="52"/>
    </row>
    <row r="281" spans="62:64" x14ac:dyDescent="0.45">
      <c r="BJ281" s="19"/>
      <c r="BL281" s="52"/>
    </row>
    <row r="282" spans="62:64" x14ac:dyDescent="0.45">
      <c r="BJ282" s="19"/>
      <c r="BL282" s="52"/>
    </row>
    <row r="283" spans="62:64" x14ac:dyDescent="0.45">
      <c r="BJ283" s="19"/>
      <c r="BL283" s="52"/>
    </row>
    <row r="284" spans="62:64" x14ac:dyDescent="0.45">
      <c r="BJ284" s="19"/>
      <c r="BL284" s="52"/>
    </row>
    <row r="285" spans="62:64" x14ac:dyDescent="0.45">
      <c r="BJ285" s="19"/>
      <c r="BL285" s="52"/>
    </row>
    <row r="286" spans="62:64" x14ac:dyDescent="0.45">
      <c r="BJ286" s="19"/>
      <c r="BL286" s="52"/>
    </row>
    <row r="287" spans="62:64" x14ac:dyDescent="0.45">
      <c r="BJ287" s="19"/>
      <c r="BL287" s="52"/>
    </row>
    <row r="288" spans="62:64" x14ac:dyDescent="0.45">
      <c r="BJ288" s="19"/>
      <c r="BL288" s="52"/>
    </row>
    <row r="289" spans="62:64" x14ac:dyDescent="0.45">
      <c r="BJ289" s="19"/>
      <c r="BL289" s="52"/>
    </row>
    <row r="290" spans="62:64" x14ac:dyDescent="0.45">
      <c r="BJ290" s="19"/>
      <c r="BL290" s="52"/>
    </row>
    <row r="291" spans="62:64" x14ac:dyDescent="0.45">
      <c r="BJ291" s="19"/>
      <c r="BL291" s="52"/>
    </row>
    <row r="292" spans="62:64" x14ac:dyDescent="0.45">
      <c r="BJ292" s="19"/>
      <c r="BL292" s="52"/>
    </row>
    <row r="293" spans="62:64" x14ac:dyDescent="0.45">
      <c r="BJ293" s="19"/>
      <c r="BL293" s="52"/>
    </row>
    <row r="294" spans="62:64" x14ac:dyDescent="0.45">
      <c r="BJ294" s="19"/>
      <c r="BL294" s="52"/>
    </row>
    <row r="295" spans="62:64" x14ac:dyDescent="0.45">
      <c r="BJ295" s="19"/>
      <c r="BL295" s="52"/>
    </row>
    <row r="296" spans="62:64" x14ac:dyDescent="0.45">
      <c r="BJ296" s="19"/>
      <c r="BL296" s="52"/>
    </row>
    <row r="297" spans="62:64" x14ac:dyDescent="0.45">
      <c r="BJ297" s="19"/>
      <c r="BL297" s="52"/>
    </row>
    <row r="298" spans="62:64" x14ac:dyDescent="0.45">
      <c r="BJ298" s="19"/>
      <c r="BL298" s="52"/>
    </row>
    <row r="299" spans="62:64" x14ac:dyDescent="0.45">
      <c r="BJ299" s="19"/>
      <c r="BL299" s="52"/>
    </row>
    <row r="300" spans="62:64" x14ac:dyDescent="0.45">
      <c r="BJ300" s="19"/>
      <c r="BL300" s="52"/>
    </row>
    <row r="301" spans="62:64" x14ac:dyDescent="0.45">
      <c r="BJ301" s="19"/>
      <c r="BL301" s="52"/>
    </row>
    <row r="302" spans="62:64" x14ac:dyDescent="0.45">
      <c r="BJ302" s="19"/>
      <c r="BL302" s="52"/>
    </row>
    <row r="303" spans="62:64" x14ac:dyDescent="0.45">
      <c r="BJ303" s="19"/>
      <c r="BL303" s="52"/>
    </row>
    <row r="304" spans="62:64" x14ac:dyDescent="0.45">
      <c r="BJ304" s="19"/>
      <c r="BL304" s="52"/>
    </row>
    <row r="305" spans="62:64" x14ac:dyDescent="0.45">
      <c r="BJ305" s="19"/>
      <c r="BL305" s="52"/>
    </row>
    <row r="306" spans="62:64" x14ac:dyDescent="0.45">
      <c r="BJ306" s="19"/>
      <c r="BL306" s="52"/>
    </row>
    <row r="307" spans="62:64" x14ac:dyDescent="0.45">
      <c r="BJ307" s="19"/>
      <c r="BL307" s="52"/>
    </row>
    <row r="308" spans="62:64" x14ac:dyDescent="0.45">
      <c r="BJ308" s="19"/>
      <c r="BL308" s="52"/>
    </row>
    <row r="309" spans="62:64" x14ac:dyDescent="0.45">
      <c r="BJ309" s="19"/>
      <c r="BL309" s="52"/>
    </row>
    <row r="310" spans="62:64" x14ac:dyDescent="0.45">
      <c r="BJ310" s="19"/>
      <c r="BL310" s="52"/>
    </row>
    <row r="311" spans="62:64" x14ac:dyDescent="0.45">
      <c r="BJ311" s="19"/>
      <c r="BL311" s="52"/>
    </row>
    <row r="312" spans="62:64" x14ac:dyDescent="0.45">
      <c r="BJ312" s="19"/>
      <c r="BL312" s="52"/>
    </row>
    <row r="313" spans="62:64" x14ac:dyDescent="0.45">
      <c r="BJ313" s="19"/>
      <c r="BL313" s="52"/>
    </row>
    <row r="314" spans="62:64" x14ac:dyDescent="0.45">
      <c r="BJ314" s="19"/>
      <c r="BL314" s="52"/>
    </row>
    <row r="315" spans="62:64" x14ac:dyDescent="0.45">
      <c r="BJ315" s="19"/>
      <c r="BL315" s="52"/>
    </row>
    <row r="316" spans="62:64" x14ac:dyDescent="0.45">
      <c r="BJ316" s="19"/>
      <c r="BL316" s="52"/>
    </row>
    <row r="317" spans="62:64" x14ac:dyDescent="0.45">
      <c r="BJ317" s="19"/>
      <c r="BL317" s="52"/>
    </row>
    <row r="318" spans="62:64" x14ac:dyDescent="0.45">
      <c r="BJ318" s="19"/>
      <c r="BL318" s="52"/>
    </row>
    <row r="319" spans="62:64" x14ac:dyDescent="0.45">
      <c r="BJ319" s="19"/>
      <c r="BL319" s="52"/>
    </row>
    <row r="320" spans="62:64" x14ac:dyDescent="0.45">
      <c r="BJ320" s="19"/>
      <c r="BL320" s="52"/>
    </row>
    <row r="321" spans="62:64" x14ac:dyDescent="0.45">
      <c r="BJ321" s="19"/>
      <c r="BL321" s="52"/>
    </row>
    <row r="322" spans="62:64" x14ac:dyDescent="0.45">
      <c r="BJ322" s="19"/>
      <c r="BL322" s="52"/>
    </row>
    <row r="323" spans="62:64" x14ac:dyDescent="0.45">
      <c r="BJ323" s="19"/>
      <c r="BL323" s="52"/>
    </row>
    <row r="324" spans="62:64" x14ac:dyDescent="0.45">
      <c r="BJ324" s="19"/>
      <c r="BL324" s="52"/>
    </row>
    <row r="325" spans="62:64" x14ac:dyDescent="0.45">
      <c r="BJ325" s="19"/>
      <c r="BL325" s="52"/>
    </row>
    <row r="326" spans="62:64" x14ac:dyDescent="0.45">
      <c r="BJ326" s="19"/>
      <c r="BL326" s="52"/>
    </row>
    <row r="327" spans="62:64" x14ac:dyDescent="0.45">
      <c r="BJ327" s="19"/>
      <c r="BL327" s="52"/>
    </row>
    <row r="328" spans="62:64" x14ac:dyDescent="0.45">
      <c r="BJ328" s="19"/>
      <c r="BL328" s="52"/>
    </row>
    <row r="329" spans="62:64" x14ac:dyDescent="0.45">
      <c r="BJ329" s="19"/>
      <c r="BL329" s="52"/>
    </row>
    <row r="330" spans="62:64" x14ac:dyDescent="0.45">
      <c r="BJ330" s="19"/>
      <c r="BL330" s="52"/>
    </row>
    <row r="331" spans="62:64" x14ac:dyDescent="0.45">
      <c r="BJ331" s="19"/>
      <c r="BL331" s="52"/>
    </row>
    <row r="332" spans="62:64" x14ac:dyDescent="0.45">
      <c r="BJ332" s="19"/>
      <c r="BL332" s="52"/>
    </row>
    <row r="333" spans="62:64" x14ac:dyDescent="0.45">
      <c r="BJ333" s="19"/>
      <c r="BL333" s="52"/>
    </row>
    <row r="334" spans="62:64" x14ac:dyDescent="0.45">
      <c r="BJ334" s="19"/>
      <c r="BL334" s="52"/>
    </row>
    <row r="335" spans="62:64" x14ac:dyDescent="0.45">
      <c r="BJ335" s="19"/>
      <c r="BL335" s="52"/>
    </row>
    <row r="336" spans="62:64" x14ac:dyDescent="0.45">
      <c r="BJ336" s="19"/>
      <c r="BL336" s="52"/>
    </row>
    <row r="337" spans="62:64" x14ac:dyDescent="0.45">
      <c r="BJ337" s="19"/>
      <c r="BL337" s="52"/>
    </row>
    <row r="338" spans="62:64" x14ac:dyDescent="0.45">
      <c r="BJ338" s="19"/>
      <c r="BL338" s="52"/>
    </row>
    <row r="339" spans="62:64" x14ac:dyDescent="0.45">
      <c r="BJ339" s="19"/>
      <c r="BL339" s="52"/>
    </row>
    <row r="340" spans="62:64" x14ac:dyDescent="0.45">
      <c r="BJ340" s="19"/>
      <c r="BL340" s="52"/>
    </row>
    <row r="341" spans="62:64" x14ac:dyDescent="0.45">
      <c r="BJ341" s="19"/>
      <c r="BL341" s="52"/>
    </row>
    <row r="342" spans="62:64" x14ac:dyDescent="0.45">
      <c r="BJ342" s="19"/>
      <c r="BL342" s="52"/>
    </row>
    <row r="343" spans="62:64" x14ac:dyDescent="0.45">
      <c r="BJ343" s="19"/>
      <c r="BL343" s="52"/>
    </row>
    <row r="344" spans="62:64" x14ac:dyDescent="0.45">
      <c r="BJ344" s="19"/>
      <c r="BL344" s="52"/>
    </row>
    <row r="345" spans="62:64" x14ac:dyDescent="0.45">
      <c r="BJ345" s="19"/>
      <c r="BL345" s="52"/>
    </row>
    <row r="346" spans="62:64" x14ac:dyDescent="0.45">
      <c r="BJ346" s="19"/>
      <c r="BL346" s="52"/>
    </row>
    <row r="347" spans="62:64" x14ac:dyDescent="0.45">
      <c r="BJ347" s="19"/>
      <c r="BL347" s="52"/>
    </row>
    <row r="348" spans="62:64" x14ac:dyDescent="0.45">
      <c r="BJ348" s="19"/>
      <c r="BL348" s="52"/>
    </row>
    <row r="349" spans="62:64" x14ac:dyDescent="0.45">
      <c r="BJ349" s="19"/>
      <c r="BL349" s="52"/>
    </row>
    <row r="350" spans="62:64" x14ac:dyDescent="0.45">
      <c r="BJ350" s="19"/>
      <c r="BL350" s="52"/>
    </row>
    <row r="351" spans="62:64" x14ac:dyDescent="0.45">
      <c r="BJ351" s="19"/>
      <c r="BL351" s="52"/>
    </row>
    <row r="352" spans="62:64" x14ac:dyDescent="0.45">
      <c r="BJ352" s="19"/>
      <c r="BL352" s="52"/>
    </row>
    <row r="353" spans="62:64" x14ac:dyDescent="0.45">
      <c r="BJ353" s="19"/>
      <c r="BL353" s="52"/>
    </row>
    <row r="354" spans="62:64" x14ac:dyDescent="0.45">
      <c r="BJ354" s="19"/>
      <c r="BL354" s="52"/>
    </row>
    <row r="355" spans="62:64" x14ac:dyDescent="0.45">
      <c r="BJ355" s="19"/>
      <c r="BL355" s="52"/>
    </row>
    <row r="356" spans="62:64" x14ac:dyDescent="0.45">
      <c r="BJ356" s="19"/>
      <c r="BL356" s="52"/>
    </row>
    <row r="357" spans="62:64" x14ac:dyDescent="0.45">
      <c r="BJ357" s="19"/>
      <c r="BL357" s="52"/>
    </row>
    <row r="358" spans="62:64" x14ac:dyDescent="0.45">
      <c r="BJ358" s="19"/>
      <c r="BL358" s="52"/>
    </row>
    <row r="359" spans="62:64" x14ac:dyDescent="0.45">
      <c r="BJ359" s="19"/>
      <c r="BL359" s="52"/>
    </row>
    <row r="360" spans="62:64" x14ac:dyDescent="0.45">
      <c r="BJ360" s="19"/>
      <c r="BL360" s="52"/>
    </row>
    <row r="361" spans="62:64" x14ac:dyDescent="0.45">
      <c r="BJ361" s="19"/>
      <c r="BL361" s="52"/>
    </row>
    <row r="362" spans="62:64" x14ac:dyDescent="0.45">
      <c r="BJ362" s="19"/>
      <c r="BL362" s="52"/>
    </row>
    <row r="363" spans="62:64" x14ac:dyDescent="0.45">
      <c r="BJ363" s="19"/>
      <c r="BL363" s="52"/>
    </row>
    <row r="364" spans="62:64" x14ac:dyDescent="0.45">
      <c r="BJ364" s="19"/>
      <c r="BL364" s="52"/>
    </row>
    <row r="365" spans="62:64" x14ac:dyDescent="0.45">
      <c r="BJ365" s="19"/>
      <c r="BL365" s="52"/>
    </row>
    <row r="366" spans="62:64" x14ac:dyDescent="0.45">
      <c r="BJ366" s="19"/>
      <c r="BL366" s="52"/>
    </row>
    <row r="367" spans="62:64" x14ac:dyDescent="0.45">
      <c r="BJ367" s="19"/>
      <c r="BL367" s="52"/>
    </row>
    <row r="368" spans="62:64" x14ac:dyDescent="0.45">
      <c r="BJ368" s="19"/>
      <c r="BL368" s="52"/>
    </row>
    <row r="369" spans="62:64" x14ac:dyDescent="0.45">
      <c r="BJ369" s="19"/>
      <c r="BL369" s="52"/>
    </row>
    <row r="370" spans="62:64" x14ac:dyDescent="0.45">
      <c r="BJ370" s="19"/>
      <c r="BL370" s="52"/>
    </row>
    <row r="371" spans="62:64" x14ac:dyDescent="0.45">
      <c r="BJ371" s="19"/>
      <c r="BL371" s="52"/>
    </row>
    <row r="372" spans="62:64" x14ac:dyDescent="0.45">
      <c r="BJ372" s="19"/>
      <c r="BL372" s="52"/>
    </row>
    <row r="373" spans="62:64" x14ac:dyDescent="0.45">
      <c r="BJ373" s="19"/>
      <c r="BL373" s="52"/>
    </row>
    <row r="374" spans="62:64" x14ac:dyDescent="0.45">
      <c r="BJ374" s="19"/>
      <c r="BL374" s="52"/>
    </row>
    <row r="375" spans="62:64" x14ac:dyDescent="0.45">
      <c r="BJ375" s="19"/>
      <c r="BL375" s="52"/>
    </row>
    <row r="376" spans="62:64" x14ac:dyDescent="0.45">
      <c r="BJ376" s="19"/>
      <c r="BL376" s="52"/>
    </row>
    <row r="377" spans="62:64" x14ac:dyDescent="0.45">
      <c r="BJ377" s="19"/>
      <c r="BL377" s="52"/>
    </row>
    <row r="378" spans="62:64" x14ac:dyDescent="0.45">
      <c r="BJ378" s="19"/>
      <c r="BL378" s="52"/>
    </row>
    <row r="379" spans="62:64" x14ac:dyDescent="0.45">
      <c r="BJ379" s="19"/>
      <c r="BL379" s="52"/>
    </row>
    <row r="380" spans="62:64" x14ac:dyDescent="0.45">
      <c r="BJ380" s="19"/>
      <c r="BL380" s="52"/>
    </row>
    <row r="381" spans="62:64" x14ac:dyDescent="0.45">
      <c r="BJ381" s="19"/>
      <c r="BL381" s="52"/>
    </row>
    <row r="382" spans="62:64" x14ac:dyDescent="0.45">
      <c r="BJ382" s="19"/>
      <c r="BL382" s="52"/>
    </row>
    <row r="383" spans="62:64" x14ac:dyDescent="0.45">
      <c r="BJ383" s="19"/>
      <c r="BL383" s="52"/>
    </row>
    <row r="384" spans="62:64" x14ac:dyDescent="0.45">
      <c r="BJ384" s="19"/>
      <c r="BL384" s="52"/>
    </row>
    <row r="385" spans="62:64" x14ac:dyDescent="0.45">
      <c r="BJ385" s="19"/>
      <c r="BL385" s="52"/>
    </row>
    <row r="386" spans="62:64" x14ac:dyDescent="0.45">
      <c r="BJ386" s="19"/>
      <c r="BL386" s="52"/>
    </row>
    <row r="387" spans="62:64" x14ac:dyDescent="0.45">
      <c r="BJ387" s="19"/>
      <c r="BL387" s="52"/>
    </row>
    <row r="388" spans="62:64" x14ac:dyDescent="0.45">
      <c r="BJ388" s="19"/>
      <c r="BL388" s="52"/>
    </row>
    <row r="389" spans="62:64" x14ac:dyDescent="0.45">
      <c r="BJ389" s="19"/>
      <c r="BL389" s="52"/>
    </row>
    <row r="390" spans="62:64" x14ac:dyDescent="0.45">
      <c r="BJ390" s="19"/>
      <c r="BL390" s="52"/>
    </row>
    <row r="391" spans="62:64" x14ac:dyDescent="0.45">
      <c r="BJ391" s="19"/>
      <c r="BL391" s="52"/>
    </row>
    <row r="392" spans="62:64" x14ac:dyDescent="0.45">
      <c r="BJ392" s="19"/>
      <c r="BL392" s="52"/>
    </row>
    <row r="393" spans="62:64" x14ac:dyDescent="0.45">
      <c r="BJ393" s="19"/>
      <c r="BL393" s="52"/>
    </row>
    <row r="394" spans="62:64" x14ac:dyDescent="0.45">
      <c r="BJ394" s="19"/>
      <c r="BL394" s="52"/>
    </row>
    <row r="395" spans="62:64" x14ac:dyDescent="0.45">
      <c r="BJ395" s="19"/>
      <c r="BL395" s="52"/>
    </row>
    <row r="396" spans="62:64" x14ac:dyDescent="0.45">
      <c r="BJ396" s="19"/>
      <c r="BL396" s="52"/>
    </row>
    <row r="397" spans="62:64" x14ac:dyDescent="0.45">
      <c r="BJ397" s="19"/>
      <c r="BL397" s="52"/>
    </row>
    <row r="398" spans="62:64" x14ac:dyDescent="0.45">
      <c r="BJ398" s="19"/>
      <c r="BL398" s="52"/>
    </row>
    <row r="399" spans="62:64" x14ac:dyDescent="0.45">
      <c r="BJ399" s="19"/>
      <c r="BL399" s="52"/>
    </row>
    <row r="400" spans="62:64" x14ac:dyDescent="0.45">
      <c r="BJ400" s="19"/>
      <c r="BL400" s="52"/>
    </row>
    <row r="401" spans="62:64" x14ac:dyDescent="0.45">
      <c r="BJ401" s="19"/>
      <c r="BL401" s="52"/>
    </row>
    <row r="402" spans="62:64" x14ac:dyDescent="0.45">
      <c r="BJ402" s="19"/>
      <c r="BL402" s="52"/>
    </row>
    <row r="403" spans="62:64" x14ac:dyDescent="0.45">
      <c r="BJ403" s="19"/>
      <c r="BL403" s="52"/>
    </row>
    <row r="404" spans="62:64" x14ac:dyDescent="0.45">
      <c r="BJ404" s="19"/>
      <c r="BL404" s="52"/>
    </row>
    <row r="405" spans="62:64" x14ac:dyDescent="0.45">
      <c r="BJ405" s="19"/>
      <c r="BL405" s="52"/>
    </row>
    <row r="406" spans="62:64" x14ac:dyDescent="0.45">
      <c r="BJ406" s="19"/>
      <c r="BL406" s="52"/>
    </row>
    <row r="407" spans="62:64" x14ac:dyDescent="0.45">
      <c r="BJ407" s="19"/>
      <c r="BL407" s="52"/>
    </row>
    <row r="408" spans="62:64" x14ac:dyDescent="0.45">
      <c r="BJ408" s="19"/>
      <c r="BL408" s="52"/>
    </row>
    <row r="409" spans="62:64" x14ac:dyDescent="0.45">
      <c r="BJ409" s="19"/>
      <c r="BL409" s="52"/>
    </row>
    <row r="410" spans="62:64" x14ac:dyDescent="0.45">
      <c r="BJ410" s="19"/>
      <c r="BL410" s="52"/>
    </row>
    <row r="411" spans="62:64" x14ac:dyDescent="0.45">
      <c r="BJ411" s="19"/>
      <c r="BL411" s="52"/>
    </row>
    <row r="412" spans="62:64" x14ac:dyDescent="0.45">
      <c r="BJ412" s="19"/>
      <c r="BL412" s="52"/>
    </row>
    <row r="413" spans="62:64" x14ac:dyDescent="0.45">
      <c r="BJ413" s="19"/>
      <c r="BL413" s="52"/>
    </row>
    <row r="414" spans="62:64" x14ac:dyDescent="0.45">
      <c r="BJ414" s="19"/>
      <c r="BL414" s="52"/>
    </row>
    <row r="415" spans="62:64" x14ac:dyDescent="0.45">
      <c r="BJ415" s="19"/>
      <c r="BL415" s="52"/>
    </row>
    <row r="416" spans="62:64" x14ac:dyDescent="0.45">
      <c r="BJ416" s="19"/>
      <c r="BL416" s="52"/>
    </row>
    <row r="417" spans="62:64" x14ac:dyDescent="0.45">
      <c r="BJ417" s="19"/>
      <c r="BL417" s="52"/>
    </row>
    <row r="418" spans="62:64" x14ac:dyDescent="0.45">
      <c r="BJ418" s="19"/>
      <c r="BL418" s="52"/>
    </row>
    <row r="419" spans="62:64" x14ac:dyDescent="0.45">
      <c r="BJ419" s="19"/>
      <c r="BL419" s="52"/>
    </row>
    <row r="420" spans="62:64" x14ac:dyDescent="0.45">
      <c r="BJ420" s="19"/>
      <c r="BL420" s="52"/>
    </row>
    <row r="421" spans="62:64" x14ac:dyDescent="0.45">
      <c r="BJ421" s="19"/>
      <c r="BL421" s="52"/>
    </row>
    <row r="422" spans="62:64" x14ac:dyDescent="0.45">
      <c r="BJ422" s="19"/>
      <c r="BL422" s="52"/>
    </row>
    <row r="423" spans="62:64" x14ac:dyDescent="0.45">
      <c r="BJ423" s="19"/>
      <c r="BL423" s="52"/>
    </row>
    <row r="424" spans="62:64" x14ac:dyDescent="0.45">
      <c r="BJ424" s="19"/>
      <c r="BL424" s="52"/>
    </row>
    <row r="425" spans="62:64" x14ac:dyDescent="0.45">
      <c r="BJ425" s="19"/>
      <c r="BL425" s="52"/>
    </row>
    <row r="426" spans="62:64" x14ac:dyDescent="0.45">
      <c r="BJ426" s="19"/>
      <c r="BL426" s="52"/>
    </row>
    <row r="427" spans="62:64" x14ac:dyDescent="0.45">
      <c r="BJ427" s="19"/>
      <c r="BL427" s="52"/>
    </row>
    <row r="428" spans="62:64" x14ac:dyDescent="0.45">
      <c r="BJ428" s="19"/>
      <c r="BL428" s="52"/>
    </row>
    <row r="429" spans="62:64" x14ac:dyDescent="0.45">
      <c r="BJ429" s="19"/>
      <c r="BL429" s="52"/>
    </row>
    <row r="430" spans="62:64" x14ac:dyDescent="0.45">
      <c r="BJ430" s="19"/>
      <c r="BL430" s="52"/>
    </row>
    <row r="431" spans="62:64" x14ac:dyDescent="0.45">
      <c r="BJ431" s="19"/>
      <c r="BL431" s="52"/>
    </row>
    <row r="432" spans="62:64" x14ac:dyDescent="0.45">
      <c r="BJ432" s="19"/>
      <c r="BL432" s="52"/>
    </row>
    <row r="433" spans="62:64" x14ac:dyDescent="0.45">
      <c r="BJ433" s="19"/>
      <c r="BL433" s="52"/>
    </row>
    <row r="434" spans="62:64" x14ac:dyDescent="0.45">
      <c r="BJ434" s="19"/>
      <c r="BL434" s="52"/>
    </row>
    <row r="435" spans="62:64" x14ac:dyDescent="0.45">
      <c r="BJ435" s="19"/>
      <c r="BL435" s="52"/>
    </row>
    <row r="436" spans="62:64" x14ac:dyDescent="0.45">
      <c r="BJ436" s="19"/>
      <c r="BL436" s="52"/>
    </row>
    <row r="437" spans="62:64" x14ac:dyDescent="0.45">
      <c r="BJ437" s="19"/>
      <c r="BL437" s="52"/>
    </row>
    <row r="438" spans="62:64" x14ac:dyDescent="0.45">
      <c r="BJ438" s="19"/>
      <c r="BL438" s="52"/>
    </row>
    <row r="439" spans="62:64" x14ac:dyDescent="0.45">
      <c r="BJ439" s="19"/>
      <c r="BL439" s="52"/>
    </row>
    <row r="440" spans="62:64" x14ac:dyDescent="0.45">
      <c r="BJ440" s="19"/>
      <c r="BL440" s="52"/>
    </row>
    <row r="441" spans="62:64" x14ac:dyDescent="0.45">
      <c r="BJ441" s="19"/>
      <c r="BL441" s="52"/>
    </row>
    <row r="442" spans="62:64" x14ac:dyDescent="0.45">
      <c r="BJ442" s="19"/>
      <c r="BL442" s="52"/>
    </row>
    <row r="443" spans="62:64" x14ac:dyDescent="0.45">
      <c r="BJ443" s="19"/>
      <c r="BL443" s="52"/>
    </row>
    <row r="444" spans="62:64" x14ac:dyDescent="0.45">
      <c r="BJ444" s="19"/>
      <c r="BL444" s="52"/>
    </row>
    <row r="445" spans="62:64" x14ac:dyDescent="0.45">
      <c r="BJ445" s="19"/>
      <c r="BL445" s="52"/>
    </row>
    <row r="446" spans="62:64" x14ac:dyDescent="0.45">
      <c r="BJ446" s="19"/>
      <c r="BL446" s="52"/>
    </row>
    <row r="447" spans="62:64" x14ac:dyDescent="0.45">
      <c r="BJ447" s="19"/>
      <c r="BL447" s="52"/>
    </row>
    <row r="448" spans="62:64" x14ac:dyDescent="0.45">
      <c r="BJ448" s="19"/>
      <c r="BL448" s="52"/>
    </row>
    <row r="449" spans="62:64" x14ac:dyDescent="0.45">
      <c r="BJ449" s="19"/>
      <c r="BL449" s="52"/>
    </row>
    <row r="450" spans="62:64" x14ac:dyDescent="0.45">
      <c r="BJ450" s="19"/>
      <c r="BL450" s="52"/>
    </row>
    <row r="451" spans="62:64" x14ac:dyDescent="0.45">
      <c r="BJ451" s="19"/>
      <c r="BL451" s="52"/>
    </row>
    <row r="452" spans="62:64" x14ac:dyDescent="0.45">
      <c r="BJ452" s="19"/>
      <c r="BL452" s="52"/>
    </row>
    <row r="453" spans="62:64" x14ac:dyDescent="0.45">
      <c r="BJ453" s="19"/>
      <c r="BL453" s="52"/>
    </row>
    <row r="454" spans="62:64" x14ac:dyDescent="0.45">
      <c r="BJ454" s="19"/>
      <c r="BL454" s="52"/>
    </row>
    <row r="455" spans="62:64" x14ac:dyDescent="0.45">
      <c r="BJ455" s="19"/>
      <c r="BL455" s="52"/>
    </row>
    <row r="456" spans="62:64" x14ac:dyDescent="0.45">
      <c r="BJ456" s="19"/>
      <c r="BL456" s="52"/>
    </row>
    <row r="457" spans="62:64" x14ac:dyDescent="0.45">
      <c r="BJ457" s="19"/>
      <c r="BL457" s="52"/>
    </row>
    <row r="458" spans="62:64" x14ac:dyDescent="0.45">
      <c r="BJ458" s="19"/>
      <c r="BL458" s="52"/>
    </row>
    <row r="459" spans="62:64" x14ac:dyDescent="0.45">
      <c r="BJ459" s="19"/>
      <c r="BL459" s="52"/>
    </row>
    <row r="460" spans="62:64" x14ac:dyDescent="0.45">
      <c r="BJ460" s="19"/>
      <c r="BL460" s="52"/>
    </row>
    <row r="461" spans="62:64" x14ac:dyDescent="0.45">
      <c r="BJ461" s="19"/>
      <c r="BL461" s="52"/>
    </row>
    <row r="462" spans="62:64" x14ac:dyDescent="0.45">
      <c r="BJ462" s="19"/>
      <c r="BL462" s="52"/>
    </row>
    <row r="463" spans="62:64" x14ac:dyDescent="0.45">
      <c r="BJ463" s="19"/>
      <c r="BL463" s="52"/>
    </row>
    <row r="464" spans="62:64" x14ac:dyDescent="0.45">
      <c r="BJ464" s="19"/>
      <c r="BL464" s="52"/>
    </row>
    <row r="465" spans="62:64" x14ac:dyDescent="0.45">
      <c r="BJ465" s="19"/>
      <c r="BL465" s="52"/>
    </row>
    <row r="466" spans="62:64" x14ac:dyDescent="0.45">
      <c r="BJ466" s="19"/>
      <c r="BL466" s="52"/>
    </row>
    <row r="467" spans="62:64" x14ac:dyDescent="0.45">
      <c r="BJ467" s="19"/>
      <c r="BL467" s="52"/>
    </row>
    <row r="468" spans="62:64" x14ac:dyDescent="0.45">
      <c r="BJ468" s="19"/>
      <c r="BL468" s="52"/>
    </row>
    <row r="469" spans="62:64" x14ac:dyDescent="0.45">
      <c r="BJ469" s="19"/>
      <c r="BL469" s="52"/>
    </row>
    <row r="470" spans="62:64" x14ac:dyDescent="0.45">
      <c r="BJ470" s="19"/>
      <c r="BL470" s="52"/>
    </row>
    <row r="471" spans="62:64" x14ac:dyDescent="0.45">
      <c r="BJ471" s="19"/>
      <c r="BL471" s="52"/>
    </row>
    <row r="472" spans="62:64" x14ac:dyDescent="0.45">
      <c r="BJ472" s="19"/>
      <c r="BL472" s="52"/>
    </row>
    <row r="473" spans="62:64" x14ac:dyDescent="0.45">
      <c r="BJ473" s="19"/>
      <c r="BL473" s="52"/>
    </row>
    <row r="474" spans="62:64" x14ac:dyDescent="0.45">
      <c r="BJ474" s="19"/>
      <c r="BL474" s="52"/>
    </row>
    <row r="475" spans="62:64" x14ac:dyDescent="0.45">
      <c r="BJ475" s="19"/>
      <c r="BL475" s="52"/>
    </row>
    <row r="476" spans="62:64" x14ac:dyDescent="0.45">
      <c r="BJ476" s="19"/>
      <c r="BL476" s="52"/>
    </row>
    <row r="477" spans="62:64" x14ac:dyDescent="0.45">
      <c r="BJ477" s="19"/>
      <c r="BL477" s="52"/>
    </row>
    <row r="478" spans="62:64" x14ac:dyDescent="0.45">
      <c r="BJ478" s="19"/>
      <c r="BL478" s="52"/>
    </row>
    <row r="479" spans="62:64" x14ac:dyDescent="0.45">
      <c r="BJ479" s="19"/>
      <c r="BL479" s="52"/>
    </row>
    <row r="480" spans="62:64" x14ac:dyDescent="0.45">
      <c r="BJ480" s="19"/>
      <c r="BL480" s="52"/>
    </row>
    <row r="481" spans="62:64" x14ac:dyDescent="0.45">
      <c r="BJ481" s="19"/>
      <c r="BL481" s="52"/>
    </row>
    <row r="482" spans="62:64" x14ac:dyDescent="0.45">
      <c r="BJ482" s="19"/>
      <c r="BL482" s="52"/>
    </row>
    <row r="483" spans="62:64" x14ac:dyDescent="0.45">
      <c r="BJ483" s="19"/>
      <c r="BL483" s="52"/>
    </row>
    <row r="484" spans="62:64" x14ac:dyDescent="0.45">
      <c r="BJ484" s="19"/>
      <c r="BL484" s="52"/>
    </row>
    <row r="485" spans="62:64" x14ac:dyDescent="0.45">
      <c r="BJ485" s="19"/>
      <c r="BL485" s="52"/>
    </row>
    <row r="486" spans="62:64" x14ac:dyDescent="0.45">
      <c r="BJ486" s="19"/>
      <c r="BL486" s="52"/>
    </row>
    <row r="487" spans="62:64" x14ac:dyDescent="0.45">
      <c r="BJ487" s="19"/>
      <c r="BL487" s="52"/>
    </row>
    <row r="488" spans="62:64" x14ac:dyDescent="0.45">
      <c r="BJ488" s="19"/>
      <c r="BL488" s="52"/>
    </row>
    <row r="489" spans="62:64" x14ac:dyDescent="0.45">
      <c r="BJ489" s="19"/>
      <c r="BL489" s="52"/>
    </row>
    <row r="490" spans="62:64" x14ac:dyDescent="0.45">
      <c r="BJ490" s="19"/>
      <c r="BL490" s="52"/>
    </row>
    <row r="491" spans="62:64" x14ac:dyDescent="0.45">
      <c r="BJ491" s="19"/>
      <c r="BL491" s="52"/>
    </row>
    <row r="492" spans="62:64" x14ac:dyDescent="0.45">
      <c r="BJ492" s="19"/>
      <c r="BL492" s="52"/>
    </row>
    <row r="493" spans="62:64" x14ac:dyDescent="0.45">
      <c r="BJ493" s="19"/>
      <c r="BL493" s="52"/>
    </row>
    <row r="494" spans="62:64" x14ac:dyDescent="0.45">
      <c r="BJ494" s="19"/>
      <c r="BL494" s="52"/>
    </row>
    <row r="495" spans="62:64" x14ac:dyDescent="0.45">
      <c r="BJ495" s="19"/>
      <c r="BL495" s="52"/>
    </row>
    <row r="496" spans="62:64" x14ac:dyDescent="0.45">
      <c r="BJ496" s="19"/>
      <c r="BL496" s="52"/>
    </row>
    <row r="497" spans="62:64" x14ac:dyDescent="0.45">
      <c r="BJ497" s="19"/>
      <c r="BL497" s="52"/>
    </row>
    <row r="498" spans="62:64" x14ac:dyDescent="0.45">
      <c r="BJ498" s="19"/>
      <c r="BL498" s="52"/>
    </row>
    <row r="499" spans="62:64" x14ac:dyDescent="0.45">
      <c r="BJ499" s="19"/>
      <c r="BL499" s="52"/>
    </row>
    <row r="500" spans="62:64" x14ac:dyDescent="0.45">
      <c r="BJ500" s="19"/>
      <c r="BL500" s="52"/>
    </row>
    <row r="501" spans="62:64" x14ac:dyDescent="0.45">
      <c r="BJ501" s="19"/>
      <c r="BL501" s="52"/>
    </row>
    <row r="502" spans="62:64" x14ac:dyDescent="0.45">
      <c r="BJ502" s="19"/>
      <c r="BL502" s="52"/>
    </row>
    <row r="503" spans="62:64" x14ac:dyDescent="0.45">
      <c r="BJ503" s="19"/>
      <c r="BL503" s="52"/>
    </row>
    <row r="504" spans="62:64" x14ac:dyDescent="0.45">
      <c r="BJ504" s="19"/>
      <c r="BL504" s="52"/>
    </row>
    <row r="505" spans="62:64" x14ac:dyDescent="0.45">
      <c r="BJ505" s="19"/>
      <c r="BL505" s="52"/>
    </row>
    <row r="506" spans="62:64" x14ac:dyDescent="0.45">
      <c r="BJ506" s="19"/>
      <c r="BL506" s="52"/>
    </row>
    <row r="507" spans="62:64" x14ac:dyDescent="0.45">
      <c r="BJ507" s="19"/>
      <c r="BL507" s="52"/>
    </row>
    <row r="508" spans="62:64" x14ac:dyDescent="0.45">
      <c r="BJ508" s="19"/>
      <c r="BL508" s="52"/>
    </row>
    <row r="509" spans="62:64" x14ac:dyDescent="0.45">
      <c r="BJ509" s="19"/>
      <c r="BL509" s="52"/>
    </row>
    <row r="510" spans="62:64" x14ac:dyDescent="0.45">
      <c r="BJ510" s="19"/>
      <c r="BL510" s="52"/>
    </row>
    <row r="511" spans="62:64" x14ac:dyDescent="0.45">
      <c r="BJ511" s="19"/>
      <c r="BL511" s="52"/>
    </row>
    <row r="512" spans="62:64" x14ac:dyDescent="0.45">
      <c r="BJ512" s="19"/>
      <c r="BL512" s="52"/>
    </row>
    <row r="513" spans="62:64" x14ac:dyDescent="0.45">
      <c r="BJ513" s="19"/>
      <c r="BL513" s="52"/>
    </row>
    <row r="514" spans="62:64" x14ac:dyDescent="0.45">
      <c r="BJ514" s="19"/>
      <c r="BL514" s="52"/>
    </row>
    <row r="515" spans="62:64" x14ac:dyDescent="0.45">
      <c r="BJ515" s="19"/>
      <c r="BL515" s="52"/>
    </row>
    <row r="516" spans="62:64" x14ac:dyDescent="0.45">
      <c r="BJ516" s="19"/>
      <c r="BL516" s="52"/>
    </row>
    <row r="517" spans="62:64" x14ac:dyDescent="0.45">
      <c r="BJ517" s="19"/>
      <c r="BL517" s="52"/>
    </row>
    <row r="518" spans="62:64" x14ac:dyDescent="0.45">
      <c r="BJ518" s="19"/>
      <c r="BL518" s="52"/>
    </row>
    <row r="519" spans="62:64" x14ac:dyDescent="0.45">
      <c r="BJ519" s="19"/>
      <c r="BL519" s="52"/>
    </row>
    <row r="520" spans="62:64" x14ac:dyDescent="0.45">
      <c r="BJ520" s="19"/>
      <c r="BL520" s="52"/>
    </row>
    <row r="521" spans="62:64" x14ac:dyDescent="0.45">
      <c r="BJ521" s="19"/>
      <c r="BL521" s="52"/>
    </row>
    <row r="522" spans="62:64" x14ac:dyDescent="0.45">
      <c r="BJ522" s="19"/>
      <c r="BL522" s="52"/>
    </row>
    <row r="523" spans="62:64" x14ac:dyDescent="0.45">
      <c r="BJ523" s="19"/>
      <c r="BL523" s="52"/>
    </row>
    <row r="524" spans="62:64" x14ac:dyDescent="0.45">
      <c r="BJ524" s="19"/>
      <c r="BL524" s="52"/>
    </row>
    <row r="525" spans="62:64" x14ac:dyDescent="0.45">
      <c r="BJ525" s="19"/>
      <c r="BL525" s="52"/>
    </row>
    <row r="526" spans="62:64" x14ac:dyDescent="0.45">
      <c r="BJ526" s="19"/>
      <c r="BL526" s="52"/>
    </row>
    <row r="527" spans="62:64" x14ac:dyDescent="0.45">
      <c r="BJ527" s="19"/>
      <c r="BL527" s="52"/>
    </row>
    <row r="528" spans="62:64" x14ac:dyDescent="0.45">
      <c r="BJ528" s="19"/>
      <c r="BL528" s="52"/>
    </row>
    <row r="529" spans="62:64" x14ac:dyDescent="0.45">
      <c r="BJ529" s="19"/>
      <c r="BL529" s="52"/>
    </row>
    <row r="530" spans="62:64" x14ac:dyDescent="0.45">
      <c r="BJ530" s="19"/>
      <c r="BL530" s="52"/>
    </row>
    <row r="531" spans="62:64" x14ac:dyDescent="0.45">
      <c r="BJ531" s="19"/>
      <c r="BL531" s="52"/>
    </row>
    <row r="532" spans="62:64" x14ac:dyDescent="0.45">
      <c r="BJ532" s="19"/>
      <c r="BL532" s="52"/>
    </row>
    <row r="533" spans="62:64" x14ac:dyDescent="0.45">
      <c r="BJ533" s="19"/>
      <c r="BL533" s="52"/>
    </row>
    <row r="534" spans="62:64" x14ac:dyDescent="0.45">
      <c r="BJ534" s="19"/>
      <c r="BL534" s="52"/>
    </row>
    <row r="535" spans="62:64" x14ac:dyDescent="0.45">
      <c r="BJ535" s="19"/>
      <c r="BL535" s="52"/>
    </row>
    <row r="536" spans="62:64" x14ac:dyDescent="0.45">
      <c r="BJ536" s="19"/>
      <c r="BL536" s="52"/>
    </row>
    <row r="537" spans="62:64" x14ac:dyDescent="0.45">
      <c r="BJ537" s="19"/>
      <c r="BL537" s="52"/>
    </row>
    <row r="538" spans="62:64" x14ac:dyDescent="0.45">
      <c r="BJ538" s="19"/>
      <c r="BL538" s="52"/>
    </row>
    <row r="539" spans="62:64" x14ac:dyDescent="0.45">
      <c r="BJ539" s="19"/>
      <c r="BL539" s="52"/>
    </row>
    <row r="540" spans="62:64" x14ac:dyDescent="0.45">
      <c r="BJ540" s="19"/>
      <c r="BL540" s="52"/>
    </row>
    <row r="541" spans="62:64" x14ac:dyDescent="0.45">
      <c r="BJ541" s="19"/>
      <c r="BL541" s="52"/>
    </row>
    <row r="542" spans="62:64" x14ac:dyDescent="0.45">
      <c r="BJ542" s="19"/>
      <c r="BL542" s="52"/>
    </row>
    <row r="543" spans="62:64" x14ac:dyDescent="0.45">
      <c r="BJ543" s="19"/>
      <c r="BL543" s="52"/>
    </row>
    <row r="544" spans="62:64" x14ac:dyDescent="0.45">
      <c r="BJ544" s="19"/>
      <c r="BL544" s="52"/>
    </row>
    <row r="545" spans="62:64" x14ac:dyDescent="0.45">
      <c r="BJ545" s="19"/>
      <c r="BL545" s="52"/>
    </row>
    <row r="546" spans="62:64" x14ac:dyDescent="0.45">
      <c r="BJ546" s="19"/>
      <c r="BL546" s="52"/>
    </row>
    <row r="547" spans="62:64" x14ac:dyDescent="0.45">
      <c r="BJ547" s="19"/>
      <c r="BL547" s="52"/>
    </row>
    <row r="548" spans="62:64" x14ac:dyDescent="0.45">
      <c r="BJ548" s="19"/>
      <c r="BL548" s="52"/>
    </row>
    <row r="549" spans="62:64" x14ac:dyDescent="0.45">
      <c r="BJ549" s="19"/>
      <c r="BL549" s="52"/>
    </row>
    <row r="550" spans="62:64" x14ac:dyDescent="0.45">
      <c r="BJ550" s="19"/>
      <c r="BL550" s="52"/>
    </row>
    <row r="551" spans="62:64" x14ac:dyDescent="0.45">
      <c r="BJ551" s="19"/>
      <c r="BL551" s="52"/>
    </row>
    <row r="552" spans="62:64" x14ac:dyDescent="0.45">
      <c r="BJ552" s="19"/>
      <c r="BL552" s="52"/>
    </row>
    <row r="553" spans="62:64" x14ac:dyDescent="0.45">
      <c r="BJ553" s="19"/>
      <c r="BL553" s="52"/>
    </row>
    <row r="554" spans="62:64" x14ac:dyDescent="0.45">
      <c r="BJ554" s="19"/>
      <c r="BL554" s="52"/>
    </row>
    <row r="555" spans="62:64" x14ac:dyDescent="0.45">
      <c r="BJ555" s="19"/>
      <c r="BL555" s="52"/>
    </row>
    <row r="556" spans="62:64" x14ac:dyDescent="0.45">
      <c r="BJ556" s="19"/>
      <c r="BL556" s="52"/>
    </row>
    <row r="557" spans="62:64" x14ac:dyDescent="0.45">
      <c r="BJ557" s="19"/>
      <c r="BL557" s="52"/>
    </row>
    <row r="558" spans="62:64" x14ac:dyDescent="0.45">
      <c r="BJ558" s="19"/>
      <c r="BL558" s="52"/>
    </row>
    <row r="559" spans="62:64" x14ac:dyDescent="0.45">
      <c r="BJ559" s="19"/>
      <c r="BL559" s="52"/>
    </row>
    <row r="560" spans="62:64" x14ac:dyDescent="0.45">
      <c r="BJ560" s="19"/>
      <c r="BL560" s="52"/>
    </row>
    <row r="561" spans="62:64" x14ac:dyDescent="0.45">
      <c r="BJ561" s="19"/>
      <c r="BL561" s="52"/>
    </row>
    <row r="562" spans="62:64" x14ac:dyDescent="0.45">
      <c r="BJ562" s="19"/>
      <c r="BL562" s="52"/>
    </row>
    <row r="563" spans="62:64" x14ac:dyDescent="0.45">
      <c r="BJ563" s="19"/>
      <c r="BL563" s="52"/>
    </row>
    <row r="564" spans="62:64" x14ac:dyDescent="0.45">
      <c r="BJ564" s="19"/>
      <c r="BL564" s="52"/>
    </row>
    <row r="565" spans="62:64" x14ac:dyDescent="0.45">
      <c r="BJ565" s="19"/>
      <c r="BL565" s="52"/>
    </row>
    <row r="566" spans="62:64" x14ac:dyDescent="0.45">
      <c r="BJ566" s="19"/>
      <c r="BL566" s="52"/>
    </row>
    <row r="567" spans="62:64" x14ac:dyDescent="0.45">
      <c r="BJ567" s="19"/>
      <c r="BL567" s="52"/>
    </row>
    <row r="568" spans="62:64" x14ac:dyDescent="0.45">
      <c r="BJ568" s="19"/>
      <c r="BL568" s="52"/>
    </row>
    <row r="569" spans="62:64" x14ac:dyDescent="0.45">
      <c r="BJ569" s="19"/>
      <c r="BL569" s="52"/>
    </row>
    <row r="570" spans="62:64" x14ac:dyDescent="0.45">
      <c r="BJ570" s="19"/>
      <c r="BL570" s="52"/>
    </row>
    <row r="571" spans="62:64" x14ac:dyDescent="0.45">
      <c r="BJ571" s="19"/>
      <c r="BL571" s="52"/>
    </row>
    <row r="572" spans="62:64" x14ac:dyDescent="0.45">
      <c r="BJ572" s="19"/>
      <c r="BL572" s="52"/>
    </row>
    <row r="573" spans="62:64" x14ac:dyDescent="0.45">
      <c r="BJ573" s="19"/>
      <c r="BL573" s="52"/>
    </row>
    <row r="574" spans="62:64" x14ac:dyDescent="0.45">
      <c r="BJ574" s="19"/>
      <c r="BL574" s="52"/>
    </row>
    <row r="575" spans="62:64" x14ac:dyDescent="0.45">
      <c r="BJ575" s="19"/>
      <c r="BL575" s="52"/>
    </row>
    <row r="576" spans="62:64" x14ac:dyDescent="0.45">
      <c r="BJ576" s="19"/>
      <c r="BL576" s="52"/>
    </row>
    <row r="577" spans="62:64" x14ac:dyDescent="0.45">
      <c r="BJ577" s="19"/>
      <c r="BL577" s="52"/>
    </row>
    <row r="578" spans="62:64" x14ac:dyDescent="0.45">
      <c r="BJ578" s="19"/>
      <c r="BL578" s="52"/>
    </row>
    <row r="579" spans="62:64" x14ac:dyDescent="0.45">
      <c r="BJ579" s="19"/>
      <c r="BL579" s="52"/>
    </row>
    <row r="580" spans="62:64" x14ac:dyDescent="0.45">
      <c r="BJ580" s="19"/>
      <c r="BL580" s="52"/>
    </row>
    <row r="581" spans="62:64" x14ac:dyDescent="0.45">
      <c r="BJ581" s="19"/>
      <c r="BL581" s="52"/>
    </row>
    <row r="582" spans="62:64" x14ac:dyDescent="0.45">
      <c r="BJ582" s="19"/>
      <c r="BL582" s="52"/>
    </row>
    <row r="583" spans="62:64" x14ac:dyDescent="0.45">
      <c r="BJ583" s="19"/>
      <c r="BL583" s="52"/>
    </row>
    <row r="584" spans="62:64" x14ac:dyDescent="0.45">
      <c r="BJ584" s="19"/>
      <c r="BL584" s="52"/>
    </row>
    <row r="585" spans="62:64" x14ac:dyDescent="0.45">
      <c r="BJ585" s="19"/>
      <c r="BL585" s="52"/>
    </row>
    <row r="586" spans="62:64" x14ac:dyDescent="0.45">
      <c r="BJ586" s="19"/>
      <c r="BL586" s="52"/>
    </row>
    <row r="587" spans="62:64" x14ac:dyDescent="0.45">
      <c r="BJ587" s="19"/>
      <c r="BL587" s="52"/>
    </row>
    <row r="588" spans="62:64" x14ac:dyDescent="0.45">
      <c r="BJ588" s="19"/>
      <c r="BL588" s="52"/>
    </row>
    <row r="589" spans="62:64" x14ac:dyDescent="0.45">
      <c r="BJ589" s="19"/>
      <c r="BL589" s="52"/>
    </row>
    <row r="590" spans="62:64" x14ac:dyDescent="0.45">
      <c r="BJ590" s="19"/>
      <c r="BL590" s="52"/>
    </row>
    <row r="591" spans="62:64" x14ac:dyDescent="0.45">
      <c r="BJ591" s="19"/>
      <c r="BL591" s="52"/>
    </row>
    <row r="592" spans="62:64" x14ac:dyDescent="0.45">
      <c r="BJ592" s="19"/>
      <c r="BL592" s="52"/>
    </row>
    <row r="593" spans="62:64" x14ac:dyDescent="0.45">
      <c r="BJ593" s="19"/>
      <c r="BL593" s="52"/>
    </row>
    <row r="594" spans="62:64" x14ac:dyDescent="0.45">
      <c r="BJ594" s="19"/>
      <c r="BL594" s="52"/>
    </row>
    <row r="595" spans="62:64" x14ac:dyDescent="0.45">
      <c r="BJ595" s="19"/>
      <c r="BL595" s="52"/>
    </row>
    <row r="596" spans="62:64" x14ac:dyDescent="0.45">
      <c r="BJ596" s="19"/>
      <c r="BL596" s="52"/>
    </row>
    <row r="597" spans="62:64" x14ac:dyDescent="0.45">
      <c r="BJ597" s="19"/>
      <c r="BL597" s="52"/>
    </row>
    <row r="598" spans="62:64" x14ac:dyDescent="0.45">
      <c r="BJ598" s="19"/>
      <c r="BL598" s="52"/>
    </row>
    <row r="599" spans="62:64" x14ac:dyDescent="0.45">
      <c r="BJ599" s="19"/>
      <c r="BL599" s="52"/>
    </row>
    <row r="600" spans="62:64" x14ac:dyDescent="0.45">
      <c r="BJ600" s="19"/>
      <c r="BL600" s="52"/>
    </row>
    <row r="601" spans="62:64" x14ac:dyDescent="0.45">
      <c r="BJ601" s="19"/>
      <c r="BL601" s="52"/>
    </row>
    <row r="602" spans="62:64" x14ac:dyDescent="0.45">
      <c r="BJ602" s="19"/>
      <c r="BL602" s="52"/>
    </row>
    <row r="603" spans="62:64" x14ac:dyDescent="0.45">
      <c r="BJ603" s="19"/>
      <c r="BL603" s="52"/>
    </row>
    <row r="604" spans="62:64" x14ac:dyDescent="0.45">
      <c r="BJ604" s="19"/>
      <c r="BL604" s="52"/>
    </row>
    <row r="605" spans="62:64" x14ac:dyDescent="0.45">
      <c r="BJ605" s="19"/>
      <c r="BL605" s="52"/>
    </row>
    <row r="606" spans="62:64" x14ac:dyDescent="0.45">
      <c r="BJ606" s="19"/>
      <c r="BL606" s="52"/>
    </row>
    <row r="607" spans="62:64" x14ac:dyDescent="0.45">
      <c r="BJ607" s="19"/>
      <c r="BL607" s="52"/>
    </row>
    <row r="608" spans="62:64" x14ac:dyDescent="0.45">
      <c r="BJ608" s="19"/>
      <c r="BL608" s="52"/>
    </row>
    <row r="609" spans="62:64" x14ac:dyDescent="0.45">
      <c r="BJ609" s="19"/>
      <c r="BL609" s="52"/>
    </row>
    <row r="610" spans="62:64" x14ac:dyDescent="0.45">
      <c r="BJ610" s="19"/>
      <c r="BL610" s="52"/>
    </row>
    <row r="611" spans="62:64" x14ac:dyDescent="0.45">
      <c r="BJ611" s="19"/>
      <c r="BL611" s="52"/>
    </row>
    <row r="612" spans="62:64" x14ac:dyDescent="0.45">
      <c r="BJ612" s="19"/>
      <c r="BL612" s="52"/>
    </row>
    <row r="613" spans="62:64" x14ac:dyDescent="0.45">
      <c r="BJ613" s="19"/>
      <c r="BL613" s="52"/>
    </row>
    <row r="614" spans="62:64" x14ac:dyDescent="0.45">
      <c r="BJ614" s="19"/>
      <c r="BL614" s="52"/>
    </row>
    <row r="615" spans="62:64" x14ac:dyDescent="0.45">
      <c r="BJ615" s="19"/>
      <c r="BL615" s="52"/>
    </row>
    <row r="616" spans="62:64" x14ac:dyDescent="0.45">
      <c r="BJ616" s="19"/>
      <c r="BL616" s="52"/>
    </row>
    <row r="617" spans="62:64" x14ac:dyDescent="0.45">
      <c r="BJ617" s="19"/>
      <c r="BL617" s="52"/>
    </row>
    <row r="618" spans="62:64" x14ac:dyDescent="0.45">
      <c r="BJ618" s="19"/>
      <c r="BL618" s="52"/>
    </row>
    <row r="619" spans="62:64" x14ac:dyDescent="0.45">
      <c r="BJ619" s="19"/>
      <c r="BL619" s="52"/>
    </row>
    <row r="620" spans="62:64" x14ac:dyDescent="0.45">
      <c r="BJ620" s="19"/>
      <c r="BL620" s="52"/>
    </row>
    <row r="621" spans="62:64" x14ac:dyDescent="0.45">
      <c r="BJ621" s="19"/>
      <c r="BL621" s="52"/>
    </row>
    <row r="622" spans="62:64" x14ac:dyDescent="0.45">
      <c r="BJ622" s="19"/>
      <c r="BL622" s="52"/>
    </row>
    <row r="623" spans="62:64" x14ac:dyDescent="0.45">
      <c r="BJ623" s="19"/>
      <c r="BL623" s="52"/>
    </row>
    <row r="624" spans="62:64" x14ac:dyDescent="0.45">
      <c r="BJ624" s="19"/>
      <c r="BL624" s="52"/>
    </row>
    <row r="625" spans="62:64" x14ac:dyDescent="0.45">
      <c r="BJ625" s="19"/>
      <c r="BL625" s="52"/>
    </row>
    <row r="626" spans="62:64" x14ac:dyDescent="0.45">
      <c r="BJ626" s="19"/>
      <c r="BL626" s="52"/>
    </row>
    <row r="627" spans="62:64" x14ac:dyDescent="0.45">
      <c r="BJ627" s="19"/>
      <c r="BL627" s="52"/>
    </row>
    <row r="628" spans="62:64" x14ac:dyDescent="0.45">
      <c r="BJ628" s="19"/>
      <c r="BL628" s="52"/>
    </row>
    <row r="629" spans="62:64" x14ac:dyDescent="0.45">
      <c r="BJ629" s="19"/>
      <c r="BL629" s="52"/>
    </row>
    <row r="630" spans="62:64" x14ac:dyDescent="0.45">
      <c r="BJ630" s="19"/>
      <c r="BL630" s="52"/>
    </row>
    <row r="631" spans="62:64" x14ac:dyDescent="0.45">
      <c r="BJ631" s="19"/>
      <c r="BL631" s="52"/>
    </row>
    <row r="632" spans="62:64" x14ac:dyDescent="0.45">
      <c r="BJ632" s="19"/>
      <c r="BL632" s="52"/>
    </row>
    <row r="633" spans="62:64" x14ac:dyDescent="0.45">
      <c r="BJ633" s="19"/>
      <c r="BL633" s="52"/>
    </row>
    <row r="634" spans="62:64" x14ac:dyDescent="0.45">
      <c r="BJ634" s="19"/>
      <c r="BL634" s="52"/>
    </row>
    <row r="635" spans="62:64" x14ac:dyDescent="0.45">
      <c r="BJ635" s="19"/>
      <c r="BL635" s="52"/>
    </row>
    <row r="636" spans="62:64" x14ac:dyDescent="0.45">
      <c r="BJ636" s="19"/>
      <c r="BL636" s="52"/>
    </row>
    <row r="637" spans="62:64" x14ac:dyDescent="0.45">
      <c r="BJ637" s="19"/>
      <c r="BL637" s="52"/>
    </row>
    <row r="638" spans="62:64" x14ac:dyDescent="0.45">
      <c r="BJ638" s="19"/>
      <c r="BL638" s="52"/>
    </row>
    <row r="639" spans="62:64" x14ac:dyDescent="0.45">
      <c r="BJ639" s="19"/>
      <c r="BL639" s="52"/>
    </row>
    <row r="640" spans="62:64" x14ac:dyDescent="0.45">
      <c r="BJ640" s="19"/>
      <c r="BL640" s="52"/>
    </row>
    <row r="641" spans="62:64" x14ac:dyDescent="0.45">
      <c r="BJ641" s="19"/>
      <c r="BL641" s="52"/>
    </row>
    <row r="642" spans="62:64" x14ac:dyDescent="0.45">
      <c r="BJ642" s="19"/>
      <c r="BL642" s="52"/>
    </row>
    <row r="643" spans="62:64" x14ac:dyDescent="0.45">
      <c r="BJ643" s="19"/>
      <c r="BL643" s="52"/>
    </row>
    <row r="644" spans="62:64" x14ac:dyDescent="0.45">
      <c r="BJ644" s="19"/>
      <c r="BL644" s="52"/>
    </row>
    <row r="645" spans="62:64" x14ac:dyDescent="0.45">
      <c r="BJ645" s="19"/>
      <c r="BL645" s="52"/>
    </row>
    <row r="646" spans="62:64" x14ac:dyDescent="0.45">
      <c r="BJ646" s="19"/>
      <c r="BL646" s="52"/>
    </row>
    <row r="647" spans="62:64" x14ac:dyDescent="0.45">
      <c r="BJ647" s="19"/>
      <c r="BL647" s="52"/>
    </row>
    <row r="648" spans="62:64" x14ac:dyDescent="0.45">
      <c r="BJ648" s="19"/>
      <c r="BL648" s="52"/>
    </row>
    <row r="649" spans="62:64" x14ac:dyDescent="0.45">
      <c r="BJ649" s="19"/>
      <c r="BL649" s="52"/>
    </row>
    <row r="650" spans="62:64" x14ac:dyDescent="0.45">
      <c r="BJ650" s="19"/>
      <c r="BL650" s="52"/>
    </row>
    <row r="651" spans="62:64" x14ac:dyDescent="0.45">
      <c r="BJ651" s="19"/>
      <c r="BL651" s="52"/>
    </row>
    <row r="652" spans="62:64" x14ac:dyDescent="0.45">
      <c r="BJ652" s="19"/>
      <c r="BL652" s="52"/>
    </row>
    <row r="653" spans="62:64" x14ac:dyDescent="0.45">
      <c r="BJ653" s="19"/>
      <c r="BL653" s="52"/>
    </row>
    <row r="654" spans="62:64" x14ac:dyDescent="0.45">
      <c r="BJ654" s="19"/>
      <c r="BL654" s="52"/>
    </row>
    <row r="655" spans="62:64" x14ac:dyDescent="0.45">
      <c r="BJ655" s="19"/>
      <c r="BL655" s="52"/>
    </row>
    <row r="656" spans="62:64" x14ac:dyDescent="0.45">
      <c r="BJ656" s="19"/>
      <c r="BL656" s="52"/>
    </row>
    <row r="657" spans="62:64" x14ac:dyDescent="0.45">
      <c r="BJ657" s="19"/>
      <c r="BL657" s="52"/>
    </row>
    <row r="658" spans="62:64" x14ac:dyDescent="0.45">
      <c r="BJ658" s="19"/>
      <c r="BL658" s="52"/>
    </row>
    <row r="659" spans="62:64" x14ac:dyDescent="0.45">
      <c r="BJ659" s="19"/>
      <c r="BL659" s="52"/>
    </row>
    <row r="660" spans="62:64" x14ac:dyDescent="0.45">
      <c r="BJ660" s="19"/>
      <c r="BL660" s="52"/>
    </row>
    <row r="661" spans="62:64" x14ac:dyDescent="0.45">
      <c r="BJ661" s="19"/>
      <c r="BL661" s="52"/>
    </row>
    <row r="662" spans="62:64" x14ac:dyDescent="0.45">
      <c r="BJ662" s="19"/>
      <c r="BL662" s="52"/>
    </row>
    <row r="663" spans="62:64" x14ac:dyDescent="0.45">
      <c r="BJ663" s="19"/>
      <c r="BL663" s="52"/>
    </row>
    <row r="664" spans="62:64" x14ac:dyDescent="0.45">
      <c r="BJ664" s="19"/>
      <c r="BL664" s="52"/>
    </row>
    <row r="665" spans="62:64" x14ac:dyDescent="0.45">
      <c r="BJ665" s="19"/>
      <c r="BL665" s="52"/>
    </row>
    <row r="666" spans="62:64" x14ac:dyDescent="0.45">
      <c r="BJ666" s="19"/>
      <c r="BL666" s="52"/>
    </row>
    <row r="667" spans="62:64" x14ac:dyDescent="0.45">
      <c r="BJ667" s="19"/>
      <c r="BL667" s="52"/>
    </row>
    <row r="668" spans="62:64" x14ac:dyDescent="0.45">
      <c r="BJ668" s="19"/>
      <c r="BL668" s="52"/>
    </row>
    <row r="669" spans="62:64" x14ac:dyDescent="0.45">
      <c r="BJ669" s="19"/>
      <c r="BL669" s="52"/>
    </row>
    <row r="670" spans="62:64" x14ac:dyDescent="0.45">
      <c r="BJ670" s="19"/>
      <c r="BL670" s="52"/>
    </row>
    <row r="671" spans="62:64" x14ac:dyDescent="0.45">
      <c r="BJ671" s="19"/>
      <c r="BL671" s="52"/>
    </row>
    <row r="672" spans="62:64" x14ac:dyDescent="0.45">
      <c r="BJ672" s="19"/>
      <c r="BL672" s="52"/>
    </row>
    <row r="673" spans="62:64" x14ac:dyDescent="0.45">
      <c r="BJ673" s="19"/>
      <c r="BL673" s="52"/>
    </row>
    <row r="674" spans="62:64" x14ac:dyDescent="0.45">
      <c r="BJ674" s="19"/>
      <c r="BL674" s="52"/>
    </row>
    <row r="675" spans="62:64" x14ac:dyDescent="0.45">
      <c r="BJ675" s="19"/>
      <c r="BL675" s="52"/>
    </row>
    <row r="676" spans="62:64" x14ac:dyDescent="0.45">
      <c r="BJ676" s="19"/>
      <c r="BL676" s="52"/>
    </row>
    <row r="677" spans="62:64" x14ac:dyDescent="0.45">
      <c r="BJ677" s="19"/>
      <c r="BL677" s="52"/>
    </row>
    <row r="678" spans="62:64" x14ac:dyDescent="0.45">
      <c r="BJ678" s="19"/>
      <c r="BL678" s="52"/>
    </row>
    <row r="679" spans="62:64" x14ac:dyDescent="0.45">
      <c r="BJ679" s="19"/>
      <c r="BL679" s="52"/>
    </row>
    <row r="680" spans="62:64" x14ac:dyDescent="0.45">
      <c r="BJ680" s="19"/>
      <c r="BL680" s="52"/>
    </row>
    <row r="681" spans="62:64" x14ac:dyDescent="0.45">
      <c r="BJ681" s="19"/>
      <c r="BL681" s="52"/>
    </row>
    <row r="682" spans="62:64" x14ac:dyDescent="0.45">
      <c r="BJ682" s="19"/>
      <c r="BL682" s="52"/>
    </row>
    <row r="683" spans="62:64" x14ac:dyDescent="0.45">
      <c r="BJ683" s="19"/>
      <c r="BL683" s="52"/>
    </row>
    <row r="684" spans="62:64" x14ac:dyDescent="0.45">
      <c r="BJ684" s="19"/>
      <c r="BL684" s="52"/>
    </row>
    <row r="685" spans="62:64" x14ac:dyDescent="0.45">
      <c r="BJ685" s="19"/>
      <c r="BL685" s="52"/>
    </row>
    <row r="686" spans="62:64" x14ac:dyDescent="0.45">
      <c r="BJ686" s="19"/>
      <c r="BL686" s="52"/>
    </row>
    <row r="687" spans="62:64" x14ac:dyDescent="0.45">
      <c r="BJ687" s="19"/>
      <c r="BL687" s="52"/>
    </row>
    <row r="688" spans="62:64" x14ac:dyDescent="0.45">
      <c r="BJ688" s="19"/>
      <c r="BL688" s="52"/>
    </row>
    <row r="689" spans="62:64" x14ac:dyDescent="0.45">
      <c r="BJ689" s="19"/>
      <c r="BL689" s="52"/>
    </row>
    <row r="690" spans="62:64" x14ac:dyDescent="0.45">
      <c r="BJ690" s="19"/>
      <c r="BL690" s="52"/>
    </row>
    <row r="691" spans="62:64" x14ac:dyDescent="0.45">
      <c r="BJ691" s="19"/>
      <c r="BL691" s="52"/>
    </row>
    <row r="692" spans="62:64" x14ac:dyDescent="0.45">
      <c r="BJ692" s="19"/>
      <c r="BL692" s="52"/>
    </row>
    <row r="693" spans="62:64" x14ac:dyDescent="0.45">
      <c r="BJ693" s="19"/>
      <c r="BL693" s="52"/>
    </row>
    <row r="694" spans="62:64" x14ac:dyDescent="0.45">
      <c r="BJ694" s="19"/>
      <c r="BL694" s="52"/>
    </row>
    <row r="695" spans="62:64" x14ac:dyDescent="0.45">
      <c r="BJ695" s="19"/>
      <c r="BL695" s="52"/>
    </row>
    <row r="696" spans="62:64" x14ac:dyDescent="0.45">
      <c r="BJ696" s="19"/>
      <c r="BL696" s="52"/>
    </row>
    <row r="697" spans="62:64" x14ac:dyDescent="0.45">
      <c r="BJ697" s="19"/>
      <c r="BL697" s="52"/>
    </row>
    <row r="698" spans="62:64" x14ac:dyDescent="0.45">
      <c r="BJ698" s="19"/>
      <c r="BL698" s="52"/>
    </row>
    <row r="699" spans="62:64" x14ac:dyDescent="0.45">
      <c r="BJ699" s="19"/>
      <c r="BL699" s="52"/>
    </row>
    <row r="700" spans="62:64" x14ac:dyDescent="0.45">
      <c r="BJ700" s="19"/>
      <c r="BL700" s="52"/>
    </row>
    <row r="701" spans="62:64" x14ac:dyDescent="0.45">
      <c r="BJ701" s="19"/>
      <c r="BL701" s="52"/>
    </row>
    <row r="702" spans="62:64" x14ac:dyDescent="0.45">
      <c r="BJ702" s="19"/>
      <c r="BL702" s="52"/>
    </row>
    <row r="703" spans="62:64" x14ac:dyDescent="0.45">
      <c r="BJ703" s="19"/>
      <c r="BL703" s="52"/>
    </row>
    <row r="704" spans="62:64" x14ac:dyDescent="0.45">
      <c r="BJ704" s="19"/>
      <c r="BL704" s="52"/>
    </row>
    <row r="705" spans="62:64" x14ac:dyDescent="0.45">
      <c r="BJ705" s="19"/>
      <c r="BL705" s="52"/>
    </row>
    <row r="706" spans="62:64" x14ac:dyDescent="0.45">
      <c r="BJ706" s="19"/>
      <c r="BL706" s="52"/>
    </row>
    <row r="707" spans="62:64" x14ac:dyDescent="0.45">
      <c r="BJ707" s="19"/>
      <c r="BL707" s="52"/>
    </row>
    <row r="708" spans="62:64" x14ac:dyDescent="0.45">
      <c r="BJ708" s="19"/>
      <c r="BL708" s="52"/>
    </row>
    <row r="709" spans="62:64" x14ac:dyDescent="0.45">
      <c r="BJ709" s="19"/>
      <c r="BL709" s="52"/>
    </row>
    <row r="710" spans="62:64" x14ac:dyDescent="0.45">
      <c r="BJ710" s="19"/>
      <c r="BL710" s="52"/>
    </row>
    <row r="711" spans="62:64" x14ac:dyDescent="0.45">
      <c r="BJ711" s="19"/>
      <c r="BL711" s="52"/>
    </row>
    <row r="712" spans="62:64" x14ac:dyDescent="0.45">
      <c r="BJ712" s="19"/>
      <c r="BL712" s="52"/>
    </row>
    <row r="713" spans="62:64" x14ac:dyDescent="0.45">
      <c r="BJ713" s="19"/>
      <c r="BL713" s="52"/>
    </row>
    <row r="714" spans="62:64" x14ac:dyDescent="0.45">
      <c r="BJ714" s="19"/>
      <c r="BL714" s="52"/>
    </row>
    <row r="715" spans="62:64" x14ac:dyDescent="0.45">
      <c r="BJ715" s="19"/>
      <c r="BL715" s="52"/>
    </row>
    <row r="716" spans="62:64" x14ac:dyDescent="0.45">
      <c r="BJ716" s="19"/>
      <c r="BL716" s="52"/>
    </row>
    <row r="717" spans="62:64" x14ac:dyDescent="0.45">
      <c r="BJ717" s="19"/>
      <c r="BL717" s="52"/>
    </row>
    <row r="718" spans="62:64" x14ac:dyDescent="0.45">
      <c r="BJ718" s="19"/>
      <c r="BL718" s="52"/>
    </row>
    <row r="719" spans="62:64" x14ac:dyDescent="0.45">
      <c r="BJ719" s="19"/>
      <c r="BL719" s="52"/>
    </row>
    <row r="720" spans="62:64" x14ac:dyDescent="0.45">
      <c r="BJ720" s="19"/>
      <c r="BL720" s="52"/>
    </row>
    <row r="721" spans="62:64" x14ac:dyDescent="0.45">
      <c r="BJ721" s="19"/>
      <c r="BL721" s="52"/>
    </row>
    <row r="722" spans="62:64" x14ac:dyDescent="0.45">
      <c r="BJ722" s="19"/>
      <c r="BL722" s="52"/>
    </row>
    <row r="723" spans="62:64" x14ac:dyDescent="0.45">
      <c r="BJ723" s="19"/>
      <c r="BL723" s="52"/>
    </row>
    <row r="724" spans="62:64" x14ac:dyDescent="0.45">
      <c r="BJ724" s="19"/>
      <c r="BL724" s="52"/>
    </row>
    <row r="725" spans="62:64" x14ac:dyDescent="0.45">
      <c r="BJ725" s="19"/>
      <c r="BL725" s="52"/>
    </row>
    <row r="726" spans="62:64" x14ac:dyDescent="0.45">
      <c r="BJ726" s="19"/>
      <c r="BL726" s="52"/>
    </row>
    <row r="727" spans="62:64" x14ac:dyDescent="0.45">
      <c r="BJ727" s="19"/>
      <c r="BL727" s="52"/>
    </row>
    <row r="728" spans="62:64" x14ac:dyDescent="0.45">
      <c r="BJ728" s="19"/>
      <c r="BL728" s="52"/>
    </row>
    <row r="729" spans="62:64" x14ac:dyDescent="0.45">
      <c r="BJ729" s="19"/>
      <c r="BL729" s="52"/>
    </row>
    <row r="730" spans="62:64" x14ac:dyDescent="0.45">
      <c r="BJ730" s="19"/>
      <c r="BL730" s="52"/>
    </row>
    <row r="731" spans="62:64" x14ac:dyDescent="0.45">
      <c r="BJ731" s="19"/>
      <c r="BL731" s="52"/>
    </row>
    <row r="732" spans="62:64" x14ac:dyDescent="0.45">
      <c r="BJ732" s="19"/>
      <c r="BL732" s="52"/>
    </row>
    <row r="733" spans="62:64" x14ac:dyDescent="0.45">
      <c r="BJ733" s="19"/>
      <c r="BL733" s="52"/>
    </row>
    <row r="734" spans="62:64" x14ac:dyDescent="0.45">
      <c r="BJ734" s="19"/>
      <c r="BL734" s="52"/>
    </row>
    <row r="735" spans="62:64" x14ac:dyDescent="0.45">
      <c r="BJ735" s="19"/>
      <c r="BL735" s="52"/>
    </row>
    <row r="736" spans="62:64" x14ac:dyDescent="0.45">
      <c r="BJ736" s="19"/>
      <c r="BL736" s="52"/>
    </row>
    <row r="737" spans="62:64" x14ac:dyDescent="0.45">
      <c r="BJ737" s="19"/>
      <c r="BL737" s="52"/>
    </row>
    <row r="738" spans="62:64" x14ac:dyDescent="0.45">
      <c r="BJ738" s="19"/>
      <c r="BL738" s="52"/>
    </row>
    <row r="739" spans="62:64" x14ac:dyDescent="0.45">
      <c r="BJ739" s="19"/>
      <c r="BL739" s="52"/>
    </row>
    <row r="740" spans="62:64" x14ac:dyDescent="0.45">
      <c r="BJ740" s="19"/>
      <c r="BL740" s="52"/>
    </row>
    <row r="741" spans="62:64" x14ac:dyDescent="0.45">
      <c r="BJ741" s="19"/>
      <c r="BL741" s="52"/>
    </row>
    <row r="742" spans="62:64" x14ac:dyDescent="0.45">
      <c r="BJ742" s="19"/>
      <c r="BL742" s="52"/>
    </row>
    <row r="743" spans="62:64" x14ac:dyDescent="0.45">
      <c r="BJ743" s="19"/>
      <c r="BL743" s="52"/>
    </row>
    <row r="744" spans="62:64" x14ac:dyDescent="0.45">
      <c r="BJ744" s="19"/>
      <c r="BL744" s="52"/>
    </row>
    <row r="745" spans="62:64" x14ac:dyDescent="0.45">
      <c r="BJ745" s="19"/>
      <c r="BL745" s="52"/>
    </row>
    <row r="746" spans="62:64" x14ac:dyDescent="0.45">
      <c r="BJ746" s="19"/>
      <c r="BL746" s="52"/>
    </row>
    <row r="747" spans="62:64" x14ac:dyDescent="0.45">
      <c r="BJ747" s="19"/>
      <c r="BL747" s="52"/>
    </row>
    <row r="748" spans="62:64" x14ac:dyDescent="0.45">
      <c r="BJ748" s="19"/>
      <c r="BL748" s="52"/>
    </row>
    <row r="749" spans="62:64" x14ac:dyDescent="0.45">
      <c r="BJ749" s="19"/>
      <c r="BL749" s="52"/>
    </row>
    <row r="750" spans="62:64" x14ac:dyDescent="0.45">
      <c r="BJ750" s="19"/>
      <c r="BL750" s="52"/>
    </row>
    <row r="751" spans="62:64" x14ac:dyDescent="0.45">
      <c r="BJ751" s="19"/>
      <c r="BL751" s="52"/>
    </row>
    <row r="752" spans="62:64" x14ac:dyDescent="0.45">
      <c r="BJ752" s="19"/>
      <c r="BL752" s="52"/>
    </row>
    <row r="753" spans="62:64" x14ac:dyDescent="0.45">
      <c r="BJ753" s="19"/>
      <c r="BL753" s="52"/>
    </row>
    <row r="754" spans="62:64" x14ac:dyDescent="0.45">
      <c r="BJ754" s="19"/>
      <c r="BL754" s="52"/>
    </row>
    <row r="755" spans="62:64" x14ac:dyDescent="0.45">
      <c r="BJ755" s="19"/>
      <c r="BL755" s="52"/>
    </row>
    <row r="756" spans="62:64" x14ac:dyDescent="0.45">
      <c r="BJ756" s="19"/>
      <c r="BL756" s="52"/>
    </row>
    <row r="757" spans="62:64" x14ac:dyDescent="0.45">
      <c r="BJ757" s="19"/>
      <c r="BL757" s="52"/>
    </row>
    <row r="758" spans="62:64" x14ac:dyDescent="0.45">
      <c r="BJ758" s="19"/>
      <c r="BL758" s="52"/>
    </row>
    <row r="759" spans="62:64" x14ac:dyDescent="0.45">
      <c r="BJ759" s="19"/>
      <c r="BL759" s="52"/>
    </row>
    <row r="760" spans="62:64" x14ac:dyDescent="0.45">
      <c r="BJ760" s="19"/>
      <c r="BL760" s="52"/>
    </row>
    <row r="761" spans="62:64" x14ac:dyDescent="0.45">
      <c r="BJ761" s="19"/>
      <c r="BL761" s="52"/>
    </row>
    <row r="762" spans="62:64" x14ac:dyDescent="0.45">
      <c r="BJ762" s="19"/>
      <c r="BL762" s="52"/>
    </row>
    <row r="763" spans="62:64" x14ac:dyDescent="0.45">
      <c r="BJ763" s="19"/>
      <c r="BL763" s="52"/>
    </row>
    <row r="764" spans="62:64" x14ac:dyDescent="0.45">
      <c r="BJ764" s="19"/>
      <c r="BL764" s="52"/>
    </row>
    <row r="765" spans="62:64" x14ac:dyDescent="0.45">
      <c r="BJ765" s="19"/>
      <c r="BL765" s="52"/>
    </row>
    <row r="766" spans="62:64" x14ac:dyDescent="0.45">
      <c r="BJ766" s="19"/>
      <c r="BL766" s="52"/>
    </row>
    <row r="767" spans="62:64" x14ac:dyDescent="0.45">
      <c r="BJ767" s="19"/>
      <c r="BL767" s="52"/>
    </row>
    <row r="768" spans="62:64" x14ac:dyDescent="0.45">
      <c r="BJ768" s="19"/>
      <c r="BL768" s="52"/>
    </row>
    <row r="769" spans="62:64" x14ac:dyDescent="0.45">
      <c r="BJ769" s="19"/>
      <c r="BL769" s="52"/>
    </row>
    <row r="770" spans="62:64" x14ac:dyDescent="0.45">
      <c r="BJ770" s="19"/>
      <c r="BL770" s="52"/>
    </row>
    <row r="771" spans="62:64" x14ac:dyDescent="0.45">
      <c r="BJ771" s="19"/>
      <c r="BL771" s="52"/>
    </row>
    <row r="772" spans="62:64" x14ac:dyDescent="0.45">
      <c r="BJ772" s="19"/>
      <c r="BL772" s="52"/>
    </row>
    <row r="773" spans="62:64" x14ac:dyDescent="0.45">
      <c r="BJ773" s="19"/>
      <c r="BL773" s="52"/>
    </row>
    <row r="774" spans="62:64" x14ac:dyDescent="0.45">
      <c r="BJ774" s="19"/>
      <c r="BL774" s="52"/>
    </row>
    <row r="775" spans="62:64" x14ac:dyDescent="0.45">
      <c r="BJ775" s="19"/>
      <c r="BL775" s="52"/>
    </row>
    <row r="776" spans="62:64" x14ac:dyDescent="0.45">
      <c r="BJ776" s="19"/>
      <c r="BL776" s="52"/>
    </row>
    <row r="777" spans="62:64" x14ac:dyDescent="0.45">
      <c r="BJ777" s="19"/>
      <c r="BL777" s="52"/>
    </row>
    <row r="778" spans="62:64" x14ac:dyDescent="0.45">
      <c r="BJ778" s="19"/>
      <c r="BL778" s="52"/>
    </row>
    <row r="779" spans="62:64" x14ac:dyDescent="0.45">
      <c r="BJ779" s="19"/>
      <c r="BL779" s="52"/>
    </row>
    <row r="780" spans="62:64" x14ac:dyDescent="0.45">
      <c r="BJ780" s="19"/>
      <c r="BL780" s="52"/>
    </row>
    <row r="781" spans="62:64" x14ac:dyDescent="0.45">
      <c r="BJ781" s="19"/>
      <c r="BL781" s="52"/>
    </row>
    <row r="782" spans="62:64" x14ac:dyDescent="0.45">
      <c r="BJ782" s="19"/>
      <c r="BL782" s="52"/>
    </row>
    <row r="783" spans="62:64" x14ac:dyDescent="0.45">
      <c r="BJ783" s="19"/>
      <c r="BL783" s="52"/>
    </row>
    <row r="784" spans="62:64" x14ac:dyDescent="0.45">
      <c r="BJ784" s="19"/>
      <c r="BL784" s="52"/>
    </row>
    <row r="785" spans="62:64" x14ac:dyDescent="0.45">
      <c r="BJ785" s="19"/>
      <c r="BL785" s="52"/>
    </row>
    <row r="786" spans="62:64" x14ac:dyDescent="0.45">
      <c r="BJ786" s="19"/>
      <c r="BL786" s="52"/>
    </row>
    <row r="787" spans="62:64" x14ac:dyDescent="0.45">
      <c r="BJ787" s="19"/>
      <c r="BL787" s="52"/>
    </row>
    <row r="788" spans="62:64" x14ac:dyDescent="0.45">
      <c r="BJ788" s="19"/>
      <c r="BL788" s="52"/>
    </row>
    <row r="789" spans="62:64" x14ac:dyDescent="0.45">
      <c r="BJ789" s="19"/>
      <c r="BL789" s="52"/>
    </row>
    <row r="790" spans="62:64" x14ac:dyDescent="0.45">
      <c r="BJ790" s="19"/>
      <c r="BL790" s="52"/>
    </row>
    <row r="791" spans="62:64" x14ac:dyDescent="0.45">
      <c r="BJ791" s="19"/>
      <c r="BL791" s="52"/>
    </row>
    <row r="792" spans="62:64" x14ac:dyDescent="0.45">
      <c r="BJ792" s="19"/>
      <c r="BL792" s="52"/>
    </row>
    <row r="793" spans="62:64" x14ac:dyDescent="0.45">
      <c r="BJ793" s="19"/>
      <c r="BL793" s="52"/>
    </row>
    <row r="794" spans="62:64" x14ac:dyDescent="0.45">
      <c r="BJ794" s="19"/>
      <c r="BL794" s="52"/>
    </row>
    <row r="795" spans="62:64" x14ac:dyDescent="0.45">
      <c r="BJ795" s="19"/>
      <c r="BL795" s="52"/>
    </row>
    <row r="796" spans="62:64" x14ac:dyDescent="0.45">
      <c r="BJ796" s="19"/>
      <c r="BL796" s="52"/>
    </row>
    <row r="797" spans="62:64" x14ac:dyDescent="0.45">
      <c r="BJ797" s="19"/>
      <c r="BL797" s="52"/>
    </row>
    <row r="798" spans="62:64" x14ac:dyDescent="0.45">
      <c r="BJ798" s="19"/>
      <c r="BL798" s="52"/>
    </row>
    <row r="799" spans="62:64" x14ac:dyDescent="0.45">
      <c r="BJ799" s="19"/>
      <c r="BL799" s="52"/>
    </row>
    <row r="800" spans="62:64" x14ac:dyDescent="0.45">
      <c r="BJ800" s="19"/>
      <c r="BL800" s="52"/>
    </row>
    <row r="801" spans="62:64" x14ac:dyDescent="0.45">
      <c r="BJ801" s="19"/>
      <c r="BL801" s="52"/>
    </row>
    <row r="802" spans="62:64" x14ac:dyDescent="0.45">
      <c r="BJ802" s="19"/>
      <c r="BL802" s="52"/>
    </row>
    <row r="803" spans="62:64" x14ac:dyDescent="0.45">
      <c r="BJ803" s="19"/>
      <c r="BL803" s="52"/>
    </row>
    <row r="804" spans="62:64" x14ac:dyDescent="0.45">
      <c r="BJ804" s="19"/>
      <c r="BL804" s="52"/>
    </row>
    <row r="805" spans="62:64" x14ac:dyDescent="0.45">
      <c r="BJ805" s="19"/>
      <c r="BL805" s="52"/>
    </row>
    <row r="806" spans="62:64" x14ac:dyDescent="0.45">
      <c r="BJ806" s="19"/>
      <c r="BL806" s="52"/>
    </row>
    <row r="807" spans="62:64" x14ac:dyDescent="0.45">
      <c r="BJ807" s="19"/>
      <c r="BL807" s="52"/>
    </row>
    <row r="808" spans="62:64" x14ac:dyDescent="0.45">
      <c r="BJ808" s="19"/>
      <c r="BL808" s="52"/>
    </row>
    <row r="809" spans="62:64" x14ac:dyDescent="0.45">
      <c r="BJ809" s="19"/>
      <c r="BL809" s="52"/>
    </row>
    <row r="810" spans="62:64" x14ac:dyDescent="0.45">
      <c r="BJ810" s="19"/>
      <c r="BL810" s="52"/>
    </row>
    <row r="811" spans="62:64" x14ac:dyDescent="0.45">
      <c r="BJ811" s="19"/>
      <c r="BL811" s="52"/>
    </row>
    <row r="812" spans="62:64" x14ac:dyDescent="0.45">
      <c r="BJ812" s="19"/>
      <c r="BL812" s="52"/>
    </row>
    <row r="813" spans="62:64" x14ac:dyDescent="0.45">
      <c r="BJ813" s="19"/>
      <c r="BL813" s="52"/>
    </row>
    <row r="814" spans="62:64" x14ac:dyDescent="0.45">
      <c r="BJ814" s="19"/>
      <c r="BL814" s="52"/>
    </row>
    <row r="815" spans="62:64" x14ac:dyDescent="0.45">
      <c r="BJ815" s="19"/>
      <c r="BL815" s="52"/>
    </row>
    <row r="816" spans="62:64" x14ac:dyDescent="0.45">
      <c r="BJ816" s="19"/>
      <c r="BL816" s="52"/>
    </row>
    <row r="817" spans="62:64" x14ac:dyDescent="0.45">
      <c r="BJ817" s="19"/>
      <c r="BL817" s="52"/>
    </row>
    <row r="818" spans="62:64" x14ac:dyDescent="0.45">
      <c r="BJ818" s="19"/>
      <c r="BL818" s="52"/>
    </row>
    <row r="819" spans="62:64" x14ac:dyDescent="0.45">
      <c r="BJ819" s="19"/>
      <c r="BL819" s="52"/>
    </row>
    <row r="820" spans="62:64" x14ac:dyDescent="0.45">
      <c r="BJ820" s="19"/>
      <c r="BL820" s="52"/>
    </row>
    <row r="821" spans="62:64" x14ac:dyDescent="0.45">
      <c r="BJ821" s="19"/>
      <c r="BL821" s="52"/>
    </row>
    <row r="822" spans="62:64" x14ac:dyDescent="0.45">
      <c r="BJ822" s="19"/>
      <c r="BL822" s="52"/>
    </row>
    <row r="823" spans="62:64" x14ac:dyDescent="0.45">
      <c r="BJ823" s="19"/>
      <c r="BL823" s="52"/>
    </row>
    <row r="824" spans="62:64" x14ac:dyDescent="0.45">
      <c r="BJ824" s="19"/>
      <c r="BL824" s="52"/>
    </row>
    <row r="825" spans="62:64" x14ac:dyDescent="0.45">
      <c r="BJ825" s="19"/>
      <c r="BL825" s="52"/>
    </row>
    <row r="826" spans="62:64" x14ac:dyDescent="0.45">
      <c r="BJ826" s="19"/>
      <c r="BL826" s="52"/>
    </row>
    <row r="827" spans="62:64" x14ac:dyDescent="0.45">
      <c r="BJ827" s="19"/>
      <c r="BL827" s="52"/>
    </row>
    <row r="828" spans="62:64" x14ac:dyDescent="0.45">
      <c r="BJ828" s="19"/>
      <c r="BL828" s="52"/>
    </row>
    <row r="829" spans="62:64" x14ac:dyDescent="0.45">
      <c r="BJ829" s="19"/>
      <c r="BL829" s="52"/>
    </row>
    <row r="830" spans="62:64" x14ac:dyDescent="0.45">
      <c r="BJ830" s="19"/>
      <c r="BL830" s="52"/>
    </row>
    <row r="831" spans="62:64" x14ac:dyDescent="0.45">
      <c r="BJ831" s="19"/>
      <c r="BL831" s="52"/>
    </row>
    <row r="832" spans="62:64" x14ac:dyDescent="0.45">
      <c r="BJ832" s="19"/>
      <c r="BL832" s="52"/>
    </row>
    <row r="833" spans="62:64" x14ac:dyDescent="0.45">
      <c r="BJ833" s="19"/>
      <c r="BL833" s="52"/>
    </row>
    <row r="834" spans="62:64" x14ac:dyDescent="0.45">
      <c r="BJ834" s="19"/>
      <c r="BL834" s="52"/>
    </row>
    <row r="835" spans="62:64" x14ac:dyDescent="0.45">
      <c r="BJ835" s="19"/>
      <c r="BL835" s="52"/>
    </row>
    <row r="836" spans="62:64" x14ac:dyDescent="0.45">
      <c r="BJ836" s="19"/>
      <c r="BL836" s="52"/>
    </row>
    <row r="837" spans="62:64" x14ac:dyDescent="0.45">
      <c r="BJ837" s="19"/>
      <c r="BL837" s="52"/>
    </row>
    <row r="838" spans="62:64" x14ac:dyDescent="0.45">
      <c r="BJ838" s="19"/>
      <c r="BL838" s="52"/>
    </row>
    <row r="839" spans="62:64" x14ac:dyDescent="0.45">
      <c r="BJ839" s="19"/>
      <c r="BL839" s="52"/>
    </row>
    <row r="840" spans="62:64" x14ac:dyDescent="0.45">
      <c r="BJ840" s="19"/>
      <c r="BL840" s="52"/>
    </row>
    <row r="841" spans="62:64" x14ac:dyDescent="0.45">
      <c r="BJ841" s="19"/>
      <c r="BL841" s="52"/>
    </row>
    <row r="842" spans="62:64" x14ac:dyDescent="0.45">
      <c r="BJ842" s="19"/>
      <c r="BL842" s="52"/>
    </row>
    <row r="843" spans="62:64" x14ac:dyDescent="0.45">
      <c r="BJ843" s="19"/>
      <c r="BL843" s="52"/>
    </row>
    <row r="844" spans="62:64" x14ac:dyDescent="0.45">
      <c r="BJ844" s="19"/>
      <c r="BL844" s="52"/>
    </row>
    <row r="845" spans="62:64" x14ac:dyDescent="0.45">
      <c r="BJ845" s="19"/>
      <c r="BL845" s="52"/>
    </row>
    <row r="846" spans="62:64" x14ac:dyDescent="0.45">
      <c r="BJ846" s="19"/>
      <c r="BL846" s="52"/>
    </row>
    <row r="847" spans="62:64" x14ac:dyDescent="0.45">
      <c r="BJ847" s="19"/>
      <c r="BL847" s="52"/>
    </row>
    <row r="848" spans="62:64" x14ac:dyDescent="0.45">
      <c r="BJ848" s="19"/>
      <c r="BL848" s="52"/>
    </row>
    <row r="849" spans="62:64" x14ac:dyDescent="0.45">
      <c r="BJ849" s="19"/>
      <c r="BL849" s="52"/>
    </row>
    <row r="850" spans="62:64" x14ac:dyDescent="0.45">
      <c r="BJ850" s="19"/>
      <c r="BL850" s="52"/>
    </row>
    <row r="851" spans="62:64" x14ac:dyDescent="0.45">
      <c r="BJ851" s="19"/>
      <c r="BL851" s="52"/>
    </row>
    <row r="852" spans="62:64" x14ac:dyDescent="0.45">
      <c r="BJ852" s="19"/>
      <c r="BL852" s="52"/>
    </row>
    <row r="853" spans="62:64" x14ac:dyDescent="0.45">
      <c r="BJ853" s="19"/>
      <c r="BL853" s="52"/>
    </row>
    <row r="854" spans="62:64" x14ac:dyDescent="0.45">
      <c r="BJ854" s="19"/>
      <c r="BL854" s="52"/>
    </row>
    <row r="855" spans="62:64" x14ac:dyDescent="0.45">
      <c r="BJ855" s="19"/>
      <c r="BL855" s="52"/>
    </row>
    <row r="856" spans="62:64" x14ac:dyDescent="0.45">
      <c r="BJ856" s="19"/>
      <c r="BL856" s="52"/>
    </row>
    <row r="857" spans="62:64" x14ac:dyDescent="0.45">
      <c r="BJ857" s="19"/>
      <c r="BL857" s="52"/>
    </row>
    <row r="858" spans="62:64" x14ac:dyDescent="0.45">
      <c r="BJ858" s="19"/>
      <c r="BL858" s="52"/>
    </row>
    <row r="859" spans="62:64" x14ac:dyDescent="0.45">
      <c r="BJ859" s="19"/>
      <c r="BL859" s="52"/>
    </row>
    <row r="860" spans="62:64" x14ac:dyDescent="0.45">
      <c r="BJ860" s="19"/>
      <c r="BL860" s="52"/>
    </row>
    <row r="861" spans="62:64" x14ac:dyDescent="0.45">
      <c r="BJ861" s="19"/>
      <c r="BL861" s="52"/>
    </row>
    <row r="862" spans="62:64" x14ac:dyDescent="0.45">
      <c r="BJ862" s="19"/>
      <c r="BL862" s="52"/>
    </row>
    <row r="863" spans="62:64" x14ac:dyDescent="0.45">
      <c r="BJ863" s="19"/>
      <c r="BL863" s="52"/>
    </row>
    <row r="864" spans="62:64" x14ac:dyDescent="0.45">
      <c r="BJ864" s="19"/>
      <c r="BL864" s="52"/>
    </row>
    <row r="865" spans="62:64" x14ac:dyDescent="0.45">
      <c r="BJ865" s="19"/>
      <c r="BL865" s="52"/>
    </row>
    <row r="866" spans="62:64" x14ac:dyDescent="0.45">
      <c r="BJ866" s="19"/>
      <c r="BL866" s="52"/>
    </row>
    <row r="867" spans="62:64" x14ac:dyDescent="0.45">
      <c r="BJ867" s="19"/>
      <c r="BL867" s="52"/>
    </row>
    <row r="868" spans="62:64" x14ac:dyDescent="0.45">
      <c r="BJ868" s="19"/>
      <c r="BL868" s="52"/>
    </row>
    <row r="869" spans="62:64" x14ac:dyDescent="0.45">
      <c r="BJ869" s="19"/>
      <c r="BL869" s="52"/>
    </row>
    <row r="870" spans="62:64" x14ac:dyDescent="0.45">
      <c r="BJ870" s="19"/>
      <c r="BL870" s="52"/>
    </row>
    <row r="871" spans="62:64" x14ac:dyDescent="0.45">
      <c r="BJ871" s="19"/>
      <c r="BL871" s="52"/>
    </row>
    <row r="872" spans="62:64" x14ac:dyDescent="0.45">
      <c r="BJ872" s="19"/>
      <c r="BL872" s="52"/>
    </row>
    <row r="873" spans="62:64" x14ac:dyDescent="0.45">
      <c r="BJ873" s="19"/>
      <c r="BL873" s="52"/>
    </row>
    <row r="874" spans="62:64" x14ac:dyDescent="0.45">
      <c r="BJ874" s="19"/>
      <c r="BL874" s="52"/>
    </row>
    <row r="875" spans="62:64" x14ac:dyDescent="0.45">
      <c r="BJ875" s="19"/>
      <c r="BL875" s="52"/>
    </row>
    <row r="876" spans="62:64" x14ac:dyDescent="0.45">
      <c r="BJ876" s="19"/>
      <c r="BL876" s="52"/>
    </row>
    <row r="877" spans="62:64" x14ac:dyDescent="0.45">
      <c r="BJ877" s="19"/>
      <c r="BL877" s="52"/>
    </row>
    <row r="878" spans="62:64" x14ac:dyDescent="0.45">
      <c r="BJ878" s="19"/>
      <c r="BL878" s="52"/>
    </row>
    <row r="879" spans="62:64" x14ac:dyDescent="0.45">
      <c r="BJ879" s="19"/>
      <c r="BL879" s="52"/>
    </row>
    <row r="880" spans="62:64" x14ac:dyDescent="0.45">
      <c r="BJ880" s="19"/>
      <c r="BL880" s="52"/>
    </row>
    <row r="881" spans="62:64" x14ac:dyDescent="0.45">
      <c r="BJ881" s="19"/>
      <c r="BL881" s="52"/>
    </row>
    <row r="882" spans="62:64" x14ac:dyDescent="0.45">
      <c r="BJ882" s="19"/>
      <c r="BL882" s="52"/>
    </row>
    <row r="883" spans="62:64" x14ac:dyDescent="0.45">
      <c r="BJ883" s="19"/>
      <c r="BL883" s="52"/>
    </row>
    <row r="884" spans="62:64" x14ac:dyDescent="0.45">
      <c r="BJ884" s="19"/>
      <c r="BL884" s="52"/>
    </row>
    <row r="885" spans="62:64" x14ac:dyDescent="0.45">
      <c r="BJ885" s="19"/>
      <c r="BL885" s="52"/>
    </row>
    <row r="886" spans="62:64" x14ac:dyDescent="0.45">
      <c r="BJ886" s="19"/>
      <c r="BL886" s="52"/>
    </row>
    <row r="887" spans="62:64" x14ac:dyDescent="0.45">
      <c r="BJ887" s="19"/>
      <c r="BL887" s="52"/>
    </row>
    <row r="888" spans="62:64" x14ac:dyDescent="0.45">
      <c r="BJ888" s="19"/>
      <c r="BL888" s="52"/>
    </row>
    <row r="889" spans="62:64" x14ac:dyDescent="0.45">
      <c r="BJ889" s="19"/>
      <c r="BL889" s="52"/>
    </row>
    <row r="890" spans="62:64" x14ac:dyDescent="0.45">
      <c r="BJ890" s="19"/>
      <c r="BL890" s="52"/>
    </row>
    <row r="891" spans="62:64" x14ac:dyDescent="0.45">
      <c r="BJ891" s="19"/>
      <c r="BL891" s="52"/>
    </row>
    <row r="892" spans="62:64" x14ac:dyDescent="0.45">
      <c r="BJ892" s="19"/>
      <c r="BL892" s="52"/>
    </row>
    <row r="893" spans="62:64" x14ac:dyDescent="0.45">
      <c r="BJ893" s="19"/>
      <c r="BL893" s="52"/>
    </row>
    <row r="894" spans="62:64" x14ac:dyDescent="0.45">
      <c r="BJ894" s="19"/>
      <c r="BL894" s="52"/>
    </row>
    <row r="895" spans="62:64" x14ac:dyDescent="0.45">
      <c r="BJ895" s="19"/>
      <c r="BL895" s="52"/>
    </row>
    <row r="896" spans="62:64" x14ac:dyDescent="0.45">
      <c r="BJ896" s="19"/>
      <c r="BL896" s="52"/>
    </row>
    <row r="897" spans="62:64" x14ac:dyDescent="0.45">
      <c r="BJ897" s="19"/>
      <c r="BL897" s="52"/>
    </row>
    <row r="898" spans="62:64" x14ac:dyDescent="0.45">
      <c r="BJ898" s="19"/>
      <c r="BL898" s="52"/>
    </row>
    <row r="899" spans="62:64" x14ac:dyDescent="0.45">
      <c r="BJ899" s="19"/>
      <c r="BL899" s="52"/>
    </row>
    <row r="900" spans="62:64" x14ac:dyDescent="0.45">
      <c r="BJ900" s="19"/>
      <c r="BL900" s="52"/>
    </row>
    <row r="901" spans="62:64" x14ac:dyDescent="0.45">
      <c r="BJ901" s="19"/>
      <c r="BL901" s="52"/>
    </row>
    <row r="902" spans="62:64" x14ac:dyDescent="0.45">
      <c r="BJ902" s="19"/>
      <c r="BL902" s="52"/>
    </row>
    <row r="903" spans="62:64" x14ac:dyDescent="0.45">
      <c r="BJ903" s="19"/>
      <c r="BL903" s="52"/>
    </row>
    <row r="904" spans="62:64" x14ac:dyDescent="0.45">
      <c r="BJ904" s="19"/>
      <c r="BL904" s="52"/>
    </row>
    <row r="905" spans="62:64" x14ac:dyDescent="0.45">
      <c r="BJ905" s="19"/>
      <c r="BL905" s="52"/>
    </row>
    <row r="906" spans="62:64" x14ac:dyDescent="0.45">
      <c r="BJ906" s="19"/>
      <c r="BL906" s="52"/>
    </row>
    <row r="907" spans="62:64" x14ac:dyDescent="0.45">
      <c r="BJ907" s="19"/>
      <c r="BL907" s="52"/>
    </row>
    <row r="908" spans="62:64" x14ac:dyDescent="0.45">
      <c r="BJ908" s="19"/>
      <c r="BL908" s="52"/>
    </row>
    <row r="909" spans="62:64" x14ac:dyDescent="0.45">
      <c r="BJ909" s="19"/>
      <c r="BL909" s="52"/>
    </row>
    <row r="910" spans="62:64" x14ac:dyDescent="0.45">
      <c r="BJ910" s="19"/>
      <c r="BL910" s="52"/>
    </row>
    <row r="911" spans="62:64" x14ac:dyDescent="0.45">
      <c r="BJ911" s="19"/>
      <c r="BL911" s="52"/>
    </row>
    <row r="912" spans="62:64" x14ac:dyDescent="0.45">
      <c r="BJ912" s="19"/>
      <c r="BL912" s="52"/>
    </row>
    <row r="913" spans="62:64" x14ac:dyDescent="0.45">
      <c r="BJ913" s="19"/>
      <c r="BL913" s="52"/>
    </row>
    <row r="914" spans="62:64" x14ac:dyDescent="0.45">
      <c r="BJ914" s="19"/>
      <c r="BL914" s="52"/>
    </row>
    <row r="915" spans="62:64" x14ac:dyDescent="0.45">
      <c r="BJ915" s="19"/>
      <c r="BL915" s="52"/>
    </row>
    <row r="916" spans="62:64" x14ac:dyDescent="0.45">
      <c r="BJ916" s="19"/>
      <c r="BL916" s="52"/>
    </row>
    <row r="917" spans="62:64" x14ac:dyDescent="0.45">
      <c r="BJ917" s="19"/>
      <c r="BL917" s="52"/>
    </row>
    <row r="918" spans="62:64" x14ac:dyDescent="0.45">
      <c r="BJ918" s="19"/>
      <c r="BL918" s="52"/>
    </row>
    <row r="919" spans="62:64" x14ac:dyDescent="0.45">
      <c r="BJ919" s="19"/>
      <c r="BL919" s="52"/>
    </row>
    <row r="920" spans="62:64" x14ac:dyDescent="0.45">
      <c r="BJ920" s="19"/>
      <c r="BL920" s="52"/>
    </row>
    <row r="921" spans="62:64" x14ac:dyDescent="0.45">
      <c r="BJ921" s="19"/>
      <c r="BL921" s="52"/>
    </row>
    <row r="922" spans="62:64" x14ac:dyDescent="0.45">
      <c r="BJ922" s="19"/>
      <c r="BL922" s="52"/>
    </row>
    <row r="923" spans="62:64" x14ac:dyDescent="0.45">
      <c r="BJ923" s="19"/>
      <c r="BL923" s="52"/>
    </row>
    <row r="924" spans="62:64" x14ac:dyDescent="0.45">
      <c r="BJ924" s="19"/>
      <c r="BL924" s="52"/>
    </row>
    <row r="925" spans="62:64" x14ac:dyDescent="0.45">
      <c r="BJ925" s="19"/>
      <c r="BL925" s="52"/>
    </row>
    <row r="926" spans="62:64" x14ac:dyDescent="0.45">
      <c r="BJ926" s="19"/>
      <c r="BL926" s="52"/>
    </row>
    <row r="927" spans="62:64" x14ac:dyDescent="0.45">
      <c r="BJ927" s="19"/>
      <c r="BL927" s="52"/>
    </row>
    <row r="928" spans="62:64" x14ac:dyDescent="0.45">
      <c r="BJ928" s="19"/>
      <c r="BL928" s="52"/>
    </row>
    <row r="929" spans="62:64" x14ac:dyDescent="0.45">
      <c r="BJ929" s="19"/>
      <c r="BL929" s="52"/>
    </row>
    <row r="930" spans="62:64" x14ac:dyDescent="0.45">
      <c r="BJ930" s="19"/>
      <c r="BL930" s="52"/>
    </row>
    <row r="931" spans="62:64" x14ac:dyDescent="0.45">
      <c r="BJ931" s="19"/>
      <c r="BL931" s="52"/>
    </row>
    <row r="932" spans="62:64" x14ac:dyDescent="0.45">
      <c r="BJ932" s="19"/>
      <c r="BL932" s="52"/>
    </row>
    <row r="933" spans="62:64" x14ac:dyDescent="0.45">
      <c r="BJ933" s="19"/>
      <c r="BL933" s="52"/>
    </row>
    <row r="934" spans="62:64" x14ac:dyDescent="0.45">
      <c r="BJ934" s="19"/>
      <c r="BL934" s="52"/>
    </row>
    <row r="935" spans="62:64" x14ac:dyDescent="0.45">
      <c r="BJ935" s="19"/>
      <c r="BL935" s="52"/>
    </row>
    <row r="936" spans="62:64" x14ac:dyDescent="0.45">
      <c r="BJ936" s="19"/>
      <c r="BL936" s="52"/>
    </row>
    <row r="937" spans="62:64" x14ac:dyDescent="0.45">
      <c r="BJ937" s="19"/>
      <c r="BL937" s="52"/>
    </row>
    <row r="938" spans="62:64" x14ac:dyDescent="0.45">
      <c r="BJ938" s="19"/>
      <c r="BL938" s="52"/>
    </row>
    <row r="939" spans="62:64" x14ac:dyDescent="0.45">
      <c r="BJ939" s="19"/>
      <c r="BL939" s="52"/>
    </row>
    <row r="940" spans="62:64" x14ac:dyDescent="0.45">
      <c r="BJ940" s="19"/>
      <c r="BL940" s="52"/>
    </row>
    <row r="941" spans="62:64" x14ac:dyDescent="0.45">
      <c r="BJ941" s="19"/>
      <c r="BL941" s="52"/>
    </row>
    <row r="942" spans="62:64" x14ac:dyDescent="0.45">
      <c r="BJ942" s="19"/>
      <c r="BL942" s="52"/>
    </row>
    <row r="943" spans="62:64" x14ac:dyDescent="0.45">
      <c r="BJ943" s="19"/>
      <c r="BL943" s="52"/>
    </row>
    <row r="944" spans="62:64" x14ac:dyDescent="0.45">
      <c r="BJ944" s="19"/>
      <c r="BL944" s="52"/>
    </row>
    <row r="945" spans="62:64" x14ac:dyDescent="0.45">
      <c r="BJ945" s="19"/>
      <c r="BL945" s="52"/>
    </row>
    <row r="946" spans="62:64" x14ac:dyDescent="0.45">
      <c r="BJ946" s="19"/>
      <c r="BL946" s="52"/>
    </row>
    <row r="947" spans="62:64" x14ac:dyDescent="0.45">
      <c r="BJ947" s="19"/>
      <c r="BL947" s="52"/>
    </row>
    <row r="948" spans="62:64" x14ac:dyDescent="0.45">
      <c r="BJ948" s="19"/>
      <c r="BL948" s="52"/>
    </row>
    <row r="949" spans="62:64" x14ac:dyDescent="0.45">
      <c r="BJ949" s="19"/>
      <c r="BL949" s="52"/>
    </row>
    <row r="950" spans="62:64" x14ac:dyDescent="0.45">
      <c r="BJ950" s="19"/>
      <c r="BL950" s="52"/>
    </row>
    <row r="951" spans="62:64" x14ac:dyDescent="0.45">
      <c r="BJ951" s="19"/>
      <c r="BL951" s="52"/>
    </row>
    <row r="952" spans="62:64" x14ac:dyDescent="0.45">
      <c r="BJ952" s="19"/>
      <c r="BL952" s="52"/>
    </row>
    <row r="953" spans="62:64" x14ac:dyDescent="0.45">
      <c r="BJ953" s="19"/>
      <c r="BL953" s="52"/>
    </row>
    <row r="954" spans="62:64" x14ac:dyDescent="0.45">
      <c r="BJ954" s="19"/>
      <c r="BL954" s="52"/>
    </row>
    <row r="955" spans="62:64" x14ac:dyDescent="0.45">
      <c r="BJ955" s="19"/>
      <c r="BL955" s="52"/>
    </row>
    <row r="956" spans="62:64" x14ac:dyDescent="0.45">
      <c r="BJ956" s="19"/>
      <c r="BL956" s="52"/>
    </row>
    <row r="957" spans="62:64" x14ac:dyDescent="0.45">
      <c r="BJ957" s="19"/>
      <c r="BL957" s="52"/>
    </row>
    <row r="958" spans="62:64" x14ac:dyDescent="0.45">
      <c r="BJ958" s="19"/>
      <c r="BL958" s="52"/>
    </row>
    <row r="959" spans="62:64" x14ac:dyDescent="0.45">
      <c r="BJ959" s="19"/>
      <c r="BL959" s="52"/>
    </row>
    <row r="960" spans="62:64" x14ac:dyDescent="0.45">
      <c r="BJ960" s="19"/>
      <c r="BL960" s="52"/>
    </row>
    <row r="961" spans="62:64" x14ac:dyDescent="0.45">
      <c r="BJ961" s="19"/>
      <c r="BL961" s="52"/>
    </row>
    <row r="962" spans="62:64" x14ac:dyDescent="0.45">
      <c r="BJ962" s="19"/>
      <c r="BL962" s="52"/>
    </row>
    <row r="963" spans="62:64" x14ac:dyDescent="0.45">
      <c r="BJ963" s="19"/>
      <c r="BL963" s="52"/>
    </row>
    <row r="964" spans="62:64" x14ac:dyDescent="0.45">
      <c r="BJ964" s="19"/>
      <c r="BL964" s="52"/>
    </row>
    <row r="965" spans="62:64" x14ac:dyDescent="0.45">
      <c r="BJ965" s="19"/>
      <c r="BL965" s="52"/>
    </row>
    <row r="966" spans="62:64" x14ac:dyDescent="0.45">
      <c r="BJ966" s="19"/>
      <c r="BL966" s="52"/>
    </row>
    <row r="967" spans="62:64" x14ac:dyDescent="0.45">
      <c r="BJ967" s="19"/>
      <c r="BL967" s="52"/>
    </row>
    <row r="968" spans="62:64" x14ac:dyDescent="0.45">
      <c r="BJ968" s="19"/>
      <c r="BL968" s="52"/>
    </row>
    <row r="969" spans="62:64" x14ac:dyDescent="0.45">
      <c r="BJ969" s="19"/>
      <c r="BL969" s="52"/>
    </row>
    <row r="970" spans="62:64" x14ac:dyDescent="0.45">
      <c r="BJ970" s="19"/>
      <c r="BL970" s="52"/>
    </row>
    <row r="971" spans="62:64" x14ac:dyDescent="0.45">
      <c r="BJ971" s="19"/>
      <c r="BL971" s="52"/>
    </row>
    <row r="972" spans="62:64" x14ac:dyDescent="0.45">
      <c r="BJ972" s="19"/>
      <c r="BL972" s="52"/>
    </row>
    <row r="973" spans="62:64" x14ac:dyDescent="0.45">
      <c r="BJ973" s="19"/>
      <c r="BL973" s="52"/>
    </row>
    <row r="974" spans="62:64" x14ac:dyDescent="0.45">
      <c r="BJ974" s="19"/>
      <c r="BL974" s="52"/>
    </row>
    <row r="975" spans="62:64" x14ac:dyDescent="0.45">
      <c r="BJ975" s="19"/>
      <c r="BL975" s="52"/>
    </row>
    <row r="976" spans="62:64" x14ac:dyDescent="0.45">
      <c r="BJ976" s="19"/>
      <c r="BL976" s="52"/>
    </row>
    <row r="977" spans="62:64" x14ac:dyDescent="0.45">
      <c r="BJ977" s="19"/>
      <c r="BL977" s="52"/>
    </row>
    <row r="978" spans="62:64" x14ac:dyDescent="0.45">
      <c r="BJ978" s="19"/>
      <c r="BL978" s="52"/>
    </row>
    <row r="979" spans="62:64" x14ac:dyDescent="0.45">
      <c r="BJ979" s="19"/>
      <c r="BL979" s="52"/>
    </row>
    <row r="980" spans="62:64" x14ac:dyDescent="0.45">
      <c r="BJ980" s="19"/>
      <c r="BL980" s="52"/>
    </row>
    <row r="981" spans="62:64" x14ac:dyDescent="0.45">
      <c r="BJ981" s="19"/>
      <c r="BL981" s="52"/>
    </row>
    <row r="982" spans="62:64" x14ac:dyDescent="0.45">
      <c r="BJ982" s="19"/>
      <c r="BL982" s="52"/>
    </row>
    <row r="983" spans="62:64" x14ac:dyDescent="0.45">
      <c r="BJ983" s="19"/>
      <c r="BL983" s="52"/>
    </row>
    <row r="984" spans="62:64" x14ac:dyDescent="0.45">
      <c r="BJ984" s="19"/>
      <c r="BL984" s="52"/>
    </row>
    <row r="985" spans="62:64" x14ac:dyDescent="0.45">
      <c r="BJ985" s="19"/>
      <c r="BL985" s="52"/>
    </row>
    <row r="986" spans="62:64" x14ac:dyDescent="0.45">
      <c r="BJ986" s="19"/>
      <c r="BL986" s="52"/>
    </row>
    <row r="987" spans="62:64" x14ac:dyDescent="0.45">
      <c r="BJ987" s="19"/>
      <c r="BL987" s="52"/>
    </row>
    <row r="988" spans="62:64" x14ac:dyDescent="0.45">
      <c r="BJ988" s="19"/>
      <c r="BL988" s="52"/>
    </row>
    <row r="989" spans="62:64" x14ac:dyDescent="0.45">
      <c r="BJ989" s="19"/>
      <c r="BL989" s="52"/>
    </row>
    <row r="990" spans="62:64" x14ac:dyDescent="0.45">
      <c r="BJ990" s="19"/>
      <c r="BL990" s="52"/>
    </row>
    <row r="991" spans="62:64" x14ac:dyDescent="0.45">
      <c r="BJ991" s="19"/>
      <c r="BL991" s="52"/>
    </row>
    <row r="992" spans="62:64" x14ac:dyDescent="0.45">
      <c r="BJ992" s="19"/>
      <c r="BL992" s="52"/>
    </row>
    <row r="993" spans="62:64" x14ac:dyDescent="0.45">
      <c r="BJ993" s="19"/>
      <c r="BL993" s="52"/>
    </row>
    <row r="994" spans="62:64" x14ac:dyDescent="0.45">
      <c r="BJ994" s="19"/>
      <c r="BL994" s="52"/>
    </row>
    <row r="995" spans="62:64" x14ac:dyDescent="0.45">
      <c r="BJ995" s="19"/>
      <c r="BL995" s="52"/>
    </row>
    <row r="996" spans="62:64" x14ac:dyDescent="0.45">
      <c r="BJ996" s="19"/>
      <c r="BL996" s="52"/>
    </row>
    <row r="997" spans="62:64" x14ac:dyDescent="0.45">
      <c r="BJ997" s="19"/>
      <c r="BL997" s="52"/>
    </row>
    <row r="998" spans="62:64" x14ac:dyDescent="0.45">
      <c r="BJ998" s="19"/>
      <c r="BL998" s="52"/>
    </row>
    <row r="999" spans="62:64" x14ac:dyDescent="0.45">
      <c r="BJ999" s="19"/>
      <c r="BL999" s="52"/>
    </row>
    <row r="1000" spans="62:64" x14ac:dyDescent="0.45">
      <c r="BJ1000" s="19"/>
      <c r="BL1000" s="52"/>
    </row>
    <row r="1001" spans="62:64" x14ac:dyDescent="0.45">
      <c r="BJ1001" s="19"/>
      <c r="BL1001" s="52"/>
    </row>
    <row r="1002" spans="62:64" x14ac:dyDescent="0.45">
      <c r="BJ1002" s="19"/>
      <c r="BL1002" s="52"/>
    </row>
    <row r="1003" spans="62:64" x14ac:dyDescent="0.45">
      <c r="BJ1003" s="19"/>
      <c r="BL1003" s="52"/>
    </row>
    <row r="1004" spans="62:64" x14ac:dyDescent="0.45">
      <c r="BJ1004" s="19"/>
      <c r="BL1004" s="52"/>
    </row>
    <row r="1005" spans="62:64" x14ac:dyDescent="0.45">
      <c r="BJ1005" s="19"/>
      <c r="BL1005" s="52"/>
    </row>
    <row r="1006" spans="62:64" x14ac:dyDescent="0.45">
      <c r="BJ1006" s="19"/>
      <c r="BL1006" s="52"/>
    </row>
    <row r="1007" spans="62:64" x14ac:dyDescent="0.45">
      <c r="BJ1007" s="19"/>
      <c r="BL1007" s="52"/>
    </row>
    <row r="1008" spans="62:64" x14ac:dyDescent="0.45">
      <c r="BJ1008" s="19"/>
      <c r="BL1008" s="52"/>
    </row>
    <row r="1009" spans="62:64" x14ac:dyDescent="0.45">
      <c r="BJ1009" s="19"/>
      <c r="BL1009" s="52"/>
    </row>
    <row r="1010" spans="62:64" x14ac:dyDescent="0.45">
      <c r="BJ1010" s="19"/>
      <c r="BL1010" s="52"/>
    </row>
    <row r="1011" spans="62:64" x14ac:dyDescent="0.45">
      <c r="BJ1011" s="19"/>
      <c r="BL1011" s="52"/>
    </row>
    <row r="1012" spans="62:64" x14ac:dyDescent="0.45">
      <c r="BJ1012" s="19"/>
      <c r="BL1012" s="52"/>
    </row>
    <row r="1013" spans="62:64" x14ac:dyDescent="0.45">
      <c r="BJ1013" s="19"/>
      <c r="BL1013" s="52"/>
    </row>
    <row r="1014" spans="62:64" x14ac:dyDescent="0.45">
      <c r="BJ1014" s="19"/>
      <c r="BL1014" s="52"/>
    </row>
    <row r="1015" spans="62:64" x14ac:dyDescent="0.45">
      <c r="BJ1015" s="19"/>
      <c r="BL1015" s="52"/>
    </row>
    <row r="1016" spans="62:64" x14ac:dyDescent="0.45">
      <c r="BJ1016" s="19"/>
      <c r="BL1016" s="52"/>
    </row>
    <row r="1017" spans="62:64" x14ac:dyDescent="0.45">
      <c r="BJ1017" s="19"/>
      <c r="BL1017" s="52"/>
    </row>
    <row r="1018" spans="62:64" x14ac:dyDescent="0.45">
      <c r="BJ1018" s="19"/>
      <c r="BL1018" s="52"/>
    </row>
    <row r="1019" spans="62:64" x14ac:dyDescent="0.45">
      <c r="BJ1019" s="19"/>
      <c r="BL1019" s="52"/>
    </row>
    <row r="1020" spans="62:64" x14ac:dyDescent="0.45">
      <c r="BJ1020" s="19"/>
      <c r="BL1020" s="52"/>
    </row>
    <row r="1021" spans="62:64" x14ac:dyDescent="0.45">
      <c r="BJ1021" s="19"/>
      <c r="BL1021" s="52"/>
    </row>
    <row r="1022" spans="62:64" x14ac:dyDescent="0.45">
      <c r="BJ1022" s="19"/>
      <c r="BL1022" s="52"/>
    </row>
    <row r="1023" spans="62:64" x14ac:dyDescent="0.45">
      <c r="BJ1023" s="19"/>
      <c r="BL1023" s="52"/>
    </row>
    <row r="1024" spans="62:64" x14ac:dyDescent="0.45">
      <c r="BJ1024" s="19"/>
      <c r="BL1024" s="52"/>
    </row>
    <row r="1025" spans="62:64" x14ac:dyDescent="0.45">
      <c r="BJ1025" s="19"/>
      <c r="BL1025" s="52"/>
    </row>
    <row r="1026" spans="62:64" x14ac:dyDescent="0.45">
      <c r="BJ1026" s="19"/>
      <c r="BL1026" s="52"/>
    </row>
    <row r="1027" spans="62:64" x14ac:dyDescent="0.45">
      <c r="BJ1027" s="19"/>
      <c r="BL1027" s="52"/>
    </row>
    <row r="1028" spans="62:64" x14ac:dyDescent="0.45">
      <c r="BJ1028" s="19"/>
      <c r="BL1028" s="52"/>
    </row>
    <row r="1029" spans="62:64" x14ac:dyDescent="0.45">
      <c r="BJ1029" s="19"/>
      <c r="BL1029" s="52"/>
    </row>
    <row r="1030" spans="62:64" x14ac:dyDescent="0.45">
      <c r="BJ1030" s="19"/>
      <c r="BL1030" s="52"/>
    </row>
    <row r="1031" spans="62:64" x14ac:dyDescent="0.45">
      <c r="BJ1031" s="19"/>
      <c r="BL1031" s="52"/>
    </row>
    <row r="1032" spans="62:64" x14ac:dyDescent="0.45">
      <c r="BJ1032" s="19"/>
      <c r="BL1032" s="52"/>
    </row>
    <row r="1033" spans="62:64" x14ac:dyDescent="0.45">
      <c r="BJ1033" s="19"/>
      <c r="BL1033" s="52"/>
    </row>
    <row r="1034" spans="62:64" x14ac:dyDescent="0.45">
      <c r="BJ1034" s="19"/>
      <c r="BL1034" s="52"/>
    </row>
    <row r="1035" spans="62:64" x14ac:dyDescent="0.45">
      <c r="BJ1035" s="19"/>
      <c r="BL1035" s="52"/>
    </row>
    <row r="1036" spans="62:64" x14ac:dyDescent="0.45">
      <c r="BJ1036" s="19"/>
      <c r="BL1036" s="52"/>
    </row>
    <row r="1037" spans="62:64" x14ac:dyDescent="0.45">
      <c r="BJ1037" s="19"/>
      <c r="BL1037" s="52"/>
    </row>
    <row r="1038" spans="62:64" x14ac:dyDescent="0.45">
      <c r="BJ1038" s="19"/>
      <c r="BL1038" s="52"/>
    </row>
    <row r="1039" spans="62:64" x14ac:dyDescent="0.45">
      <c r="BJ1039" s="19"/>
      <c r="BL1039" s="52"/>
    </row>
    <row r="1040" spans="62:64" x14ac:dyDescent="0.45">
      <c r="BJ1040" s="19"/>
      <c r="BL1040" s="52"/>
    </row>
    <row r="1041" spans="62:64" x14ac:dyDescent="0.45">
      <c r="BJ1041" s="19"/>
      <c r="BL1041" s="52"/>
    </row>
    <row r="1042" spans="62:64" x14ac:dyDescent="0.45">
      <c r="BJ1042" s="19"/>
      <c r="BL1042" s="52"/>
    </row>
    <row r="1043" spans="62:64" x14ac:dyDescent="0.45">
      <c r="BJ1043" s="19"/>
      <c r="BL1043" s="52"/>
    </row>
    <row r="1044" spans="62:64" x14ac:dyDescent="0.45">
      <c r="BJ1044" s="19"/>
      <c r="BL1044" s="52"/>
    </row>
    <row r="1045" spans="62:64" x14ac:dyDescent="0.45">
      <c r="BJ1045" s="19"/>
      <c r="BL1045" s="52"/>
    </row>
    <row r="1046" spans="62:64" x14ac:dyDescent="0.45">
      <c r="BJ1046" s="19"/>
      <c r="BL1046" s="52"/>
    </row>
    <row r="1047" spans="62:64" x14ac:dyDescent="0.45">
      <c r="BJ1047" s="19"/>
      <c r="BL1047" s="52"/>
    </row>
    <row r="1048" spans="62:64" x14ac:dyDescent="0.45">
      <c r="BJ1048" s="19"/>
      <c r="BL1048" s="52"/>
    </row>
    <row r="1049" spans="62:64" x14ac:dyDescent="0.45">
      <c r="BJ1049" s="19"/>
      <c r="BL1049" s="52"/>
    </row>
    <row r="1050" spans="62:64" x14ac:dyDescent="0.45">
      <c r="BJ1050" s="19"/>
      <c r="BL1050" s="52"/>
    </row>
    <row r="1051" spans="62:64" x14ac:dyDescent="0.45">
      <c r="BJ1051" s="19"/>
      <c r="BL1051" s="52"/>
    </row>
    <row r="1052" spans="62:64" x14ac:dyDescent="0.45">
      <c r="BJ1052" s="19"/>
      <c r="BL1052" s="52"/>
    </row>
    <row r="1053" spans="62:64" x14ac:dyDescent="0.45">
      <c r="BJ1053" s="19"/>
      <c r="BL1053" s="52"/>
    </row>
    <row r="1054" spans="62:64" x14ac:dyDescent="0.45">
      <c r="BJ1054" s="19"/>
      <c r="BL1054" s="52"/>
    </row>
    <row r="1055" spans="62:64" x14ac:dyDescent="0.45">
      <c r="BJ1055" s="19"/>
      <c r="BL1055" s="52"/>
    </row>
    <row r="1056" spans="62:64" x14ac:dyDescent="0.45">
      <c r="BJ1056" s="19"/>
      <c r="BL1056" s="52"/>
    </row>
    <row r="1057" spans="62:64" x14ac:dyDescent="0.45">
      <c r="BJ1057" s="19"/>
      <c r="BL1057" s="52"/>
    </row>
    <row r="1058" spans="62:64" x14ac:dyDescent="0.45">
      <c r="BJ1058" s="19"/>
      <c r="BL1058" s="52"/>
    </row>
    <row r="1059" spans="62:64" x14ac:dyDescent="0.45">
      <c r="BJ1059" s="19"/>
      <c r="BL1059" s="52"/>
    </row>
    <row r="1060" spans="62:64" x14ac:dyDescent="0.45">
      <c r="BJ1060" s="19"/>
      <c r="BL1060" s="52"/>
    </row>
    <row r="1061" spans="62:64" x14ac:dyDescent="0.45">
      <c r="BJ1061" s="19"/>
      <c r="BL1061" s="52"/>
    </row>
    <row r="1062" spans="62:64" x14ac:dyDescent="0.45">
      <c r="BJ1062" s="19"/>
      <c r="BL1062" s="52"/>
    </row>
    <row r="1063" spans="62:64" x14ac:dyDescent="0.45">
      <c r="BJ1063" s="19"/>
      <c r="BL1063" s="52"/>
    </row>
    <row r="1064" spans="62:64" x14ac:dyDescent="0.45">
      <c r="BJ1064" s="19"/>
      <c r="BL1064" s="52"/>
    </row>
    <row r="1065" spans="62:64" x14ac:dyDescent="0.45">
      <c r="BJ1065" s="19"/>
      <c r="BL1065" s="52"/>
    </row>
    <row r="1066" spans="62:64" x14ac:dyDescent="0.45">
      <c r="BJ1066" s="19"/>
      <c r="BL1066" s="52"/>
    </row>
    <row r="1067" spans="62:64" x14ac:dyDescent="0.45">
      <c r="BJ1067" s="19"/>
      <c r="BL1067" s="52"/>
    </row>
    <row r="1068" spans="62:64" x14ac:dyDescent="0.45">
      <c r="BJ1068" s="19"/>
      <c r="BL1068" s="52"/>
    </row>
    <row r="1069" spans="62:64" x14ac:dyDescent="0.45">
      <c r="BJ1069" s="19"/>
      <c r="BL1069" s="52"/>
    </row>
    <row r="1070" spans="62:64" x14ac:dyDescent="0.45">
      <c r="BJ1070" s="19"/>
      <c r="BL1070" s="52"/>
    </row>
    <row r="1071" spans="62:64" x14ac:dyDescent="0.45">
      <c r="BJ1071" s="19"/>
      <c r="BL1071" s="52"/>
    </row>
    <row r="1072" spans="62:64" x14ac:dyDescent="0.45">
      <c r="BJ1072" s="19"/>
      <c r="BL1072" s="52"/>
    </row>
    <row r="1073" spans="62:64" x14ac:dyDescent="0.45">
      <c r="BJ1073" s="19"/>
      <c r="BL1073" s="52"/>
    </row>
    <row r="1074" spans="62:64" x14ac:dyDescent="0.45">
      <c r="BJ1074" s="19"/>
      <c r="BL1074" s="52"/>
    </row>
    <row r="1075" spans="62:64" x14ac:dyDescent="0.45">
      <c r="BJ1075" s="19"/>
      <c r="BL1075" s="52"/>
    </row>
    <row r="1076" spans="62:64" x14ac:dyDescent="0.45">
      <c r="BJ1076" s="19"/>
      <c r="BL1076" s="52"/>
    </row>
    <row r="1077" spans="62:64" x14ac:dyDescent="0.45">
      <c r="BJ1077" s="19"/>
      <c r="BL1077" s="52"/>
    </row>
    <row r="1078" spans="62:64" x14ac:dyDescent="0.45">
      <c r="BJ1078" s="19"/>
      <c r="BL1078" s="52"/>
    </row>
    <row r="1079" spans="62:64" x14ac:dyDescent="0.45">
      <c r="BJ1079" s="19"/>
      <c r="BL1079" s="52"/>
    </row>
    <row r="1080" spans="62:64" x14ac:dyDescent="0.45">
      <c r="BJ1080" s="19"/>
      <c r="BL1080" s="52"/>
    </row>
    <row r="1081" spans="62:64" x14ac:dyDescent="0.45">
      <c r="BJ1081" s="19"/>
      <c r="BL1081" s="52"/>
    </row>
    <row r="1082" spans="62:64" x14ac:dyDescent="0.45">
      <c r="BJ1082" s="19"/>
      <c r="BL1082" s="52"/>
    </row>
    <row r="1083" spans="62:64" x14ac:dyDescent="0.45">
      <c r="BJ1083" s="19"/>
      <c r="BL1083" s="52"/>
    </row>
    <row r="1084" spans="62:64" x14ac:dyDescent="0.45">
      <c r="BJ1084" s="19"/>
      <c r="BL1084" s="52"/>
    </row>
    <row r="1085" spans="62:64" x14ac:dyDescent="0.45">
      <c r="BJ1085" s="19"/>
      <c r="BL1085" s="52"/>
    </row>
    <row r="1086" spans="62:64" x14ac:dyDescent="0.45">
      <c r="BJ1086" s="19"/>
      <c r="BL1086" s="52"/>
    </row>
    <row r="1087" spans="62:64" x14ac:dyDescent="0.45">
      <c r="BJ1087" s="19"/>
      <c r="BL1087" s="52"/>
    </row>
    <row r="1088" spans="62:64" x14ac:dyDescent="0.45">
      <c r="BJ1088" s="19"/>
      <c r="BL1088" s="52"/>
    </row>
    <row r="1089" spans="62:64" x14ac:dyDescent="0.45">
      <c r="BJ1089" s="19"/>
      <c r="BL1089" s="52"/>
    </row>
    <row r="1090" spans="62:64" x14ac:dyDescent="0.45">
      <c r="BJ1090" s="19"/>
      <c r="BL1090" s="52"/>
    </row>
    <row r="1091" spans="62:64" x14ac:dyDescent="0.45">
      <c r="BJ1091" s="19"/>
      <c r="BL1091" s="52"/>
    </row>
    <row r="1092" spans="62:64" x14ac:dyDescent="0.45">
      <c r="BJ1092" s="19"/>
      <c r="BL1092" s="52"/>
    </row>
    <row r="1093" spans="62:64" x14ac:dyDescent="0.45">
      <c r="BJ1093" s="19"/>
      <c r="BL1093" s="52"/>
    </row>
    <row r="1094" spans="62:64" x14ac:dyDescent="0.45">
      <c r="BJ1094" s="19"/>
      <c r="BL1094" s="52"/>
    </row>
    <row r="1095" spans="62:64" x14ac:dyDescent="0.45">
      <c r="BJ1095" s="19"/>
      <c r="BL1095" s="52"/>
    </row>
    <row r="1096" spans="62:64" x14ac:dyDescent="0.45">
      <c r="BJ1096" s="19"/>
      <c r="BL1096" s="52"/>
    </row>
    <row r="1097" spans="62:64" x14ac:dyDescent="0.45">
      <c r="BJ1097" s="19"/>
      <c r="BL1097" s="52"/>
    </row>
    <row r="1098" spans="62:64" x14ac:dyDescent="0.45">
      <c r="BJ1098" s="19"/>
      <c r="BL1098" s="52"/>
    </row>
    <row r="1099" spans="62:64" x14ac:dyDescent="0.45">
      <c r="BJ1099" s="19"/>
      <c r="BL1099" s="52"/>
    </row>
    <row r="1100" spans="62:64" x14ac:dyDescent="0.45">
      <c r="BJ1100" s="19"/>
      <c r="BL1100" s="52"/>
    </row>
    <row r="1101" spans="62:64" x14ac:dyDescent="0.45">
      <c r="BJ1101" s="19"/>
      <c r="BL1101" s="52"/>
    </row>
    <row r="1102" spans="62:64" x14ac:dyDescent="0.45">
      <c r="BJ1102" s="19"/>
      <c r="BL1102" s="52"/>
    </row>
    <row r="1103" spans="62:64" x14ac:dyDescent="0.45">
      <c r="BJ1103" s="19"/>
      <c r="BL1103" s="52"/>
    </row>
    <row r="1104" spans="62:64" x14ac:dyDescent="0.45">
      <c r="BJ1104" s="19"/>
      <c r="BL1104" s="52"/>
    </row>
    <row r="1105" spans="62:64" x14ac:dyDescent="0.45">
      <c r="BJ1105" s="19"/>
      <c r="BL1105" s="52"/>
    </row>
    <row r="1106" spans="62:64" x14ac:dyDescent="0.45">
      <c r="BJ1106" s="19"/>
      <c r="BL1106" s="52"/>
    </row>
    <row r="1107" spans="62:64" x14ac:dyDescent="0.45">
      <c r="BJ1107" s="19"/>
      <c r="BL1107" s="52"/>
    </row>
    <row r="1108" spans="62:64" x14ac:dyDescent="0.45">
      <c r="BJ1108" s="19"/>
      <c r="BL1108" s="52"/>
    </row>
    <row r="1109" spans="62:64" x14ac:dyDescent="0.45">
      <c r="BJ1109" s="19"/>
      <c r="BL1109" s="52"/>
    </row>
    <row r="1110" spans="62:64" x14ac:dyDescent="0.45">
      <c r="BJ1110" s="19"/>
      <c r="BL1110" s="52"/>
    </row>
    <row r="1111" spans="62:64" x14ac:dyDescent="0.45">
      <c r="BJ1111" s="19"/>
      <c r="BL1111" s="52"/>
    </row>
    <row r="1112" spans="62:64" x14ac:dyDescent="0.45">
      <c r="BJ1112" s="19"/>
      <c r="BL1112" s="52"/>
    </row>
    <row r="1113" spans="62:64" x14ac:dyDescent="0.45">
      <c r="BJ1113" s="19"/>
      <c r="BL1113" s="52"/>
    </row>
    <row r="1114" spans="62:64" x14ac:dyDescent="0.45">
      <c r="BJ1114" s="19"/>
      <c r="BL1114" s="52"/>
    </row>
    <row r="1115" spans="62:64" x14ac:dyDescent="0.45">
      <c r="BJ1115" s="19"/>
      <c r="BL1115" s="52"/>
    </row>
    <row r="1116" spans="62:64" x14ac:dyDescent="0.45">
      <c r="BJ1116" s="19"/>
      <c r="BL1116" s="52"/>
    </row>
    <row r="1117" spans="62:64" x14ac:dyDescent="0.45">
      <c r="BJ1117" s="19"/>
      <c r="BL1117" s="52"/>
    </row>
    <row r="1118" spans="62:64" x14ac:dyDescent="0.45">
      <c r="BJ1118" s="19"/>
      <c r="BL1118" s="52"/>
    </row>
    <row r="1119" spans="62:64" x14ac:dyDescent="0.45">
      <c r="BJ1119" s="19"/>
      <c r="BL1119" s="52"/>
    </row>
    <row r="1120" spans="62:64" x14ac:dyDescent="0.45">
      <c r="BJ1120" s="19"/>
      <c r="BL1120" s="52"/>
    </row>
    <row r="1121" spans="62:64" x14ac:dyDescent="0.45">
      <c r="BJ1121" s="19"/>
      <c r="BL1121" s="52"/>
    </row>
    <row r="1122" spans="62:64" x14ac:dyDescent="0.45">
      <c r="BJ1122" s="19"/>
      <c r="BL1122" s="52"/>
    </row>
    <row r="1123" spans="62:64" x14ac:dyDescent="0.45">
      <c r="BJ1123" s="19"/>
      <c r="BL1123" s="52"/>
    </row>
    <row r="1124" spans="62:64" x14ac:dyDescent="0.45">
      <c r="BJ1124" s="19"/>
      <c r="BL1124" s="52"/>
    </row>
    <row r="1125" spans="62:64" x14ac:dyDescent="0.45">
      <c r="BJ1125" s="19"/>
      <c r="BL1125" s="52"/>
    </row>
    <row r="1126" spans="62:64" x14ac:dyDescent="0.45">
      <c r="BJ1126" s="19"/>
      <c r="BL1126" s="52"/>
    </row>
    <row r="1127" spans="62:64" x14ac:dyDescent="0.45">
      <c r="BJ1127" s="19"/>
      <c r="BL1127" s="52"/>
    </row>
    <row r="1128" spans="62:64" x14ac:dyDescent="0.45">
      <c r="BJ1128" s="19"/>
      <c r="BL1128" s="52"/>
    </row>
    <row r="1129" spans="62:64" x14ac:dyDescent="0.45">
      <c r="BJ1129" s="19"/>
      <c r="BL1129" s="52"/>
    </row>
    <row r="1130" spans="62:64" x14ac:dyDescent="0.45">
      <c r="BJ1130" s="19"/>
      <c r="BL1130" s="52"/>
    </row>
    <row r="1131" spans="62:64" x14ac:dyDescent="0.45">
      <c r="BJ1131" s="19"/>
      <c r="BL1131" s="52"/>
    </row>
    <row r="1132" spans="62:64" x14ac:dyDescent="0.45">
      <c r="BJ1132" s="19"/>
      <c r="BL1132" s="52"/>
    </row>
    <row r="1133" spans="62:64" x14ac:dyDescent="0.45">
      <c r="BJ1133" s="19"/>
      <c r="BL1133" s="52"/>
    </row>
    <row r="1134" spans="62:64" x14ac:dyDescent="0.45">
      <c r="BJ1134" s="19"/>
      <c r="BL1134" s="52"/>
    </row>
    <row r="1135" spans="62:64" x14ac:dyDescent="0.45">
      <c r="BJ1135" s="19"/>
      <c r="BL1135" s="52"/>
    </row>
    <row r="1136" spans="62:64" x14ac:dyDescent="0.45">
      <c r="BJ1136" s="19"/>
      <c r="BL1136" s="52"/>
    </row>
    <row r="1137" spans="62:64" x14ac:dyDescent="0.45">
      <c r="BJ1137" s="19"/>
      <c r="BL1137" s="52"/>
    </row>
    <row r="1138" spans="62:64" x14ac:dyDescent="0.45">
      <c r="BJ1138" s="19"/>
      <c r="BL1138" s="52"/>
    </row>
    <row r="1139" spans="62:64" x14ac:dyDescent="0.45">
      <c r="BJ1139" s="19"/>
      <c r="BL1139" s="52"/>
    </row>
    <row r="1140" spans="62:64" x14ac:dyDescent="0.45">
      <c r="BJ1140" s="19"/>
      <c r="BL1140" s="52"/>
    </row>
    <row r="1141" spans="62:64" x14ac:dyDescent="0.45">
      <c r="BJ1141" s="19"/>
      <c r="BL1141" s="52"/>
    </row>
    <row r="1142" spans="62:64" x14ac:dyDescent="0.45">
      <c r="BJ1142" s="19"/>
      <c r="BL1142" s="52"/>
    </row>
    <row r="1143" spans="62:64" x14ac:dyDescent="0.45">
      <c r="BJ1143" s="19"/>
      <c r="BL1143" s="52"/>
    </row>
    <row r="1144" spans="62:64" x14ac:dyDescent="0.45">
      <c r="BJ1144" s="19"/>
      <c r="BL1144" s="52"/>
    </row>
    <row r="1145" spans="62:64" x14ac:dyDescent="0.45">
      <c r="BJ1145" s="19"/>
      <c r="BL1145" s="52"/>
    </row>
    <row r="1146" spans="62:64" x14ac:dyDescent="0.45">
      <c r="BJ1146" s="19"/>
      <c r="BL1146" s="52"/>
    </row>
    <row r="1147" spans="62:64" x14ac:dyDescent="0.45">
      <c r="BJ1147" s="19"/>
      <c r="BL1147" s="52"/>
    </row>
    <row r="1148" spans="62:64" x14ac:dyDescent="0.45">
      <c r="BJ1148" s="19"/>
      <c r="BL1148" s="52"/>
    </row>
    <row r="1149" spans="62:64" x14ac:dyDescent="0.45">
      <c r="BJ1149" s="19"/>
      <c r="BL1149" s="52"/>
    </row>
    <row r="1150" spans="62:64" x14ac:dyDescent="0.45">
      <c r="BJ1150" s="19"/>
      <c r="BL1150" s="52"/>
    </row>
    <row r="1151" spans="62:64" x14ac:dyDescent="0.45">
      <c r="BJ1151" s="19"/>
      <c r="BL1151" s="52"/>
    </row>
    <row r="1152" spans="62:64" x14ac:dyDescent="0.45">
      <c r="BJ1152" s="19"/>
      <c r="BL1152" s="52"/>
    </row>
    <row r="1153" spans="62:64" x14ac:dyDescent="0.45">
      <c r="BJ1153" s="19"/>
      <c r="BL1153" s="52"/>
    </row>
    <row r="1154" spans="62:64" x14ac:dyDescent="0.45">
      <c r="BJ1154" s="19"/>
      <c r="BL1154" s="52"/>
    </row>
    <row r="1155" spans="62:64" x14ac:dyDescent="0.45">
      <c r="BJ1155" s="19"/>
      <c r="BL1155" s="52"/>
    </row>
    <row r="1156" spans="62:64" x14ac:dyDescent="0.45">
      <c r="BJ1156" s="19"/>
      <c r="BL1156" s="52"/>
    </row>
    <row r="1157" spans="62:64" x14ac:dyDescent="0.45">
      <c r="BJ1157" s="19"/>
      <c r="BL1157" s="52"/>
    </row>
    <row r="1158" spans="62:64" x14ac:dyDescent="0.45">
      <c r="BJ1158" s="19"/>
      <c r="BL1158" s="52"/>
    </row>
    <row r="1159" spans="62:64" x14ac:dyDescent="0.45">
      <c r="BJ1159" s="19"/>
      <c r="BL1159" s="52"/>
    </row>
    <row r="1160" spans="62:64" x14ac:dyDescent="0.45">
      <c r="BJ1160" s="19"/>
      <c r="BL1160" s="52"/>
    </row>
    <row r="1161" spans="62:64" x14ac:dyDescent="0.45">
      <c r="BJ1161" s="19"/>
      <c r="BL1161" s="52"/>
    </row>
    <row r="1162" spans="62:64" x14ac:dyDescent="0.45">
      <c r="BJ1162" s="19"/>
      <c r="BL1162" s="52"/>
    </row>
    <row r="1163" spans="62:64" x14ac:dyDescent="0.45">
      <c r="BJ1163" s="19"/>
      <c r="BL1163" s="52"/>
    </row>
    <row r="1164" spans="62:64" x14ac:dyDescent="0.45">
      <c r="BJ1164" s="19"/>
      <c r="BL1164" s="52"/>
    </row>
    <row r="1165" spans="62:64" x14ac:dyDescent="0.45">
      <c r="BJ1165" s="19"/>
      <c r="BL1165" s="52"/>
    </row>
    <row r="1166" spans="62:64" x14ac:dyDescent="0.45">
      <c r="BJ1166" s="19"/>
      <c r="BL1166" s="52"/>
    </row>
    <row r="1167" spans="62:64" x14ac:dyDescent="0.45">
      <c r="BJ1167" s="19"/>
      <c r="BL1167" s="52"/>
    </row>
    <row r="1168" spans="62:64" x14ac:dyDescent="0.45">
      <c r="BJ1168" s="19"/>
      <c r="BL1168" s="52"/>
    </row>
    <row r="1169" spans="62:64" x14ac:dyDescent="0.45">
      <c r="BJ1169" s="19"/>
      <c r="BL1169" s="52"/>
    </row>
    <row r="1170" spans="62:64" x14ac:dyDescent="0.45">
      <c r="BJ1170" s="19"/>
      <c r="BL1170" s="52"/>
    </row>
    <row r="1171" spans="62:64" x14ac:dyDescent="0.45">
      <c r="BJ1171" s="19"/>
      <c r="BL1171" s="52"/>
    </row>
    <row r="1172" spans="62:64" x14ac:dyDescent="0.45">
      <c r="BJ1172" s="19"/>
      <c r="BL1172" s="52"/>
    </row>
    <row r="1173" spans="62:64" x14ac:dyDescent="0.45">
      <c r="BJ1173" s="19"/>
      <c r="BL1173" s="52"/>
    </row>
    <row r="1174" spans="62:64" x14ac:dyDescent="0.45">
      <c r="BJ1174" s="19"/>
      <c r="BL1174" s="52"/>
    </row>
    <row r="1175" spans="62:64" x14ac:dyDescent="0.45">
      <c r="BJ1175" s="19"/>
      <c r="BL1175" s="52"/>
    </row>
    <row r="1176" spans="62:64" x14ac:dyDescent="0.45">
      <c r="BJ1176" s="19"/>
      <c r="BL1176" s="52"/>
    </row>
    <row r="1177" spans="62:64" x14ac:dyDescent="0.45">
      <c r="BJ1177" s="19"/>
      <c r="BL1177" s="52"/>
    </row>
    <row r="1178" spans="62:64" x14ac:dyDescent="0.45">
      <c r="BJ1178" s="19"/>
      <c r="BL1178" s="52"/>
    </row>
    <row r="1179" spans="62:64" x14ac:dyDescent="0.45">
      <c r="BJ1179" s="19"/>
      <c r="BL1179" s="52"/>
    </row>
    <row r="1180" spans="62:64" x14ac:dyDescent="0.45">
      <c r="BJ1180" s="19"/>
      <c r="BL1180" s="52"/>
    </row>
    <row r="1181" spans="62:64" x14ac:dyDescent="0.45">
      <c r="BJ1181" s="19"/>
      <c r="BL1181" s="52"/>
    </row>
    <row r="1182" spans="62:64" x14ac:dyDescent="0.45">
      <c r="BJ1182" s="19"/>
      <c r="BL1182" s="52"/>
    </row>
    <row r="1183" spans="62:64" x14ac:dyDescent="0.45">
      <c r="BJ1183" s="19"/>
      <c r="BL1183" s="52"/>
    </row>
    <row r="1184" spans="62:64" x14ac:dyDescent="0.45">
      <c r="BJ1184" s="19"/>
      <c r="BL1184" s="52"/>
    </row>
    <row r="1185" spans="62:64" x14ac:dyDescent="0.45">
      <c r="BJ1185" s="19"/>
      <c r="BL1185" s="52"/>
    </row>
    <row r="1186" spans="62:64" x14ac:dyDescent="0.45">
      <c r="BJ1186" s="19"/>
      <c r="BL1186" s="52"/>
    </row>
    <row r="1187" spans="62:64" x14ac:dyDescent="0.45">
      <c r="BJ1187" s="19"/>
      <c r="BL1187" s="52"/>
    </row>
    <row r="1188" spans="62:64" x14ac:dyDescent="0.45">
      <c r="BJ1188" s="19"/>
      <c r="BL1188" s="52"/>
    </row>
    <row r="1189" spans="62:64" x14ac:dyDescent="0.45">
      <c r="BJ1189" s="19"/>
      <c r="BL1189" s="52"/>
    </row>
    <row r="1190" spans="62:64" x14ac:dyDescent="0.45">
      <c r="BJ1190" s="19"/>
      <c r="BL1190" s="52"/>
    </row>
    <row r="1191" spans="62:64" x14ac:dyDescent="0.45">
      <c r="BJ1191" s="19"/>
      <c r="BL1191" s="52"/>
    </row>
    <row r="1192" spans="62:64" x14ac:dyDescent="0.45">
      <c r="BJ1192" s="19"/>
      <c r="BL1192" s="52"/>
    </row>
    <row r="1193" spans="62:64" x14ac:dyDescent="0.45">
      <c r="BJ1193" s="19"/>
      <c r="BL1193" s="52"/>
    </row>
    <row r="1194" spans="62:64" x14ac:dyDescent="0.45">
      <c r="BJ1194" s="19"/>
      <c r="BL1194" s="52"/>
    </row>
    <row r="1195" spans="62:64" x14ac:dyDescent="0.45">
      <c r="BJ1195" s="19"/>
      <c r="BL1195" s="52"/>
    </row>
    <row r="1196" spans="62:64" x14ac:dyDescent="0.45">
      <c r="BJ1196" s="19"/>
      <c r="BL1196" s="52"/>
    </row>
    <row r="1197" spans="62:64" x14ac:dyDescent="0.45">
      <c r="BJ1197" s="19"/>
      <c r="BL1197" s="52"/>
    </row>
    <row r="1198" spans="62:64" x14ac:dyDescent="0.45">
      <c r="BJ1198" s="19"/>
      <c r="BL1198" s="52"/>
    </row>
    <row r="1199" spans="62:64" x14ac:dyDescent="0.45">
      <c r="BJ1199" s="19"/>
      <c r="BL1199" s="52"/>
    </row>
    <row r="1200" spans="62:64" x14ac:dyDescent="0.45">
      <c r="BJ1200" s="19"/>
      <c r="BL1200" s="52"/>
    </row>
    <row r="1201" spans="62:64" x14ac:dyDescent="0.45">
      <c r="BJ1201" s="19"/>
      <c r="BL1201" s="52"/>
    </row>
    <row r="1202" spans="62:64" x14ac:dyDescent="0.45">
      <c r="BJ1202" s="19"/>
      <c r="BL1202" s="52"/>
    </row>
    <row r="1203" spans="62:64" x14ac:dyDescent="0.45">
      <c r="BJ1203" s="19"/>
      <c r="BL1203" s="52"/>
    </row>
    <row r="1204" spans="62:64" x14ac:dyDescent="0.45">
      <c r="BJ1204" s="19"/>
      <c r="BL1204" s="52"/>
    </row>
    <row r="1205" spans="62:64" x14ac:dyDescent="0.45">
      <c r="BJ1205" s="19"/>
      <c r="BL1205" s="52"/>
    </row>
    <row r="1206" spans="62:64" x14ac:dyDescent="0.45">
      <c r="BJ1206" s="19"/>
      <c r="BL1206" s="52"/>
    </row>
    <row r="1207" spans="62:64" x14ac:dyDescent="0.45">
      <c r="BJ1207" s="19"/>
      <c r="BL1207" s="52"/>
    </row>
    <row r="1208" spans="62:64" x14ac:dyDescent="0.45">
      <c r="BJ1208" s="19"/>
      <c r="BL1208" s="52"/>
    </row>
    <row r="1209" spans="62:64" x14ac:dyDescent="0.45">
      <c r="BJ1209" s="19"/>
      <c r="BL1209" s="52"/>
    </row>
    <row r="1210" spans="62:64" x14ac:dyDescent="0.45">
      <c r="BJ1210" s="19"/>
      <c r="BL1210" s="52"/>
    </row>
    <row r="1211" spans="62:64" x14ac:dyDescent="0.45">
      <c r="BJ1211" s="19"/>
      <c r="BL1211" s="52"/>
    </row>
    <row r="1212" spans="62:64" x14ac:dyDescent="0.45">
      <c r="BJ1212" s="19"/>
      <c r="BL1212" s="52"/>
    </row>
    <row r="1213" spans="62:64" x14ac:dyDescent="0.45">
      <c r="BJ1213" s="19"/>
      <c r="BL1213" s="52"/>
    </row>
    <row r="1214" spans="62:64" x14ac:dyDescent="0.45">
      <c r="BJ1214" s="19"/>
      <c r="BL1214" s="52"/>
    </row>
    <row r="1215" spans="62:64" x14ac:dyDescent="0.45">
      <c r="BJ1215" s="19"/>
      <c r="BL1215" s="52"/>
    </row>
    <row r="1216" spans="62:64" x14ac:dyDescent="0.45">
      <c r="BJ1216" s="19"/>
      <c r="BL1216" s="52"/>
    </row>
    <row r="1217" spans="62:64" x14ac:dyDescent="0.45">
      <c r="BJ1217" s="19"/>
      <c r="BL1217" s="52"/>
    </row>
    <row r="1218" spans="62:64" x14ac:dyDescent="0.45">
      <c r="BJ1218" s="19"/>
      <c r="BL1218" s="52"/>
    </row>
    <row r="1219" spans="62:64" x14ac:dyDescent="0.45">
      <c r="BJ1219" s="19"/>
      <c r="BL1219" s="52"/>
    </row>
    <row r="1220" spans="62:64" x14ac:dyDescent="0.45">
      <c r="BJ1220" s="19"/>
      <c r="BL1220" s="52"/>
    </row>
    <row r="1221" spans="62:64" x14ac:dyDescent="0.45">
      <c r="BJ1221" s="19"/>
      <c r="BL1221" s="52"/>
    </row>
    <row r="1222" spans="62:64" x14ac:dyDescent="0.45">
      <c r="BJ1222" s="19"/>
      <c r="BL1222" s="52"/>
    </row>
    <row r="1223" spans="62:64" x14ac:dyDescent="0.45">
      <c r="BJ1223" s="19"/>
      <c r="BL1223" s="52"/>
    </row>
    <row r="1224" spans="62:64" x14ac:dyDescent="0.45">
      <c r="BJ1224" s="19"/>
      <c r="BL1224" s="52"/>
    </row>
    <row r="1225" spans="62:64" x14ac:dyDescent="0.45">
      <c r="BJ1225" s="19"/>
      <c r="BL1225" s="52"/>
    </row>
    <row r="1226" spans="62:64" x14ac:dyDescent="0.45">
      <c r="BJ1226" s="19"/>
      <c r="BL1226" s="52"/>
    </row>
    <row r="1227" spans="62:64" x14ac:dyDescent="0.45">
      <c r="BJ1227" s="19"/>
      <c r="BL1227" s="52"/>
    </row>
    <row r="1228" spans="62:64" x14ac:dyDescent="0.45">
      <c r="BJ1228" s="19"/>
      <c r="BL1228" s="52"/>
    </row>
    <row r="1229" spans="62:64" x14ac:dyDescent="0.45">
      <c r="BJ1229" s="19"/>
      <c r="BL1229" s="52"/>
    </row>
    <row r="1230" spans="62:64" x14ac:dyDescent="0.45">
      <c r="BJ1230" s="19"/>
      <c r="BL1230" s="52"/>
    </row>
    <row r="1231" spans="62:64" x14ac:dyDescent="0.45">
      <c r="BJ1231" s="19"/>
      <c r="BL1231" s="52"/>
    </row>
    <row r="1232" spans="62:64" x14ac:dyDescent="0.45">
      <c r="BJ1232" s="19"/>
      <c r="BL1232" s="52"/>
    </row>
    <row r="1233" spans="62:64" x14ac:dyDescent="0.45">
      <c r="BJ1233" s="19"/>
      <c r="BL1233" s="52"/>
    </row>
    <row r="1234" spans="62:64" x14ac:dyDescent="0.45">
      <c r="BJ1234" s="19"/>
      <c r="BL1234" s="52"/>
    </row>
    <row r="1235" spans="62:64" x14ac:dyDescent="0.45">
      <c r="BJ1235" s="19"/>
      <c r="BL1235" s="52"/>
    </row>
    <row r="1236" spans="62:64" x14ac:dyDescent="0.45">
      <c r="BJ1236" s="19"/>
      <c r="BL1236" s="52"/>
    </row>
    <row r="1237" spans="62:64" x14ac:dyDescent="0.45">
      <c r="BJ1237" s="19"/>
      <c r="BL1237" s="52"/>
    </row>
    <row r="1238" spans="62:64" x14ac:dyDescent="0.45">
      <c r="BJ1238" s="19"/>
      <c r="BL1238" s="52"/>
    </row>
    <row r="1239" spans="62:64" x14ac:dyDescent="0.45">
      <c r="BJ1239" s="19"/>
      <c r="BL1239" s="52"/>
    </row>
    <row r="1240" spans="62:64" x14ac:dyDescent="0.45">
      <c r="BJ1240" s="19"/>
      <c r="BL1240" s="52"/>
    </row>
    <row r="1241" spans="62:64" x14ac:dyDescent="0.45">
      <c r="BJ1241" s="19"/>
      <c r="BL1241" s="52"/>
    </row>
    <row r="1242" spans="62:64" x14ac:dyDescent="0.45">
      <c r="BJ1242" s="19"/>
      <c r="BL1242" s="52"/>
    </row>
    <row r="1243" spans="62:64" x14ac:dyDescent="0.45">
      <c r="BJ1243" s="19"/>
      <c r="BL1243" s="52"/>
    </row>
    <row r="1244" spans="62:64" x14ac:dyDescent="0.45">
      <c r="BJ1244" s="19"/>
      <c r="BL1244" s="52"/>
    </row>
    <row r="1245" spans="62:64" x14ac:dyDescent="0.45">
      <c r="BJ1245" s="19"/>
      <c r="BL1245" s="52"/>
    </row>
    <row r="1246" spans="62:64" x14ac:dyDescent="0.45">
      <c r="BJ1246" s="19"/>
      <c r="BL1246" s="52"/>
    </row>
    <row r="1247" spans="62:64" x14ac:dyDescent="0.45">
      <c r="BJ1247" s="19"/>
      <c r="BL1247" s="52"/>
    </row>
    <row r="1248" spans="62:64" x14ac:dyDescent="0.45">
      <c r="BJ1248" s="19"/>
      <c r="BL1248" s="52"/>
    </row>
    <row r="1249" spans="62:64" x14ac:dyDescent="0.45">
      <c r="BJ1249" s="19"/>
      <c r="BL1249" s="52"/>
    </row>
    <row r="1250" spans="62:64" x14ac:dyDescent="0.45">
      <c r="BJ1250" s="19"/>
      <c r="BL1250" s="52"/>
    </row>
    <row r="1251" spans="62:64" x14ac:dyDescent="0.45">
      <c r="BJ1251" s="19"/>
      <c r="BL1251" s="52"/>
    </row>
    <row r="1252" spans="62:64" x14ac:dyDescent="0.45">
      <c r="BJ1252" s="19"/>
      <c r="BL1252" s="52"/>
    </row>
    <row r="1253" spans="62:64" x14ac:dyDescent="0.45">
      <c r="BJ1253" s="19"/>
      <c r="BL1253" s="52"/>
    </row>
    <row r="1254" spans="62:64" x14ac:dyDescent="0.45">
      <c r="BJ1254" s="19"/>
      <c r="BL1254" s="52"/>
    </row>
    <row r="1255" spans="62:64" x14ac:dyDescent="0.45">
      <c r="BJ1255" s="19"/>
      <c r="BL1255" s="52"/>
    </row>
    <row r="1256" spans="62:64" x14ac:dyDescent="0.45">
      <c r="BJ1256" s="19"/>
      <c r="BL1256" s="52"/>
    </row>
    <row r="1257" spans="62:64" x14ac:dyDescent="0.45">
      <c r="BJ1257" s="19"/>
      <c r="BL1257" s="52"/>
    </row>
    <row r="1258" spans="62:64" x14ac:dyDescent="0.45">
      <c r="BJ1258" s="19"/>
      <c r="BL1258" s="52"/>
    </row>
    <row r="1259" spans="62:64" x14ac:dyDescent="0.45">
      <c r="BJ1259" s="19"/>
      <c r="BL1259" s="52"/>
    </row>
    <row r="1260" spans="62:64" x14ac:dyDescent="0.45">
      <c r="BJ1260" s="19"/>
      <c r="BL1260" s="52"/>
    </row>
    <row r="1261" spans="62:64" x14ac:dyDescent="0.45">
      <c r="BJ1261" s="19"/>
      <c r="BL1261" s="52"/>
    </row>
    <row r="1262" spans="62:64" x14ac:dyDescent="0.45">
      <c r="BJ1262" s="19"/>
      <c r="BL1262" s="52"/>
    </row>
    <row r="1263" spans="62:64" x14ac:dyDescent="0.45">
      <c r="BJ1263" s="19"/>
      <c r="BL1263" s="52"/>
    </row>
    <row r="1264" spans="62:64" x14ac:dyDescent="0.45">
      <c r="BJ1264" s="19"/>
      <c r="BL1264" s="52"/>
    </row>
    <row r="1265" spans="62:64" x14ac:dyDescent="0.45">
      <c r="BJ1265" s="19"/>
      <c r="BL1265" s="52"/>
    </row>
    <row r="1266" spans="62:64" x14ac:dyDescent="0.45">
      <c r="BJ1266" s="19"/>
      <c r="BL1266" s="52"/>
    </row>
    <row r="1267" spans="62:64" x14ac:dyDescent="0.45">
      <c r="BJ1267" s="19"/>
      <c r="BL1267" s="52"/>
    </row>
    <row r="1268" spans="62:64" x14ac:dyDescent="0.45">
      <c r="BJ1268" s="19"/>
      <c r="BL1268" s="52"/>
    </row>
    <row r="1269" spans="62:64" x14ac:dyDescent="0.45">
      <c r="BJ1269" s="19"/>
      <c r="BL1269" s="52"/>
    </row>
    <row r="1270" spans="62:64" x14ac:dyDescent="0.45">
      <c r="BJ1270" s="19"/>
      <c r="BL1270" s="52"/>
    </row>
    <row r="1271" spans="62:64" x14ac:dyDescent="0.45">
      <c r="BJ1271" s="19"/>
      <c r="BL1271" s="52"/>
    </row>
    <row r="1272" spans="62:64" x14ac:dyDescent="0.45">
      <c r="BJ1272" s="19"/>
      <c r="BL1272" s="52"/>
    </row>
    <row r="1273" spans="62:64" x14ac:dyDescent="0.45">
      <c r="BJ1273" s="19"/>
      <c r="BL1273" s="52"/>
    </row>
    <row r="1274" spans="62:64" x14ac:dyDescent="0.45">
      <c r="BJ1274" s="19"/>
      <c r="BL1274" s="52"/>
    </row>
    <row r="1275" spans="62:64" x14ac:dyDescent="0.45">
      <c r="BJ1275" s="19"/>
      <c r="BL1275" s="52"/>
    </row>
    <row r="1276" spans="62:64" x14ac:dyDescent="0.45">
      <c r="BJ1276" s="19"/>
      <c r="BL1276" s="52"/>
    </row>
    <row r="1277" spans="62:64" x14ac:dyDescent="0.45">
      <c r="BJ1277" s="19"/>
      <c r="BL1277" s="52"/>
    </row>
    <row r="1278" spans="62:64" x14ac:dyDescent="0.45">
      <c r="BJ1278" s="19"/>
      <c r="BL1278" s="52"/>
    </row>
    <row r="1279" spans="62:64" x14ac:dyDescent="0.45">
      <c r="BJ1279" s="19"/>
      <c r="BL1279" s="52"/>
    </row>
    <row r="1280" spans="62:64" x14ac:dyDescent="0.45">
      <c r="BJ1280" s="19"/>
      <c r="BL1280" s="52"/>
    </row>
    <row r="1281" spans="62:64" x14ac:dyDescent="0.45">
      <c r="BJ1281" s="19"/>
      <c r="BL1281" s="52"/>
    </row>
    <row r="1282" spans="62:64" x14ac:dyDescent="0.45">
      <c r="BJ1282" s="19"/>
      <c r="BL1282" s="52"/>
    </row>
    <row r="1283" spans="62:64" x14ac:dyDescent="0.45">
      <c r="BJ1283" s="19"/>
      <c r="BL1283" s="52"/>
    </row>
    <row r="1284" spans="62:64" x14ac:dyDescent="0.45">
      <c r="BJ1284" s="19"/>
      <c r="BL1284" s="52"/>
    </row>
    <row r="1285" spans="62:64" x14ac:dyDescent="0.45">
      <c r="BJ1285" s="19"/>
      <c r="BL1285" s="52"/>
    </row>
    <row r="1286" spans="62:64" x14ac:dyDescent="0.45">
      <c r="BJ1286" s="19"/>
      <c r="BL1286" s="52"/>
    </row>
    <row r="1287" spans="62:64" x14ac:dyDescent="0.45">
      <c r="BJ1287" s="19"/>
      <c r="BL1287" s="52"/>
    </row>
    <row r="1288" spans="62:64" x14ac:dyDescent="0.45">
      <c r="BJ1288" s="19"/>
      <c r="BL1288" s="52"/>
    </row>
    <row r="1289" spans="62:64" x14ac:dyDescent="0.45">
      <c r="BJ1289" s="19"/>
      <c r="BL1289" s="52"/>
    </row>
    <row r="1290" spans="62:64" x14ac:dyDescent="0.45">
      <c r="BJ1290" s="19"/>
      <c r="BL1290" s="52"/>
    </row>
    <row r="1291" spans="62:64" x14ac:dyDescent="0.45">
      <c r="BJ1291" s="19"/>
      <c r="BL1291" s="52"/>
    </row>
    <row r="1292" spans="62:64" x14ac:dyDescent="0.45">
      <c r="BJ1292" s="19"/>
      <c r="BL1292" s="52"/>
    </row>
    <row r="1293" spans="62:64" x14ac:dyDescent="0.45">
      <c r="BJ1293" s="19"/>
      <c r="BL1293" s="52"/>
    </row>
    <row r="1294" spans="62:64" x14ac:dyDescent="0.45">
      <c r="BJ1294" s="19"/>
      <c r="BL1294" s="52"/>
    </row>
    <row r="1295" spans="62:64" x14ac:dyDescent="0.45">
      <c r="BJ1295" s="19"/>
      <c r="BL1295" s="52"/>
    </row>
    <row r="1296" spans="62:64" x14ac:dyDescent="0.45">
      <c r="BJ1296" s="19"/>
      <c r="BL1296" s="52"/>
    </row>
    <row r="1297" spans="62:64" x14ac:dyDescent="0.45">
      <c r="BJ1297" s="19"/>
      <c r="BL1297" s="52"/>
    </row>
    <row r="1298" spans="62:64" x14ac:dyDescent="0.45">
      <c r="BJ1298" s="19"/>
      <c r="BL1298" s="52"/>
    </row>
    <row r="1299" spans="62:64" x14ac:dyDescent="0.45">
      <c r="BJ1299" s="19"/>
      <c r="BL1299" s="52"/>
    </row>
    <row r="1300" spans="62:64" x14ac:dyDescent="0.45">
      <c r="BJ1300" s="19"/>
      <c r="BL1300" s="52"/>
    </row>
    <row r="1301" spans="62:64" x14ac:dyDescent="0.45">
      <c r="BJ1301" s="19"/>
      <c r="BL1301" s="52"/>
    </row>
    <row r="1302" spans="62:64" x14ac:dyDescent="0.45">
      <c r="BJ1302" s="19"/>
      <c r="BL1302" s="52"/>
    </row>
    <row r="1303" spans="62:64" x14ac:dyDescent="0.45">
      <c r="BJ1303" s="19"/>
      <c r="BL1303" s="52"/>
    </row>
    <row r="1304" spans="62:64" x14ac:dyDescent="0.45">
      <c r="BJ1304" s="19"/>
      <c r="BL1304" s="52"/>
    </row>
    <row r="1305" spans="62:64" x14ac:dyDescent="0.45">
      <c r="BJ1305" s="19"/>
      <c r="BL1305" s="52"/>
    </row>
    <row r="1306" spans="62:64" x14ac:dyDescent="0.45">
      <c r="BJ1306" s="19"/>
      <c r="BL1306" s="52"/>
    </row>
    <row r="1307" spans="62:64" x14ac:dyDescent="0.45">
      <c r="BJ1307" s="19"/>
      <c r="BL1307" s="52"/>
    </row>
    <row r="1308" spans="62:64" x14ac:dyDescent="0.45">
      <c r="BJ1308" s="19"/>
      <c r="BL1308" s="52"/>
    </row>
    <row r="1309" spans="62:64" x14ac:dyDescent="0.45">
      <c r="BJ1309" s="19"/>
      <c r="BL1309" s="52"/>
    </row>
    <row r="1310" spans="62:64" x14ac:dyDescent="0.45">
      <c r="BJ1310" s="19"/>
      <c r="BL1310" s="52"/>
    </row>
    <row r="1311" spans="62:64" x14ac:dyDescent="0.45">
      <c r="BJ1311" s="19"/>
      <c r="BL1311" s="52"/>
    </row>
    <row r="1312" spans="62:64" x14ac:dyDescent="0.45">
      <c r="BJ1312" s="19"/>
      <c r="BL1312" s="52"/>
    </row>
    <row r="1313" spans="62:64" x14ac:dyDescent="0.45">
      <c r="BJ1313" s="19"/>
      <c r="BL1313" s="52"/>
    </row>
    <row r="1314" spans="62:64" x14ac:dyDescent="0.45">
      <c r="BJ1314" s="19"/>
      <c r="BL1314" s="52"/>
    </row>
    <row r="1315" spans="62:64" x14ac:dyDescent="0.45">
      <c r="BJ1315" s="19"/>
      <c r="BL1315" s="52"/>
    </row>
    <row r="1316" spans="62:64" x14ac:dyDescent="0.45">
      <c r="BJ1316" s="19"/>
      <c r="BL1316" s="52"/>
    </row>
    <row r="1317" spans="62:64" x14ac:dyDescent="0.45">
      <c r="BJ1317" s="19"/>
      <c r="BL1317" s="52"/>
    </row>
    <row r="1318" spans="62:64" x14ac:dyDescent="0.45">
      <c r="BJ1318" s="19"/>
      <c r="BL1318" s="52"/>
    </row>
    <row r="1319" spans="62:64" x14ac:dyDescent="0.45">
      <c r="BJ1319" s="19"/>
      <c r="BL1319" s="52"/>
    </row>
    <row r="1320" spans="62:64" x14ac:dyDescent="0.45">
      <c r="BJ1320" s="19"/>
      <c r="BL1320" s="52"/>
    </row>
    <row r="1321" spans="62:64" x14ac:dyDescent="0.45">
      <c r="BJ1321" s="19"/>
      <c r="BL1321" s="52"/>
    </row>
    <row r="1322" spans="62:64" x14ac:dyDescent="0.45">
      <c r="BJ1322" s="19"/>
      <c r="BL1322" s="52"/>
    </row>
    <row r="1323" spans="62:64" x14ac:dyDescent="0.45">
      <c r="BJ1323" s="19"/>
      <c r="BL1323" s="52"/>
    </row>
    <row r="1324" spans="62:64" x14ac:dyDescent="0.45">
      <c r="BJ1324" s="19"/>
      <c r="BL1324" s="52"/>
    </row>
    <row r="1325" spans="62:64" x14ac:dyDescent="0.45">
      <c r="BJ1325" s="19"/>
      <c r="BL1325" s="52"/>
    </row>
    <row r="1326" spans="62:64" x14ac:dyDescent="0.45">
      <c r="BJ1326" s="19"/>
      <c r="BL1326" s="52"/>
    </row>
    <row r="1327" spans="62:64" x14ac:dyDescent="0.45">
      <c r="BJ1327" s="19"/>
      <c r="BL1327" s="52"/>
    </row>
    <row r="1328" spans="62:64" x14ac:dyDescent="0.45">
      <c r="BJ1328" s="19"/>
      <c r="BL1328" s="52"/>
    </row>
    <row r="1329" spans="62:64" x14ac:dyDescent="0.45">
      <c r="BJ1329" s="19"/>
      <c r="BL1329" s="52"/>
    </row>
    <row r="1330" spans="62:64" x14ac:dyDescent="0.45">
      <c r="BJ1330" s="19"/>
      <c r="BL1330" s="52"/>
    </row>
    <row r="1331" spans="62:64" x14ac:dyDescent="0.45">
      <c r="BJ1331" s="19"/>
      <c r="BL1331" s="52"/>
    </row>
    <row r="1332" spans="62:64" x14ac:dyDescent="0.45">
      <c r="BJ1332" s="19"/>
      <c r="BL1332" s="52"/>
    </row>
    <row r="1333" spans="62:64" x14ac:dyDescent="0.45">
      <c r="BJ1333" s="19"/>
      <c r="BL1333" s="52"/>
    </row>
    <row r="1334" spans="62:64" x14ac:dyDescent="0.45">
      <c r="BJ1334" s="19"/>
      <c r="BL1334" s="52"/>
    </row>
    <row r="1335" spans="62:64" x14ac:dyDescent="0.45">
      <c r="BJ1335" s="19"/>
      <c r="BL1335" s="52"/>
    </row>
    <row r="1336" spans="62:64" x14ac:dyDescent="0.45">
      <c r="BJ1336" s="19"/>
      <c r="BL1336" s="52"/>
    </row>
    <row r="1337" spans="62:64" x14ac:dyDescent="0.45">
      <c r="BJ1337" s="19"/>
      <c r="BL1337" s="52"/>
    </row>
    <row r="1338" spans="62:64" x14ac:dyDescent="0.45">
      <c r="BJ1338" s="19"/>
      <c r="BL1338" s="52"/>
    </row>
    <row r="1339" spans="62:64" x14ac:dyDescent="0.45">
      <c r="BJ1339" s="19"/>
      <c r="BL1339" s="52"/>
    </row>
    <row r="1340" spans="62:64" x14ac:dyDescent="0.45">
      <c r="BJ1340" s="19"/>
      <c r="BL1340" s="52"/>
    </row>
    <row r="1341" spans="62:64" x14ac:dyDescent="0.45">
      <c r="BJ1341" s="19"/>
      <c r="BL1341" s="52"/>
    </row>
    <row r="1342" spans="62:64" x14ac:dyDescent="0.45">
      <c r="BJ1342" s="19"/>
      <c r="BL1342" s="52"/>
    </row>
    <row r="1343" spans="62:64" x14ac:dyDescent="0.45">
      <c r="BJ1343" s="19"/>
      <c r="BL1343" s="52"/>
    </row>
    <row r="1344" spans="62:64" x14ac:dyDescent="0.45">
      <c r="BJ1344" s="19"/>
      <c r="BL1344" s="52"/>
    </row>
    <row r="1345" spans="62:64" x14ac:dyDescent="0.45">
      <c r="BJ1345" s="19"/>
      <c r="BL1345" s="52"/>
    </row>
    <row r="1346" spans="62:64" x14ac:dyDescent="0.45">
      <c r="BJ1346" s="19"/>
      <c r="BL1346" s="52"/>
    </row>
    <row r="1347" spans="62:64" x14ac:dyDescent="0.45">
      <c r="BJ1347" s="19"/>
      <c r="BL1347" s="52"/>
    </row>
    <row r="1348" spans="62:64" x14ac:dyDescent="0.45">
      <c r="BJ1348" s="19"/>
      <c r="BL1348" s="52"/>
    </row>
    <row r="1349" spans="62:64" x14ac:dyDescent="0.45">
      <c r="BJ1349" s="19"/>
      <c r="BL1349" s="52"/>
    </row>
    <row r="1350" spans="62:64" x14ac:dyDescent="0.45">
      <c r="BJ1350" s="19"/>
      <c r="BL1350" s="52"/>
    </row>
    <row r="1351" spans="62:64" x14ac:dyDescent="0.45">
      <c r="BJ1351" s="19"/>
      <c r="BL1351" s="52"/>
    </row>
    <row r="1352" spans="62:64" x14ac:dyDescent="0.45">
      <c r="BJ1352" s="19"/>
      <c r="BL1352" s="52"/>
    </row>
    <row r="1353" spans="62:64" x14ac:dyDescent="0.45">
      <c r="BJ1353" s="19"/>
      <c r="BL1353" s="52"/>
    </row>
    <row r="1354" spans="62:64" x14ac:dyDescent="0.45">
      <c r="BJ1354" s="19"/>
      <c r="BL1354" s="52"/>
    </row>
    <row r="1355" spans="62:64" x14ac:dyDescent="0.45">
      <c r="BJ1355" s="19"/>
      <c r="BL1355" s="52"/>
    </row>
    <row r="1356" spans="62:64" x14ac:dyDescent="0.45">
      <c r="BJ1356" s="19"/>
      <c r="BL1356" s="52"/>
    </row>
    <row r="1357" spans="62:64" x14ac:dyDescent="0.45">
      <c r="BJ1357" s="19"/>
      <c r="BL1357" s="52"/>
    </row>
    <row r="1358" spans="62:64" x14ac:dyDescent="0.45">
      <c r="BJ1358" s="19"/>
      <c r="BL1358" s="52"/>
    </row>
    <row r="1359" spans="62:64" x14ac:dyDescent="0.45">
      <c r="BJ1359" s="19"/>
      <c r="BL1359" s="52"/>
    </row>
    <row r="1360" spans="62:64" x14ac:dyDescent="0.45">
      <c r="BJ1360" s="19"/>
      <c r="BL1360" s="52"/>
    </row>
    <row r="1361" spans="62:64" x14ac:dyDescent="0.45">
      <c r="BJ1361" s="19"/>
      <c r="BL1361" s="52"/>
    </row>
    <row r="1362" spans="62:64" x14ac:dyDescent="0.45">
      <c r="BJ1362" s="19"/>
      <c r="BL1362" s="52"/>
    </row>
    <row r="1363" spans="62:64" x14ac:dyDescent="0.45">
      <c r="BJ1363" s="19"/>
      <c r="BL1363" s="52"/>
    </row>
    <row r="1364" spans="62:64" x14ac:dyDescent="0.45">
      <c r="BJ1364" s="19"/>
      <c r="BL1364" s="52"/>
    </row>
    <row r="1365" spans="62:64" x14ac:dyDescent="0.45">
      <c r="BJ1365" s="19"/>
      <c r="BL1365" s="52"/>
    </row>
    <row r="1366" spans="62:64" x14ac:dyDescent="0.45">
      <c r="BJ1366" s="19"/>
      <c r="BL1366" s="52"/>
    </row>
    <row r="1367" spans="62:64" x14ac:dyDescent="0.45">
      <c r="BJ1367" s="19"/>
      <c r="BL1367" s="52"/>
    </row>
    <row r="1368" spans="62:64" x14ac:dyDescent="0.45">
      <c r="BJ1368" s="19"/>
      <c r="BL1368" s="52"/>
    </row>
    <row r="1369" spans="62:64" x14ac:dyDescent="0.45">
      <c r="BJ1369" s="19"/>
      <c r="BL1369" s="52"/>
    </row>
    <row r="1370" spans="62:64" x14ac:dyDescent="0.45">
      <c r="BJ1370" s="19"/>
      <c r="BL1370" s="52"/>
    </row>
    <row r="1371" spans="62:64" x14ac:dyDescent="0.45">
      <c r="BJ1371" s="19"/>
      <c r="BL1371" s="52"/>
    </row>
    <row r="1372" spans="62:64" x14ac:dyDescent="0.45">
      <c r="BJ1372" s="19"/>
      <c r="BL1372" s="52"/>
    </row>
    <row r="1373" spans="62:64" x14ac:dyDescent="0.45">
      <c r="BJ1373" s="19"/>
      <c r="BL1373" s="52"/>
    </row>
    <row r="1374" spans="62:64" x14ac:dyDescent="0.45">
      <c r="BJ1374" s="19"/>
      <c r="BL1374" s="52"/>
    </row>
    <row r="1375" spans="62:64" x14ac:dyDescent="0.45">
      <c r="BJ1375" s="19"/>
      <c r="BL1375" s="52"/>
    </row>
    <row r="1376" spans="62:64" x14ac:dyDescent="0.45">
      <c r="BJ1376" s="19"/>
      <c r="BL1376" s="52"/>
    </row>
    <row r="1377" spans="62:64" x14ac:dyDescent="0.45">
      <c r="BJ1377" s="19"/>
      <c r="BL1377" s="52"/>
    </row>
    <row r="1378" spans="62:64" x14ac:dyDescent="0.45">
      <c r="BJ1378" s="19"/>
      <c r="BL1378" s="52"/>
    </row>
    <row r="1379" spans="62:64" x14ac:dyDescent="0.45">
      <c r="BJ1379" s="19"/>
      <c r="BL1379" s="52"/>
    </row>
    <row r="1380" spans="62:64" x14ac:dyDescent="0.45">
      <c r="BJ1380" s="19"/>
      <c r="BL1380" s="52"/>
    </row>
    <row r="1381" spans="62:64" x14ac:dyDescent="0.45">
      <c r="BJ1381" s="19"/>
      <c r="BL1381" s="52"/>
    </row>
    <row r="1382" spans="62:64" x14ac:dyDescent="0.45">
      <c r="BJ1382" s="19"/>
      <c r="BL1382" s="52"/>
    </row>
    <row r="1383" spans="62:64" x14ac:dyDescent="0.45">
      <c r="BJ1383" s="19"/>
      <c r="BL1383" s="52"/>
    </row>
    <row r="1384" spans="62:64" x14ac:dyDescent="0.45">
      <c r="BJ1384" s="19"/>
      <c r="BL1384" s="52"/>
    </row>
    <row r="1385" spans="62:64" x14ac:dyDescent="0.45">
      <c r="BJ1385" s="19"/>
      <c r="BL1385" s="52"/>
    </row>
    <row r="1386" spans="62:64" x14ac:dyDescent="0.45">
      <c r="BJ1386" s="19"/>
      <c r="BL1386" s="52"/>
    </row>
    <row r="1387" spans="62:64" x14ac:dyDescent="0.45">
      <c r="BJ1387" s="19"/>
      <c r="BL1387" s="52"/>
    </row>
    <row r="1388" spans="62:64" x14ac:dyDescent="0.45">
      <c r="BJ1388" s="19"/>
      <c r="BL1388" s="52"/>
    </row>
    <row r="1389" spans="62:64" x14ac:dyDescent="0.45">
      <c r="BJ1389" s="19"/>
      <c r="BL1389" s="52"/>
    </row>
    <row r="1390" spans="62:64" x14ac:dyDescent="0.45">
      <c r="BJ1390" s="19"/>
      <c r="BL1390" s="52"/>
    </row>
    <row r="1391" spans="62:64" x14ac:dyDescent="0.45">
      <c r="BJ1391" s="19"/>
      <c r="BL1391" s="52"/>
    </row>
    <row r="1392" spans="62:64" x14ac:dyDescent="0.45">
      <c r="BJ1392" s="19"/>
      <c r="BL1392" s="52"/>
    </row>
    <row r="1393" spans="62:64" x14ac:dyDescent="0.45">
      <c r="BJ1393" s="19"/>
      <c r="BL1393" s="52"/>
    </row>
    <row r="1394" spans="62:64" x14ac:dyDescent="0.45">
      <c r="BJ1394" s="19"/>
      <c r="BL1394" s="52"/>
    </row>
    <row r="1395" spans="62:64" x14ac:dyDescent="0.45">
      <c r="BJ1395" s="19"/>
      <c r="BL1395" s="52"/>
    </row>
    <row r="1396" spans="62:64" x14ac:dyDescent="0.45">
      <c r="BJ1396" s="19"/>
      <c r="BL1396" s="52"/>
    </row>
    <row r="1397" spans="62:64" x14ac:dyDescent="0.45">
      <c r="BJ1397" s="19"/>
      <c r="BL1397" s="52"/>
    </row>
    <row r="1398" spans="62:64" x14ac:dyDescent="0.45">
      <c r="BJ1398" s="19"/>
      <c r="BL1398" s="52"/>
    </row>
    <row r="1399" spans="62:64" x14ac:dyDescent="0.45">
      <c r="BJ1399" s="19"/>
      <c r="BL1399" s="52"/>
    </row>
    <row r="1400" spans="62:64" x14ac:dyDescent="0.45">
      <c r="BJ1400" s="19"/>
      <c r="BL1400" s="52"/>
    </row>
    <row r="1401" spans="62:64" x14ac:dyDescent="0.45">
      <c r="BJ1401" s="19"/>
      <c r="BL1401" s="52"/>
    </row>
    <row r="1402" spans="62:64" x14ac:dyDescent="0.45">
      <c r="BJ1402" s="19"/>
      <c r="BL1402" s="52"/>
    </row>
    <row r="1403" spans="62:64" x14ac:dyDescent="0.45">
      <c r="BJ1403" s="19"/>
      <c r="BL1403" s="52"/>
    </row>
    <row r="1404" spans="62:64" x14ac:dyDescent="0.45">
      <c r="BJ1404" s="19"/>
      <c r="BL1404" s="52"/>
    </row>
    <row r="1405" spans="62:64" x14ac:dyDescent="0.45">
      <c r="BJ1405" s="19"/>
      <c r="BL1405" s="52"/>
    </row>
    <row r="1406" spans="62:64" x14ac:dyDescent="0.45">
      <c r="BJ1406" s="19"/>
      <c r="BL1406" s="52"/>
    </row>
    <row r="1407" spans="62:64" x14ac:dyDescent="0.45">
      <c r="BJ1407" s="19"/>
      <c r="BL1407" s="52"/>
    </row>
    <row r="1408" spans="62:64" x14ac:dyDescent="0.45">
      <c r="BJ1408" s="19"/>
      <c r="BL1408" s="52"/>
    </row>
    <row r="1409" spans="62:64" x14ac:dyDescent="0.45">
      <c r="BJ1409" s="19"/>
      <c r="BL1409" s="52"/>
    </row>
    <row r="1410" spans="62:64" x14ac:dyDescent="0.45">
      <c r="BJ1410" s="19"/>
      <c r="BL1410" s="52"/>
    </row>
    <row r="1411" spans="62:64" x14ac:dyDescent="0.45">
      <c r="BJ1411" s="19"/>
      <c r="BL1411" s="52"/>
    </row>
    <row r="1412" spans="62:64" x14ac:dyDescent="0.45">
      <c r="BJ1412" s="19"/>
      <c r="BL1412" s="52"/>
    </row>
    <row r="1413" spans="62:64" x14ac:dyDescent="0.45">
      <c r="BJ1413" s="19"/>
      <c r="BL1413" s="52"/>
    </row>
    <row r="1414" spans="62:64" x14ac:dyDescent="0.45">
      <c r="BJ1414" s="19"/>
      <c r="BL1414" s="52"/>
    </row>
    <row r="1415" spans="62:64" x14ac:dyDescent="0.45">
      <c r="BJ1415" s="19"/>
      <c r="BL1415" s="52"/>
    </row>
    <row r="1416" spans="62:64" x14ac:dyDescent="0.45">
      <c r="BJ1416" s="19"/>
      <c r="BL1416" s="52"/>
    </row>
    <row r="1417" spans="62:64" x14ac:dyDescent="0.45">
      <c r="BJ1417" s="19"/>
      <c r="BL1417" s="52"/>
    </row>
    <row r="1418" spans="62:64" x14ac:dyDescent="0.45">
      <c r="BJ1418" s="19"/>
      <c r="BL1418" s="52"/>
    </row>
    <row r="1419" spans="62:64" x14ac:dyDescent="0.45">
      <c r="BJ1419" s="19"/>
      <c r="BL1419" s="52"/>
    </row>
    <row r="1420" spans="62:64" x14ac:dyDescent="0.45">
      <c r="BJ1420" s="19"/>
      <c r="BL1420" s="52"/>
    </row>
    <row r="1421" spans="62:64" x14ac:dyDescent="0.45">
      <c r="BJ1421" s="19"/>
      <c r="BL1421" s="52"/>
    </row>
    <row r="1422" spans="62:64" x14ac:dyDescent="0.45">
      <c r="BJ1422" s="19"/>
      <c r="BL1422" s="52"/>
    </row>
    <row r="1423" spans="62:64" x14ac:dyDescent="0.45">
      <c r="BJ1423" s="19"/>
      <c r="BL1423" s="52"/>
    </row>
    <row r="1424" spans="62:64" x14ac:dyDescent="0.45">
      <c r="BJ1424" s="19"/>
      <c r="BL1424" s="52"/>
    </row>
    <row r="1425" spans="62:64" x14ac:dyDescent="0.45">
      <c r="BJ1425" s="19"/>
      <c r="BL1425" s="52"/>
    </row>
    <row r="1426" spans="62:64" x14ac:dyDescent="0.45">
      <c r="BJ1426" s="19"/>
      <c r="BL1426" s="52"/>
    </row>
    <row r="1427" spans="62:64" x14ac:dyDescent="0.45">
      <c r="BJ1427" s="19"/>
      <c r="BL1427" s="52"/>
    </row>
    <row r="1428" spans="62:64" x14ac:dyDescent="0.45">
      <c r="BJ1428" s="19"/>
      <c r="BL1428" s="52"/>
    </row>
    <row r="1429" spans="62:64" x14ac:dyDescent="0.45">
      <c r="BJ1429" s="19"/>
      <c r="BL1429" s="52"/>
    </row>
    <row r="1430" spans="62:64" x14ac:dyDescent="0.45">
      <c r="BJ1430" s="19"/>
      <c r="BL1430" s="52"/>
    </row>
    <row r="1431" spans="62:64" x14ac:dyDescent="0.45">
      <c r="BJ1431" s="19"/>
      <c r="BL1431" s="52"/>
    </row>
    <row r="1432" spans="62:64" x14ac:dyDescent="0.45">
      <c r="BJ1432" s="19"/>
      <c r="BL1432" s="52"/>
    </row>
    <row r="1433" spans="62:64" x14ac:dyDescent="0.45">
      <c r="BJ1433" s="19"/>
      <c r="BL1433" s="52"/>
    </row>
    <row r="1434" spans="62:64" x14ac:dyDescent="0.45">
      <c r="BJ1434" s="19"/>
      <c r="BL1434" s="52"/>
    </row>
    <row r="1435" spans="62:64" x14ac:dyDescent="0.45">
      <c r="BJ1435" s="19"/>
      <c r="BL1435" s="52"/>
    </row>
    <row r="1436" spans="62:64" x14ac:dyDescent="0.45">
      <c r="BJ1436" s="19"/>
      <c r="BL1436" s="52"/>
    </row>
    <row r="1437" spans="62:64" x14ac:dyDescent="0.45">
      <c r="BJ1437" s="19"/>
      <c r="BL1437" s="52"/>
    </row>
    <row r="1438" spans="62:64" x14ac:dyDescent="0.45">
      <c r="BJ1438" s="19"/>
      <c r="BL1438" s="52"/>
    </row>
    <row r="1439" spans="62:64" x14ac:dyDescent="0.45">
      <c r="BJ1439" s="19"/>
      <c r="BL1439" s="52"/>
    </row>
    <row r="1440" spans="62:64" x14ac:dyDescent="0.45">
      <c r="BJ1440" s="19"/>
      <c r="BL1440" s="52"/>
    </row>
    <row r="1441" spans="62:64" x14ac:dyDescent="0.45">
      <c r="BJ1441" s="19"/>
      <c r="BL1441" s="52"/>
    </row>
    <row r="1442" spans="62:64" x14ac:dyDescent="0.45">
      <c r="BJ1442" s="19"/>
      <c r="BL1442" s="52"/>
    </row>
    <row r="1443" spans="62:64" x14ac:dyDescent="0.45">
      <c r="BJ1443" s="19"/>
      <c r="BL1443" s="52"/>
    </row>
    <row r="1444" spans="62:64" x14ac:dyDescent="0.45">
      <c r="BJ1444" s="19"/>
      <c r="BL1444" s="52"/>
    </row>
    <row r="1445" spans="62:64" x14ac:dyDescent="0.45">
      <c r="BJ1445" s="19"/>
      <c r="BL1445" s="52"/>
    </row>
    <row r="1446" spans="62:64" x14ac:dyDescent="0.45">
      <c r="BJ1446" s="19"/>
      <c r="BL1446" s="52"/>
    </row>
    <row r="1447" spans="62:64" x14ac:dyDescent="0.45">
      <c r="BJ1447" s="19"/>
      <c r="BL1447" s="52"/>
    </row>
    <row r="1448" spans="62:64" x14ac:dyDescent="0.45">
      <c r="BJ1448" s="19"/>
      <c r="BL1448" s="52"/>
    </row>
    <row r="1449" spans="62:64" x14ac:dyDescent="0.45">
      <c r="BJ1449" s="19"/>
      <c r="BL1449" s="52"/>
    </row>
    <row r="1450" spans="62:64" x14ac:dyDescent="0.45">
      <c r="BJ1450" s="19"/>
      <c r="BL1450" s="52"/>
    </row>
    <row r="1451" spans="62:64" x14ac:dyDescent="0.45">
      <c r="BJ1451" s="19"/>
      <c r="BL1451" s="52"/>
    </row>
    <row r="1452" spans="62:64" x14ac:dyDescent="0.45">
      <c r="BJ1452" s="19"/>
      <c r="BL1452" s="52"/>
    </row>
    <row r="1453" spans="62:64" x14ac:dyDescent="0.45">
      <c r="BJ1453" s="19"/>
      <c r="BL1453" s="52"/>
    </row>
    <row r="1454" spans="62:64" x14ac:dyDescent="0.45">
      <c r="BJ1454" s="19"/>
      <c r="BL1454" s="52"/>
    </row>
    <row r="1455" spans="62:64" x14ac:dyDescent="0.45">
      <c r="BJ1455" s="19"/>
      <c r="BL1455" s="52"/>
    </row>
    <row r="1456" spans="62:64" x14ac:dyDescent="0.45">
      <c r="BJ1456" s="19"/>
      <c r="BL1456" s="52"/>
    </row>
    <row r="1457" spans="62:64" x14ac:dyDescent="0.45">
      <c r="BJ1457" s="19"/>
      <c r="BL1457" s="52"/>
    </row>
    <row r="1458" spans="62:64" x14ac:dyDescent="0.45">
      <c r="BJ1458" s="19"/>
      <c r="BL1458" s="52"/>
    </row>
    <row r="1459" spans="62:64" x14ac:dyDescent="0.45">
      <c r="BJ1459" s="19"/>
      <c r="BL1459" s="52"/>
    </row>
    <row r="1460" spans="62:64" x14ac:dyDescent="0.45">
      <c r="BJ1460" s="19"/>
      <c r="BL1460" s="52"/>
    </row>
    <row r="1461" spans="62:64" x14ac:dyDescent="0.45">
      <c r="BJ1461" s="19"/>
      <c r="BL1461" s="52"/>
    </row>
    <row r="1462" spans="62:64" x14ac:dyDescent="0.45">
      <c r="BJ1462" s="19"/>
      <c r="BL1462" s="52"/>
    </row>
    <row r="1463" spans="62:64" x14ac:dyDescent="0.45">
      <c r="BJ1463" s="19"/>
      <c r="BL1463" s="52"/>
    </row>
    <row r="1464" spans="62:64" x14ac:dyDescent="0.45">
      <c r="BJ1464" s="19"/>
      <c r="BL1464" s="52"/>
    </row>
    <row r="1465" spans="62:64" x14ac:dyDescent="0.45">
      <c r="BJ1465" s="19"/>
      <c r="BL1465" s="52"/>
    </row>
    <row r="1466" spans="62:64" x14ac:dyDescent="0.45">
      <c r="BJ1466" s="19"/>
      <c r="BL1466" s="52"/>
    </row>
    <row r="1467" spans="62:64" x14ac:dyDescent="0.45">
      <c r="BJ1467" s="19"/>
      <c r="BL1467" s="52"/>
    </row>
    <row r="1468" spans="62:64" x14ac:dyDescent="0.45">
      <c r="BJ1468" s="19"/>
      <c r="BL1468" s="52"/>
    </row>
    <row r="1469" spans="62:64" x14ac:dyDescent="0.45">
      <c r="BJ1469" s="19"/>
      <c r="BL1469" s="52"/>
    </row>
    <row r="1470" spans="62:64" x14ac:dyDescent="0.45">
      <c r="BJ1470" s="19"/>
      <c r="BL1470" s="52"/>
    </row>
    <row r="1471" spans="62:64" x14ac:dyDescent="0.45">
      <c r="BJ1471" s="19"/>
      <c r="BL1471" s="52"/>
    </row>
    <row r="1472" spans="62:64" x14ac:dyDescent="0.45">
      <c r="BJ1472" s="19"/>
      <c r="BL1472" s="52"/>
    </row>
    <row r="1473" spans="62:64" x14ac:dyDescent="0.45">
      <c r="BJ1473" s="19"/>
      <c r="BL1473" s="52"/>
    </row>
    <row r="1474" spans="62:64" x14ac:dyDescent="0.45">
      <c r="BJ1474" s="19"/>
      <c r="BL1474" s="52"/>
    </row>
    <row r="1475" spans="62:64" x14ac:dyDescent="0.45">
      <c r="BJ1475" s="19"/>
      <c r="BL1475" s="52"/>
    </row>
    <row r="1476" spans="62:64" x14ac:dyDescent="0.45">
      <c r="BJ1476" s="19"/>
      <c r="BL1476" s="52"/>
    </row>
    <row r="1477" spans="62:64" x14ac:dyDescent="0.45">
      <c r="BJ1477" s="19"/>
      <c r="BL1477" s="52"/>
    </row>
    <row r="1478" spans="62:64" x14ac:dyDescent="0.45">
      <c r="BJ1478" s="19"/>
      <c r="BL1478" s="52"/>
    </row>
    <row r="1479" spans="62:64" x14ac:dyDescent="0.45">
      <c r="BJ1479" s="19"/>
      <c r="BL1479" s="52"/>
    </row>
    <row r="1480" spans="62:64" x14ac:dyDescent="0.45">
      <c r="BJ1480" s="19"/>
      <c r="BL1480" s="52"/>
    </row>
    <row r="1481" spans="62:64" x14ac:dyDescent="0.45">
      <c r="BJ1481" s="19"/>
      <c r="BL1481" s="52"/>
    </row>
    <row r="1482" spans="62:64" x14ac:dyDescent="0.45">
      <c r="BJ1482" s="19"/>
      <c r="BL1482" s="52"/>
    </row>
    <row r="1483" spans="62:64" x14ac:dyDescent="0.45">
      <c r="BJ1483" s="19"/>
      <c r="BL1483" s="52"/>
    </row>
    <row r="1484" spans="62:64" x14ac:dyDescent="0.45">
      <c r="BJ1484" s="19"/>
      <c r="BL1484" s="52"/>
    </row>
    <row r="1485" spans="62:64" x14ac:dyDescent="0.45">
      <c r="BJ1485" s="19"/>
      <c r="BL1485" s="52"/>
    </row>
    <row r="1486" spans="62:64" x14ac:dyDescent="0.45">
      <c r="BJ1486" s="19"/>
      <c r="BL1486" s="52"/>
    </row>
    <row r="1487" spans="62:64" x14ac:dyDescent="0.45">
      <c r="BJ1487" s="19"/>
      <c r="BL1487" s="52"/>
    </row>
    <row r="1488" spans="62:64" x14ac:dyDescent="0.45">
      <c r="BJ1488" s="19"/>
      <c r="BL1488" s="52"/>
    </row>
    <row r="1489" spans="62:64" x14ac:dyDescent="0.45">
      <c r="BJ1489" s="19"/>
      <c r="BL1489" s="52"/>
    </row>
    <row r="1490" spans="62:64" x14ac:dyDescent="0.45">
      <c r="BJ1490" s="19"/>
      <c r="BL1490" s="52"/>
    </row>
    <row r="1491" spans="62:64" x14ac:dyDescent="0.45">
      <c r="BJ1491" s="19"/>
      <c r="BL1491" s="52"/>
    </row>
    <row r="1492" spans="62:64" x14ac:dyDescent="0.45">
      <c r="BJ1492" s="19"/>
      <c r="BL1492" s="52"/>
    </row>
    <row r="1493" spans="62:64" x14ac:dyDescent="0.45">
      <c r="BJ1493" s="19"/>
      <c r="BL1493" s="52"/>
    </row>
    <row r="1494" spans="62:64" x14ac:dyDescent="0.45">
      <c r="BJ1494" s="19"/>
      <c r="BL1494" s="52"/>
    </row>
    <row r="1495" spans="62:64" x14ac:dyDescent="0.45">
      <c r="BJ1495" s="19"/>
      <c r="BL1495" s="52"/>
    </row>
    <row r="1496" spans="62:64" x14ac:dyDescent="0.45">
      <c r="BJ1496" s="19"/>
      <c r="BL1496" s="52"/>
    </row>
    <row r="1497" spans="62:64" x14ac:dyDescent="0.45">
      <c r="BJ1497" s="19"/>
      <c r="BL1497" s="52"/>
    </row>
    <row r="1498" spans="62:64" x14ac:dyDescent="0.45">
      <c r="BJ1498" s="19"/>
      <c r="BL1498" s="52"/>
    </row>
    <row r="1499" spans="62:64" x14ac:dyDescent="0.45">
      <c r="BJ1499" s="19"/>
      <c r="BL1499" s="52"/>
    </row>
    <row r="1500" spans="62:64" x14ac:dyDescent="0.45">
      <c r="BJ1500" s="19"/>
      <c r="BL1500" s="52"/>
    </row>
    <row r="1501" spans="62:64" x14ac:dyDescent="0.45">
      <c r="BJ1501" s="19"/>
      <c r="BL1501" s="52"/>
    </row>
    <row r="1502" spans="62:64" x14ac:dyDescent="0.45">
      <c r="BJ1502" s="19"/>
      <c r="BL1502" s="52"/>
    </row>
    <row r="1503" spans="62:64" x14ac:dyDescent="0.45">
      <c r="BJ1503" s="19"/>
      <c r="BL1503" s="52"/>
    </row>
    <row r="1504" spans="62:64" x14ac:dyDescent="0.45">
      <c r="BJ1504" s="19"/>
      <c r="BL1504" s="52"/>
    </row>
    <row r="1505" spans="62:64" x14ac:dyDescent="0.45">
      <c r="BJ1505" s="19"/>
      <c r="BL1505" s="52"/>
    </row>
    <row r="1506" spans="62:64" x14ac:dyDescent="0.45">
      <c r="BJ1506" s="19"/>
      <c r="BL1506" s="52"/>
    </row>
    <row r="1507" spans="62:64" x14ac:dyDescent="0.45">
      <c r="BJ1507" s="19"/>
      <c r="BL1507" s="52"/>
    </row>
    <row r="1508" spans="62:64" x14ac:dyDescent="0.45">
      <c r="BJ1508" s="19"/>
      <c r="BL1508" s="52"/>
    </row>
    <row r="1509" spans="62:64" x14ac:dyDescent="0.45">
      <c r="BJ1509" s="19"/>
      <c r="BL1509" s="52"/>
    </row>
    <row r="1510" spans="62:64" x14ac:dyDescent="0.45">
      <c r="BJ1510" s="19"/>
      <c r="BL1510" s="52"/>
    </row>
    <row r="1511" spans="62:64" x14ac:dyDescent="0.45">
      <c r="BJ1511" s="19"/>
      <c r="BL1511" s="52"/>
    </row>
    <row r="1512" spans="62:64" x14ac:dyDescent="0.45">
      <c r="BJ1512" s="19"/>
      <c r="BL1512" s="52"/>
    </row>
    <row r="1513" spans="62:64" x14ac:dyDescent="0.45">
      <c r="BJ1513" s="19"/>
      <c r="BL1513" s="52"/>
    </row>
    <row r="1514" spans="62:64" x14ac:dyDescent="0.45">
      <c r="BJ1514" s="19"/>
      <c r="BL1514" s="52"/>
    </row>
    <row r="1515" spans="62:64" x14ac:dyDescent="0.45">
      <c r="BJ1515" s="19"/>
      <c r="BL1515" s="52"/>
    </row>
    <row r="1516" spans="62:64" x14ac:dyDescent="0.45">
      <c r="BJ1516" s="19"/>
      <c r="BL1516" s="52"/>
    </row>
    <row r="1517" spans="62:64" x14ac:dyDescent="0.45">
      <c r="BJ1517" s="19"/>
      <c r="BL1517" s="52"/>
    </row>
    <row r="1518" spans="62:64" x14ac:dyDescent="0.45">
      <c r="BJ1518" s="19"/>
      <c r="BL1518" s="52"/>
    </row>
    <row r="1519" spans="62:64" x14ac:dyDescent="0.45">
      <c r="BJ1519" s="19"/>
      <c r="BL1519" s="52"/>
    </row>
    <row r="1520" spans="62:64" x14ac:dyDescent="0.45">
      <c r="BJ1520" s="19"/>
      <c r="BL1520" s="52"/>
    </row>
    <row r="1521" spans="62:64" x14ac:dyDescent="0.45">
      <c r="BJ1521" s="19"/>
      <c r="BL1521" s="52"/>
    </row>
    <row r="1522" spans="62:64" x14ac:dyDescent="0.45">
      <c r="BJ1522" s="19"/>
      <c r="BL1522" s="52"/>
    </row>
    <row r="1523" spans="62:64" x14ac:dyDescent="0.45">
      <c r="BJ1523" s="19"/>
      <c r="BL1523" s="52"/>
    </row>
    <row r="1524" spans="62:64" x14ac:dyDescent="0.45">
      <c r="BJ1524" s="19"/>
      <c r="BL1524" s="52"/>
    </row>
    <row r="1525" spans="62:64" x14ac:dyDescent="0.45">
      <c r="BJ1525" s="19"/>
      <c r="BL1525" s="52"/>
    </row>
    <row r="1526" spans="62:64" x14ac:dyDescent="0.45">
      <c r="BJ1526" s="19"/>
      <c r="BL1526" s="52"/>
    </row>
    <row r="1527" spans="62:64" x14ac:dyDescent="0.45">
      <c r="BJ1527" s="19"/>
      <c r="BL1527" s="52"/>
    </row>
    <row r="1528" spans="62:64" x14ac:dyDescent="0.45">
      <c r="BJ1528" s="19"/>
      <c r="BL1528" s="52"/>
    </row>
    <row r="1529" spans="62:64" x14ac:dyDescent="0.45">
      <c r="BJ1529" s="19"/>
      <c r="BL1529" s="52"/>
    </row>
    <row r="1530" spans="62:64" x14ac:dyDescent="0.45">
      <c r="BJ1530" s="19"/>
      <c r="BL1530" s="52"/>
    </row>
    <row r="1531" spans="62:64" x14ac:dyDescent="0.45">
      <c r="BJ1531" s="19"/>
      <c r="BL1531" s="52"/>
    </row>
    <row r="1532" spans="62:64" x14ac:dyDescent="0.45">
      <c r="BJ1532" s="19"/>
      <c r="BL1532" s="52"/>
    </row>
    <row r="1533" spans="62:64" x14ac:dyDescent="0.45">
      <c r="BJ1533" s="19"/>
      <c r="BL1533" s="52"/>
    </row>
    <row r="1534" spans="62:64" x14ac:dyDescent="0.45">
      <c r="BJ1534" s="19"/>
      <c r="BL1534" s="52"/>
    </row>
    <row r="1535" spans="62:64" x14ac:dyDescent="0.45">
      <c r="BJ1535" s="19"/>
      <c r="BL1535" s="52"/>
    </row>
    <row r="1536" spans="62:64" x14ac:dyDescent="0.45">
      <c r="BJ1536" s="19"/>
      <c r="BL1536" s="52"/>
    </row>
    <row r="1537" spans="62:64" x14ac:dyDescent="0.45">
      <c r="BJ1537" s="19"/>
      <c r="BL1537" s="52"/>
    </row>
    <row r="1538" spans="62:64" x14ac:dyDescent="0.45">
      <c r="BJ1538" s="19"/>
      <c r="BL1538" s="52"/>
    </row>
    <row r="1539" spans="62:64" x14ac:dyDescent="0.45">
      <c r="BJ1539" s="19"/>
      <c r="BL1539" s="52"/>
    </row>
    <row r="1540" spans="62:64" x14ac:dyDescent="0.45">
      <c r="BJ1540" s="19"/>
      <c r="BL1540" s="52"/>
    </row>
    <row r="1541" spans="62:64" x14ac:dyDescent="0.45">
      <c r="BJ1541" s="19"/>
      <c r="BL1541" s="52"/>
    </row>
    <row r="1542" spans="62:64" x14ac:dyDescent="0.45">
      <c r="BJ1542" s="19"/>
      <c r="BL1542" s="52"/>
    </row>
    <row r="1543" spans="62:64" x14ac:dyDescent="0.45">
      <c r="BJ1543" s="19"/>
      <c r="BL1543" s="52"/>
    </row>
    <row r="1544" spans="62:64" x14ac:dyDescent="0.45">
      <c r="BJ1544" s="19"/>
      <c r="BL1544" s="52"/>
    </row>
    <row r="1545" spans="62:64" x14ac:dyDescent="0.45">
      <c r="BJ1545" s="19"/>
      <c r="BL1545" s="52"/>
    </row>
    <row r="1546" spans="62:64" x14ac:dyDescent="0.45">
      <c r="BJ1546" s="19"/>
      <c r="BL1546" s="52"/>
    </row>
    <row r="1547" spans="62:64" x14ac:dyDescent="0.45">
      <c r="BJ1547" s="19"/>
      <c r="BL1547" s="52"/>
    </row>
    <row r="1548" spans="62:64" x14ac:dyDescent="0.45">
      <c r="BJ1548" s="19"/>
      <c r="BL1548" s="52"/>
    </row>
    <row r="1549" spans="62:64" x14ac:dyDescent="0.45">
      <c r="BJ1549" s="19"/>
      <c r="BL1549" s="52"/>
    </row>
    <row r="1550" spans="62:64" x14ac:dyDescent="0.45">
      <c r="BJ1550" s="19"/>
      <c r="BL1550" s="52"/>
    </row>
    <row r="1551" spans="62:64" x14ac:dyDescent="0.45">
      <c r="BJ1551" s="19"/>
      <c r="BL1551" s="52"/>
    </row>
    <row r="1552" spans="62:64" x14ac:dyDescent="0.45">
      <c r="BJ1552" s="19"/>
      <c r="BL1552" s="52"/>
    </row>
    <row r="1553" spans="62:64" x14ac:dyDescent="0.45">
      <c r="BJ1553" s="19"/>
      <c r="BL1553" s="52"/>
    </row>
    <row r="1554" spans="62:64" x14ac:dyDescent="0.45">
      <c r="BJ1554" s="19"/>
      <c r="BL1554" s="52"/>
    </row>
    <row r="1555" spans="62:64" x14ac:dyDescent="0.45">
      <c r="BJ1555" s="19"/>
      <c r="BL1555" s="52"/>
    </row>
    <row r="1556" spans="62:64" x14ac:dyDescent="0.45">
      <c r="BJ1556" s="19"/>
      <c r="BL1556" s="52"/>
    </row>
    <row r="1557" spans="62:64" x14ac:dyDescent="0.45">
      <c r="BJ1557" s="19"/>
      <c r="BL1557" s="52"/>
    </row>
    <row r="1558" spans="62:64" x14ac:dyDescent="0.45">
      <c r="BJ1558" s="19"/>
      <c r="BL1558" s="52"/>
    </row>
    <row r="1559" spans="62:64" x14ac:dyDescent="0.45">
      <c r="BJ1559" s="19"/>
      <c r="BL1559" s="52"/>
    </row>
    <row r="1560" spans="62:64" x14ac:dyDescent="0.45">
      <c r="BJ1560" s="19"/>
      <c r="BL1560" s="52"/>
    </row>
    <row r="1561" spans="62:64" x14ac:dyDescent="0.45">
      <c r="BJ1561" s="19"/>
      <c r="BL1561" s="52"/>
    </row>
    <row r="1562" spans="62:64" x14ac:dyDescent="0.45">
      <c r="BJ1562" s="19"/>
      <c r="BL1562" s="52"/>
    </row>
    <row r="1563" spans="62:64" x14ac:dyDescent="0.45">
      <c r="BJ1563" s="19"/>
      <c r="BL1563" s="52"/>
    </row>
    <row r="1564" spans="62:64" x14ac:dyDescent="0.45">
      <c r="BJ1564" s="19"/>
      <c r="BL1564" s="52"/>
    </row>
    <row r="1565" spans="62:64" x14ac:dyDescent="0.45">
      <c r="BJ1565" s="19"/>
      <c r="BL1565" s="52"/>
    </row>
    <row r="1566" spans="62:64" x14ac:dyDescent="0.45">
      <c r="BJ1566" s="19"/>
      <c r="BL1566" s="52"/>
    </row>
    <row r="1567" spans="62:64" x14ac:dyDescent="0.45">
      <c r="BJ1567" s="19"/>
      <c r="BL1567" s="52"/>
    </row>
    <row r="1568" spans="62:64" x14ac:dyDescent="0.45">
      <c r="BJ1568" s="19"/>
      <c r="BL1568" s="52"/>
    </row>
    <row r="1569" spans="62:64" x14ac:dyDescent="0.45">
      <c r="BJ1569" s="19"/>
      <c r="BL1569" s="52"/>
    </row>
    <row r="1570" spans="62:64" x14ac:dyDescent="0.45">
      <c r="BJ1570" s="19"/>
      <c r="BL1570" s="52"/>
    </row>
    <row r="1571" spans="62:64" x14ac:dyDescent="0.45">
      <c r="BJ1571" s="19"/>
      <c r="BL1571" s="52"/>
    </row>
    <row r="1572" spans="62:64" x14ac:dyDescent="0.45">
      <c r="BJ1572" s="19"/>
      <c r="BL1572" s="52"/>
    </row>
    <row r="1573" spans="62:64" x14ac:dyDescent="0.45">
      <c r="BJ1573" s="19"/>
      <c r="BL1573" s="52"/>
    </row>
    <row r="1574" spans="62:64" x14ac:dyDescent="0.45">
      <c r="BJ1574" s="19"/>
      <c r="BL1574" s="52"/>
    </row>
    <row r="1575" spans="62:64" x14ac:dyDescent="0.45">
      <c r="BJ1575" s="19"/>
      <c r="BL1575" s="52"/>
    </row>
    <row r="1576" spans="62:64" x14ac:dyDescent="0.45">
      <c r="BJ1576" s="19"/>
      <c r="BL1576" s="52"/>
    </row>
    <row r="1577" spans="62:64" x14ac:dyDescent="0.45">
      <c r="BJ1577" s="19"/>
      <c r="BL1577" s="52"/>
    </row>
    <row r="1578" spans="62:64" x14ac:dyDescent="0.45">
      <c r="BJ1578" s="19"/>
      <c r="BL1578" s="52"/>
    </row>
    <row r="1579" spans="62:64" x14ac:dyDescent="0.45">
      <c r="BJ1579" s="19"/>
      <c r="BL1579" s="52"/>
    </row>
    <row r="1580" spans="62:64" x14ac:dyDescent="0.45">
      <c r="BJ1580" s="19"/>
      <c r="BL1580" s="52"/>
    </row>
    <row r="1581" spans="62:64" x14ac:dyDescent="0.45">
      <c r="BJ1581" s="19"/>
      <c r="BL1581" s="52"/>
    </row>
    <row r="1582" spans="62:64" x14ac:dyDescent="0.45">
      <c r="BJ1582" s="19"/>
      <c r="BL1582" s="52"/>
    </row>
    <row r="1583" spans="62:64" x14ac:dyDescent="0.45">
      <c r="BJ1583" s="19"/>
      <c r="BL1583" s="52"/>
    </row>
    <row r="1584" spans="62:64" x14ac:dyDescent="0.45">
      <c r="BJ1584" s="19"/>
      <c r="BL1584" s="52"/>
    </row>
    <row r="1585" spans="62:64" x14ac:dyDescent="0.45">
      <c r="BJ1585" s="19"/>
      <c r="BL1585" s="52"/>
    </row>
    <row r="1586" spans="62:64" x14ac:dyDescent="0.45">
      <c r="BJ1586" s="19"/>
      <c r="BL1586" s="52"/>
    </row>
    <row r="1587" spans="62:64" x14ac:dyDescent="0.45">
      <c r="BJ1587" s="19"/>
      <c r="BL1587" s="52"/>
    </row>
    <row r="1588" spans="62:64" x14ac:dyDescent="0.45">
      <c r="BJ1588" s="19"/>
      <c r="BL1588" s="52"/>
    </row>
    <row r="1589" spans="62:64" x14ac:dyDescent="0.45">
      <c r="BJ1589" s="19"/>
      <c r="BL1589" s="52"/>
    </row>
    <row r="1590" spans="62:64" x14ac:dyDescent="0.45">
      <c r="BJ1590" s="19"/>
      <c r="BL1590" s="52"/>
    </row>
    <row r="1591" spans="62:64" x14ac:dyDescent="0.45">
      <c r="BJ1591" s="19"/>
      <c r="BL1591" s="52"/>
    </row>
    <row r="1592" spans="62:64" x14ac:dyDescent="0.45">
      <c r="BJ1592" s="19"/>
      <c r="BL1592" s="52"/>
    </row>
    <row r="1593" spans="62:64" x14ac:dyDescent="0.45">
      <c r="BJ1593" s="19"/>
      <c r="BL1593" s="52"/>
    </row>
    <row r="1594" spans="62:64" x14ac:dyDescent="0.45">
      <c r="BJ1594" s="19"/>
      <c r="BL1594" s="52"/>
    </row>
    <row r="1595" spans="62:64" x14ac:dyDescent="0.45">
      <c r="BJ1595" s="19"/>
      <c r="BL1595" s="52"/>
    </row>
    <row r="1596" spans="62:64" x14ac:dyDescent="0.45">
      <c r="BJ1596" s="19"/>
      <c r="BL1596" s="52"/>
    </row>
    <row r="1597" spans="62:64" x14ac:dyDescent="0.45">
      <c r="BJ1597" s="19"/>
      <c r="BL1597" s="52"/>
    </row>
    <row r="1598" spans="62:64" x14ac:dyDescent="0.45">
      <c r="BJ1598" s="19"/>
      <c r="BL1598" s="52"/>
    </row>
    <row r="1599" spans="62:64" x14ac:dyDescent="0.45">
      <c r="BJ1599" s="19"/>
      <c r="BL1599" s="52"/>
    </row>
    <row r="1600" spans="62:64" x14ac:dyDescent="0.45">
      <c r="BJ1600" s="19"/>
      <c r="BL1600" s="52"/>
    </row>
    <row r="1601" spans="62:64" x14ac:dyDescent="0.45">
      <c r="BJ1601" s="19"/>
      <c r="BL1601" s="52"/>
    </row>
    <row r="1602" spans="62:64" x14ac:dyDescent="0.45">
      <c r="BJ1602" s="19"/>
      <c r="BL1602" s="52"/>
    </row>
    <row r="1603" spans="62:64" x14ac:dyDescent="0.45">
      <c r="BJ1603" s="19"/>
      <c r="BL1603" s="52"/>
    </row>
    <row r="1604" spans="62:64" x14ac:dyDescent="0.45">
      <c r="BJ1604" s="19"/>
      <c r="BL1604" s="52"/>
    </row>
    <row r="1605" spans="62:64" x14ac:dyDescent="0.45">
      <c r="BJ1605" s="19"/>
      <c r="BL1605" s="52"/>
    </row>
    <row r="1606" spans="62:64" x14ac:dyDescent="0.45">
      <c r="BJ1606" s="19"/>
      <c r="BL1606" s="52"/>
    </row>
    <row r="1607" spans="62:64" x14ac:dyDescent="0.45">
      <c r="BJ1607" s="19"/>
      <c r="BL1607" s="52"/>
    </row>
    <row r="1608" spans="62:64" x14ac:dyDescent="0.45">
      <c r="BJ1608" s="19"/>
      <c r="BL1608" s="52"/>
    </row>
    <row r="1609" spans="62:64" x14ac:dyDescent="0.45">
      <c r="BJ1609" s="19"/>
      <c r="BL1609" s="52"/>
    </row>
    <row r="1610" spans="62:64" x14ac:dyDescent="0.45">
      <c r="BJ1610" s="19"/>
      <c r="BL1610" s="52"/>
    </row>
    <row r="1611" spans="62:64" x14ac:dyDescent="0.45">
      <c r="BJ1611" s="19"/>
      <c r="BL1611" s="52"/>
    </row>
    <row r="1612" spans="62:64" x14ac:dyDescent="0.45">
      <c r="BJ1612" s="19"/>
      <c r="BL1612" s="52"/>
    </row>
    <row r="1613" spans="62:64" x14ac:dyDescent="0.45">
      <c r="BJ1613" s="19"/>
      <c r="BL1613" s="52"/>
    </row>
    <row r="1614" spans="62:64" x14ac:dyDescent="0.45">
      <c r="BJ1614" s="19"/>
      <c r="BL1614" s="52"/>
    </row>
    <row r="1615" spans="62:64" x14ac:dyDescent="0.45">
      <c r="BJ1615" s="19"/>
      <c r="BL1615" s="52"/>
    </row>
    <row r="1616" spans="62:64" x14ac:dyDescent="0.45">
      <c r="BJ1616" s="19"/>
      <c r="BL1616" s="52"/>
    </row>
    <row r="1617" spans="62:64" x14ac:dyDescent="0.45">
      <c r="BJ1617" s="19"/>
      <c r="BL1617" s="52"/>
    </row>
    <row r="1618" spans="62:64" x14ac:dyDescent="0.45">
      <c r="BJ1618" s="19"/>
      <c r="BL1618" s="52"/>
    </row>
    <row r="1619" spans="62:64" x14ac:dyDescent="0.45">
      <c r="BJ1619" s="19"/>
      <c r="BL1619" s="52"/>
    </row>
    <row r="1620" spans="62:64" x14ac:dyDescent="0.45">
      <c r="BJ1620" s="19"/>
      <c r="BL1620" s="52"/>
    </row>
    <row r="1621" spans="62:64" x14ac:dyDescent="0.45">
      <c r="BJ1621" s="19"/>
      <c r="BL1621" s="52"/>
    </row>
    <row r="1622" spans="62:64" x14ac:dyDescent="0.45">
      <c r="BJ1622" s="19"/>
      <c r="BL1622" s="52"/>
    </row>
    <row r="1623" spans="62:64" x14ac:dyDescent="0.45">
      <c r="BJ1623" s="19"/>
      <c r="BL1623" s="52"/>
    </row>
    <row r="1624" spans="62:64" x14ac:dyDescent="0.45">
      <c r="BJ1624" s="19"/>
      <c r="BL1624" s="52"/>
    </row>
    <row r="1625" spans="62:64" x14ac:dyDescent="0.45">
      <c r="BJ1625" s="19"/>
      <c r="BL1625" s="52"/>
    </row>
    <row r="1626" spans="62:64" x14ac:dyDescent="0.45">
      <c r="BJ1626" s="19"/>
      <c r="BL1626" s="52"/>
    </row>
    <row r="1627" spans="62:64" x14ac:dyDescent="0.45">
      <c r="BJ1627" s="19"/>
      <c r="BL1627" s="52"/>
    </row>
    <row r="1628" spans="62:64" x14ac:dyDescent="0.45">
      <c r="BJ1628" s="19"/>
      <c r="BL1628" s="52"/>
    </row>
    <row r="1629" spans="62:64" x14ac:dyDescent="0.45">
      <c r="BJ1629" s="19"/>
      <c r="BL1629" s="52"/>
    </row>
    <row r="1630" spans="62:64" x14ac:dyDescent="0.45">
      <c r="BJ1630" s="19"/>
      <c r="BL1630" s="52"/>
    </row>
    <row r="1631" spans="62:64" x14ac:dyDescent="0.45">
      <c r="BJ1631" s="19"/>
      <c r="BL1631" s="52"/>
    </row>
    <row r="1632" spans="62:64" x14ac:dyDescent="0.45">
      <c r="BJ1632" s="19"/>
      <c r="BL1632" s="52"/>
    </row>
    <row r="1633" spans="62:64" x14ac:dyDescent="0.45">
      <c r="BJ1633" s="19"/>
      <c r="BL1633" s="52"/>
    </row>
    <row r="1634" spans="62:64" x14ac:dyDescent="0.45">
      <c r="BJ1634" s="19"/>
      <c r="BL1634" s="52"/>
    </row>
    <row r="1635" spans="62:64" x14ac:dyDescent="0.45">
      <c r="BJ1635" s="19"/>
      <c r="BL1635" s="52"/>
    </row>
    <row r="1636" spans="62:64" x14ac:dyDescent="0.45">
      <c r="BJ1636" s="19"/>
      <c r="BL1636" s="52"/>
    </row>
    <row r="1637" spans="62:64" x14ac:dyDescent="0.45">
      <c r="BJ1637" s="19"/>
      <c r="BL1637" s="52"/>
    </row>
    <row r="1638" spans="62:64" x14ac:dyDescent="0.45">
      <c r="BJ1638" s="19"/>
      <c r="BL1638" s="52"/>
    </row>
    <row r="1639" spans="62:64" x14ac:dyDescent="0.45">
      <c r="BJ1639" s="19"/>
      <c r="BL1639" s="52"/>
    </row>
    <row r="1640" spans="62:64" x14ac:dyDescent="0.45">
      <c r="BJ1640" s="19"/>
      <c r="BL1640" s="52"/>
    </row>
    <row r="1641" spans="62:64" x14ac:dyDescent="0.45">
      <c r="BJ1641" s="19"/>
      <c r="BL1641" s="52"/>
    </row>
    <row r="1642" spans="62:64" x14ac:dyDescent="0.45">
      <c r="BJ1642" s="19"/>
      <c r="BL1642" s="52"/>
    </row>
    <row r="1643" spans="62:64" x14ac:dyDescent="0.45">
      <c r="BJ1643" s="19"/>
      <c r="BL1643" s="52"/>
    </row>
    <row r="1644" spans="62:64" x14ac:dyDescent="0.45">
      <c r="BJ1644" s="19"/>
      <c r="BL1644" s="52"/>
    </row>
    <row r="1645" spans="62:64" x14ac:dyDescent="0.45">
      <c r="BJ1645" s="19"/>
      <c r="BL1645" s="52"/>
    </row>
    <row r="1646" spans="62:64" x14ac:dyDescent="0.45">
      <c r="BJ1646" s="19"/>
      <c r="BL1646" s="52"/>
    </row>
    <row r="1647" spans="62:64" x14ac:dyDescent="0.45">
      <c r="BJ1647" s="19"/>
      <c r="BL1647" s="52"/>
    </row>
    <row r="1648" spans="62:64" x14ac:dyDescent="0.45">
      <c r="BJ1648" s="19"/>
      <c r="BL1648" s="52"/>
    </row>
    <row r="1649" spans="62:64" x14ac:dyDescent="0.45">
      <c r="BJ1649" s="19"/>
      <c r="BL1649" s="52"/>
    </row>
    <row r="1650" spans="62:64" x14ac:dyDescent="0.45">
      <c r="BJ1650" s="19"/>
      <c r="BL1650" s="52"/>
    </row>
    <row r="1651" spans="62:64" x14ac:dyDescent="0.45">
      <c r="BJ1651" s="19"/>
      <c r="BL1651" s="52"/>
    </row>
    <row r="1652" spans="62:64" x14ac:dyDescent="0.45">
      <c r="BJ1652" s="19"/>
      <c r="BL1652" s="52"/>
    </row>
    <row r="1653" spans="62:64" x14ac:dyDescent="0.45">
      <c r="BJ1653" s="19"/>
      <c r="BL1653" s="52"/>
    </row>
    <row r="1654" spans="62:64" x14ac:dyDescent="0.45">
      <c r="BJ1654" s="19"/>
      <c r="BL1654" s="52"/>
    </row>
    <row r="1655" spans="62:64" x14ac:dyDescent="0.45">
      <c r="BJ1655" s="19"/>
      <c r="BL1655" s="52"/>
    </row>
    <row r="1656" spans="62:64" x14ac:dyDescent="0.45">
      <c r="BJ1656" s="19"/>
      <c r="BL1656" s="52"/>
    </row>
    <row r="1657" spans="62:64" x14ac:dyDescent="0.45">
      <c r="BJ1657" s="19"/>
      <c r="BL1657" s="52"/>
    </row>
    <row r="1658" spans="62:64" x14ac:dyDescent="0.45">
      <c r="BJ1658" s="19"/>
      <c r="BL1658" s="52"/>
    </row>
    <row r="1659" spans="62:64" x14ac:dyDescent="0.45">
      <c r="BJ1659" s="19"/>
      <c r="BL1659" s="52"/>
    </row>
    <row r="1660" spans="62:64" x14ac:dyDescent="0.45">
      <c r="BJ1660" s="19"/>
      <c r="BL1660" s="52"/>
    </row>
    <row r="1661" spans="62:64" x14ac:dyDescent="0.45">
      <c r="BJ1661" s="19"/>
      <c r="BL1661" s="52"/>
    </row>
    <row r="1662" spans="62:64" x14ac:dyDescent="0.45">
      <c r="BJ1662" s="19"/>
      <c r="BL1662" s="52"/>
    </row>
    <row r="1663" spans="62:64" x14ac:dyDescent="0.45">
      <c r="BJ1663" s="19"/>
      <c r="BL1663" s="52"/>
    </row>
    <row r="1664" spans="62:64" x14ac:dyDescent="0.45">
      <c r="BJ1664" s="19"/>
      <c r="BL1664" s="52"/>
    </row>
    <row r="1665" spans="62:64" x14ac:dyDescent="0.45">
      <c r="BJ1665" s="19"/>
      <c r="BL1665" s="52"/>
    </row>
    <row r="1666" spans="62:64" x14ac:dyDescent="0.45">
      <c r="BJ1666" s="19"/>
      <c r="BL1666" s="52"/>
    </row>
    <row r="1667" spans="62:64" x14ac:dyDescent="0.45">
      <c r="BJ1667" s="19"/>
      <c r="BL1667" s="52"/>
    </row>
    <row r="1668" spans="62:64" x14ac:dyDescent="0.45">
      <c r="BJ1668" s="19"/>
      <c r="BL1668" s="52"/>
    </row>
    <row r="1669" spans="62:64" x14ac:dyDescent="0.45">
      <c r="BJ1669" s="19"/>
      <c r="BL1669" s="52"/>
    </row>
    <row r="1670" spans="62:64" x14ac:dyDescent="0.45">
      <c r="BJ1670" s="19"/>
      <c r="BL1670" s="52"/>
    </row>
    <row r="1671" spans="62:64" x14ac:dyDescent="0.45">
      <c r="BJ1671" s="19"/>
      <c r="BL1671" s="52"/>
    </row>
    <row r="1672" spans="62:64" x14ac:dyDescent="0.45">
      <c r="BJ1672" s="19"/>
      <c r="BL1672" s="52"/>
    </row>
    <row r="1673" spans="62:64" x14ac:dyDescent="0.45">
      <c r="BJ1673" s="19"/>
      <c r="BL1673" s="52"/>
    </row>
    <row r="1674" spans="62:64" x14ac:dyDescent="0.45">
      <c r="BJ1674" s="19"/>
      <c r="BL1674" s="52"/>
    </row>
    <row r="1675" spans="62:64" x14ac:dyDescent="0.45">
      <c r="BJ1675" s="19"/>
      <c r="BL1675" s="52"/>
    </row>
    <row r="1676" spans="62:64" x14ac:dyDescent="0.45">
      <c r="BJ1676" s="19"/>
      <c r="BL1676" s="52"/>
    </row>
    <row r="1677" spans="62:64" x14ac:dyDescent="0.45">
      <c r="BJ1677" s="19"/>
      <c r="BL1677" s="52"/>
    </row>
    <row r="1678" spans="62:64" x14ac:dyDescent="0.45">
      <c r="BJ1678" s="19"/>
      <c r="BL1678" s="52"/>
    </row>
    <row r="1679" spans="62:64" x14ac:dyDescent="0.45">
      <c r="BJ1679" s="19"/>
      <c r="BL1679" s="52"/>
    </row>
    <row r="1680" spans="62:64" x14ac:dyDescent="0.45">
      <c r="BJ1680" s="19"/>
      <c r="BL1680" s="52"/>
    </row>
    <row r="1681" spans="62:64" x14ac:dyDescent="0.45">
      <c r="BJ1681" s="19"/>
      <c r="BL1681" s="52"/>
    </row>
    <row r="1682" spans="62:64" x14ac:dyDescent="0.45">
      <c r="BJ1682" s="19"/>
      <c r="BL1682" s="52"/>
    </row>
    <row r="1683" spans="62:64" x14ac:dyDescent="0.45">
      <c r="BJ1683" s="19"/>
      <c r="BL1683" s="52"/>
    </row>
    <row r="1684" spans="62:64" x14ac:dyDescent="0.45">
      <c r="BJ1684" s="19"/>
      <c r="BL1684" s="52"/>
    </row>
    <row r="1685" spans="62:64" x14ac:dyDescent="0.45">
      <c r="BJ1685" s="19"/>
      <c r="BL1685" s="52"/>
    </row>
    <row r="1686" spans="62:64" x14ac:dyDescent="0.45">
      <c r="BJ1686" s="19"/>
      <c r="BL1686" s="52"/>
    </row>
    <row r="1687" spans="62:64" x14ac:dyDescent="0.45">
      <c r="BJ1687" s="19"/>
      <c r="BL1687" s="52"/>
    </row>
    <row r="1688" spans="62:64" x14ac:dyDescent="0.45">
      <c r="BJ1688" s="19"/>
      <c r="BL1688" s="52"/>
    </row>
    <row r="1689" spans="62:64" x14ac:dyDescent="0.45">
      <c r="BJ1689" s="19"/>
      <c r="BL1689" s="52"/>
    </row>
    <row r="1690" spans="62:64" x14ac:dyDescent="0.45">
      <c r="BJ1690" s="19"/>
      <c r="BL1690" s="52"/>
    </row>
    <row r="1691" spans="62:64" x14ac:dyDescent="0.45">
      <c r="BJ1691" s="19"/>
      <c r="BL1691" s="52"/>
    </row>
    <row r="1692" spans="62:64" x14ac:dyDescent="0.45">
      <c r="BJ1692" s="19"/>
      <c r="BL1692" s="52"/>
    </row>
    <row r="1693" spans="62:64" x14ac:dyDescent="0.45">
      <c r="BJ1693" s="19"/>
      <c r="BL1693" s="52"/>
    </row>
    <row r="1694" spans="62:64" x14ac:dyDescent="0.45">
      <c r="BJ1694" s="19"/>
      <c r="BL1694" s="52"/>
    </row>
    <row r="1695" spans="62:64" x14ac:dyDescent="0.45">
      <c r="BJ1695" s="19"/>
      <c r="BL1695" s="52"/>
    </row>
    <row r="1696" spans="62:64" x14ac:dyDescent="0.45">
      <c r="BJ1696" s="19"/>
      <c r="BL1696" s="52"/>
    </row>
    <row r="1697" spans="62:64" x14ac:dyDescent="0.45">
      <c r="BJ1697" s="19"/>
      <c r="BL1697" s="52"/>
    </row>
    <row r="1698" spans="62:64" x14ac:dyDescent="0.45">
      <c r="BJ1698" s="19"/>
      <c r="BL1698" s="52"/>
    </row>
    <row r="1699" spans="62:64" x14ac:dyDescent="0.45">
      <c r="BJ1699" s="19"/>
      <c r="BL1699" s="52"/>
    </row>
    <row r="1700" spans="62:64" x14ac:dyDescent="0.45">
      <c r="BJ1700" s="19"/>
      <c r="BL1700" s="52"/>
    </row>
    <row r="1701" spans="62:64" x14ac:dyDescent="0.45">
      <c r="BJ1701" s="19"/>
      <c r="BL1701" s="52"/>
    </row>
    <row r="1702" spans="62:64" x14ac:dyDescent="0.45">
      <c r="BJ1702" s="19"/>
      <c r="BL1702" s="52"/>
    </row>
    <row r="1703" spans="62:64" x14ac:dyDescent="0.45">
      <c r="BJ1703" s="19"/>
      <c r="BL1703" s="52"/>
    </row>
    <row r="1704" spans="62:64" x14ac:dyDescent="0.45">
      <c r="BJ1704" s="19"/>
      <c r="BL1704" s="52"/>
    </row>
    <row r="1705" spans="62:64" x14ac:dyDescent="0.45">
      <c r="BJ1705" s="19"/>
      <c r="BL1705" s="52"/>
    </row>
    <row r="1706" spans="62:64" x14ac:dyDescent="0.45">
      <c r="BJ1706" s="19"/>
      <c r="BL1706" s="52"/>
    </row>
    <row r="1707" spans="62:64" x14ac:dyDescent="0.45">
      <c r="BJ1707" s="19"/>
      <c r="BL1707" s="52"/>
    </row>
    <row r="1708" spans="62:64" x14ac:dyDescent="0.45">
      <c r="BJ1708" s="19"/>
      <c r="BL1708" s="52"/>
    </row>
    <row r="1709" spans="62:64" x14ac:dyDescent="0.45">
      <c r="BJ1709" s="19"/>
      <c r="BL1709" s="52"/>
    </row>
    <row r="1710" spans="62:64" x14ac:dyDescent="0.45">
      <c r="BJ1710" s="19"/>
      <c r="BL1710" s="52"/>
    </row>
    <row r="1711" spans="62:64" x14ac:dyDescent="0.45">
      <c r="BJ1711" s="19"/>
      <c r="BL1711" s="52"/>
    </row>
    <row r="1712" spans="62:64" x14ac:dyDescent="0.45">
      <c r="BJ1712" s="19"/>
      <c r="BL1712" s="52"/>
    </row>
    <row r="1713" spans="62:64" x14ac:dyDescent="0.45">
      <c r="BJ1713" s="19"/>
      <c r="BL1713" s="52"/>
    </row>
    <row r="1714" spans="62:64" x14ac:dyDescent="0.45">
      <c r="BJ1714" s="19"/>
      <c r="BL1714" s="52"/>
    </row>
    <row r="1715" spans="62:64" x14ac:dyDescent="0.45">
      <c r="BJ1715" s="19"/>
      <c r="BL1715" s="52"/>
    </row>
    <row r="1716" spans="62:64" x14ac:dyDescent="0.45">
      <c r="BJ1716" s="19"/>
      <c r="BL1716" s="52"/>
    </row>
    <row r="1717" spans="62:64" x14ac:dyDescent="0.45">
      <c r="BJ1717" s="19"/>
      <c r="BL1717" s="52"/>
    </row>
    <row r="1718" spans="62:64" x14ac:dyDescent="0.45">
      <c r="BJ1718" s="19"/>
      <c r="BL1718" s="52"/>
    </row>
    <row r="1719" spans="62:64" x14ac:dyDescent="0.45">
      <c r="BJ1719" s="19"/>
      <c r="BL1719" s="52"/>
    </row>
    <row r="1720" spans="62:64" x14ac:dyDescent="0.45">
      <c r="BJ1720" s="19"/>
      <c r="BL1720" s="52"/>
    </row>
    <row r="1721" spans="62:64" x14ac:dyDescent="0.45">
      <c r="BJ1721" s="19"/>
      <c r="BL1721" s="52"/>
    </row>
    <row r="1722" spans="62:64" x14ac:dyDescent="0.45">
      <c r="BJ1722" s="19"/>
      <c r="BL1722" s="52"/>
    </row>
    <row r="1723" spans="62:64" x14ac:dyDescent="0.45">
      <c r="BJ1723" s="19"/>
      <c r="BL1723" s="52"/>
    </row>
    <row r="1724" spans="62:64" x14ac:dyDescent="0.45">
      <c r="BJ1724" s="19"/>
      <c r="BL1724" s="52"/>
    </row>
    <row r="1725" spans="62:64" x14ac:dyDescent="0.45">
      <c r="BJ1725" s="19"/>
      <c r="BL1725" s="52"/>
    </row>
    <row r="1726" spans="62:64" x14ac:dyDescent="0.45">
      <c r="BJ1726" s="19"/>
      <c r="BL1726" s="52"/>
    </row>
    <row r="1727" spans="62:64" x14ac:dyDescent="0.45">
      <c r="BJ1727" s="19"/>
      <c r="BL1727" s="52"/>
    </row>
    <row r="1728" spans="62:64" x14ac:dyDescent="0.45">
      <c r="BJ1728" s="19"/>
      <c r="BL1728" s="52"/>
    </row>
    <row r="1729" spans="62:64" x14ac:dyDescent="0.45">
      <c r="BJ1729" s="19"/>
      <c r="BL1729" s="52"/>
    </row>
    <row r="1730" spans="62:64" x14ac:dyDescent="0.45">
      <c r="BJ1730" s="19"/>
      <c r="BL1730" s="52"/>
    </row>
    <row r="1731" spans="62:64" x14ac:dyDescent="0.45">
      <c r="BJ1731" s="19"/>
      <c r="BL1731" s="52"/>
    </row>
    <row r="1732" spans="62:64" x14ac:dyDescent="0.45">
      <c r="BJ1732" s="19"/>
      <c r="BL1732" s="52"/>
    </row>
    <row r="1733" spans="62:64" x14ac:dyDescent="0.45">
      <c r="BJ1733" s="19"/>
      <c r="BL1733" s="52"/>
    </row>
    <row r="1734" spans="62:64" x14ac:dyDescent="0.45">
      <c r="BJ1734" s="19"/>
      <c r="BL1734" s="52"/>
    </row>
    <row r="1735" spans="62:64" x14ac:dyDescent="0.45">
      <c r="BJ1735" s="19"/>
      <c r="BL1735" s="52"/>
    </row>
    <row r="1736" spans="62:64" x14ac:dyDescent="0.45">
      <c r="BJ1736" s="19"/>
      <c r="BL1736" s="52"/>
    </row>
    <row r="1737" spans="62:64" x14ac:dyDescent="0.45">
      <c r="BJ1737" s="19"/>
      <c r="BL1737" s="52"/>
    </row>
    <row r="1738" spans="62:64" x14ac:dyDescent="0.45">
      <c r="BJ1738" s="19"/>
      <c r="BL1738" s="52"/>
    </row>
    <row r="1739" spans="62:64" x14ac:dyDescent="0.45">
      <c r="BJ1739" s="19"/>
      <c r="BL1739" s="52"/>
    </row>
    <row r="1740" spans="62:64" x14ac:dyDescent="0.45">
      <c r="BJ1740" s="19"/>
      <c r="BL1740" s="52"/>
    </row>
    <row r="1741" spans="62:64" x14ac:dyDescent="0.45">
      <c r="BJ1741" s="19"/>
      <c r="BL1741" s="52"/>
    </row>
    <row r="1742" spans="62:64" x14ac:dyDescent="0.45">
      <c r="BJ1742" s="19"/>
      <c r="BL1742" s="52"/>
    </row>
    <row r="1743" spans="62:64" x14ac:dyDescent="0.45">
      <c r="BJ1743" s="19"/>
      <c r="BL1743" s="52"/>
    </row>
    <row r="1744" spans="62:64" x14ac:dyDescent="0.45">
      <c r="BJ1744" s="19"/>
      <c r="BL1744" s="52"/>
    </row>
    <row r="1745" spans="62:64" x14ac:dyDescent="0.45">
      <c r="BJ1745" s="19"/>
      <c r="BL1745" s="52"/>
    </row>
    <row r="1746" spans="62:64" x14ac:dyDescent="0.45">
      <c r="BJ1746" s="19"/>
      <c r="BL1746" s="52"/>
    </row>
    <row r="1747" spans="62:64" x14ac:dyDescent="0.45">
      <c r="BJ1747" s="19"/>
      <c r="BL1747" s="52"/>
    </row>
    <row r="1748" spans="62:64" x14ac:dyDescent="0.45">
      <c r="BJ1748" s="19"/>
      <c r="BL1748" s="52"/>
    </row>
    <row r="1749" spans="62:64" x14ac:dyDescent="0.45">
      <c r="BJ1749" s="19"/>
      <c r="BL1749" s="52"/>
    </row>
    <row r="1750" spans="62:64" x14ac:dyDescent="0.45">
      <c r="BJ1750" s="19"/>
      <c r="BL1750" s="52"/>
    </row>
    <row r="1751" spans="62:64" x14ac:dyDescent="0.45">
      <c r="BJ1751" s="19"/>
      <c r="BL1751" s="52"/>
    </row>
    <row r="1752" spans="62:64" x14ac:dyDescent="0.45">
      <c r="BJ1752" s="19"/>
      <c r="BL1752" s="52"/>
    </row>
    <row r="1753" spans="62:64" x14ac:dyDescent="0.45">
      <c r="BJ1753" s="19"/>
      <c r="BL1753" s="52"/>
    </row>
    <row r="1754" spans="62:64" x14ac:dyDescent="0.45">
      <c r="BJ1754" s="19"/>
      <c r="BL1754" s="52"/>
    </row>
    <row r="1755" spans="62:64" x14ac:dyDescent="0.45">
      <c r="BJ1755" s="19"/>
      <c r="BL1755" s="52"/>
    </row>
    <row r="1756" spans="62:64" x14ac:dyDescent="0.45">
      <c r="BJ1756" s="19"/>
      <c r="BL1756" s="52"/>
    </row>
    <row r="1757" spans="62:64" x14ac:dyDescent="0.45">
      <c r="BJ1757" s="19"/>
      <c r="BL1757" s="52"/>
    </row>
    <row r="1758" spans="62:64" x14ac:dyDescent="0.45">
      <c r="BJ1758" s="19"/>
      <c r="BL1758" s="52"/>
    </row>
    <row r="1759" spans="62:64" x14ac:dyDescent="0.45">
      <c r="BJ1759" s="19"/>
      <c r="BL1759" s="52"/>
    </row>
    <row r="1760" spans="62:64" x14ac:dyDescent="0.45">
      <c r="BJ1760" s="19"/>
      <c r="BL1760" s="52"/>
    </row>
    <row r="1761" spans="62:64" x14ac:dyDescent="0.45">
      <c r="BJ1761" s="19"/>
      <c r="BL1761" s="52"/>
    </row>
    <row r="1762" spans="62:64" x14ac:dyDescent="0.45">
      <c r="BJ1762" s="19"/>
      <c r="BL1762" s="52"/>
    </row>
    <row r="1763" spans="62:64" x14ac:dyDescent="0.45">
      <c r="BJ1763" s="19"/>
      <c r="BL1763" s="52"/>
    </row>
    <row r="1764" spans="62:64" x14ac:dyDescent="0.45">
      <c r="BJ1764" s="19"/>
      <c r="BL1764" s="52"/>
    </row>
    <row r="1765" spans="62:64" x14ac:dyDescent="0.45">
      <c r="BJ1765" s="19"/>
      <c r="BL1765" s="52"/>
    </row>
    <row r="1766" spans="62:64" x14ac:dyDescent="0.45">
      <c r="BJ1766" s="19"/>
      <c r="BL1766" s="52"/>
    </row>
    <row r="1767" spans="62:64" x14ac:dyDescent="0.45">
      <c r="BJ1767" s="19"/>
      <c r="BL1767" s="52"/>
    </row>
    <row r="1768" spans="62:64" x14ac:dyDescent="0.45">
      <c r="BJ1768" s="19"/>
      <c r="BL1768" s="52"/>
    </row>
    <row r="1769" spans="62:64" x14ac:dyDescent="0.45">
      <c r="BJ1769" s="19"/>
      <c r="BL1769" s="52"/>
    </row>
    <row r="1770" spans="62:64" x14ac:dyDescent="0.45">
      <c r="BJ1770" s="19"/>
      <c r="BL1770" s="52"/>
    </row>
    <row r="1771" spans="62:64" x14ac:dyDescent="0.45">
      <c r="BJ1771" s="19"/>
      <c r="BL1771" s="52"/>
    </row>
    <row r="1772" spans="62:64" x14ac:dyDescent="0.45">
      <c r="BJ1772" s="19"/>
      <c r="BL1772" s="52"/>
    </row>
    <row r="1773" spans="62:64" x14ac:dyDescent="0.45">
      <c r="BJ1773" s="19"/>
      <c r="BL1773" s="52"/>
    </row>
    <row r="1774" spans="62:64" x14ac:dyDescent="0.45">
      <c r="BJ1774" s="19"/>
      <c r="BL1774" s="52"/>
    </row>
    <row r="1775" spans="62:64" x14ac:dyDescent="0.45">
      <c r="BJ1775" s="19"/>
      <c r="BL1775" s="52"/>
    </row>
    <row r="1776" spans="62:64" x14ac:dyDescent="0.45">
      <c r="BJ1776" s="19"/>
      <c r="BL1776" s="52"/>
    </row>
    <row r="1777" spans="62:64" x14ac:dyDescent="0.45">
      <c r="BJ1777" s="19"/>
      <c r="BL1777" s="52"/>
    </row>
    <row r="1778" spans="62:64" x14ac:dyDescent="0.45">
      <c r="BJ1778" s="19"/>
      <c r="BL1778" s="52"/>
    </row>
    <row r="1779" spans="62:64" x14ac:dyDescent="0.45">
      <c r="BJ1779" s="19"/>
      <c r="BL1779" s="52"/>
    </row>
    <row r="1780" spans="62:64" x14ac:dyDescent="0.45">
      <c r="BJ1780" s="19"/>
      <c r="BL1780" s="52"/>
    </row>
    <row r="1781" spans="62:64" x14ac:dyDescent="0.45">
      <c r="BJ1781" s="19"/>
      <c r="BL1781" s="52"/>
    </row>
    <row r="1782" spans="62:64" x14ac:dyDescent="0.45">
      <c r="BJ1782" s="19"/>
      <c r="BL1782" s="52"/>
    </row>
    <row r="1783" spans="62:64" x14ac:dyDescent="0.45">
      <c r="BJ1783" s="19"/>
      <c r="BL1783" s="52"/>
    </row>
    <row r="1784" spans="62:64" x14ac:dyDescent="0.45">
      <c r="BJ1784" s="19"/>
      <c r="BL1784" s="52"/>
    </row>
    <row r="1785" spans="62:64" x14ac:dyDescent="0.45">
      <c r="BJ1785" s="19"/>
      <c r="BL1785" s="52"/>
    </row>
    <row r="1786" spans="62:64" x14ac:dyDescent="0.45">
      <c r="BJ1786" s="19"/>
      <c r="BL1786" s="52"/>
    </row>
    <row r="1787" spans="62:64" x14ac:dyDescent="0.45">
      <c r="BJ1787" s="19"/>
      <c r="BL1787" s="52"/>
    </row>
    <row r="1788" spans="62:64" x14ac:dyDescent="0.45">
      <c r="BJ1788" s="19"/>
      <c r="BL1788" s="52"/>
    </row>
    <row r="1789" spans="62:64" x14ac:dyDescent="0.45">
      <c r="BJ1789" s="19"/>
      <c r="BL1789" s="52"/>
    </row>
    <row r="1790" spans="62:64" x14ac:dyDescent="0.45">
      <c r="BJ1790" s="19"/>
      <c r="BL1790" s="52"/>
    </row>
    <row r="1791" spans="62:64" x14ac:dyDescent="0.45">
      <c r="BJ1791" s="19"/>
      <c r="BL1791" s="52"/>
    </row>
    <row r="1792" spans="62:64" x14ac:dyDescent="0.45">
      <c r="BJ1792" s="19"/>
      <c r="BL1792" s="52"/>
    </row>
    <row r="1793" spans="62:64" x14ac:dyDescent="0.45">
      <c r="BJ1793" s="19"/>
      <c r="BL1793" s="52"/>
    </row>
    <row r="1794" spans="62:64" x14ac:dyDescent="0.45">
      <c r="BJ1794" s="19"/>
      <c r="BL1794" s="52"/>
    </row>
    <row r="1795" spans="62:64" x14ac:dyDescent="0.45">
      <c r="BJ1795" s="19"/>
      <c r="BL1795" s="52"/>
    </row>
    <row r="1796" spans="62:64" x14ac:dyDescent="0.45">
      <c r="BJ1796" s="19"/>
      <c r="BL1796" s="52"/>
    </row>
    <row r="1797" spans="62:64" x14ac:dyDescent="0.45">
      <c r="BJ1797" s="19"/>
      <c r="BL1797" s="52"/>
    </row>
    <row r="1798" spans="62:64" x14ac:dyDescent="0.45">
      <c r="BJ1798" s="19"/>
      <c r="BL1798" s="52"/>
    </row>
    <row r="1799" spans="62:64" x14ac:dyDescent="0.45">
      <c r="BJ1799" s="19"/>
      <c r="BL1799" s="52"/>
    </row>
    <row r="1800" spans="62:64" x14ac:dyDescent="0.45">
      <c r="BJ1800" s="19"/>
      <c r="BL1800" s="52"/>
    </row>
    <row r="1801" spans="62:64" x14ac:dyDescent="0.45">
      <c r="BJ1801" s="19"/>
      <c r="BL1801" s="52"/>
    </row>
    <row r="1802" spans="62:64" x14ac:dyDescent="0.45">
      <c r="BJ1802" s="19"/>
      <c r="BL1802" s="52"/>
    </row>
    <row r="1803" spans="62:64" x14ac:dyDescent="0.45">
      <c r="BJ1803" s="19"/>
      <c r="BL1803" s="52"/>
    </row>
    <row r="1804" spans="62:64" x14ac:dyDescent="0.45">
      <c r="BJ1804" s="19"/>
      <c r="BL1804" s="52"/>
    </row>
    <row r="1805" spans="62:64" x14ac:dyDescent="0.45">
      <c r="BJ1805" s="19"/>
      <c r="BL1805" s="52"/>
    </row>
    <row r="1806" spans="62:64" x14ac:dyDescent="0.45">
      <c r="BJ1806" s="19"/>
      <c r="BL1806" s="52"/>
    </row>
    <row r="1807" spans="62:64" x14ac:dyDescent="0.45">
      <c r="BJ1807" s="19"/>
      <c r="BL1807" s="52"/>
    </row>
    <row r="1808" spans="62:64" x14ac:dyDescent="0.45">
      <c r="BJ1808" s="19"/>
      <c r="BL1808" s="52"/>
    </row>
    <row r="1809" spans="62:64" x14ac:dyDescent="0.45">
      <c r="BJ1809" s="19"/>
      <c r="BL1809" s="52"/>
    </row>
    <row r="1810" spans="62:64" x14ac:dyDescent="0.45">
      <c r="BJ1810" s="19"/>
      <c r="BL1810" s="52"/>
    </row>
    <row r="1811" spans="62:64" x14ac:dyDescent="0.45">
      <c r="BJ1811" s="19"/>
      <c r="BL1811" s="52"/>
    </row>
    <row r="1812" spans="62:64" x14ac:dyDescent="0.45">
      <c r="BJ1812" s="19"/>
      <c r="BL1812" s="52"/>
    </row>
    <row r="1813" spans="62:64" x14ac:dyDescent="0.45">
      <c r="BJ1813" s="19"/>
      <c r="BL1813" s="52"/>
    </row>
    <row r="1814" spans="62:64" x14ac:dyDescent="0.45">
      <c r="BJ1814" s="19"/>
      <c r="BL1814" s="52"/>
    </row>
    <row r="1815" spans="62:64" x14ac:dyDescent="0.45">
      <c r="BJ1815" s="19"/>
      <c r="BL1815" s="52"/>
    </row>
    <row r="1816" spans="62:64" x14ac:dyDescent="0.45">
      <c r="BJ1816" s="19"/>
      <c r="BL1816" s="52"/>
    </row>
    <row r="1817" spans="62:64" x14ac:dyDescent="0.45">
      <c r="BJ1817" s="19"/>
      <c r="BL1817" s="52"/>
    </row>
    <row r="1818" spans="62:64" x14ac:dyDescent="0.45">
      <c r="BJ1818" s="19"/>
      <c r="BL1818" s="52"/>
    </row>
    <row r="1819" spans="62:64" x14ac:dyDescent="0.45">
      <c r="BJ1819" s="19"/>
      <c r="BL1819" s="52"/>
    </row>
    <row r="1820" spans="62:64" x14ac:dyDescent="0.45">
      <c r="BJ1820" s="19"/>
      <c r="BL1820" s="52"/>
    </row>
    <row r="1821" spans="62:64" x14ac:dyDescent="0.45">
      <c r="BJ1821" s="19"/>
      <c r="BL1821" s="52"/>
    </row>
    <row r="1822" spans="62:64" x14ac:dyDescent="0.45">
      <c r="BJ1822" s="19"/>
      <c r="BL1822" s="52"/>
    </row>
    <row r="1823" spans="62:64" x14ac:dyDescent="0.45">
      <c r="BJ1823" s="19"/>
      <c r="BL1823" s="52"/>
    </row>
    <row r="1824" spans="62:64" x14ac:dyDescent="0.45">
      <c r="BJ1824" s="19"/>
      <c r="BL1824" s="52"/>
    </row>
    <row r="1825" spans="62:64" x14ac:dyDescent="0.45">
      <c r="BJ1825" s="19"/>
      <c r="BL1825" s="52"/>
    </row>
    <row r="1826" spans="62:64" x14ac:dyDescent="0.45">
      <c r="BJ1826" s="19"/>
      <c r="BL1826" s="52"/>
    </row>
    <row r="1827" spans="62:64" x14ac:dyDescent="0.45">
      <c r="BJ1827" s="19"/>
      <c r="BL1827" s="52"/>
    </row>
    <row r="1828" spans="62:64" x14ac:dyDescent="0.45">
      <c r="BJ1828" s="19"/>
      <c r="BL1828" s="52"/>
    </row>
    <row r="1829" spans="62:64" x14ac:dyDescent="0.45">
      <c r="BJ1829" s="19"/>
      <c r="BL1829" s="52"/>
    </row>
    <row r="1830" spans="62:64" x14ac:dyDescent="0.45">
      <c r="BJ1830" s="19"/>
      <c r="BL1830" s="52"/>
    </row>
    <row r="1831" spans="62:64" x14ac:dyDescent="0.45">
      <c r="BJ1831" s="19"/>
      <c r="BL1831" s="52"/>
    </row>
    <row r="1832" spans="62:64" x14ac:dyDescent="0.45">
      <c r="BJ1832" s="19"/>
      <c r="BL1832" s="52"/>
    </row>
    <row r="1833" spans="62:64" x14ac:dyDescent="0.45">
      <c r="BJ1833" s="19"/>
      <c r="BL1833" s="52"/>
    </row>
    <row r="1834" spans="62:64" x14ac:dyDescent="0.45">
      <c r="BJ1834" s="19"/>
      <c r="BL1834" s="52"/>
    </row>
    <row r="1835" spans="62:64" x14ac:dyDescent="0.45">
      <c r="BJ1835" s="19"/>
      <c r="BL1835" s="52"/>
    </row>
    <row r="1836" spans="62:64" x14ac:dyDescent="0.45">
      <c r="BJ1836" s="19"/>
      <c r="BL1836" s="52"/>
    </row>
    <row r="1837" spans="62:64" x14ac:dyDescent="0.45">
      <c r="BJ1837" s="19"/>
      <c r="BL1837" s="52"/>
    </row>
    <row r="1838" spans="62:64" x14ac:dyDescent="0.45">
      <c r="BJ1838" s="19"/>
      <c r="BL1838" s="52"/>
    </row>
    <row r="1839" spans="62:64" x14ac:dyDescent="0.45">
      <c r="BJ1839" s="19"/>
      <c r="BL1839" s="52"/>
    </row>
    <row r="1840" spans="62:64" x14ac:dyDescent="0.45">
      <c r="BJ1840" s="19"/>
      <c r="BL1840" s="52"/>
    </row>
    <row r="1841" spans="62:64" x14ac:dyDescent="0.45">
      <c r="BJ1841" s="19"/>
      <c r="BL1841" s="52"/>
    </row>
    <row r="1842" spans="62:64" x14ac:dyDescent="0.45">
      <c r="BJ1842" s="19"/>
      <c r="BL1842" s="52"/>
    </row>
    <row r="1843" spans="62:64" x14ac:dyDescent="0.45">
      <c r="BJ1843" s="19"/>
      <c r="BL1843" s="52"/>
    </row>
    <row r="1844" spans="62:64" x14ac:dyDescent="0.45">
      <c r="BJ1844" s="19"/>
      <c r="BL1844" s="52"/>
    </row>
    <row r="1845" spans="62:64" x14ac:dyDescent="0.45">
      <c r="BJ1845" s="19"/>
      <c r="BL1845" s="52"/>
    </row>
    <row r="1846" spans="62:64" x14ac:dyDescent="0.45">
      <c r="BJ1846" s="19"/>
      <c r="BL1846" s="52"/>
    </row>
    <row r="1847" spans="62:64" x14ac:dyDescent="0.45">
      <c r="BJ1847" s="19"/>
      <c r="BL1847" s="52"/>
    </row>
    <row r="1848" spans="62:64" x14ac:dyDescent="0.45">
      <c r="BJ1848" s="19"/>
      <c r="BL1848" s="52"/>
    </row>
    <row r="1849" spans="62:64" x14ac:dyDescent="0.45">
      <c r="BJ1849" s="19"/>
      <c r="BL1849" s="52"/>
    </row>
    <row r="1850" spans="62:64" x14ac:dyDescent="0.45">
      <c r="BJ1850" s="19"/>
      <c r="BL1850" s="52"/>
    </row>
    <row r="1851" spans="62:64" x14ac:dyDescent="0.45">
      <c r="BJ1851" s="19"/>
      <c r="BL1851" s="52"/>
    </row>
    <row r="1852" spans="62:64" x14ac:dyDescent="0.45">
      <c r="BJ1852" s="19"/>
      <c r="BL1852" s="52"/>
    </row>
    <row r="1853" spans="62:64" x14ac:dyDescent="0.45">
      <c r="BJ1853" s="19"/>
      <c r="BL1853" s="52"/>
    </row>
    <row r="1854" spans="62:64" x14ac:dyDescent="0.45">
      <c r="BJ1854" s="19"/>
      <c r="BL1854" s="52"/>
    </row>
    <row r="1855" spans="62:64" x14ac:dyDescent="0.45">
      <c r="BJ1855" s="19"/>
      <c r="BL1855" s="52"/>
    </row>
    <row r="1856" spans="62:64" x14ac:dyDescent="0.45">
      <c r="BJ1856" s="19"/>
      <c r="BL1856" s="52"/>
    </row>
    <row r="1857" spans="62:64" x14ac:dyDescent="0.45">
      <c r="BJ1857" s="19"/>
      <c r="BL1857" s="52"/>
    </row>
    <row r="1858" spans="62:64" x14ac:dyDescent="0.45">
      <c r="BJ1858" s="19"/>
      <c r="BL1858" s="52"/>
    </row>
    <row r="1859" spans="62:64" x14ac:dyDescent="0.45">
      <c r="BJ1859" s="19"/>
      <c r="BL1859" s="52"/>
    </row>
    <row r="1860" spans="62:64" x14ac:dyDescent="0.45">
      <c r="BJ1860" s="19"/>
      <c r="BL1860" s="52"/>
    </row>
    <row r="1861" spans="62:64" x14ac:dyDescent="0.45">
      <c r="BJ1861" s="19"/>
      <c r="BL1861" s="52"/>
    </row>
    <row r="1862" spans="62:64" x14ac:dyDescent="0.45">
      <c r="BJ1862" s="19"/>
      <c r="BL1862" s="52"/>
    </row>
    <row r="1863" spans="62:64" x14ac:dyDescent="0.45">
      <c r="BJ1863" s="19"/>
      <c r="BL1863" s="52"/>
    </row>
    <row r="1864" spans="62:64" x14ac:dyDescent="0.45">
      <c r="BJ1864" s="19"/>
      <c r="BL1864" s="52"/>
    </row>
    <row r="1865" spans="62:64" x14ac:dyDescent="0.45">
      <c r="BJ1865" s="19"/>
      <c r="BL1865" s="52"/>
    </row>
    <row r="1866" spans="62:64" x14ac:dyDescent="0.45">
      <c r="BJ1866" s="19"/>
      <c r="BL1866" s="52"/>
    </row>
    <row r="1867" spans="62:64" x14ac:dyDescent="0.45">
      <c r="BJ1867" s="19"/>
      <c r="BL1867" s="52"/>
    </row>
    <row r="1868" spans="62:64" x14ac:dyDescent="0.45">
      <c r="BJ1868" s="19"/>
      <c r="BL1868" s="52"/>
    </row>
    <row r="1869" spans="62:64" x14ac:dyDescent="0.45">
      <c r="BJ1869" s="19"/>
      <c r="BL1869" s="52"/>
    </row>
    <row r="1870" spans="62:64" x14ac:dyDescent="0.45">
      <c r="BJ1870" s="19"/>
      <c r="BL1870" s="52"/>
    </row>
    <row r="1871" spans="62:64" x14ac:dyDescent="0.45">
      <c r="BJ1871" s="19"/>
      <c r="BL1871" s="52"/>
    </row>
    <row r="1872" spans="62:64" x14ac:dyDescent="0.45">
      <c r="BJ1872" s="19"/>
      <c r="BL1872" s="52"/>
    </row>
    <row r="1873" spans="62:64" x14ac:dyDescent="0.45">
      <c r="BJ1873" s="19"/>
      <c r="BL1873" s="52"/>
    </row>
    <row r="1874" spans="62:64" x14ac:dyDescent="0.45">
      <c r="BJ1874" s="19"/>
      <c r="BL1874" s="52"/>
    </row>
    <row r="1875" spans="62:64" x14ac:dyDescent="0.45">
      <c r="BJ1875" s="19"/>
      <c r="BL1875" s="52"/>
    </row>
    <row r="1876" spans="62:64" x14ac:dyDescent="0.45">
      <c r="BJ1876" s="19"/>
      <c r="BL1876" s="52"/>
    </row>
    <row r="1877" spans="62:64" x14ac:dyDescent="0.45">
      <c r="BJ1877" s="19"/>
      <c r="BL1877" s="52"/>
    </row>
    <row r="1878" spans="62:64" x14ac:dyDescent="0.45">
      <c r="BJ1878" s="19"/>
      <c r="BL1878" s="52"/>
    </row>
    <row r="1879" spans="62:64" x14ac:dyDescent="0.45">
      <c r="BJ1879" s="19"/>
      <c r="BL1879" s="52"/>
    </row>
    <row r="1880" spans="62:64" x14ac:dyDescent="0.45">
      <c r="BJ1880" s="19"/>
      <c r="BL1880" s="52"/>
    </row>
    <row r="1881" spans="62:64" x14ac:dyDescent="0.45">
      <c r="BJ1881" s="19"/>
      <c r="BL1881" s="52"/>
    </row>
    <row r="1882" spans="62:64" x14ac:dyDescent="0.45">
      <c r="BJ1882" s="19"/>
      <c r="BL1882" s="52"/>
    </row>
    <row r="1883" spans="62:64" x14ac:dyDescent="0.45">
      <c r="BJ1883" s="19"/>
      <c r="BL1883" s="52"/>
    </row>
    <row r="1884" spans="62:64" x14ac:dyDescent="0.45">
      <c r="BJ1884" s="19"/>
      <c r="BL1884" s="52"/>
    </row>
    <row r="1885" spans="62:64" x14ac:dyDescent="0.45">
      <c r="BJ1885" s="19"/>
      <c r="BL1885" s="52"/>
    </row>
    <row r="1886" spans="62:64" x14ac:dyDescent="0.45">
      <c r="BJ1886" s="19"/>
      <c r="BL1886" s="52"/>
    </row>
    <row r="1887" spans="62:64" x14ac:dyDescent="0.45">
      <c r="BJ1887" s="19"/>
      <c r="BL1887" s="52"/>
    </row>
    <row r="1888" spans="62:64" x14ac:dyDescent="0.45">
      <c r="BJ1888" s="19"/>
      <c r="BL1888" s="52"/>
    </row>
    <row r="1889" spans="62:64" x14ac:dyDescent="0.45">
      <c r="BJ1889" s="19"/>
      <c r="BL1889" s="52"/>
    </row>
    <row r="1890" spans="62:64" x14ac:dyDescent="0.45">
      <c r="BJ1890" s="19"/>
      <c r="BL1890" s="52"/>
    </row>
    <row r="1891" spans="62:64" x14ac:dyDescent="0.45">
      <c r="BJ1891" s="19"/>
      <c r="BL1891" s="52"/>
    </row>
    <row r="1892" spans="62:64" x14ac:dyDescent="0.45">
      <c r="BJ1892" s="19"/>
      <c r="BL1892" s="52"/>
    </row>
    <row r="1893" spans="62:64" x14ac:dyDescent="0.45">
      <c r="BJ1893" s="19"/>
      <c r="BL1893" s="52"/>
    </row>
    <row r="1894" spans="62:64" x14ac:dyDescent="0.45">
      <c r="BJ1894" s="19"/>
      <c r="BL1894" s="52"/>
    </row>
    <row r="1895" spans="62:64" x14ac:dyDescent="0.45">
      <c r="BJ1895" s="19"/>
      <c r="BL1895" s="52"/>
    </row>
    <row r="1896" spans="62:64" x14ac:dyDescent="0.45">
      <c r="BJ1896" s="19"/>
      <c r="BL1896" s="52"/>
    </row>
    <row r="1897" spans="62:64" x14ac:dyDescent="0.45">
      <c r="BJ1897" s="19"/>
      <c r="BL1897" s="52"/>
    </row>
    <row r="1898" spans="62:64" x14ac:dyDescent="0.45">
      <c r="BJ1898" s="19"/>
      <c r="BL1898" s="52"/>
    </row>
    <row r="1899" spans="62:64" x14ac:dyDescent="0.45">
      <c r="BJ1899" s="19"/>
      <c r="BL1899" s="52"/>
    </row>
    <row r="1900" spans="62:64" x14ac:dyDescent="0.45">
      <c r="BJ1900" s="19"/>
      <c r="BL1900" s="52"/>
    </row>
    <row r="1901" spans="62:64" x14ac:dyDescent="0.45">
      <c r="BJ1901" s="19"/>
      <c r="BL1901" s="52"/>
    </row>
    <row r="1902" spans="62:64" x14ac:dyDescent="0.45">
      <c r="BJ1902" s="19"/>
      <c r="BL1902" s="52"/>
    </row>
    <row r="1903" spans="62:64" x14ac:dyDescent="0.45">
      <c r="BJ1903" s="19"/>
      <c r="BL1903" s="52"/>
    </row>
    <row r="1904" spans="62:64" x14ac:dyDescent="0.45">
      <c r="BJ1904" s="19"/>
      <c r="BL1904" s="52"/>
    </row>
    <row r="1905" spans="62:64" x14ac:dyDescent="0.45">
      <c r="BJ1905" s="19"/>
      <c r="BL1905" s="52"/>
    </row>
    <row r="1906" spans="62:64" x14ac:dyDescent="0.45">
      <c r="BJ1906" s="19"/>
      <c r="BL1906" s="52"/>
    </row>
    <row r="1907" spans="62:64" x14ac:dyDescent="0.45">
      <c r="BJ1907" s="19"/>
      <c r="BL1907" s="52"/>
    </row>
    <row r="1908" spans="62:64" x14ac:dyDescent="0.45">
      <c r="BJ1908" s="19"/>
      <c r="BL1908" s="52"/>
    </row>
    <row r="1909" spans="62:64" x14ac:dyDescent="0.45">
      <c r="BJ1909" s="19"/>
      <c r="BL1909" s="52"/>
    </row>
    <row r="1910" spans="62:64" x14ac:dyDescent="0.45">
      <c r="BJ1910" s="19"/>
      <c r="BL1910" s="52"/>
    </row>
    <row r="1911" spans="62:64" x14ac:dyDescent="0.45">
      <c r="BJ1911" s="19"/>
      <c r="BL1911" s="52"/>
    </row>
    <row r="1912" spans="62:64" x14ac:dyDescent="0.45">
      <c r="BJ1912" s="19"/>
      <c r="BL1912" s="52"/>
    </row>
    <row r="1913" spans="62:64" x14ac:dyDescent="0.45">
      <c r="BJ1913" s="19"/>
      <c r="BL1913" s="52"/>
    </row>
    <row r="1914" spans="62:64" x14ac:dyDescent="0.45">
      <c r="BJ1914" s="19"/>
      <c r="BL1914" s="52"/>
    </row>
    <row r="1915" spans="62:64" x14ac:dyDescent="0.45">
      <c r="BJ1915" s="19"/>
      <c r="BL1915" s="52"/>
    </row>
    <row r="1916" spans="62:64" x14ac:dyDescent="0.45">
      <c r="BJ1916" s="19"/>
      <c r="BL1916" s="52"/>
    </row>
    <row r="1917" spans="62:64" x14ac:dyDescent="0.45">
      <c r="BJ1917" s="19"/>
      <c r="BL1917" s="52"/>
    </row>
    <row r="1918" spans="62:64" x14ac:dyDescent="0.45">
      <c r="BJ1918" s="19"/>
      <c r="BL1918" s="52"/>
    </row>
    <row r="1919" spans="62:64" x14ac:dyDescent="0.45">
      <c r="BJ1919" s="19"/>
      <c r="BL1919" s="52"/>
    </row>
    <row r="1920" spans="62:64" x14ac:dyDescent="0.45">
      <c r="BJ1920" s="19"/>
      <c r="BL1920" s="52"/>
    </row>
    <row r="1921" spans="62:64" x14ac:dyDescent="0.45">
      <c r="BJ1921" s="19"/>
      <c r="BL1921" s="52"/>
    </row>
    <row r="1922" spans="62:64" x14ac:dyDescent="0.45">
      <c r="BJ1922" s="19"/>
      <c r="BL1922" s="52"/>
    </row>
    <row r="1923" spans="62:64" x14ac:dyDescent="0.45">
      <c r="BJ1923" s="19"/>
      <c r="BL1923" s="52"/>
    </row>
    <row r="1924" spans="62:64" x14ac:dyDescent="0.45">
      <c r="BJ1924" s="19"/>
      <c r="BL1924" s="52"/>
    </row>
    <row r="1925" spans="62:64" x14ac:dyDescent="0.45">
      <c r="BJ1925" s="19"/>
      <c r="BL1925" s="52"/>
    </row>
    <row r="1926" spans="62:64" x14ac:dyDescent="0.45">
      <c r="BJ1926" s="19"/>
      <c r="BL1926" s="52"/>
    </row>
    <row r="1927" spans="62:64" x14ac:dyDescent="0.45">
      <c r="BJ1927" s="19"/>
      <c r="BL1927" s="52"/>
    </row>
    <row r="1928" spans="62:64" x14ac:dyDescent="0.45">
      <c r="BJ1928" s="19"/>
      <c r="BL1928" s="52"/>
    </row>
    <row r="1929" spans="62:64" x14ac:dyDescent="0.45">
      <c r="BJ1929" s="19"/>
      <c r="BL1929" s="52"/>
    </row>
    <row r="1930" spans="62:64" x14ac:dyDescent="0.45">
      <c r="BJ1930" s="19"/>
      <c r="BL1930" s="52"/>
    </row>
    <row r="1931" spans="62:64" x14ac:dyDescent="0.45">
      <c r="BJ1931" s="19"/>
      <c r="BL1931" s="52"/>
    </row>
    <row r="1932" spans="62:64" x14ac:dyDescent="0.45">
      <c r="BJ1932" s="19"/>
      <c r="BL1932" s="52"/>
    </row>
    <row r="1933" spans="62:64" x14ac:dyDescent="0.45">
      <c r="BJ1933" s="19"/>
      <c r="BL1933" s="52"/>
    </row>
    <row r="1934" spans="62:64" x14ac:dyDescent="0.45">
      <c r="BJ1934" s="19"/>
      <c r="BL1934" s="52"/>
    </row>
    <row r="1935" spans="62:64" x14ac:dyDescent="0.45">
      <c r="BJ1935" s="19"/>
      <c r="BL1935" s="52"/>
    </row>
    <row r="1936" spans="62:64" x14ac:dyDescent="0.45">
      <c r="BJ1936" s="19"/>
      <c r="BL1936" s="52"/>
    </row>
    <row r="1937" spans="62:64" x14ac:dyDescent="0.45">
      <c r="BJ1937" s="19"/>
      <c r="BL1937" s="52"/>
    </row>
    <row r="1938" spans="62:64" x14ac:dyDescent="0.45">
      <c r="BJ1938" s="19"/>
      <c r="BL1938" s="52"/>
    </row>
    <row r="1939" spans="62:64" x14ac:dyDescent="0.45">
      <c r="BJ1939" s="19"/>
      <c r="BL1939" s="52"/>
    </row>
    <row r="1940" spans="62:64" x14ac:dyDescent="0.45">
      <c r="BJ1940" s="19"/>
      <c r="BL1940" s="52"/>
    </row>
    <row r="1941" spans="62:64" x14ac:dyDescent="0.45">
      <c r="BJ1941" s="19"/>
      <c r="BL1941" s="52"/>
    </row>
    <row r="1942" spans="62:64" x14ac:dyDescent="0.45">
      <c r="BJ1942" s="19"/>
      <c r="BL1942" s="52"/>
    </row>
    <row r="1943" spans="62:64" x14ac:dyDescent="0.45">
      <c r="BJ1943" s="19"/>
      <c r="BL1943" s="52"/>
    </row>
    <row r="1944" spans="62:64" x14ac:dyDescent="0.45">
      <c r="BJ1944" s="19"/>
      <c r="BL1944" s="52"/>
    </row>
    <row r="1945" spans="62:64" x14ac:dyDescent="0.45">
      <c r="BJ1945" s="19"/>
      <c r="BL1945" s="52"/>
    </row>
    <row r="1946" spans="62:64" x14ac:dyDescent="0.45">
      <c r="BJ1946" s="19"/>
      <c r="BL1946" s="52"/>
    </row>
    <row r="1947" spans="62:64" x14ac:dyDescent="0.45">
      <c r="BJ1947" s="19"/>
      <c r="BL1947" s="52"/>
    </row>
    <row r="1948" spans="62:64" x14ac:dyDescent="0.45">
      <c r="BJ1948" s="19"/>
      <c r="BL1948" s="52"/>
    </row>
    <row r="1949" spans="62:64" x14ac:dyDescent="0.45">
      <c r="BJ1949" s="19"/>
      <c r="BL1949" s="52"/>
    </row>
    <row r="1950" spans="62:64" x14ac:dyDescent="0.45">
      <c r="BJ1950" s="19"/>
      <c r="BL1950" s="52"/>
    </row>
    <row r="1951" spans="62:64" x14ac:dyDescent="0.45">
      <c r="BJ1951" s="19"/>
      <c r="BL1951" s="52"/>
    </row>
    <row r="1952" spans="62:64" x14ac:dyDescent="0.45">
      <c r="BJ1952" s="19"/>
      <c r="BL1952" s="52"/>
    </row>
    <row r="1953" spans="62:64" x14ac:dyDescent="0.45">
      <c r="BJ1953" s="19"/>
      <c r="BL1953" s="52"/>
    </row>
    <row r="1954" spans="62:64" x14ac:dyDescent="0.45">
      <c r="BJ1954" s="19"/>
      <c r="BL1954" s="52"/>
    </row>
    <row r="1955" spans="62:64" x14ac:dyDescent="0.45">
      <c r="BJ1955" s="19"/>
      <c r="BL1955" s="52"/>
    </row>
    <row r="1956" spans="62:64" x14ac:dyDescent="0.45">
      <c r="BJ1956" s="19"/>
      <c r="BL1956" s="52"/>
    </row>
    <row r="1957" spans="62:64" x14ac:dyDescent="0.45">
      <c r="BJ1957" s="19"/>
      <c r="BL1957" s="52"/>
    </row>
    <row r="1958" spans="62:64" x14ac:dyDescent="0.45">
      <c r="BJ1958" s="19"/>
      <c r="BL1958" s="52"/>
    </row>
    <row r="1959" spans="62:64" x14ac:dyDescent="0.45">
      <c r="BJ1959" s="19"/>
      <c r="BL1959" s="52"/>
    </row>
    <row r="1960" spans="62:64" x14ac:dyDescent="0.45">
      <c r="BJ1960" s="19"/>
      <c r="BL1960" s="52"/>
    </row>
    <row r="1961" spans="62:64" x14ac:dyDescent="0.45">
      <c r="BJ1961" s="19"/>
      <c r="BL1961" s="52"/>
    </row>
    <row r="1962" spans="62:64" x14ac:dyDescent="0.45">
      <c r="BJ1962" s="19"/>
      <c r="BL1962" s="52"/>
    </row>
    <row r="1963" spans="62:64" x14ac:dyDescent="0.45">
      <c r="BJ1963" s="19"/>
      <c r="BL1963" s="52"/>
    </row>
    <row r="1964" spans="62:64" x14ac:dyDescent="0.45">
      <c r="BJ1964" s="19"/>
      <c r="BL1964" s="52"/>
    </row>
    <row r="1965" spans="62:64" x14ac:dyDescent="0.45">
      <c r="BJ1965" s="19"/>
      <c r="BL1965" s="52"/>
    </row>
    <row r="1966" spans="62:64" x14ac:dyDescent="0.45">
      <c r="BJ1966" s="19"/>
      <c r="BL1966" s="52"/>
    </row>
    <row r="1967" spans="62:64" x14ac:dyDescent="0.45">
      <c r="BJ1967" s="19"/>
      <c r="BL1967" s="52"/>
    </row>
    <row r="1968" spans="62:64" x14ac:dyDescent="0.45">
      <c r="BJ1968" s="19"/>
      <c r="BL1968" s="52"/>
    </row>
    <row r="1969" spans="62:64" x14ac:dyDescent="0.45">
      <c r="BJ1969" s="19"/>
      <c r="BL1969" s="52"/>
    </row>
    <row r="1970" spans="62:64" x14ac:dyDescent="0.45">
      <c r="BJ1970" s="19"/>
      <c r="BL1970" s="52"/>
    </row>
    <row r="1971" spans="62:64" x14ac:dyDescent="0.45">
      <c r="BJ1971" s="19"/>
      <c r="BL1971" s="52"/>
    </row>
    <row r="1972" spans="62:64" x14ac:dyDescent="0.45">
      <c r="BJ1972" s="19"/>
      <c r="BL1972" s="52"/>
    </row>
    <row r="1973" spans="62:64" x14ac:dyDescent="0.45">
      <c r="BJ1973" s="19"/>
      <c r="BL1973" s="52"/>
    </row>
    <row r="1974" spans="62:64" x14ac:dyDescent="0.45">
      <c r="BJ1974" s="19"/>
      <c r="BL1974" s="52"/>
    </row>
    <row r="1975" spans="62:64" x14ac:dyDescent="0.45">
      <c r="BJ1975" s="19"/>
      <c r="BL1975" s="52"/>
    </row>
    <row r="1976" spans="62:64" x14ac:dyDescent="0.45">
      <c r="BJ1976" s="19"/>
      <c r="BL1976" s="52"/>
    </row>
    <row r="1977" spans="62:64" x14ac:dyDescent="0.45">
      <c r="BJ1977" s="19"/>
      <c r="BL1977" s="52"/>
    </row>
    <row r="1978" spans="62:64" x14ac:dyDescent="0.45">
      <c r="BJ1978" s="19"/>
      <c r="BL1978" s="52"/>
    </row>
    <row r="1979" spans="62:64" x14ac:dyDescent="0.45">
      <c r="BJ1979" s="19"/>
      <c r="BL1979" s="52"/>
    </row>
    <row r="1980" spans="62:64" x14ac:dyDescent="0.45">
      <c r="BJ1980" s="19"/>
      <c r="BL1980" s="52"/>
    </row>
    <row r="1981" spans="62:64" x14ac:dyDescent="0.45">
      <c r="BJ1981" s="19"/>
      <c r="BL1981" s="52"/>
    </row>
    <row r="1982" spans="62:64" x14ac:dyDescent="0.45">
      <c r="BJ1982" s="19"/>
      <c r="BL1982" s="52"/>
    </row>
    <row r="1983" spans="62:64" x14ac:dyDescent="0.45">
      <c r="BJ1983" s="19"/>
      <c r="BL1983" s="52"/>
    </row>
    <row r="1984" spans="62:64" x14ac:dyDescent="0.45">
      <c r="BJ1984" s="19"/>
      <c r="BL1984" s="52"/>
    </row>
    <row r="1985" spans="62:64" x14ac:dyDescent="0.45">
      <c r="BJ1985" s="19"/>
      <c r="BL1985" s="52"/>
    </row>
    <row r="1986" spans="62:64" x14ac:dyDescent="0.45">
      <c r="BJ1986" s="19"/>
      <c r="BL1986" s="52"/>
    </row>
    <row r="1987" spans="62:64" x14ac:dyDescent="0.45">
      <c r="BJ1987" s="19"/>
      <c r="BL1987" s="52"/>
    </row>
    <row r="1988" spans="62:64" x14ac:dyDescent="0.45">
      <c r="BJ1988" s="19"/>
      <c r="BL1988" s="52"/>
    </row>
    <row r="1989" spans="62:64" x14ac:dyDescent="0.45">
      <c r="BJ1989" s="19"/>
      <c r="BL1989" s="52"/>
    </row>
    <row r="1990" spans="62:64" x14ac:dyDescent="0.45">
      <c r="BJ1990" s="19"/>
      <c r="BL1990" s="52"/>
    </row>
    <row r="1991" spans="62:64" x14ac:dyDescent="0.45">
      <c r="BJ1991" s="19"/>
      <c r="BL1991" s="52"/>
    </row>
    <row r="1992" spans="62:64" x14ac:dyDescent="0.45">
      <c r="BJ1992" s="19"/>
      <c r="BL1992" s="52"/>
    </row>
    <row r="1993" spans="62:64" x14ac:dyDescent="0.45">
      <c r="BJ1993" s="19"/>
      <c r="BL1993" s="52"/>
    </row>
    <row r="1994" spans="62:64" x14ac:dyDescent="0.45">
      <c r="BJ1994" s="19"/>
      <c r="BL1994" s="52"/>
    </row>
    <row r="1995" spans="62:64" x14ac:dyDescent="0.45">
      <c r="BJ1995" s="19"/>
      <c r="BL1995" s="52"/>
    </row>
    <row r="1996" spans="62:64" x14ac:dyDescent="0.45">
      <c r="BJ1996" s="19"/>
      <c r="BL1996" s="52"/>
    </row>
    <row r="1997" spans="62:64" x14ac:dyDescent="0.45">
      <c r="BJ1997" s="19"/>
      <c r="BL1997" s="52"/>
    </row>
    <row r="1998" spans="62:64" x14ac:dyDescent="0.45">
      <c r="BJ1998" s="19"/>
      <c r="BL1998" s="52"/>
    </row>
    <row r="1999" spans="62:64" x14ac:dyDescent="0.45">
      <c r="BJ1999" s="19"/>
      <c r="BL1999" s="52"/>
    </row>
    <row r="2000" spans="62:64" x14ac:dyDescent="0.45">
      <c r="BJ2000" s="19"/>
      <c r="BL2000" s="52"/>
    </row>
    <row r="2001" spans="62:64" x14ac:dyDescent="0.45">
      <c r="BJ2001" s="19"/>
      <c r="BL2001" s="52"/>
    </row>
    <row r="2002" spans="62:64" x14ac:dyDescent="0.45">
      <c r="BJ2002" s="19"/>
      <c r="BL2002" s="52"/>
    </row>
    <row r="2003" spans="62:64" x14ac:dyDescent="0.45">
      <c r="BJ2003" s="19"/>
      <c r="BL2003" s="52"/>
    </row>
    <row r="2004" spans="62:64" x14ac:dyDescent="0.45">
      <c r="BJ2004" s="19"/>
      <c r="BL2004" s="52"/>
    </row>
    <row r="2005" spans="62:64" x14ac:dyDescent="0.45">
      <c r="BJ2005" s="19"/>
      <c r="BL2005" s="52"/>
    </row>
    <row r="2006" spans="62:64" x14ac:dyDescent="0.45">
      <c r="BJ2006" s="19"/>
      <c r="BL2006" s="52"/>
    </row>
    <row r="2007" spans="62:64" x14ac:dyDescent="0.45">
      <c r="BJ2007" s="19"/>
      <c r="BL2007" s="52"/>
    </row>
    <row r="2008" spans="62:64" x14ac:dyDescent="0.45">
      <c r="BJ2008" s="19"/>
      <c r="BL2008" s="52"/>
    </row>
    <row r="2009" spans="62:64" x14ac:dyDescent="0.45">
      <c r="BJ2009" s="19"/>
      <c r="BL2009" s="52"/>
    </row>
    <row r="2010" spans="62:64" x14ac:dyDescent="0.45">
      <c r="BJ2010" s="19"/>
      <c r="BL2010" s="52"/>
    </row>
    <row r="2011" spans="62:64" x14ac:dyDescent="0.45">
      <c r="BJ2011" s="19"/>
      <c r="BL2011" s="52"/>
    </row>
    <row r="2012" spans="62:64" x14ac:dyDescent="0.45">
      <c r="BJ2012" s="19"/>
      <c r="BL2012" s="52"/>
    </row>
    <row r="2013" spans="62:64" x14ac:dyDescent="0.45">
      <c r="BJ2013" s="19"/>
      <c r="BL2013" s="52"/>
    </row>
    <row r="2014" spans="62:64" x14ac:dyDescent="0.45">
      <c r="BJ2014" s="19"/>
      <c r="BL2014" s="52"/>
    </row>
    <row r="2015" spans="62:64" x14ac:dyDescent="0.45">
      <c r="BJ2015" s="19"/>
      <c r="BL2015" s="52"/>
    </row>
    <row r="2016" spans="62:64" x14ac:dyDescent="0.45">
      <c r="BJ2016" s="19"/>
      <c r="BL2016" s="52"/>
    </row>
    <row r="2017" spans="62:64" x14ac:dyDescent="0.45">
      <c r="BJ2017" s="19"/>
      <c r="BL2017" s="52"/>
    </row>
    <row r="2018" spans="62:64" x14ac:dyDescent="0.45">
      <c r="BJ2018" s="19"/>
      <c r="BL2018" s="52"/>
    </row>
    <row r="2019" spans="62:64" x14ac:dyDescent="0.45">
      <c r="BJ2019" s="19"/>
      <c r="BL2019" s="52"/>
    </row>
    <row r="2020" spans="62:64" x14ac:dyDescent="0.45">
      <c r="BJ2020" s="19"/>
      <c r="BL2020" s="52"/>
    </row>
    <row r="2021" spans="62:64" x14ac:dyDescent="0.45">
      <c r="BJ2021" s="19"/>
      <c r="BL2021" s="52"/>
    </row>
    <row r="2022" spans="62:64" x14ac:dyDescent="0.45">
      <c r="BJ2022" s="19"/>
      <c r="BL2022" s="52"/>
    </row>
    <row r="2023" spans="62:64" x14ac:dyDescent="0.45">
      <c r="BJ2023" s="19"/>
      <c r="BL2023" s="52"/>
    </row>
    <row r="2024" spans="62:64" x14ac:dyDescent="0.45">
      <c r="BJ2024" s="19"/>
      <c r="BL2024" s="52"/>
    </row>
    <row r="2025" spans="62:64" x14ac:dyDescent="0.45">
      <c r="BJ2025" s="19"/>
      <c r="BL2025" s="52"/>
    </row>
    <row r="2026" spans="62:64" x14ac:dyDescent="0.45">
      <c r="BJ2026" s="19"/>
      <c r="BL2026" s="52"/>
    </row>
    <row r="2027" spans="62:64" x14ac:dyDescent="0.45">
      <c r="BJ2027" s="19"/>
      <c r="BL2027" s="52"/>
    </row>
    <row r="2028" spans="62:64" x14ac:dyDescent="0.45">
      <c r="BJ2028" s="19"/>
      <c r="BL2028" s="52"/>
    </row>
    <row r="2029" spans="62:64" x14ac:dyDescent="0.45">
      <c r="BJ2029" s="19"/>
      <c r="BL2029" s="52"/>
    </row>
    <row r="2030" spans="62:64" x14ac:dyDescent="0.45">
      <c r="BJ2030" s="19"/>
      <c r="BL2030" s="52"/>
    </row>
    <row r="2031" spans="62:64" x14ac:dyDescent="0.45">
      <c r="BJ2031" s="19"/>
      <c r="BL2031" s="52"/>
    </row>
    <row r="2032" spans="62:64" x14ac:dyDescent="0.45">
      <c r="BJ2032" s="19"/>
      <c r="BL2032" s="52"/>
    </row>
    <row r="2033" spans="62:64" x14ac:dyDescent="0.45">
      <c r="BJ2033" s="19"/>
      <c r="BL2033" s="52"/>
    </row>
    <row r="2034" spans="62:64" x14ac:dyDescent="0.45">
      <c r="BJ2034" s="19"/>
      <c r="BL2034" s="52"/>
    </row>
    <row r="2035" spans="62:64" x14ac:dyDescent="0.45">
      <c r="BJ2035" s="19"/>
      <c r="BL2035" s="52"/>
    </row>
    <row r="2036" spans="62:64" x14ac:dyDescent="0.45">
      <c r="BJ2036" s="19"/>
      <c r="BL2036" s="52"/>
    </row>
    <row r="2037" spans="62:64" x14ac:dyDescent="0.45">
      <c r="BJ2037" s="19"/>
      <c r="BL2037" s="52"/>
    </row>
    <row r="2038" spans="62:64" x14ac:dyDescent="0.45">
      <c r="BJ2038" s="19"/>
      <c r="BL2038" s="52"/>
    </row>
    <row r="2039" spans="62:64" x14ac:dyDescent="0.45">
      <c r="BJ2039" s="19"/>
      <c r="BL2039" s="52"/>
    </row>
    <row r="2040" spans="62:64" x14ac:dyDescent="0.45">
      <c r="BJ2040" s="19"/>
      <c r="BL2040" s="52"/>
    </row>
    <row r="2041" spans="62:64" x14ac:dyDescent="0.45">
      <c r="BJ2041" s="19"/>
      <c r="BL2041" s="52"/>
    </row>
    <row r="2042" spans="62:64" x14ac:dyDescent="0.45">
      <c r="BJ2042" s="19"/>
      <c r="BL2042" s="52"/>
    </row>
    <row r="2043" spans="62:64" x14ac:dyDescent="0.45">
      <c r="BJ2043" s="19"/>
      <c r="BL2043" s="52"/>
    </row>
    <row r="2044" spans="62:64" x14ac:dyDescent="0.45">
      <c r="BJ2044" s="19"/>
      <c r="BL2044" s="52"/>
    </row>
    <row r="2045" spans="62:64" x14ac:dyDescent="0.45">
      <c r="BJ2045" s="19"/>
      <c r="BL2045" s="52"/>
    </row>
    <row r="2046" spans="62:64" x14ac:dyDescent="0.45">
      <c r="BJ2046" s="19"/>
      <c r="BL2046" s="52"/>
    </row>
    <row r="2047" spans="62:64" x14ac:dyDescent="0.45">
      <c r="BJ2047" s="19"/>
      <c r="BL2047" s="52"/>
    </row>
    <row r="2048" spans="62:64" x14ac:dyDescent="0.45">
      <c r="BJ2048" s="19"/>
      <c r="BL2048" s="52"/>
    </row>
    <row r="2049" spans="62:64" x14ac:dyDescent="0.45">
      <c r="BJ2049" s="19"/>
      <c r="BL2049" s="52"/>
    </row>
    <row r="2050" spans="62:64" x14ac:dyDescent="0.45">
      <c r="BJ2050" s="19"/>
      <c r="BL2050" s="52"/>
    </row>
    <row r="2051" spans="62:64" x14ac:dyDescent="0.45">
      <c r="BJ2051" s="19"/>
      <c r="BL2051" s="52"/>
    </row>
    <row r="2052" spans="62:64" x14ac:dyDescent="0.45">
      <c r="BJ2052" s="19"/>
      <c r="BL2052" s="52"/>
    </row>
    <row r="2053" spans="62:64" x14ac:dyDescent="0.45">
      <c r="BJ2053" s="19"/>
      <c r="BL2053" s="52"/>
    </row>
    <row r="2054" spans="62:64" x14ac:dyDescent="0.45">
      <c r="BJ2054" s="19"/>
      <c r="BL2054" s="52"/>
    </row>
    <row r="2055" spans="62:64" x14ac:dyDescent="0.45">
      <c r="BJ2055" s="19"/>
      <c r="BL2055" s="52"/>
    </row>
    <row r="2056" spans="62:64" x14ac:dyDescent="0.45">
      <c r="BJ2056" s="19"/>
      <c r="BL2056" s="52"/>
    </row>
    <row r="2057" spans="62:64" x14ac:dyDescent="0.45">
      <c r="BJ2057" s="19"/>
      <c r="BL2057" s="52"/>
    </row>
    <row r="2058" spans="62:64" x14ac:dyDescent="0.45">
      <c r="BJ2058" s="19"/>
      <c r="BL2058" s="52"/>
    </row>
    <row r="2059" spans="62:64" x14ac:dyDescent="0.45">
      <c r="BJ2059" s="19"/>
      <c r="BL2059" s="52"/>
    </row>
    <row r="2060" spans="62:64" x14ac:dyDescent="0.45">
      <c r="BJ2060" s="19"/>
      <c r="BL2060" s="52"/>
    </row>
    <row r="2061" spans="62:64" x14ac:dyDescent="0.45">
      <c r="BJ2061" s="19"/>
      <c r="BL2061" s="52"/>
    </row>
    <row r="2062" spans="62:64" x14ac:dyDescent="0.45">
      <c r="BJ2062" s="19"/>
      <c r="BL2062" s="52"/>
    </row>
    <row r="2063" spans="62:64" x14ac:dyDescent="0.45">
      <c r="BJ2063" s="19"/>
      <c r="BL2063" s="52"/>
    </row>
    <row r="2064" spans="62:64" x14ac:dyDescent="0.45">
      <c r="BJ2064" s="19"/>
      <c r="BL2064" s="52"/>
    </row>
    <row r="2065" spans="62:64" x14ac:dyDescent="0.45">
      <c r="BJ2065" s="19"/>
      <c r="BL2065" s="52"/>
    </row>
    <row r="2066" spans="62:64" x14ac:dyDescent="0.45">
      <c r="BJ2066" s="19"/>
      <c r="BL2066" s="52"/>
    </row>
    <row r="2067" spans="62:64" x14ac:dyDescent="0.45">
      <c r="BJ2067" s="19"/>
      <c r="BL2067" s="52"/>
    </row>
    <row r="2068" spans="62:64" x14ac:dyDescent="0.45">
      <c r="BJ2068" s="19"/>
      <c r="BL2068" s="52"/>
    </row>
    <row r="2069" spans="62:64" x14ac:dyDescent="0.45">
      <c r="BJ2069" s="19"/>
      <c r="BL2069" s="52"/>
    </row>
    <row r="2070" spans="62:64" x14ac:dyDescent="0.45">
      <c r="BJ2070" s="19"/>
      <c r="BL2070" s="52"/>
    </row>
    <row r="2071" spans="62:64" x14ac:dyDescent="0.45">
      <c r="BJ2071" s="19"/>
      <c r="BL2071" s="52"/>
    </row>
    <row r="2072" spans="62:64" x14ac:dyDescent="0.45">
      <c r="BJ2072" s="19"/>
      <c r="BL2072" s="52"/>
    </row>
    <row r="2073" spans="62:64" x14ac:dyDescent="0.45">
      <c r="BJ2073" s="19"/>
      <c r="BL2073" s="52"/>
    </row>
    <row r="2074" spans="62:64" x14ac:dyDescent="0.45">
      <c r="BJ2074" s="19"/>
      <c r="BL2074" s="52"/>
    </row>
    <row r="2075" spans="62:64" x14ac:dyDescent="0.45">
      <c r="BJ2075" s="19"/>
      <c r="BL2075" s="52"/>
    </row>
    <row r="2076" spans="62:64" x14ac:dyDescent="0.45">
      <c r="BJ2076" s="19"/>
      <c r="BL2076" s="52"/>
    </row>
    <row r="2077" spans="62:64" x14ac:dyDescent="0.45">
      <c r="BJ2077" s="19"/>
      <c r="BL2077" s="52"/>
    </row>
    <row r="2078" spans="62:64" x14ac:dyDescent="0.45">
      <c r="BJ2078" s="19"/>
      <c r="BL2078" s="52"/>
    </row>
    <row r="2079" spans="62:64" x14ac:dyDescent="0.45">
      <c r="BJ2079" s="19"/>
      <c r="BL2079" s="52"/>
    </row>
    <row r="2080" spans="62:64" x14ac:dyDescent="0.45">
      <c r="BJ2080" s="19"/>
      <c r="BL2080" s="52"/>
    </row>
    <row r="2081" spans="62:64" x14ac:dyDescent="0.45">
      <c r="BJ2081" s="19"/>
      <c r="BL2081" s="52"/>
    </row>
    <row r="2082" spans="62:64" x14ac:dyDescent="0.45">
      <c r="BJ2082" s="19"/>
      <c r="BL2082" s="52"/>
    </row>
    <row r="2083" spans="62:64" x14ac:dyDescent="0.45">
      <c r="BJ2083" s="19"/>
      <c r="BL2083" s="52"/>
    </row>
    <row r="2084" spans="62:64" x14ac:dyDescent="0.45">
      <c r="BJ2084" s="19"/>
      <c r="BL2084" s="52"/>
    </row>
    <row r="2085" spans="62:64" x14ac:dyDescent="0.45">
      <c r="BJ2085" s="19"/>
      <c r="BL2085" s="52"/>
    </row>
    <row r="2086" spans="62:64" x14ac:dyDescent="0.45">
      <c r="BJ2086" s="19"/>
      <c r="BL2086" s="52"/>
    </row>
    <row r="2087" spans="62:64" x14ac:dyDescent="0.45">
      <c r="BJ2087" s="19"/>
      <c r="BL2087" s="52"/>
    </row>
    <row r="2088" spans="62:64" x14ac:dyDescent="0.45">
      <c r="BJ2088" s="19"/>
      <c r="BL2088" s="52"/>
    </row>
    <row r="2089" spans="62:64" x14ac:dyDescent="0.45">
      <c r="BJ2089" s="19"/>
      <c r="BL2089" s="52"/>
    </row>
    <row r="2090" spans="62:64" x14ac:dyDescent="0.45">
      <c r="BJ2090" s="19"/>
      <c r="BL2090" s="52"/>
    </row>
    <row r="2091" spans="62:64" x14ac:dyDescent="0.45">
      <c r="BJ2091" s="19"/>
      <c r="BL2091" s="52"/>
    </row>
    <row r="2092" spans="62:64" x14ac:dyDescent="0.45">
      <c r="BJ2092" s="19"/>
      <c r="BL2092" s="52"/>
    </row>
    <row r="2093" spans="62:64" x14ac:dyDescent="0.45">
      <c r="BJ2093" s="19"/>
      <c r="BL2093" s="52"/>
    </row>
    <row r="2094" spans="62:64" x14ac:dyDescent="0.45">
      <c r="BJ2094" s="19"/>
      <c r="BL2094" s="52"/>
    </row>
    <row r="2095" spans="62:64" x14ac:dyDescent="0.45">
      <c r="BJ2095" s="19"/>
      <c r="BL2095" s="52"/>
    </row>
    <row r="2096" spans="62:64" x14ac:dyDescent="0.45">
      <c r="BJ2096" s="19"/>
      <c r="BL2096" s="52"/>
    </row>
    <row r="2097" spans="62:64" x14ac:dyDescent="0.45">
      <c r="BJ2097" s="19"/>
      <c r="BL2097" s="52"/>
    </row>
    <row r="2098" spans="62:64" x14ac:dyDescent="0.45">
      <c r="BJ2098" s="19"/>
      <c r="BL2098" s="52"/>
    </row>
    <row r="2099" spans="62:64" x14ac:dyDescent="0.45">
      <c r="BJ2099" s="19"/>
      <c r="BL2099" s="52"/>
    </row>
    <row r="2100" spans="62:64" x14ac:dyDescent="0.45">
      <c r="BJ2100" s="19"/>
      <c r="BL2100" s="52"/>
    </row>
    <row r="2101" spans="62:64" x14ac:dyDescent="0.45">
      <c r="BJ2101" s="19"/>
      <c r="BL2101" s="52"/>
    </row>
    <row r="2102" spans="62:64" x14ac:dyDescent="0.45">
      <c r="BJ2102" s="19"/>
      <c r="BL2102" s="52"/>
    </row>
    <row r="2103" spans="62:64" x14ac:dyDescent="0.45">
      <c r="BJ2103" s="19"/>
      <c r="BL2103" s="52"/>
    </row>
    <row r="2104" spans="62:64" x14ac:dyDescent="0.45">
      <c r="BJ2104" s="19"/>
      <c r="BL2104" s="52"/>
    </row>
    <row r="2105" spans="62:64" x14ac:dyDescent="0.45">
      <c r="BJ2105" s="19"/>
      <c r="BL2105" s="52"/>
    </row>
    <row r="2106" spans="62:64" x14ac:dyDescent="0.45">
      <c r="BJ2106" s="19"/>
      <c r="BL2106" s="52"/>
    </row>
    <row r="2107" spans="62:64" x14ac:dyDescent="0.45">
      <c r="BJ2107" s="19"/>
      <c r="BL2107" s="52"/>
    </row>
    <row r="2108" spans="62:64" x14ac:dyDescent="0.45">
      <c r="BJ2108" s="19"/>
      <c r="BL2108" s="52"/>
    </row>
    <row r="2109" spans="62:64" x14ac:dyDescent="0.45">
      <c r="BJ2109" s="19"/>
      <c r="BL2109" s="52"/>
    </row>
    <row r="2110" spans="62:64" x14ac:dyDescent="0.45">
      <c r="BJ2110" s="19"/>
      <c r="BL2110" s="52"/>
    </row>
    <row r="2111" spans="62:64" x14ac:dyDescent="0.45">
      <c r="BJ2111" s="19"/>
      <c r="BL2111" s="52"/>
    </row>
    <row r="2112" spans="62:64" x14ac:dyDescent="0.45">
      <c r="BJ2112" s="19"/>
      <c r="BL2112" s="52"/>
    </row>
    <row r="2113" spans="62:64" x14ac:dyDescent="0.45">
      <c r="BJ2113" s="19"/>
      <c r="BL2113" s="52"/>
    </row>
    <row r="2114" spans="62:64" x14ac:dyDescent="0.45">
      <c r="BJ2114" s="19"/>
      <c r="BL2114" s="52"/>
    </row>
    <row r="2115" spans="62:64" x14ac:dyDescent="0.45">
      <c r="BJ2115" s="19"/>
      <c r="BL2115" s="52"/>
    </row>
    <row r="2116" spans="62:64" x14ac:dyDescent="0.45">
      <c r="BJ2116" s="19"/>
      <c r="BL2116" s="52"/>
    </row>
    <row r="2117" spans="62:64" x14ac:dyDescent="0.45">
      <c r="BJ2117" s="19"/>
      <c r="BL2117" s="52"/>
    </row>
    <row r="2118" spans="62:64" x14ac:dyDescent="0.45">
      <c r="BJ2118" s="19"/>
      <c r="BL2118" s="52"/>
    </row>
    <row r="2119" spans="62:64" x14ac:dyDescent="0.45">
      <c r="BJ2119" s="19"/>
      <c r="BL2119" s="52"/>
    </row>
    <row r="2120" spans="62:64" x14ac:dyDescent="0.45">
      <c r="BJ2120" s="19"/>
      <c r="BL2120" s="52"/>
    </row>
    <row r="2121" spans="62:64" x14ac:dyDescent="0.45">
      <c r="BJ2121" s="19"/>
      <c r="BL2121" s="52"/>
    </row>
    <row r="2122" spans="62:64" x14ac:dyDescent="0.45">
      <c r="BJ2122" s="19"/>
      <c r="BL2122" s="52"/>
    </row>
    <row r="2123" spans="62:64" x14ac:dyDescent="0.45">
      <c r="BJ2123" s="19"/>
      <c r="BL2123" s="52"/>
    </row>
    <row r="2124" spans="62:64" x14ac:dyDescent="0.45">
      <c r="BJ2124" s="19"/>
      <c r="BL2124" s="52"/>
    </row>
    <row r="2125" spans="62:64" x14ac:dyDescent="0.45">
      <c r="BJ2125" s="19"/>
      <c r="BL2125" s="52"/>
    </row>
    <row r="2126" spans="62:64" x14ac:dyDescent="0.45">
      <c r="BJ2126" s="19"/>
      <c r="BL2126" s="52"/>
    </row>
    <row r="2127" spans="62:64" x14ac:dyDescent="0.45">
      <c r="BJ2127" s="19"/>
      <c r="BL2127" s="52"/>
    </row>
    <row r="2128" spans="62:64" x14ac:dyDescent="0.45">
      <c r="BJ2128" s="19"/>
      <c r="BL2128" s="52"/>
    </row>
    <row r="2129" spans="62:64" x14ac:dyDescent="0.45">
      <c r="BJ2129" s="19"/>
      <c r="BL2129" s="52"/>
    </row>
    <row r="2130" spans="62:64" x14ac:dyDescent="0.45">
      <c r="BJ2130" s="19"/>
      <c r="BL2130" s="52"/>
    </row>
    <row r="2131" spans="62:64" x14ac:dyDescent="0.45">
      <c r="BJ2131" s="19"/>
      <c r="BL2131" s="52"/>
    </row>
    <row r="2132" spans="62:64" x14ac:dyDescent="0.45">
      <c r="BJ2132" s="19"/>
      <c r="BL2132" s="52"/>
    </row>
    <row r="2133" spans="62:64" x14ac:dyDescent="0.45">
      <c r="BJ2133" s="19"/>
      <c r="BL2133" s="52"/>
    </row>
    <row r="2134" spans="62:64" x14ac:dyDescent="0.45">
      <c r="BJ2134" s="19"/>
      <c r="BL2134" s="52"/>
    </row>
    <row r="2135" spans="62:64" x14ac:dyDescent="0.45">
      <c r="BJ2135" s="19"/>
      <c r="BL2135" s="52"/>
    </row>
    <row r="2136" spans="62:64" x14ac:dyDescent="0.45">
      <c r="BJ2136" s="19"/>
      <c r="BL2136" s="52"/>
    </row>
    <row r="2137" spans="62:64" x14ac:dyDescent="0.45">
      <c r="BJ2137" s="19"/>
      <c r="BL2137" s="52"/>
    </row>
    <row r="2138" spans="62:64" x14ac:dyDescent="0.45">
      <c r="BJ2138" s="19"/>
      <c r="BL2138" s="52"/>
    </row>
    <row r="2139" spans="62:64" x14ac:dyDescent="0.45">
      <c r="BJ2139" s="19"/>
      <c r="BL2139" s="52"/>
    </row>
    <row r="2140" spans="62:64" x14ac:dyDescent="0.45">
      <c r="BJ2140" s="19"/>
      <c r="BL2140" s="52"/>
    </row>
    <row r="2141" spans="62:64" x14ac:dyDescent="0.45">
      <c r="BJ2141" s="19"/>
      <c r="BL2141" s="52"/>
    </row>
    <row r="2142" spans="62:64" x14ac:dyDescent="0.45">
      <c r="BJ2142" s="19"/>
      <c r="BL2142" s="52"/>
    </row>
    <row r="2143" spans="62:64" x14ac:dyDescent="0.45">
      <c r="BJ2143" s="19"/>
      <c r="BL2143" s="52"/>
    </row>
    <row r="2144" spans="62:64" x14ac:dyDescent="0.45">
      <c r="BJ2144" s="19"/>
      <c r="BL2144" s="52"/>
    </row>
    <row r="2145" spans="62:64" x14ac:dyDescent="0.45">
      <c r="BJ2145" s="19"/>
      <c r="BL2145" s="52"/>
    </row>
    <row r="2146" spans="62:64" x14ac:dyDescent="0.45">
      <c r="BJ2146" s="19"/>
      <c r="BL2146" s="52"/>
    </row>
    <row r="2147" spans="62:64" x14ac:dyDescent="0.45">
      <c r="BJ2147" s="19"/>
      <c r="BL2147" s="52"/>
    </row>
    <row r="2148" spans="62:64" x14ac:dyDescent="0.45">
      <c r="BJ2148" s="19"/>
      <c r="BL2148" s="52"/>
    </row>
    <row r="2149" spans="62:64" x14ac:dyDescent="0.45">
      <c r="BJ2149" s="19"/>
      <c r="BL2149" s="52"/>
    </row>
    <row r="2150" spans="62:64" x14ac:dyDescent="0.45">
      <c r="BJ2150" s="19"/>
      <c r="BL2150" s="52"/>
    </row>
    <row r="2151" spans="62:64" x14ac:dyDescent="0.45">
      <c r="BJ2151" s="19"/>
      <c r="BL2151" s="52"/>
    </row>
    <row r="2152" spans="62:64" x14ac:dyDescent="0.45">
      <c r="BJ2152" s="19"/>
      <c r="BL2152" s="52"/>
    </row>
    <row r="2153" spans="62:64" x14ac:dyDescent="0.45">
      <c r="BJ2153" s="19"/>
      <c r="BL2153" s="52"/>
    </row>
    <row r="2154" spans="62:64" x14ac:dyDescent="0.45">
      <c r="BJ2154" s="19"/>
      <c r="BL2154" s="52"/>
    </row>
    <row r="2155" spans="62:64" x14ac:dyDescent="0.45">
      <c r="BJ2155" s="19"/>
      <c r="BL2155" s="52"/>
    </row>
    <row r="2156" spans="62:64" x14ac:dyDescent="0.45">
      <c r="BJ2156" s="19"/>
      <c r="BL2156" s="52"/>
    </row>
    <row r="2157" spans="62:64" x14ac:dyDescent="0.45">
      <c r="BJ2157" s="19"/>
      <c r="BL2157" s="52"/>
    </row>
    <row r="2158" spans="62:64" x14ac:dyDescent="0.45">
      <c r="BJ2158" s="19"/>
      <c r="BL2158" s="52"/>
    </row>
    <row r="2159" spans="62:64" x14ac:dyDescent="0.45">
      <c r="BJ2159" s="19"/>
      <c r="BL2159" s="52"/>
    </row>
    <row r="2160" spans="62:64" x14ac:dyDescent="0.45">
      <c r="BJ2160" s="19"/>
      <c r="BL2160" s="52"/>
    </row>
    <row r="2161" spans="62:64" x14ac:dyDescent="0.45">
      <c r="BJ2161" s="19"/>
      <c r="BL2161" s="52"/>
    </row>
    <row r="2162" spans="62:64" x14ac:dyDescent="0.45">
      <c r="BJ2162" s="19"/>
      <c r="BL2162" s="52"/>
    </row>
    <row r="2163" spans="62:64" x14ac:dyDescent="0.45">
      <c r="BJ2163" s="19"/>
      <c r="BL2163" s="52"/>
    </row>
    <row r="2164" spans="62:64" x14ac:dyDescent="0.45">
      <c r="BJ2164" s="19"/>
      <c r="BL2164" s="52"/>
    </row>
    <row r="2165" spans="62:64" x14ac:dyDescent="0.45">
      <c r="BJ2165" s="19"/>
      <c r="BL2165" s="52"/>
    </row>
    <row r="2166" spans="62:64" x14ac:dyDescent="0.45">
      <c r="BJ2166" s="19"/>
      <c r="BL2166" s="52"/>
    </row>
    <row r="2167" spans="62:64" x14ac:dyDescent="0.45">
      <c r="BJ2167" s="19"/>
      <c r="BL2167" s="52"/>
    </row>
    <row r="2168" spans="62:64" x14ac:dyDescent="0.45">
      <c r="BJ2168" s="19"/>
      <c r="BL2168" s="52"/>
    </row>
    <row r="2169" spans="62:64" x14ac:dyDescent="0.45">
      <c r="BJ2169" s="19"/>
      <c r="BL2169" s="52"/>
    </row>
    <row r="2170" spans="62:64" x14ac:dyDescent="0.45">
      <c r="BJ2170" s="19"/>
      <c r="BL2170" s="52"/>
    </row>
    <row r="2171" spans="62:64" x14ac:dyDescent="0.45">
      <c r="BJ2171" s="19"/>
      <c r="BL2171" s="52"/>
    </row>
    <row r="2172" spans="62:64" x14ac:dyDescent="0.45">
      <c r="BJ2172" s="19"/>
      <c r="BL2172" s="52"/>
    </row>
    <row r="2173" spans="62:64" x14ac:dyDescent="0.45">
      <c r="BJ2173" s="19"/>
      <c r="BL2173" s="52"/>
    </row>
    <row r="2174" spans="62:64" x14ac:dyDescent="0.45">
      <c r="BJ2174" s="19"/>
      <c r="BL2174" s="52"/>
    </row>
    <row r="2175" spans="62:64" x14ac:dyDescent="0.45">
      <c r="BJ2175" s="19"/>
      <c r="BL2175" s="52"/>
    </row>
    <row r="2176" spans="62:64" x14ac:dyDescent="0.45">
      <c r="BJ2176" s="19"/>
      <c r="BL2176" s="52"/>
    </row>
    <row r="2177" spans="62:64" x14ac:dyDescent="0.45">
      <c r="BJ2177" s="19"/>
      <c r="BL2177" s="52"/>
    </row>
    <row r="2178" spans="62:64" x14ac:dyDescent="0.45">
      <c r="BJ2178" s="19"/>
      <c r="BL2178" s="52"/>
    </row>
    <row r="2179" spans="62:64" x14ac:dyDescent="0.45">
      <c r="BJ2179" s="19"/>
      <c r="BL2179" s="52"/>
    </row>
    <row r="2180" spans="62:64" x14ac:dyDescent="0.45">
      <c r="BJ2180" s="19"/>
      <c r="BL2180" s="52"/>
    </row>
    <row r="2181" spans="62:64" x14ac:dyDescent="0.45">
      <c r="BJ2181" s="19"/>
      <c r="BL2181" s="52"/>
    </row>
    <row r="2182" spans="62:64" x14ac:dyDescent="0.45">
      <c r="BJ2182" s="19"/>
      <c r="BL2182" s="52"/>
    </row>
    <row r="2183" spans="62:64" x14ac:dyDescent="0.45">
      <c r="BJ2183" s="19"/>
      <c r="BL2183" s="52"/>
    </row>
    <row r="2184" spans="62:64" x14ac:dyDescent="0.45">
      <c r="BJ2184" s="19"/>
      <c r="BL2184" s="52"/>
    </row>
    <row r="2185" spans="62:64" x14ac:dyDescent="0.45">
      <c r="BJ2185" s="19"/>
      <c r="BL2185" s="52"/>
    </row>
    <row r="2186" spans="62:64" x14ac:dyDescent="0.45">
      <c r="BJ2186" s="19"/>
      <c r="BL2186" s="52"/>
    </row>
    <row r="2187" spans="62:64" x14ac:dyDescent="0.45">
      <c r="BJ2187" s="19"/>
      <c r="BL2187" s="52"/>
    </row>
    <row r="2188" spans="62:64" x14ac:dyDescent="0.45">
      <c r="BJ2188" s="19"/>
      <c r="BL2188" s="52"/>
    </row>
    <row r="2189" spans="62:64" x14ac:dyDescent="0.45">
      <c r="BJ2189" s="19"/>
      <c r="BL2189" s="52"/>
    </row>
    <row r="2190" spans="62:64" x14ac:dyDescent="0.45">
      <c r="BJ2190" s="19"/>
      <c r="BL2190" s="52"/>
    </row>
    <row r="2191" spans="62:64" x14ac:dyDescent="0.45">
      <c r="BJ2191" s="19"/>
      <c r="BL2191" s="52"/>
    </row>
    <row r="2192" spans="62:64" x14ac:dyDescent="0.45">
      <c r="BJ2192" s="19"/>
      <c r="BL2192" s="52"/>
    </row>
    <row r="2193" spans="62:64" x14ac:dyDescent="0.45">
      <c r="BJ2193" s="19"/>
      <c r="BL2193" s="52"/>
    </row>
    <row r="2194" spans="62:64" x14ac:dyDescent="0.45">
      <c r="BJ2194" s="19"/>
      <c r="BL2194" s="52"/>
    </row>
    <row r="2195" spans="62:64" x14ac:dyDescent="0.45">
      <c r="BJ2195" s="19"/>
      <c r="BL2195" s="52"/>
    </row>
    <row r="2196" spans="62:64" x14ac:dyDescent="0.45">
      <c r="BJ2196" s="19"/>
      <c r="BL2196" s="52"/>
    </row>
    <row r="2197" spans="62:64" x14ac:dyDescent="0.45">
      <c r="BJ2197" s="19"/>
      <c r="BL2197" s="52"/>
    </row>
    <row r="2198" spans="62:64" x14ac:dyDescent="0.45">
      <c r="BJ2198" s="19"/>
      <c r="BL2198" s="52"/>
    </row>
    <row r="2199" spans="62:64" x14ac:dyDescent="0.45">
      <c r="BJ2199" s="19"/>
      <c r="BL2199" s="52"/>
    </row>
    <row r="2200" spans="62:64" x14ac:dyDescent="0.45">
      <c r="BJ2200" s="19"/>
      <c r="BL2200" s="52"/>
    </row>
    <row r="2201" spans="62:64" x14ac:dyDescent="0.45">
      <c r="BJ2201" s="19"/>
      <c r="BL2201" s="52"/>
    </row>
    <row r="2202" spans="62:64" x14ac:dyDescent="0.45">
      <c r="BJ2202" s="19"/>
      <c r="BL2202" s="52"/>
    </row>
    <row r="2203" spans="62:64" x14ac:dyDescent="0.45">
      <c r="BJ2203" s="19"/>
      <c r="BL2203" s="52"/>
    </row>
    <row r="2204" spans="62:64" x14ac:dyDescent="0.45">
      <c r="BJ2204" s="19"/>
      <c r="BL2204" s="52"/>
    </row>
    <row r="2205" spans="62:64" x14ac:dyDescent="0.45">
      <c r="BJ2205" s="19"/>
      <c r="BL2205" s="52"/>
    </row>
    <row r="2206" spans="62:64" x14ac:dyDescent="0.45">
      <c r="BJ2206" s="19"/>
      <c r="BL2206" s="52"/>
    </row>
    <row r="2207" spans="62:64" x14ac:dyDescent="0.45">
      <c r="BJ2207" s="19"/>
      <c r="BL2207" s="52"/>
    </row>
    <row r="2208" spans="62:64" x14ac:dyDescent="0.45">
      <c r="BJ2208" s="19"/>
      <c r="BL2208" s="52"/>
    </row>
    <row r="2209" spans="62:64" x14ac:dyDescent="0.45">
      <c r="BJ2209" s="19"/>
      <c r="BL2209" s="52"/>
    </row>
    <row r="2210" spans="62:64" x14ac:dyDescent="0.45">
      <c r="BJ2210" s="19"/>
      <c r="BL2210" s="52"/>
    </row>
    <row r="2211" spans="62:64" x14ac:dyDescent="0.45">
      <c r="BJ2211" s="19"/>
      <c r="BL2211" s="52"/>
    </row>
    <row r="2212" spans="62:64" x14ac:dyDescent="0.45">
      <c r="BJ2212" s="19"/>
      <c r="BL2212" s="52"/>
    </row>
    <row r="2213" spans="62:64" x14ac:dyDescent="0.45">
      <c r="BJ2213" s="19"/>
      <c r="BL2213" s="52"/>
    </row>
    <row r="2214" spans="62:64" x14ac:dyDescent="0.45">
      <c r="BJ2214" s="19"/>
      <c r="BL2214" s="52"/>
    </row>
    <row r="2215" spans="62:64" x14ac:dyDescent="0.45">
      <c r="BJ2215" s="19"/>
      <c r="BL2215" s="52"/>
    </row>
    <row r="2216" spans="62:64" x14ac:dyDescent="0.45">
      <c r="BJ2216" s="19"/>
      <c r="BL2216" s="52"/>
    </row>
    <row r="2217" spans="62:64" x14ac:dyDescent="0.45">
      <c r="BJ2217" s="19"/>
      <c r="BL2217" s="52"/>
    </row>
    <row r="2218" spans="62:64" x14ac:dyDescent="0.45">
      <c r="BJ2218" s="19"/>
      <c r="BL2218" s="52"/>
    </row>
    <row r="2219" spans="62:64" x14ac:dyDescent="0.45">
      <c r="BJ2219" s="19"/>
      <c r="BL2219" s="52"/>
    </row>
    <row r="2220" spans="62:64" x14ac:dyDescent="0.45">
      <c r="BJ2220" s="19"/>
      <c r="BL2220" s="52"/>
    </row>
    <row r="2221" spans="62:64" x14ac:dyDescent="0.45">
      <c r="BJ2221" s="19"/>
      <c r="BL2221" s="52"/>
    </row>
    <row r="2222" spans="62:64" x14ac:dyDescent="0.45">
      <c r="BJ2222" s="19"/>
      <c r="BL2222" s="52"/>
    </row>
    <row r="2223" spans="62:64" x14ac:dyDescent="0.45">
      <c r="BJ2223" s="19"/>
      <c r="BL2223" s="52"/>
    </row>
    <row r="2224" spans="62:64" x14ac:dyDescent="0.45">
      <c r="BJ2224" s="19"/>
      <c r="BL2224" s="52"/>
    </row>
    <row r="2225" spans="62:64" x14ac:dyDescent="0.45">
      <c r="BJ2225" s="19"/>
      <c r="BL2225" s="52"/>
    </row>
    <row r="2226" spans="62:64" x14ac:dyDescent="0.45">
      <c r="BJ2226" s="19"/>
      <c r="BL2226" s="52"/>
    </row>
    <row r="2227" spans="62:64" x14ac:dyDescent="0.45">
      <c r="BJ2227" s="19"/>
      <c r="BL2227" s="52"/>
    </row>
    <row r="2228" spans="62:64" x14ac:dyDescent="0.45">
      <c r="BJ2228" s="19"/>
      <c r="BL2228" s="52"/>
    </row>
    <row r="2229" spans="62:64" x14ac:dyDescent="0.45">
      <c r="BJ2229" s="19"/>
      <c r="BL2229" s="52"/>
    </row>
    <row r="2230" spans="62:64" x14ac:dyDescent="0.45">
      <c r="BJ2230" s="19"/>
      <c r="BL2230" s="52"/>
    </row>
    <row r="2231" spans="62:64" x14ac:dyDescent="0.45">
      <c r="BJ2231" s="19"/>
      <c r="BL2231" s="52"/>
    </row>
    <row r="2232" spans="62:64" x14ac:dyDescent="0.45">
      <c r="BJ2232" s="19"/>
      <c r="BL2232" s="52"/>
    </row>
    <row r="2233" spans="62:64" x14ac:dyDescent="0.45">
      <c r="BJ2233" s="19"/>
      <c r="BL2233" s="52"/>
    </row>
    <row r="2234" spans="62:64" x14ac:dyDescent="0.45">
      <c r="BJ2234" s="19"/>
      <c r="BL2234" s="52"/>
    </row>
    <row r="2235" spans="62:64" x14ac:dyDescent="0.45">
      <c r="BJ2235" s="19"/>
      <c r="BL2235" s="52"/>
    </row>
    <row r="2236" spans="62:64" x14ac:dyDescent="0.45">
      <c r="BJ2236" s="19"/>
      <c r="BL2236" s="52"/>
    </row>
    <row r="2237" spans="62:64" x14ac:dyDescent="0.45">
      <c r="BJ2237" s="19"/>
      <c r="BL2237" s="52"/>
    </row>
    <row r="2238" spans="62:64" x14ac:dyDescent="0.45">
      <c r="BJ2238" s="19"/>
      <c r="BL2238" s="52"/>
    </row>
    <row r="2239" spans="62:64" x14ac:dyDescent="0.45">
      <c r="BJ2239" s="19"/>
      <c r="BL2239" s="52"/>
    </row>
    <row r="2240" spans="62:64" x14ac:dyDescent="0.45">
      <c r="BJ2240" s="19"/>
      <c r="BL2240" s="52"/>
    </row>
    <row r="2241" spans="62:64" x14ac:dyDescent="0.45">
      <c r="BJ2241" s="19"/>
      <c r="BL2241" s="52"/>
    </row>
    <row r="2242" spans="62:64" x14ac:dyDescent="0.45">
      <c r="BJ2242" s="19"/>
      <c r="BL2242" s="52"/>
    </row>
    <row r="2243" spans="62:64" x14ac:dyDescent="0.45">
      <c r="BJ2243" s="19"/>
      <c r="BL2243" s="52"/>
    </row>
    <row r="2244" spans="62:64" x14ac:dyDescent="0.45">
      <c r="BJ2244" s="19"/>
      <c r="BL2244" s="52"/>
    </row>
    <row r="2245" spans="62:64" x14ac:dyDescent="0.45">
      <c r="BJ2245" s="19"/>
      <c r="BL2245" s="52"/>
    </row>
    <row r="2246" spans="62:64" x14ac:dyDescent="0.45">
      <c r="BJ2246" s="19"/>
      <c r="BL2246" s="52"/>
    </row>
    <row r="2247" spans="62:64" x14ac:dyDescent="0.45">
      <c r="BJ2247" s="19"/>
      <c r="BL2247" s="52"/>
    </row>
    <row r="2248" spans="62:64" x14ac:dyDescent="0.45">
      <c r="BJ2248" s="19"/>
      <c r="BL2248" s="52"/>
    </row>
    <row r="2249" spans="62:64" x14ac:dyDescent="0.45">
      <c r="BJ2249" s="19"/>
      <c r="BL2249" s="52"/>
    </row>
    <row r="2250" spans="62:64" x14ac:dyDescent="0.45">
      <c r="BJ2250" s="19"/>
      <c r="BL2250" s="52"/>
    </row>
    <row r="2251" spans="62:64" x14ac:dyDescent="0.45">
      <c r="BJ2251" s="19"/>
      <c r="BL2251" s="52"/>
    </row>
    <row r="2252" spans="62:64" x14ac:dyDescent="0.45">
      <c r="BJ2252" s="19"/>
      <c r="BL2252" s="52"/>
    </row>
    <row r="2253" spans="62:64" x14ac:dyDescent="0.45">
      <c r="BJ2253" s="19"/>
      <c r="BL2253" s="52"/>
    </row>
    <row r="2254" spans="62:64" x14ac:dyDescent="0.45">
      <c r="BJ2254" s="19"/>
      <c r="BL2254" s="52"/>
    </row>
    <row r="2255" spans="62:64" x14ac:dyDescent="0.45">
      <c r="BJ2255" s="19"/>
      <c r="BL2255" s="52"/>
    </row>
    <row r="2256" spans="62:64" x14ac:dyDescent="0.45">
      <c r="BJ2256" s="19"/>
      <c r="BL2256" s="52"/>
    </row>
    <row r="2257" spans="62:64" x14ac:dyDescent="0.45">
      <c r="BJ2257" s="19"/>
      <c r="BL2257" s="52"/>
    </row>
    <row r="2258" spans="62:64" x14ac:dyDescent="0.45">
      <c r="BJ2258" s="19"/>
      <c r="BL2258" s="52"/>
    </row>
    <row r="2259" spans="62:64" x14ac:dyDescent="0.45">
      <c r="BJ2259" s="19"/>
      <c r="BL2259" s="52"/>
    </row>
    <row r="2260" spans="62:64" x14ac:dyDescent="0.45">
      <c r="BJ2260" s="19"/>
      <c r="BL2260" s="52"/>
    </row>
    <row r="2261" spans="62:64" x14ac:dyDescent="0.45">
      <c r="BJ2261" s="19"/>
      <c r="BL2261" s="52"/>
    </row>
    <row r="2262" spans="62:64" x14ac:dyDescent="0.45">
      <c r="BJ2262" s="19"/>
      <c r="BL2262" s="52"/>
    </row>
    <row r="2263" spans="62:64" x14ac:dyDescent="0.45">
      <c r="BJ2263" s="19"/>
      <c r="BL2263" s="52"/>
    </row>
    <row r="2264" spans="62:64" x14ac:dyDescent="0.45">
      <c r="BJ2264" s="19"/>
      <c r="BL2264" s="52"/>
    </row>
    <row r="2265" spans="62:64" x14ac:dyDescent="0.45">
      <c r="BJ2265" s="19"/>
      <c r="BL2265" s="52"/>
    </row>
    <row r="2266" spans="62:64" x14ac:dyDescent="0.45">
      <c r="BJ2266" s="19"/>
      <c r="BL2266" s="52"/>
    </row>
    <row r="2267" spans="62:64" x14ac:dyDescent="0.45">
      <c r="BJ2267" s="19"/>
      <c r="BL2267" s="52"/>
    </row>
    <row r="2268" spans="62:64" x14ac:dyDescent="0.45">
      <c r="BJ2268" s="19"/>
      <c r="BL2268" s="52"/>
    </row>
    <row r="2269" spans="62:64" x14ac:dyDescent="0.45">
      <c r="BJ2269" s="19"/>
      <c r="BL2269" s="52"/>
    </row>
    <row r="2270" spans="62:64" x14ac:dyDescent="0.45">
      <c r="BJ2270" s="19"/>
      <c r="BL2270" s="52"/>
    </row>
    <row r="2271" spans="62:64" x14ac:dyDescent="0.45">
      <c r="BJ2271" s="19"/>
      <c r="BL2271" s="52"/>
    </row>
    <row r="2272" spans="62:64" x14ac:dyDescent="0.45">
      <c r="BJ2272" s="19"/>
      <c r="BL2272" s="52"/>
    </row>
    <row r="2273" spans="62:64" x14ac:dyDescent="0.45">
      <c r="BJ2273" s="19"/>
      <c r="BL2273" s="52"/>
    </row>
    <row r="2274" spans="62:64" x14ac:dyDescent="0.45">
      <c r="BJ2274" s="19"/>
      <c r="BL2274" s="52"/>
    </row>
    <row r="2275" spans="62:64" x14ac:dyDescent="0.45">
      <c r="BJ2275" s="19"/>
      <c r="BL2275" s="52"/>
    </row>
    <row r="2276" spans="62:64" x14ac:dyDescent="0.45">
      <c r="BJ2276" s="19"/>
      <c r="BL2276" s="52"/>
    </row>
    <row r="2277" spans="62:64" x14ac:dyDescent="0.45">
      <c r="BJ2277" s="19"/>
      <c r="BL2277" s="52"/>
    </row>
    <row r="2278" spans="62:64" x14ac:dyDescent="0.45">
      <c r="BJ2278" s="19"/>
      <c r="BL2278" s="52"/>
    </row>
    <row r="2279" spans="62:64" x14ac:dyDescent="0.45">
      <c r="BJ2279" s="19"/>
      <c r="BL2279" s="52"/>
    </row>
    <row r="2280" spans="62:64" x14ac:dyDescent="0.45">
      <c r="BJ2280" s="19"/>
      <c r="BL2280" s="52"/>
    </row>
    <row r="2281" spans="62:64" x14ac:dyDescent="0.45">
      <c r="BJ2281" s="19"/>
      <c r="BL2281" s="52"/>
    </row>
    <row r="2282" spans="62:64" x14ac:dyDescent="0.45">
      <c r="BJ2282" s="19"/>
      <c r="BL2282" s="52"/>
    </row>
    <row r="2283" spans="62:64" x14ac:dyDescent="0.45">
      <c r="BJ2283" s="19"/>
      <c r="BL2283" s="52"/>
    </row>
    <row r="2284" spans="62:64" x14ac:dyDescent="0.45">
      <c r="BJ2284" s="19"/>
      <c r="BL2284" s="52"/>
    </row>
    <row r="2285" spans="62:64" x14ac:dyDescent="0.45">
      <c r="BJ2285" s="19"/>
      <c r="BL2285" s="52"/>
    </row>
    <row r="2286" spans="62:64" x14ac:dyDescent="0.45">
      <c r="BJ2286" s="19"/>
      <c r="BL2286" s="52"/>
    </row>
    <row r="2287" spans="62:64" x14ac:dyDescent="0.45">
      <c r="BJ2287" s="19"/>
      <c r="BL2287" s="52"/>
    </row>
    <row r="2288" spans="62:64" x14ac:dyDescent="0.45">
      <c r="BJ2288" s="19"/>
      <c r="BL2288" s="52"/>
    </row>
    <row r="2289" spans="62:64" x14ac:dyDescent="0.45">
      <c r="BJ2289" s="19"/>
      <c r="BL2289" s="52"/>
    </row>
    <row r="2290" spans="62:64" x14ac:dyDescent="0.45">
      <c r="BJ2290" s="19"/>
      <c r="BL2290" s="52"/>
    </row>
    <row r="2291" spans="62:64" x14ac:dyDescent="0.45">
      <c r="BJ2291" s="19"/>
      <c r="BL2291" s="52"/>
    </row>
    <row r="2292" spans="62:64" x14ac:dyDescent="0.45">
      <c r="BJ2292" s="19"/>
      <c r="BL2292" s="52"/>
    </row>
    <row r="2293" spans="62:64" x14ac:dyDescent="0.45">
      <c r="BJ2293" s="19"/>
      <c r="BL2293" s="52"/>
    </row>
    <row r="2294" spans="62:64" x14ac:dyDescent="0.45">
      <c r="BJ2294" s="19"/>
      <c r="BL2294" s="52"/>
    </row>
    <row r="2295" spans="62:64" x14ac:dyDescent="0.45">
      <c r="BJ2295" s="19"/>
      <c r="BL2295" s="52"/>
    </row>
    <row r="2296" spans="62:64" x14ac:dyDescent="0.45">
      <c r="BJ2296" s="19"/>
      <c r="BL2296" s="52"/>
    </row>
    <row r="2297" spans="62:64" x14ac:dyDescent="0.45">
      <c r="BJ2297" s="19"/>
      <c r="BL2297" s="52"/>
    </row>
    <row r="2298" spans="62:64" x14ac:dyDescent="0.45">
      <c r="BJ2298" s="19"/>
      <c r="BL2298" s="52"/>
    </row>
    <row r="2299" spans="62:64" x14ac:dyDescent="0.45">
      <c r="BJ2299" s="19"/>
      <c r="BL2299" s="52"/>
    </row>
    <row r="2300" spans="62:64" x14ac:dyDescent="0.45">
      <c r="BJ2300" s="19"/>
      <c r="BL2300" s="52"/>
    </row>
    <row r="2301" spans="62:64" x14ac:dyDescent="0.45">
      <c r="BJ2301" s="19"/>
      <c r="BL2301" s="52"/>
    </row>
    <row r="2302" spans="62:64" x14ac:dyDescent="0.45">
      <c r="BJ2302" s="19"/>
      <c r="BL2302" s="52"/>
    </row>
    <row r="2303" spans="62:64" x14ac:dyDescent="0.45">
      <c r="BJ2303" s="19"/>
      <c r="BL2303" s="52"/>
    </row>
    <row r="2304" spans="62:64" x14ac:dyDescent="0.45">
      <c r="BJ2304" s="19"/>
      <c r="BL2304" s="52"/>
    </row>
    <row r="2305" spans="62:64" x14ac:dyDescent="0.45">
      <c r="BJ2305" s="19"/>
      <c r="BL2305" s="52"/>
    </row>
    <row r="2306" spans="62:64" x14ac:dyDescent="0.45">
      <c r="BJ2306" s="19"/>
      <c r="BL2306" s="52"/>
    </row>
    <row r="2307" spans="62:64" x14ac:dyDescent="0.45">
      <c r="BJ2307" s="19"/>
      <c r="BL2307" s="52"/>
    </row>
    <row r="2308" spans="62:64" x14ac:dyDescent="0.45">
      <c r="BJ2308" s="19"/>
      <c r="BL2308" s="52"/>
    </row>
    <row r="2309" spans="62:64" x14ac:dyDescent="0.45">
      <c r="BJ2309" s="19"/>
      <c r="BL2309" s="52"/>
    </row>
    <row r="2310" spans="62:64" x14ac:dyDescent="0.45">
      <c r="BJ2310" s="19"/>
      <c r="BL2310" s="52"/>
    </row>
    <row r="2311" spans="62:64" x14ac:dyDescent="0.45">
      <c r="BJ2311" s="19"/>
      <c r="BL2311" s="52"/>
    </row>
    <row r="2312" spans="62:64" x14ac:dyDescent="0.45">
      <c r="BJ2312" s="19"/>
      <c r="BL2312" s="52"/>
    </row>
    <row r="2313" spans="62:64" x14ac:dyDescent="0.45">
      <c r="BJ2313" s="19"/>
      <c r="BL2313" s="52"/>
    </row>
    <row r="2314" spans="62:64" x14ac:dyDescent="0.45">
      <c r="BJ2314" s="19"/>
      <c r="BL2314" s="52"/>
    </row>
    <row r="2315" spans="62:64" x14ac:dyDescent="0.45">
      <c r="BJ2315" s="19"/>
      <c r="BL2315" s="52"/>
    </row>
    <row r="2316" spans="62:64" x14ac:dyDescent="0.45">
      <c r="BJ2316" s="19"/>
      <c r="BL2316" s="52"/>
    </row>
    <row r="2317" spans="62:64" x14ac:dyDescent="0.45">
      <c r="BJ2317" s="19"/>
      <c r="BL2317" s="52"/>
    </row>
    <row r="2318" spans="62:64" x14ac:dyDescent="0.45">
      <c r="BJ2318" s="19"/>
      <c r="BL2318" s="52"/>
    </row>
    <row r="2319" spans="62:64" x14ac:dyDescent="0.45">
      <c r="BJ2319" s="19"/>
      <c r="BL2319" s="52"/>
    </row>
    <row r="2320" spans="62:64" x14ac:dyDescent="0.45">
      <c r="BJ2320" s="19"/>
      <c r="BL2320" s="52"/>
    </row>
    <row r="2321" spans="62:64" x14ac:dyDescent="0.45">
      <c r="BJ2321" s="19"/>
      <c r="BL2321" s="52"/>
    </row>
    <row r="2322" spans="62:64" x14ac:dyDescent="0.45">
      <c r="BJ2322" s="19"/>
      <c r="BL2322" s="52"/>
    </row>
    <row r="2323" spans="62:64" x14ac:dyDescent="0.45">
      <c r="BJ2323" s="19"/>
      <c r="BL2323" s="52"/>
    </row>
    <row r="2324" spans="62:64" x14ac:dyDescent="0.45">
      <c r="BJ2324" s="19"/>
      <c r="BL2324" s="52"/>
    </row>
    <row r="2325" spans="62:64" x14ac:dyDescent="0.45">
      <c r="BJ2325" s="19"/>
      <c r="BL2325" s="52"/>
    </row>
    <row r="2326" spans="62:64" x14ac:dyDescent="0.45">
      <c r="BJ2326" s="19"/>
      <c r="BL2326" s="52"/>
    </row>
    <row r="2327" spans="62:64" x14ac:dyDescent="0.45">
      <c r="BJ2327" s="19"/>
      <c r="BL2327" s="52"/>
    </row>
    <row r="2328" spans="62:64" x14ac:dyDescent="0.45">
      <c r="BJ2328" s="19"/>
      <c r="BL2328" s="52"/>
    </row>
    <row r="2329" spans="62:64" x14ac:dyDescent="0.45">
      <c r="BJ2329" s="19"/>
      <c r="BL2329" s="52"/>
    </row>
    <row r="2330" spans="62:64" x14ac:dyDescent="0.45">
      <c r="BJ2330" s="19"/>
      <c r="BL2330" s="52"/>
    </row>
    <row r="2331" spans="62:64" x14ac:dyDescent="0.45">
      <c r="BJ2331" s="19"/>
      <c r="BL2331" s="52"/>
    </row>
    <row r="2332" spans="62:64" x14ac:dyDescent="0.45">
      <c r="BJ2332" s="19"/>
      <c r="BL2332" s="52"/>
    </row>
    <row r="2333" spans="62:64" x14ac:dyDescent="0.45">
      <c r="BJ2333" s="19"/>
      <c r="BL2333" s="52"/>
    </row>
    <row r="2334" spans="62:64" x14ac:dyDescent="0.45">
      <c r="BJ2334" s="19"/>
      <c r="BL2334" s="52"/>
    </row>
    <row r="2335" spans="62:64" x14ac:dyDescent="0.45">
      <c r="BJ2335" s="19"/>
      <c r="BL2335" s="52"/>
    </row>
    <row r="2336" spans="62:64" x14ac:dyDescent="0.45">
      <c r="BJ2336" s="19"/>
      <c r="BL2336" s="52"/>
    </row>
    <row r="2337" spans="62:64" x14ac:dyDescent="0.45">
      <c r="BJ2337" s="19"/>
      <c r="BL2337" s="52"/>
    </row>
    <row r="2338" spans="62:64" x14ac:dyDescent="0.45">
      <c r="BJ2338" s="19"/>
      <c r="BL2338" s="52"/>
    </row>
    <row r="2339" spans="62:64" x14ac:dyDescent="0.45">
      <c r="BJ2339" s="19"/>
      <c r="BL2339" s="52"/>
    </row>
    <row r="2340" spans="62:64" x14ac:dyDescent="0.45">
      <c r="BJ2340" s="19"/>
      <c r="BL2340" s="52"/>
    </row>
    <row r="2341" spans="62:64" x14ac:dyDescent="0.45">
      <c r="BJ2341" s="19"/>
      <c r="BL2341" s="52"/>
    </row>
    <row r="2342" spans="62:64" x14ac:dyDescent="0.45">
      <c r="BJ2342" s="19"/>
      <c r="BL2342" s="52"/>
    </row>
    <row r="2343" spans="62:64" x14ac:dyDescent="0.45">
      <c r="BJ2343" s="19"/>
      <c r="BL2343" s="52"/>
    </row>
    <row r="2344" spans="62:64" x14ac:dyDescent="0.45">
      <c r="BJ2344" s="19"/>
      <c r="BL2344" s="52"/>
    </row>
    <row r="2345" spans="62:64" x14ac:dyDescent="0.45">
      <c r="BJ2345" s="19"/>
      <c r="BL2345" s="52"/>
    </row>
    <row r="2346" spans="62:64" x14ac:dyDescent="0.45">
      <c r="BJ2346" s="19"/>
      <c r="BL2346" s="52"/>
    </row>
    <row r="2347" spans="62:64" x14ac:dyDescent="0.45">
      <c r="BJ2347" s="19"/>
      <c r="BL2347" s="52"/>
    </row>
    <row r="2348" spans="62:64" x14ac:dyDescent="0.45">
      <c r="BJ2348" s="19"/>
      <c r="BL2348" s="52"/>
    </row>
    <row r="2349" spans="62:64" x14ac:dyDescent="0.45">
      <c r="BJ2349" s="19"/>
      <c r="BL2349" s="52"/>
    </row>
    <row r="2350" spans="62:64" x14ac:dyDescent="0.45">
      <c r="BJ2350" s="19"/>
      <c r="BL2350" s="52"/>
    </row>
    <row r="2351" spans="62:64" x14ac:dyDescent="0.45">
      <c r="BJ2351" s="19"/>
      <c r="BL2351" s="52"/>
    </row>
    <row r="2352" spans="62:64" x14ac:dyDescent="0.45">
      <c r="BJ2352" s="19"/>
      <c r="BL2352" s="52"/>
    </row>
    <row r="2353" spans="62:64" x14ac:dyDescent="0.45">
      <c r="BJ2353" s="19"/>
      <c r="BL2353" s="52"/>
    </row>
    <row r="2354" spans="62:64" x14ac:dyDescent="0.45">
      <c r="BJ2354" s="19"/>
      <c r="BL2354" s="52"/>
    </row>
    <row r="2355" spans="62:64" x14ac:dyDescent="0.45">
      <c r="BJ2355" s="19"/>
      <c r="BL2355" s="52"/>
    </row>
    <row r="2356" spans="62:64" x14ac:dyDescent="0.45">
      <c r="BJ2356" s="19"/>
      <c r="BL2356" s="52"/>
    </row>
    <row r="2357" spans="62:64" x14ac:dyDescent="0.45">
      <c r="BJ2357" s="19"/>
      <c r="BL2357" s="52"/>
    </row>
    <row r="2358" spans="62:64" x14ac:dyDescent="0.45">
      <c r="BJ2358" s="19"/>
      <c r="BL2358" s="52"/>
    </row>
    <row r="2359" spans="62:64" x14ac:dyDescent="0.45">
      <c r="BJ2359" s="19"/>
      <c r="BL2359" s="52"/>
    </row>
    <row r="2360" spans="62:64" x14ac:dyDescent="0.45">
      <c r="BJ2360" s="19"/>
      <c r="BL2360" s="52"/>
    </row>
    <row r="2361" spans="62:64" x14ac:dyDescent="0.45">
      <c r="BJ2361" s="19"/>
      <c r="BL2361" s="52"/>
    </row>
    <row r="2362" spans="62:64" x14ac:dyDescent="0.45">
      <c r="BJ2362" s="19"/>
      <c r="BL2362" s="52"/>
    </row>
    <row r="2363" spans="62:64" x14ac:dyDescent="0.45">
      <c r="BJ2363" s="19"/>
      <c r="BL2363" s="52"/>
    </row>
    <row r="2364" spans="62:64" x14ac:dyDescent="0.45">
      <c r="BJ2364" s="19"/>
      <c r="BL2364" s="52"/>
    </row>
    <row r="2365" spans="62:64" x14ac:dyDescent="0.45">
      <c r="BJ2365" s="19"/>
      <c r="BL2365" s="52"/>
    </row>
    <row r="2366" spans="62:64" x14ac:dyDescent="0.45">
      <c r="BJ2366" s="19"/>
      <c r="BL2366" s="52"/>
    </row>
    <row r="2367" spans="62:64" x14ac:dyDescent="0.45">
      <c r="BJ2367" s="19"/>
      <c r="BL2367" s="52"/>
    </row>
    <row r="2368" spans="62:64" x14ac:dyDescent="0.45">
      <c r="BJ2368" s="19"/>
      <c r="BL2368" s="52"/>
    </row>
    <row r="2369" spans="62:64" x14ac:dyDescent="0.45">
      <c r="BJ2369" s="19"/>
      <c r="BL2369" s="52"/>
    </row>
    <row r="2370" spans="62:64" x14ac:dyDescent="0.45">
      <c r="BJ2370" s="19"/>
      <c r="BL2370" s="52"/>
    </row>
    <row r="2371" spans="62:64" x14ac:dyDescent="0.45">
      <c r="BJ2371" s="19"/>
      <c r="BL2371" s="52"/>
    </row>
    <row r="2372" spans="62:64" x14ac:dyDescent="0.45">
      <c r="BJ2372" s="19"/>
      <c r="BL2372" s="52"/>
    </row>
    <row r="2373" spans="62:64" x14ac:dyDescent="0.45">
      <c r="BJ2373" s="19"/>
      <c r="BL2373" s="52"/>
    </row>
    <row r="2374" spans="62:64" x14ac:dyDescent="0.45">
      <c r="BJ2374" s="19"/>
      <c r="BL2374" s="52"/>
    </row>
    <row r="2375" spans="62:64" x14ac:dyDescent="0.45">
      <c r="BJ2375" s="19"/>
      <c r="BL2375" s="52"/>
    </row>
    <row r="2376" spans="62:64" x14ac:dyDescent="0.45">
      <c r="BJ2376" s="19"/>
      <c r="BL2376" s="52"/>
    </row>
    <row r="2377" spans="62:64" x14ac:dyDescent="0.45">
      <c r="BJ2377" s="19"/>
      <c r="BL2377" s="52"/>
    </row>
    <row r="2378" spans="62:64" x14ac:dyDescent="0.45">
      <c r="BJ2378" s="19"/>
      <c r="BL2378" s="52"/>
    </row>
    <row r="2379" spans="62:64" x14ac:dyDescent="0.45">
      <c r="BJ2379" s="19"/>
      <c r="BL2379" s="52"/>
    </row>
    <row r="2380" spans="62:64" x14ac:dyDescent="0.45">
      <c r="BJ2380" s="19"/>
      <c r="BL2380" s="52"/>
    </row>
    <row r="2381" spans="62:64" x14ac:dyDescent="0.45">
      <c r="BJ2381" s="19"/>
      <c r="BL2381" s="52"/>
    </row>
    <row r="2382" spans="62:64" x14ac:dyDescent="0.45">
      <c r="BJ2382" s="19"/>
      <c r="BL2382" s="52"/>
    </row>
    <row r="2383" spans="62:64" x14ac:dyDescent="0.45">
      <c r="BJ2383" s="19"/>
      <c r="BL2383" s="52"/>
    </row>
    <row r="2384" spans="62:64" x14ac:dyDescent="0.45">
      <c r="BJ2384" s="19"/>
      <c r="BL2384" s="52"/>
    </row>
    <row r="2385" spans="62:64" x14ac:dyDescent="0.45">
      <c r="BJ2385" s="19"/>
      <c r="BL2385" s="52"/>
    </row>
    <row r="2386" spans="62:64" x14ac:dyDescent="0.45">
      <c r="BJ2386" s="19"/>
      <c r="BL2386" s="52"/>
    </row>
    <row r="2387" spans="62:64" x14ac:dyDescent="0.45">
      <c r="BJ2387" s="19"/>
      <c r="BL2387" s="52"/>
    </row>
    <row r="2388" spans="62:64" x14ac:dyDescent="0.45">
      <c r="BJ2388" s="19"/>
      <c r="BL2388" s="52"/>
    </row>
    <row r="2389" spans="62:64" x14ac:dyDescent="0.45">
      <c r="BJ2389" s="19"/>
      <c r="BL2389" s="52"/>
    </row>
    <row r="2390" spans="62:64" x14ac:dyDescent="0.45">
      <c r="BJ2390" s="19"/>
      <c r="BL2390" s="52"/>
    </row>
    <row r="2391" spans="62:64" x14ac:dyDescent="0.45">
      <c r="BJ2391" s="19"/>
      <c r="BL2391" s="52"/>
    </row>
    <row r="2392" spans="62:64" x14ac:dyDescent="0.45">
      <c r="BJ2392" s="19"/>
      <c r="BL2392" s="52"/>
    </row>
    <row r="2393" spans="62:64" x14ac:dyDescent="0.45">
      <c r="BJ2393" s="19"/>
      <c r="BL2393" s="52"/>
    </row>
    <row r="2394" spans="62:64" x14ac:dyDescent="0.45">
      <c r="BJ2394" s="19"/>
      <c r="BL2394" s="52"/>
    </row>
    <row r="2395" spans="62:64" x14ac:dyDescent="0.45">
      <c r="BJ2395" s="19"/>
      <c r="BL2395" s="52"/>
    </row>
    <row r="2396" spans="62:64" x14ac:dyDescent="0.45">
      <c r="BJ2396" s="19"/>
      <c r="BL2396" s="52"/>
    </row>
    <row r="2397" spans="62:64" x14ac:dyDescent="0.45">
      <c r="BJ2397" s="19"/>
      <c r="BL2397" s="52"/>
    </row>
    <row r="2398" spans="62:64" x14ac:dyDescent="0.45">
      <c r="BJ2398" s="19"/>
      <c r="BL2398" s="52"/>
    </row>
    <row r="2399" spans="62:64" x14ac:dyDescent="0.45">
      <c r="BJ2399" s="19"/>
      <c r="BL2399" s="52"/>
    </row>
    <row r="2400" spans="62:64" x14ac:dyDescent="0.45">
      <c r="BJ2400" s="19"/>
      <c r="BL2400" s="52"/>
    </row>
    <row r="2401" spans="62:64" x14ac:dyDescent="0.45">
      <c r="BJ2401" s="19"/>
      <c r="BL2401" s="52"/>
    </row>
    <row r="2402" spans="62:64" x14ac:dyDescent="0.45">
      <c r="BJ2402" s="19"/>
      <c r="BL2402" s="52"/>
    </row>
    <row r="2403" spans="62:64" x14ac:dyDescent="0.45">
      <c r="BJ2403" s="19"/>
      <c r="BL2403" s="52"/>
    </row>
    <row r="2404" spans="62:64" x14ac:dyDescent="0.45">
      <c r="BJ2404" s="19"/>
      <c r="BL2404" s="52"/>
    </row>
    <row r="2405" spans="62:64" x14ac:dyDescent="0.45">
      <c r="BJ2405" s="19"/>
      <c r="BL2405" s="52"/>
    </row>
    <row r="2406" spans="62:64" x14ac:dyDescent="0.45">
      <c r="BJ2406" s="19"/>
      <c r="BL2406" s="52"/>
    </row>
    <row r="2407" spans="62:64" x14ac:dyDescent="0.45">
      <c r="BJ2407" s="19"/>
      <c r="BL2407" s="52"/>
    </row>
    <row r="2408" spans="62:64" x14ac:dyDescent="0.45">
      <c r="BJ2408" s="19"/>
      <c r="BL2408" s="52"/>
    </row>
    <row r="2409" spans="62:64" x14ac:dyDescent="0.45">
      <c r="BJ2409" s="19"/>
      <c r="BL2409" s="52"/>
    </row>
    <row r="2410" spans="62:64" x14ac:dyDescent="0.45">
      <c r="BJ2410" s="19"/>
      <c r="BL2410" s="52"/>
    </row>
    <row r="2411" spans="62:64" x14ac:dyDescent="0.45">
      <c r="BJ2411" s="19"/>
      <c r="BL2411" s="52"/>
    </row>
    <row r="2412" spans="62:64" x14ac:dyDescent="0.45">
      <c r="BJ2412" s="19"/>
      <c r="BL2412" s="52"/>
    </row>
    <row r="2413" spans="62:64" x14ac:dyDescent="0.45">
      <c r="BJ2413" s="19"/>
      <c r="BL2413" s="52"/>
    </row>
    <row r="2414" spans="62:64" x14ac:dyDescent="0.45">
      <c r="BJ2414" s="19"/>
      <c r="BL2414" s="52"/>
    </row>
    <row r="2415" spans="62:64" x14ac:dyDescent="0.45">
      <c r="BJ2415" s="19"/>
      <c r="BL2415" s="52"/>
    </row>
    <row r="2416" spans="62:64" x14ac:dyDescent="0.45">
      <c r="BJ2416" s="19"/>
      <c r="BL2416" s="52"/>
    </row>
    <row r="2417" spans="62:64" x14ac:dyDescent="0.45">
      <c r="BJ2417" s="19"/>
      <c r="BL2417" s="52"/>
    </row>
    <row r="2418" spans="62:64" x14ac:dyDescent="0.45">
      <c r="BJ2418" s="19"/>
      <c r="BL2418" s="52"/>
    </row>
    <row r="2419" spans="62:64" x14ac:dyDescent="0.45">
      <c r="BJ2419" s="19"/>
      <c r="BL2419" s="52"/>
    </row>
    <row r="2420" spans="62:64" x14ac:dyDescent="0.45">
      <c r="BJ2420" s="19"/>
      <c r="BL2420" s="52"/>
    </row>
    <row r="2421" spans="62:64" x14ac:dyDescent="0.45">
      <c r="BJ2421" s="19"/>
      <c r="BL2421" s="52"/>
    </row>
    <row r="2422" spans="62:64" x14ac:dyDescent="0.45">
      <c r="BJ2422" s="19"/>
      <c r="BL2422" s="52"/>
    </row>
    <row r="2423" spans="62:64" x14ac:dyDescent="0.45">
      <c r="BJ2423" s="19"/>
      <c r="BL2423" s="52"/>
    </row>
    <row r="2424" spans="62:64" x14ac:dyDescent="0.45">
      <c r="BJ2424" s="19"/>
      <c r="BL2424" s="52"/>
    </row>
    <row r="2425" spans="62:64" x14ac:dyDescent="0.45">
      <c r="BJ2425" s="19"/>
      <c r="BL2425" s="52"/>
    </row>
    <row r="2426" spans="62:64" x14ac:dyDescent="0.45">
      <c r="BJ2426" s="19"/>
      <c r="BL2426" s="52"/>
    </row>
    <row r="2427" spans="62:64" x14ac:dyDescent="0.45">
      <c r="BJ2427" s="19"/>
      <c r="BL2427" s="52"/>
    </row>
    <row r="2428" spans="62:64" x14ac:dyDescent="0.45">
      <c r="BJ2428" s="19"/>
      <c r="BL2428" s="52"/>
    </row>
    <row r="2429" spans="62:64" x14ac:dyDescent="0.45">
      <c r="BJ2429" s="19"/>
      <c r="BL2429" s="52"/>
    </row>
    <row r="2430" spans="62:64" x14ac:dyDescent="0.45">
      <c r="BJ2430" s="19"/>
      <c r="BL2430" s="52"/>
    </row>
    <row r="2431" spans="62:64" x14ac:dyDescent="0.45">
      <c r="BJ2431" s="19"/>
      <c r="BL2431" s="52"/>
    </row>
    <row r="2432" spans="62:64" x14ac:dyDescent="0.45">
      <c r="BJ2432" s="19"/>
      <c r="BL2432" s="52"/>
    </row>
    <row r="2433" spans="62:64" x14ac:dyDescent="0.45">
      <c r="BJ2433" s="19"/>
      <c r="BL2433" s="52"/>
    </row>
    <row r="2434" spans="62:64" x14ac:dyDescent="0.45">
      <c r="BJ2434" s="19"/>
      <c r="BL2434" s="52"/>
    </row>
    <row r="2435" spans="62:64" x14ac:dyDescent="0.45">
      <c r="BJ2435" s="19"/>
      <c r="BL2435" s="52"/>
    </row>
    <row r="2436" spans="62:64" x14ac:dyDescent="0.45">
      <c r="BJ2436" s="19"/>
      <c r="BL2436" s="52"/>
    </row>
    <row r="2437" spans="62:64" x14ac:dyDescent="0.45">
      <c r="BJ2437" s="19"/>
      <c r="BL2437" s="52"/>
    </row>
    <row r="2438" spans="62:64" x14ac:dyDescent="0.45">
      <c r="BJ2438" s="19"/>
      <c r="BL2438" s="52"/>
    </row>
    <row r="2439" spans="62:64" x14ac:dyDescent="0.45">
      <c r="BJ2439" s="19"/>
      <c r="BL2439" s="52"/>
    </row>
    <row r="2440" spans="62:64" x14ac:dyDescent="0.45">
      <c r="BJ2440" s="19"/>
      <c r="BL2440" s="52"/>
    </row>
    <row r="2441" spans="62:64" x14ac:dyDescent="0.45">
      <c r="BJ2441" s="19"/>
      <c r="BL2441" s="52"/>
    </row>
    <row r="2442" spans="62:64" x14ac:dyDescent="0.45">
      <c r="BJ2442" s="19"/>
      <c r="BL2442" s="52"/>
    </row>
    <row r="2443" spans="62:64" x14ac:dyDescent="0.45">
      <c r="BJ2443" s="19"/>
      <c r="BL2443" s="52"/>
    </row>
    <row r="2444" spans="62:64" x14ac:dyDescent="0.45">
      <c r="BJ2444" s="19"/>
      <c r="BL2444" s="52"/>
    </row>
    <row r="2445" spans="62:64" x14ac:dyDescent="0.45">
      <c r="BJ2445" s="19"/>
      <c r="BL2445" s="52"/>
    </row>
    <row r="2446" spans="62:64" x14ac:dyDescent="0.45">
      <c r="BJ2446" s="19"/>
      <c r="BL2446" s="52"/>
    </row>
    <row r="2447" spans="62:64" x14ac:dyDescent="0.45">
      <c r="BJ2447" s="19"/>
      <c r="BL2447" s="52"/>
    </row>
    <row r="2448" spans="62:64" x14ac:dyDescent="0.45">
      <c r="BJ2448" s="19"/>
      <c r="BL2448" s="52"/>
    </row>
    <row r="2449" spans="62:64" x14ac:dyDescent="0.45">
      <c r="BJ2449" s="19"/>
      <c r="BL2449" s="52"/>
    </row>
    <row r="2450" spans="62:64" x14ac:dyDescent="0.45">
      <c r="BJ2450" s="19"/>
      <c r="BL2450" s="52"/>
    </row>
    <row r="2451" spans="62:64" x14ac:dyDescent="0.45">
      <c r="BJ2451" s="19"/>
      <c r="BL2451" s="52"/>
    </row>
    <row r="2452" spans="62:64" x14ac:dyDescent="0.45">
      <c r="BJ2452" s="19"/>
      <c r="BL2452" s="52"/>
    </row>
    <row r="2453" spans="62:64" x14ac:dyDescent="0.45">
      <c r="BJ2453" s="19"/>
      <c r="BL2453" s="52"/>
    </row>
    <row r="2454" spans="62:64" x14ac:dyDescent="0.45">
      <c r="BJ2454" s="19"/>
      <c r="BL2454" s="52"/>
    </row>
    <row r="2455" spans="62:64" x14ac:dyDescent="0.45">
      <c r="BJ2455" s="19"/>
      <c r="BL2455" s="52"/>
    </row>
    <row r="2456" spans="62:64" x14ac:dyDescent="0.45">
      <c r="BJ2456" s="19"/>
      <c r="BL2456" s="52"/>
    </row>
    <row r="2457" spans="62:64" x14ac:dyDescent="0.45">
      <c r="BJ2457" s="19"/>
      <c r="BL2457" s="52"/>
    </row>
    <row r="2458" spans="62:64" x14ac:dyDescent="0.45">
      <c r="BJ2458" s="19"/>
      <c r="BL2458" s="52"/>
    </row>
    <row r="2459" spans="62:64" x14ac:dyDescent="0.45">
      <c r="BJ2459" s="19"/>
      <c r="BL2459" s="52"/>
    </row>
    <row r="2460" spans="62:64" x14ac:dyDescent="0.45">
      <c r="BJ2460" s="19"/>
      <c r="BL2460" s="52"/>
    </row>
    <row r="2461" spans="62:64" x14ac:dyDescent="0.45">
      <c r="BJ2461" s="19"/>
      <c r="BL2461" s="52"/>
    </row>
    <row r="2462" spans="62:64" x14ac:dyDescent="0.45">
      <c r="BJ2462" s="19"/>
      <c r="BL2462" s="52"/>
    </row>
    <row r="2463" spans="62:64" x14ac:dyDescent="0.45">
      <c r="BJ2463" s="19"/>
      <c r="BL2463" s="52"/>
    </row>
    <row r="2464" spans="62:64" x14ac:dyDescent="0.45">
      <c r="BJ2464" s="19"/>
      <c r="BL2464" s="52"/>
    </row>
    <row r="2465" spans="62:64" x14ac:dyDescent="0.45">
      <c r="BJ2465" s="19"/>
      <c r="BL2465" s="52"/>
    </row>
    <row r="2466" spans="62:64" x14ac:dyDescent="0.45">
      <c r="BJ2466" s="19"/>
      <c r="BL2466" s="52"/>
    </row>
    <row r="2467" spans="62:64" x14ac:dyDescent="0.45">
      <c r="BJ2467" s="19"/>
      <c r="BL2467" s="52"/>
    </row>
    <row r="2468" spans="62:64" x14ac:dyDescent="0.45">
      <c r="BJ2468" s="19"/>
      <c r="BL2468" s="52"/>
    </row>
    <row r="2469" spans="62:64" x14ac:dyDescent="0.45">
      <c r="BJ2469" s="19"/>
      <c r="BL2469" s="52"/>
    </row>
    <row r="2470" spans="62:64" x14ac:dyDescent="0.45">
      <c r="BJ2470" s="19"/>
      <c r="BL2470" s="52"/>
    </row>
    <row r="2471" spans="62:64" x14ac:dyDescent="0.45">
      <c r="BJ2471" s="19"/>
      <c r="BL2471" s="52"/>
    </row>
    <row r="2472" spans="62:64" x14ac:dyDescent="0.45">
      <c r="BJ2472" s="19"/>
      <c r="BL2472" s="52"/>
    </row>
    <row r="2473" spans="62:64" x14ac:dyDescent="0.45">
      <c r="BJ2473" s="19"/>
      <c r="BL2473" s="52"/>
    </row>
    <row r="2474" spans="62:64" x14ac:dyDescent="0.45">
      <c r="BJ2474" s="19"/>
      <c r="BL2474" s="52"/>
    </row>
    <row r="2475" spans="62:64" x14ac:dyDescent="0.45">
      <c r="BJ2475" s="19"/>
      <c r="BL2475" s="52"/>
    </row>
    <row r="2476" spans="62:64" x14ac:dyDescent="0.45">
      <c r="BJ2476" s="19"/>
      <c r="BL2476" s="52"/>
    </row>
    <row r="2477" spans="62:64" x14ac:dyDescent="0.45">
      <c r="BJ2477" s="19"/>
      <c r="BL2477" s="52"/>
    </row>
    <row r="2478" spans="62:64" x14ac:dyDescent="0.45">
      <c r="BJ2478" s="19"/>
      <c r="BL2478" s="52"/>
    </row>
    <row r="2479" spans="62:64" x14ac:dyDescent="0.45">
      <c r="BJ2479" s="19"/>
      <c r="BL2479" s="52"/>
    </row>
    <row r="2480" spans="62:64" x14ac:dyDescent="0.45">
      <c r="BJ2480" s="19"/>
      <c r="BL2480" s="52"/>
    </row>
    <row r="2481" spans="62:64" x14ac:dyDescent="0.45">
      <c r="BJ2481" s="19"/>
      <c r="BL2481" s="52"/>
    </row>
    <row r="2482" spans="62:64" x14ac:dyDescent="0.45">
      <c r="BJ2482" s="19"/>
      <c r="BL2482" s="52"/>
    </row>
    <row r="2483" spans="62:64" x14ac:dyDescent="0.45">
      <c r="BJ2483" s="19"/>
      <c r="BL2483" s="52"/>
    </row>
    <row r="2484" spans="62:64" x14ac:dyDescent="0.45">
      <c r="BJ2484" s="19"/>
      <c r="BL2484" s="52"/>
    </row>
    <row r="2485" spans="62:64" x14ac:dyDescent="0.45">
      <c r="BJ2485" s="19"/>
      <c r="BL2485" s="52"/>
    </row>
    <row r="2486" spans="62:64" x14ac:dyDescent="0.45">
      <c r="BJ2486" s="19"/>
      <c r="BL2486" s="52"/>
    </row>
    <row r="2487" spans="62:64" x14ac:dyDescent="0.45">
      <c r="BJ2487" s="19"/>
      <c r="BL2487" s="52"/>
    </row>
    <row r="2488" spans="62:64" x14ac:dyDescent="0.45">
      <c r="BJ2488" s="19"/>
      <c r="BL2488" s="52"/>
    </row>
    <row r="2489" spans="62:64" x14ac:dyDescent="0.45">
      <c r="BJ2489" s="19"/>
      <c r="BL2489" s="52"/>
    </row>
    <row r="2490" spans="62:64" x14ac:dyDescent="0.45">
      <c r="BJ2490" s="19"/>
      <c r="BL2490" s="52"/>
    </row>
    <row r="2491" spans="62:64" x14ac:dyDescent="0.45">
      <c r="BJ2491" s="19"/>
      <c r="BL2491" s="52"/>
    </row>
    <row r="2492" spans="62:64" x14ac:dyDescent="0.45">
      <c r="BJ2492" s="19"/>
      <c r="BL2492" s="52"/>
    </row>
    <row r="2493" spans="62:64" x14ac:dyDescent="0.45">
      <c r="BJ2493" s="19"/>
      <c r="BL2493" s="52"/>
    </row>
    <row r="2494" spans="62:64" x14ac:dyDescent="0.45">
      <c r="BJ2494" s="19"/>
      <c r="BL2494" s="52"/>
    </row>
    <row r="2495" spans="62:64" x14ac:dyDescent="0.45">
      <c r="BJ2495" s="19"/>
      <c r="BL2495" s="52"/>
    </row>
    <row r="2496" spans="62:64" x14ac:dyDescent="0.45">
      <c r="BJ2496" s="19"/>
      <c r="BL2496" s="52"/>
    </row>
    <row r="2497" spans="62:64" x14ac:dyDescent="0.45">
      <c r="BJ2497" s="19"/>
      <c r="BL2497" s="52"/>
    </row>
    <row r="2498" spans="62:64" x14ac:dyDescent="0.45">
      <c r="BJ2498" s="19"/>
      <c r="BL2498" s="52"/>
    </row>
    <row r="2499" spans="62:64" x14ac:dyDescent="0.45">
      <c r="BJ2499" s="19"/>
      <c r="BL2499" s="52"/>
    </row>
    <row r="2500" spans="62:64" x14ac:dyDescent="0.45">
      <c r="BJ2500" s="19"/>
      <c r="BL2500" s="52"/>
    </row>
    <row r="2501" spans="62:64" x14ac:dyDescent="0.45">
      <c r="BJ2501" s="19"/>
      <c r="BL2501" s="52"/>
    </row>
    <row r="2502" spans="62:64" x14ac:dyDescent="0.45">
      <c r="BJ2502" s="19"/>
      <c r="BL2502" s="52"/>
    </row>
    <row r="2503" spans="62:64" x14ac:dyDescent="0.45">
      <c r="BJ2503" s="19"/>
      <c r="BL2503" s="52"/>
    </row>
    <row r="2504" spans="62:64" x14ac:dyDescent="0.45">
      <c r="BJ2504" s="19"/>
      <c r="BL2504" s="52"/>
    </row>
    <row r="2505" spans="62:64" x14ac:dyDescent="0.45">
      <c r="BJ2505" s="19"/>
      <c r="BL2505" s="52"/>
    </row>
    <row r="2506" spans="62:64" x14ac:dyDescent="0.45">
      <c r="BJ2506" s="19"/>
      <c r="BL2506" s="52"/>
    </row>
    <row r="2507" spans="62:64" x14ac:dyDescent="0.45">
      <c r="BJ2507" s="19"/>
      <c r="BL2507" s="52"/>
    </row>
    <row r="2508" spans="62:64" x14ac:dyDescent="0.45">
      <c r="BJ2508" s="19"/>
      <c r="BL2508" s="52"/>
    </row>
    <row r="2509" spans="62:64" x14ac:dyDescent="0.45">
      <c r="BJ2509" s="19"/>
      <c r="BL2509" s="52"/>
    </row>
    <row r="2510" spans="62:64" x14ac:dyDescent="0.45">
      <c r="BJ2510" s="19"/>
      <c r="BL2510" s="52"/>
    </row>
    <row r="2511" spans="62:64" x14ac:dyDescent="0.45">
      <c r="BJ2511" s="19"/>
      <c r="BL2511" s="52"/>
    </row>
    <row r="2512" spans="62:64" x14ac:dyDescent="0.45">
      <c r="BJ2512" s="19"/>
      <c r="BL2512" s="52"/>
    </row>
    <row r="2513" spans="62:64" x14ac:dyDescent="0.45">
      <c r="BJ2513" s="19"/>
      <c r="BL2513" s="52"/>
    </row>
    <row r="2514" spans="62:64" x14ac:dyDescent="0.45">
      <c r="BJ2514" s="19"/>
      <c r="BL2514" s="52"/>
    </row>
    <row r="2515" spans="62:64" x14ac:dyDescent="0.45">
      <c r="BJ2515" s="19"/>
      <c r="BL2515" s="52"/>
    </row>
    <row r="2516" spans="62:64" x14ac:dyDescent="0.45">
      <c r="BJ2516" s="19"/>
      <c r="BL2516" s="52"/>
    </row>
    <row r="2517" spans="62:64" x14ac:dyDescent="0.45">
      <c r="BJ2517" s="19"/>
      <c r="BL2517" s="52"/>
    </row>
    <row r="2518" spans="62:64" x14ac:dyDescent="0.45">
      <c r="BJ2518" s="19"/>
      <c r="BL2518" s="52"/>
    </row>
    <row r="2519" spans="62:64" x14ac:dyDescent="0.45">
      <c r="BJ2519" s="19"/>
      <c r="BL2519" s="52"/>
    </row>
    <row r="2520" spans="62:64" x14ac:dyDescent="0.45">
      <c r="BJ2520" s="19"/>
      <c r="BL2520" s="52"/>
    </row>
    <row r="2521" spans="62:64" x14ac:dyDescent="0.45">
      <c r="BJ2521" s="19"/>
      <c r="BL2521" s="52"/>
    </row>
    <row r="2522" spans="62:64" x14ac:dyDescent="0.45">
      <c r="BJ2522" s="19"/>
      <c r="BL2522" s="52"/>
    </row>
    <row r="2523" spans="62:64" x14ac:dyDescent="0.45">
      <c r="BJ2523" s="19"/>
      <c r="BL2523" s="52"/>
    </row>
    <row r="2524" spans="62:64" x14ac:dyDescent="0.45">
      <c r="BJ2524" s="19"/>
      <c r="BL2524" s="52"/>
    </row>
    <row r="2525" spans="62:64" x14ac:dyDescent="0.45">
      <c r="BJ2525" s="19"/>
      <c r="BL2525" s="52"/>
    </row>
    <row r="2526" spans="62:64" x14ac:dyDescent="0.45">
      <c r="BJ2526" s="19"/>
      <c r="BL2526" s="52"/>
    </row>
    <row r="2527" spans="62:64" x14ac:dyDescent="0.45">
      <c r="BJ2527" s="19"/>
      <c r="BL2527" s="52"/>
    </row>
    <row r="2528" spans="62:64" x14ac:dyDescent="0.45">
      <c r="BJ2528" s="19"/>
      <c r="BL2528" s="52"/>
    </row>
    <row r="2529" spans="62:64" x14ac:dyDescent="0.45">
      <c r="BJ2529" s="19"/>
      <c r="BL2529" s="52"/>
    </row>
    <row r="2530" spans="62:64" x14ac:dyDescent="0.45">
      <c r="BJ2530" s="19"/>
      <c r="BL2530" s="52"/>
    </row>
    <row r="2531" spans="62:64" x14ac:dyDescent="0.45">
      <c r="BJ2531" s="19"/>
      <c r="BL2531" s="52"/>
    </row>
    <row r="2532" spans="62:64" x14ac:dyDescent="0.45">
      <c r="BJ2532" s="19"/>
      <c r="BL2532" s="52"/>
    </row>
    <row r="2533" spans="62:64" x14ac:dyDescent="0.45">
      <c r="BJ2533" s="19"/>
      <c r="BL2533" s="52"/>
    </row>
    <row r="2534" spans="62:64" x14ac:dyDescent="0.45">
      <c r="BJ2534" s="19"/>
      <c r="BL2534" s="52"/>
    </row>
    <row r="2535" spans="62:64" x14ac:dyDescent="0.45">
      <c r="BJ2535" s="19"/>
      <c r="BL2535" s="52"/>
    </row>
    <row r="2536" spans="62:64" x14ac:dyDescent="0.45">
      <c r="BJ2536" s="19"/>
      <c r="BL2536" s="52"/>
    </row>
    <row r="2537" spans="62:64" x14ac:dyDescent="0.45">
      <c r="BJ2537" s="19"/>
      <c r="BL2537" s="52"/>
    </row>
    <row r="2538" spans="62:64" x14ac:dyDescent="0.45">
      <c r="BJ2538" s="19"/>
      <c r="BL2538" s="52"/>
    </row>
    <row r="2539" spans="62:64" x14ac:dyDescent="0.45">
      <c r="BJ2539" s="19"/>
      <c r="BL2539" s="52"/>
    </row>
    <row r="2540" spans="62:64" x14ac:dyDescent="0.45">
      <c r="BJ2540" s="19"/>
      <c r="BL2540" s="52"/>
    </row>
    <row r="2541" spans="62:64" x14ac:dyDescent="0.45">
      <c r="BJ2541" s="19"/>
      <c r="BL2541" s="52"/>
    </row>
    <row r="2542" spans="62:64" x14ac:dyDescent="0.45">
      <c r="BJ2542" s="19"/>
      <c r="BL2542" s="52"/>
    </row>
    <row r="2543" spans="62:64" x14ac:dyDescent="0.45">
      <c r="BJ2543" s="19"/>
      <c r="BL2543" s="52"/>
    </row>
    <row r="2544" spans="62:64" x14ac:dyDescent="0.45">
      <c r="BJ2544" s="19"/>
      <c r="BL2544" s="52"/>
    </row>
    <row r="2545" spans="62:64" x14ac:dyDescent="0.45">
      <c r="BJ2545" s="19"/>
      <c r="BL2545" s="52"/>
    </row>
    <row r="2546" spans="62:64" x14ac:dyDescent="0.45">
      <c r="BJ2546" s="19"/>
      <c r="BL2546" s="52"/>
    </row>
    <row r="2547" spans="62:64" x14ac:dyDescent="0.45">
      <c r="BJ2547" s="19"/>
      <c r="BL2547" s="52"/>
    </row>
    <row r="2548" spans="62:64" x14ac:dyDescent="0.45">
      <c r="BJ2548" s="19"/>
      <c r="BL2548" s="52"/>
    </row>
    <row r="2549" spans="62:64" x14ac:dyDescent="0.45">
      <c r="BJ2549" s="19"/>
      <c r="BL2549" s="52"/>
    </row>
    <row r="2550" spans="62:64" x14ac:dyDescent="0.45">
      <c r="BJ2550" s="19"/>
      <c r="BL2550" s="52"/>
    </row>
    <row r="2551" spans="62:64" x14ac:dyDescent="0.45">
      <c r="BJ2551" s="19"/>
      <c r="BL2551" s="52"/>
    </row>
    <row r="2552" spans="62:64" x14ac:dyDescent="0.45">
      <c r="BJ2552" s="19"/>
      <c r="BL2552" s="52"/>
    </row>
    <row r="2553" spans="62:64" x14ac:dyDescent="0.45">
      <c r="BJ2553" s="19"/>
      <c r="BL2553" s="52"/>
    </row>
    <row r="2554" spans="62:64" x14ac:dyDescent="0.45">
      <c r="BJ2554" s="19"/>
      <c r="BL2554" s="52"/>
    </row>
    <row r="2555" spans="62:64" x14ac:dyDescent="0.45">
      <c r="BJ2555" s="19"/>
      <c r="BL2555" s="52"/>
    </row>
    <row r="2556" spans="62:64" x14ac:dyDescent="0.45">
      <c r="BJ2556" s="19"/>
      <c r="BL2556" s="52"/>
    </row>
    <row r="2557" spans="62:64" x14ac:dyDescent="0.45">
      <c r="BJ2557" s="19"/>
      <c r="BL2557" s="52"/>
    </row>
    <row r="2558" spans="62:64" x14ac:dyDescent="0.45">
      <c r="BJ2558" s="19"/>
      <c r="BL2558" s="52"/>
    </row>
    <row r="2559" spans="62:64" x14ac:dyDescent="0.45">
      <c r="BJ2559" s="19"/>
      <c r="BL2559" s="52"/>
    </row>
    <row r="2560" spans="62:64" x14ac:dyDescent="0.45">
      <c r="BJ2560" s="19"/>
      <c r="BL2560" s="52"/>
    </row>
    <row r="2561" spans="62:64" x14ac:dyDescent="0.45">
      <c r="BJ2561" s="19"/>
      <c r="BL2561" s="52"/>
    </row>
    <row r="2562" spans="62:64" x14ac:dyDescent="0.45">
      <c r="BJ2562" s="19"/>
      <c r="BL2562" s="52"/>
    </row>
    <row r="2563" spans="62:64" x14ac:dyDescent="0.45">
      <c r="BJ2563" s="19"/>
      <c r="BL2563" s="52"/>
    </row>
    <row r="2564" spans="62:64" x14ac:dyDescent="0.45">
      <c r="BJ2564" s="19"/>
      <c r="BL2564" s="52"/>
    </row>
    <row r="2565" spans="62:64" x14ac:dyDescent="0.45">
      <c r="BJ2565" s="19"/>
      <c r="BL2565" s="52"/>
    </row>
    <row r="2566" spans="62:64" x14ac:dyDescent="0.45">
      <c r="BJ2566" s="19"/>
      <c r="BL2566" s="52"/>
    </row>
    <row r="2567" spans="62:64" x14ac:dyDescent="0.45">
      <c r="BJ2567" s="19"/>
      <c r="BL2567" s="52"/>
    </row>
    <row r="2568" spans="62:64" x14ac:dyDescent="0.45">
      <c r="BJ2568" s="19"/>
      <c r="BL2568" s="52"/>
    </row>
    <row r="2569" spans="62:64" x14ac:dyDescent="0.45">
      <c r="BJ2569" s="19"/>
      <c r="BL2569" s="52"/>
    </row>
    <row r="2570" spans="62:64" x14ac:dyDescent="0.45">
      <c r="BJ2570" s="19"/>
      <c r="BL2570" s="52"/>
    </row>
    <row r="2571" spans="62:64" x14ac:dyDescent="0.45">
      <c r="BJ2571" s="19"/>
      <c r="BL2571" s="52"/>
    </row>
    <row r="2572" spans="62:64" x14ac:dyDescent="0.45">
      <c r="BJ2572" s="19"/>
      <c r="BL2572" s="52"/>
    </row>
    <row r="2573" spans="62:64" x14ac:dyDescent="0.45">
      <c r="BJ2573" s="19"/>
      <c r="BL2573" s="52"/>
    </row>
    <row r="2574" spans="62:64" x14ac:dyDescent="0.45">
      <c r="BJ2574" s="19"/>
      <c r="BL2574" s="52"/>
    </row>
    <row r="2575" spans="62:64" x14ac:dyDescent="0.45">
      <c r="BJ2575" s="19"/>
      <c r="BL2575" s="52"/>
    </row>
    <row r="2576" spans="62:64" x14ac:dyDescent="0.45">
      <c r="BJ2576" s="19"/>
      <c r="BL2576" s="52"/>
    </row>
    <row r="2577" spans="62:64" x14ac:dyDescent="0.45">
      <c r="BJ2577" s="19"/>
      <c r="BL2577" s="52"/>
    </row>
    <row r="2578" spans="62:64" x14ac:dyDescent="0.45">
      <c r="BJ2578" s="19"/>
      <c r="BL2578" s="52"/>
    </row>
    <row r="2579" spans="62:64" x14ac:dyDescent="0.45">
      <c r="BJ2579" s="19"/>
      <c r="BL2579" s="52"/>
    </row>
    <row r="2580" spans="62:64" x14ac:dyDescent="0.45">
      <c r="BJ2580" s="19"/>
      <c r="BL2580" s="52"/>
    </row>
    <row r="2581" spans="62:64" x14ac:dyDescent="0.45">
      <c r="BJ2581" s="19"/>
      <c r="BL2581" s="52"/>
    </row>
    <row r="2582" spans="62:64" x14ac:dyDescent="0.45">
      <c r="BJ2582" s="19"/>
      <c r="BL2582" s="52"/>
    </row>
    <row r="2583" spans="62:64" x14ac:dyDescent="0.45">
      <c r="BJ2583" s="19"/>
      <c r="BL2583" s="52"/>
    </row>
    <row r="2584" spans="62:64" x14ac:dyDescent="0.45">
      <c r="BJ2584" s="19"/>
      <c r="BL2584" s="52"/>
    </row>
    <row r="2585" spans="62:64" x14ac:dyDescent="0.45">
      <c r="BJ2585" s="19"/>
      <c r="BL2585" s="52"/>
    </row>
    <row r="2586" spans="62:64" x14ac:dyDescent="0.45">
      <c r="BJ2586" s="19"/>
      <c r="BL2586" s="52"/>
    </row>
    <row r="2587" spans="62:64" x14ac:dyDescent="0.45">
      <c r="BJ2587" s="19"/>
      <c r="BL2587" s="52"/>
    </row>
    <row r="2588" spans="62:64" x14ac:dyDescent="0.45">
      <c r="BJ2588" s="19"/>
      <c r="BL2588" s="52"/>
    </row>
    <row r="2589" spans="62:64" x14ac:dyDescent="0.45">
      <c r="BJ2589" s="19"/>
      <c r="BL2589" s="52"/>
    </row>
    <row r="2590" spans="62:64" x14ac:dyDescent="0.45">
      <c r="BJ2590" s="19"/>
      <c r="BL2590" s="52"/>
    </row>
    <row r="2591" spans="62:64" x14ac:dyDescent="0.45">
      <c r="BJ2591" s="19"/>
      <c r="BL2591" s="52"/>
    </row>
    <row r="2592" spans="62:64" x14ac:dyDescent="0.45">
      <c r="BJ2592" s="19"/>
      <c r="BL2592" s="52"/>
    </row>
    <row r="2593" spans="62:64" x14ac:dyDescent="0.45">
      <c r="BJ2593" s="19"/>
      <c r="BL2593" s="52"/>
    </row>
    <row r="2594" spans="62:64" x14ac:dyDescent="0.45">
      <c r="BJ2594" s="19"/>
      <c r="BL2594" s="52"/>
    </row>
    <row r="2595" spans="62:64" x14ac:dyDescent="0.45">
      <c r="BJ2595" s="19"/>
      <c r="BL2595" s="52"/>
    </row>
    <row r="2596" spans="62:64" x14ac:dyDescent="0.45">
      <c r="BJ2596" s="19"/>
      <c r="BL2596" s="52"/>
    </row>
    <row r="2597" spans="62:64" x14ac:dyDescent="0.45">
      <c r="BJ2597" s="19"/>
      <c r="BL2597" s="52"/>
    </row>
    <row r="2598" spans="62:64" x14ac:dyDescent="0.45">
      <c r="BJ2598" s="19"/>
      <c r="BL2598" s="52"/>
    </row>
    <row r="2599" spans="62:64" x14ac:dyDescent="0.45">
      <c r="BJ2599" s="19"/>
      <c r="BL2599" s="52"/>
    </row>
    <row r="2600" spans="62:64" x14ac:dyDescent="0.45">
      <c r="BJ2600" s="19"/>
      <c r="BL2600" s="52"/>
    </row>
    <row r="2601" spans="62:64" x14ac:dyDescent="0.45">
      <c r="BJ2601" s="19"/>
      <c r="BL2601" s="52"/>
    </row>
    <row r="2602" spans="62:64" x14ac:dyDescent="0.45">
      <c r="BJ2602" s="19"/>
      <c r="BL2602" s="52"/>
    </row>
    <row r="2603" spans="62:64" x14ac:dyDescent="0.45">
      <c r="BJ2603" s="19"/>
      <c r="BL2603" s="52"/>
    </row>
    <row r="2604" spans="62:64" x14ac:dyDescent="0.45">
      <c r="BJ2604" s="19"/>
      <c r="BL2604" s="52"/>
    </row>
    <row r="2605" spans="62:64" x14ac:dyDescent="0.45">
      <c r="BJ2605" s="19"/>
      <c r="BL2605" s="52"/>
    </row>
    <row r="2606" spans="62:64" x14ac:dyDescent="0.45">
      <c r="BJ2606" s="19"/>
      <c r="BL2606" s="52"/>
    </row>
    <row r="2607" spans="62:64" x14ac:dyDescent="0.45">
      <c r="BJ2607" s="19"/>
      <c r="BL2607" s="52"/>
    </row>
    <row r="2608" spans="62:64" x14ac:dyDescent="0.45">
      <c r="BJ2608" s="19"/>
      <c r="BL2608" s="52"/>
    </row>
    <row r="2609" spans="62:64" x14ac:dyDescent="0.45">
      <c r="BJ2609" s="19"/>
      <c r="BL2609" s="52"/>
    </row>
    <row r="2610" spans="62:64" x14ac:dyDescent="0.45">
      <c r="BJ2610" s="19"/>
      <c r="BL2610" s="52"/>
    </row>
    <row r="2611" spans="62:64" x14ac:dyDescent="0.45">
      <c r="BJ2611" s="19"/>
      <c r="BL2611" s="52"/>
    </row>
    <row r="2612" spans="62:64" x14ac:dyDescent="0.45">
      <c r="BJ2612" s="19"/>
      <c r="BL2612" s="52"/>
    </row>
    <row r="2613" spans="62:64" x14ac:dyDescent="0.45">
      <c r="BJ2613" s="19"/>
      <c r="BL2613" s="52"/>
    </row>
    <row r="2614" spans="62:64" x14ac:dyDescent="0.45">
      <c r="BJ2614" s="19"/>
      <c r="BL2614" s="52"/>
    </row>
    <row r="2615" spans="62:64" x14ac:dyDescent="0.45">
      <c r="BJ2615" s="19"/>
      <c r="BL2615" s="52"/>
    </row>
    <row r="2616" spans="62:64" x14ac:dyDescent="0.45">
      <c r="BJ2616" s="19"/>
      <c r="BL2616" s="52"/>
    </row>
    <row r="2617" spans="62:64" x14ac:dyDescent="0.45">
      <c r="BJ2617" s="19"/>
      <c r="BL2617" s="52"/>
    </row>
    <row r="2618" spans="62:64" x14ac:dyDescent="0.45">
      <c r="BJ2618" s="19"/>
      <c r="BL2618" s="52"/>
    </row>
    <row r="2619" spans="62:64" x14ac:dyDescent="0.45">
      <c r="BJ2619" s="19"/>
      <c r="BL2619" s="52"/>
    </row>
    <row r="2620" spans="62:64" x14ac:dyDescent="0.45">
      <c r="BJ2620" s="19"/>
      <c r="BL2620" s="52"/>
    </row>
    <row r="2621" spans="62:64" x14ac:dyDescent="0.45">
      <c r="BJ2621" s="19"/>
      <c r="BL2621" s="52"/>
    </row>
    <row r="2622" spans="62:64" x14ac:dyDescent="0.45">
      <c r="BJ2622" s="19"/>
      <c r="BL2622" s="52"/>
    </row>
    <row r="2623" spans="62:64" x14ac:dyDescent="0.45">
      <c r="BJ2623" s="19"/>
      <c r="BL2623" s="52"/>
    </row>
    <row r="2624" spans="62:64" x14ac:dyDescent="0.45">
      <c r="BJ2624" s="19"/>
      <c r="BL2624" s="52"/>
    </row>
    <row r="2625" spans="62:64" x14ac:dyDescent="0.45">
      <c r="BJ2625" s="19"/>
      <c r="BL2625" s="52"/>
    </row>
    <row r="2626" spans="62:64" x14ac:dyDescent="0.45">
      <c r="BJ2626" s="19"/>
      <c r="BL2626" s="52"/>
    </row>
    <row r="2627" spans="62:64" x14ac:dyDescent="0.45">
      <c r="BJ2627" s="19"/>
      <c r="BL2627" s="52"/>
    </row>
    <row r="2628" spans="62:64" x14ac:dyDescent="0.45">
      <c r="BJ2628" s="19"/>
      <c r="BL2628" s="52"/>
    </row>
    <row r="2629" spans="62:64" x14ac:dyDescent="0.45">
      <c r="BJ2629" s="19"/>
      <c r="BL2629" s="52"/>
    </row>
    <row r="2630" spans="62:64" x14ac:dyDescent="0.45">
      <c r="BJ2630" s="19"/>
      <c r="BL2630" s="52"/>
    </row>
    <row r="2631" spans="62:64" x14ac:dyDescent="0.45">
      <c r="BJ2631" s="19"/>
      <c r="BL2631" s="52"/>
    </row>
    <row r="2632" spans="62:64" x14ac:dyDescent="0.45">
      <c r="BJ2632" s="19"/>
      <c r="BL2632" s="52"/>
    </row>
    <row r="2633" spans="62:64" x14ac:dyDescent="0.45">
      <c r="BJ2633" s="19"/>
      <c r="BL2633" s="52"/>
    </row>
    <row r="2634" spans="62:64" x14ac:dyDescent="0.45">
      <c r="BJ2634" s="19"/>
      <c r="BL2634" s="52"/>
    </row>
    <row r="2635" spans="62:64" x14ac:dyDescent="0.45">
      <c r="BJ2635" s="19"/>
      <c r="BL2635" s="52"/>
    </row>
    <row r="2636" spans="62:64" x14ac:dyDescent="0.45">
      <c r="BJ2636" s="19"/>
      <c r="BL2636" s="52"/>
    </row>
    <row r="2637" spans="62:64" x14ac:dyDescent="0.45">
      <c r="BJ2637" s="19"/>
      <c r="BL2637" s="52"/>
    </row>
    <row r="2638" spans="62:64" x14ac:dyDescent="0.45">
      <c r="BJ2638" s="19"/>
      <c r="BL2638" s="52"/>
    </row>
    <row r="2639" spans="62:64" x14ac:dyDescent="0.45">
      <c r="BJ2639" s="19"/>
      <c r="BL2639" s="52"/>
    </row>
    <row r="2640" spans="62:64" x14ac:dyDescent="0.45">
      <c r="BJ2640" s="19"/>
      <c r="BL2640" s="52"/>
    </row>
    <row r="2641" spans="62:64" x14ac:dyDescent="0.45">
      <c r="BJ2641" s="19"/>
      <c r="BL2641" s="52"/>
    </row>
    <row r="2642" spans="62:64" x14ac:dyDescent="0.45">
      <c r="BJ2642" s="19"/>
      <c r="BL2642" s="52"/>
    </row>
    <row r="2643" spans="62:64" x14ac:dyDescent="0.45">
      <c r="BJ2643" s="19"/>
      <c r="BL2643" s="52"/>
    </row>
    <row r="2644" spans="62:64" x14ac:dyDescent="0.45">
      <c r="BJ2644" s="19"/>
      <c r="BL2644" s="52"/>
    </row>
    <row r="2645" spans="62:64" x14ac:dyDescent="0.45">
      <c r="BJ2645" s="19"/>
      <c r="BL2645" s="52"/>
    </row>
    <row r="2646" spans="62:64" x14ac:dyDescent="0.45">
      <c r="BJ2646" s="19"/>
      <c r="BL2646" s="52"/>
    </row>
    <row r="2647" spans="62:64" x14ac:dyDescent="0.45">
      <c r="BJ2647" s="19"/>
      <c r="BL2647" s="52"/>
    </row>
    <row r="2648" spans="62:64" x14ac:dyDescent="0.45">
      <c r="BJ2648" s="19"/>
      <c r="BL2648" s="52"/>
    </row>
    <row r="2649" spans="62:64" x14ac:dyDescent="0.45">
      <c r="BJ2649" s="19"/>
      <c r="BL2649" s="52"/>
    </row>
    <row r="2650" spans="62:64" x14ac:dyDescent="0.45">
      <c r="BJ2650" s="19"/>
      <c r="BL2650" s="52"/>
    </row>
    <row r="2651" spans="62:64" x14ac:dyDescent="0.45">
      <c r="BJ2651" s="19"/>
      <c r="BL2651" s="52"/>
    </row>
    <row r="2652" spans="62:64" x14ac:dyDescent="0.45">
      <c r="BJ2652" s="19"/>
      <c r="BL2652" s="52"/>
    </row>
    <row r="2653" spans="62:64" x14ac:dyDescent="0.45">
      <c r="BJ2653" s="19"/>
      <c r="BL2653" s="52"/>
    </row>
    <row r="2654" spans="62:64" x14ac:dyDescent="0.45">
      <c r="BJ2654" s="19"/>
      <c r="BL2654" s="52"/>
    </row>
    <row r="2655" spans="62:64" x14ac:dyDescent="0.45">
      <c r="BJ2655" s="19"/>
      <c r="BL2655" s="52"/>
    </row>
    <row r="2656" spans="62:64" x14ac:dyDescent="0.45">
      <c r="BJ2656" s="19"/>
      <c r="BL2656" s="52"/>
    </row>
    <row r="2657" spans="62:64" x14ac:dyDescent="0.45">
      <c r="BJ2657" s="19"/>
      <c r="BL2657" s="52"/>
    </row>
    <row r="2658" spans="62:64" x14ac:dyDescent="0.45">
      <c r="BJ2658" s="19"/>
      <c r="BL2658" s="52"/>
    </row>
    <row r="2659" spans="62:64" x14ac:dyDescent="0.45">
      <c r="BJ2659" s="19"/>
      <c r="BL2659" s="52"/>
    </row>
    <row r="2660" spans="62:64" x14ac:dyDescent="0.45">
      <c r="BJ2660" s="19"/>
      <c r="BL2660" s="52"/>
    </row>
    <row r="2661" spans="62:64" x14ac:dyDescent="0.45">
      <c r="BJ2661" s="19"/>
      <c r="BL2661" s="52"/>
    </row>
    <row r="2662" spans="62:64" x14ac:dyDescent="0.45">
      <c r="BJ2662" s="19"/>
      <c r="BL2662" s="52"/>
    </row>
    <row r="2663" spans="62:64" x14ac:dyDescent="0.45">
      <c r="BJ2663" s="19"/>
      <c r="BL2663" s="52"/>
    </row>
    <row r="2664" spans="62:64" x14ac:dyDescent="0.45">
      <c r="BJ2664" s="19"/>
      <c r="BL2664" s="52"/>
    </row>
    <row r="2665" spans="62:64" x14ac:dyDescent="0.45">
      <c r="BJ2665" s="19"/>
      <c r="BL2665" s="52"/>
    </row>
    <row r="2666" spans="62:64" x14ac:dyDescent="0.45">
      <c r="BJ2666" s="19"/>
      <c r="BL2666" s="52"/>
    </row>
    <row r="2667" spans="62:64" x14ac:dyDescent="0.45">
      <c r="BJ2667" s="19"/>
      <c r="BL2667" s="52"/>
    </row>
    <row r="2668" spans="62:64" x14ac:dyDescent="0.45">
      <c r="BJ2668" s="19"/>
      <c r="BL2668" s="52"/>
    </row>
    <row r="2669" spans="62:64" x14ac:dyDescent="0.45">
      <c r="BJ2669" s="19"/>
      <c r="BL2669" s="52"/>
    </row>
    <row r="2670" spans="62:64" x14ac:dyDescent="0.45">
      <c r="BJ2670" s="19"/>
      <c r="BL2670" s="52"/>
    </row>
    <row r="2671" spans="62:64" x14ac:dyDescent="0.45">
      <c r="BJ2671" s="19"/>
      <c r="BL2671" s="52"/>
    </row>
    <row r="2672" spans="62:64" x14ac:dyDescent="0.45">
      <c r="BJ2672" s="19"/>
      <c r="BL2672" s="52"/>
    </row>
    <row r="2673" spans="62:64" x14ac:dyDescent="0.45">
      <c r="BJ2673" s="19"/>
      <c r="BL2673" s="52"/>
    </row>
    <row r="2674" spans="62:64" x14ac:dyDescent="0.45">
      <c r="BJ2674" s="19"/>
      <c r="BL2674" s="52"/>
    </row>
    <row r="2675" spans="62:64" x14ac:dyDescent="0.45">
      <c r="BJ2675" s="19"/>
      <c r="BL2675" s="52"/>
    </row>
    <row r="2676" spans="62:64" x14ac:dyDescent="0.45">
      <c r="BJ2676" s="19"/>
      <c r="BL2676" s="52"/>
    </row>
    <row r="2677" spans="62:64" x14ac:dyDescent="0.45">
      <c r="BJ2677" s="19"/>
      <c r="BL2677" s="52"/>
    </row>
    <row r="2678" spans="62:64" x14ac:dyDescent="0.45">
      <c r="BJ2678" s="19"/>
      <c r="BL2678" s="52"/>
    </row>
    <row r="2679" spans="62:64" x14ac:dyDescent="0.45">
      <c r="BJ2679" s="19"/>
      <c r="BL2679" s="52"/>
    </row>
    <row r="2680" spans="62:64" x14ac:dyDescent="0.45">
      <c r="BJ2680" s="19"/>
      <c r="BL2680" s="52"/>
    </row>
    <row r="2681" spans="62:64" x14ac:dyDescent="0.45">
      <c r="BJ2681" s="19"/>
      <c r="BL2681" s="52"/>
    </row>
    <row r="2682" spans="62:64" x14ac:dyDescent="0.45">
      <c r="BJ2682" s="19"/>
      <c r="BL2682" s="52"/>
    </row>
    <row r="2683" spans="62:64" x14ac:dyDescent="0.45">
      <c r="BJ2683" s="19"/>
      <c r="BL2683" s="52"/>
    </row>
    <row r="2684" spans="62:64" x14ac:dyDescent="0.45">
      <c r="BJ2684" s="19"/>
      <c r="BL2684" s="52"/>
    </row>
    <row r="2685" spans="62:64" x14ac:dyDescent="0.45">
      <c r="BJ2685" s="19"/>
      <c r="BL2685" s="52"/>
    </row>
    <row r="2686" spans="62:64" x14ac:dyDescent="0.45">
      <c r="BJ2686" s="19"/>
      <c r="BL2686" s="52"/>
    </row>
    <row r="2687" spans="62:64" x14ac:dyDescent="0.45">
      <c r="BJ2687" s="19"/>
      <c r="BL2687" s="52"/>
    </row>
    <row r="2688" spans="62:64" x14ac:dyDescent="0.45">
      <c r="BJ2688" s="19"/>
      <c r="BL2688" s="52"/>
    </row>
    <row r="2689" spans="62:64" x14ac:dyDescent="0.45">
      <c r="BJ2689" s="19"/>
      <c r="BL2689" s="52"/>
    </row>
    <row r="2690" spans="62:64" x14ac:dyDescent="0.45">
      <c r="BJ2690" s="19"/>
      <c r="BL2690" s="52"/>
    </row>
    <row r="2691" spans="62:64" x14ac:dyDescent="0.45">
      <c r="BJ2691" s="19"/>
      <c r="BL2691" s="52"/>
    </row>
    <row r="2692" spans="62:64" x14ac:dyDescent="0.45">
      <c r="BJ2692" s="19"/>
      <c r="BL2692" s="52"/>
    </row>
    <row r="2693" spans="62:64" x14ac:dyDescent="0.45">
      <c r="BJ2693" s="19"/>
      <c r="BL2693" s="52"/>
    </row>
    <row r="2694" spans="62:64" x14ac:dyDescent="0.45">
      <c r="BJ2694" s="19"/>
      <c r="BL2694" s="52"/>
    </row>
    <row r="2695" spans="62:64" x14ac:dyDescent="0.45">
      <c r="BJ2695" s="19"/>
      <c r="BL2695" s="52"/>
    </row>
    <row r="2696" spans="62:64" x14ac:dyDescent="0.45">
      <c r="BJ2696" s="19"/>
      <c r="BL2696" s="52"/>
    </row>
    <row r="2697" spans="62:64" x14ac:dyDescent="0.45">
      <c r="BJ2697" s="19"/>
      <c r="BL2697" s="52"/>
    </row>
    <row r="2698" spans="62:64" x14ac:dyDescent="0.45">
      <c r="BJ2698" s="19"/>
      <c r="BL2698" s="52"/>
    </row>
    <row r="2699" spans="62:64" x14ac:dyDescent="0.45">
      <c r="BJ2699" s="19"/>
      <c r="BL2699" s="52"/>
    </row>
    <row r="2700" spans="62:64" x14ac:dyDescent="0.45">
      <c r="BJ2700" s="19"/>
      <c r="BL2700" s="52"/>
    </row>
    <row r="2701" spans="62:64" x14ac:dyDescent="0.45">
      <c r="BJ2701" s="19"/>
      <c r="BL2701" s="52"/>
    </row>
    <row r="2702" spans="62:64" x14ac:dyDescent="0.45">
      <c r="BJ2702" s="19"/>
      <c r="BL2702" s="52"/>
    </row>
    <row r="2703" spans="62:64" x14ac:dyDescent="0.45">
      <c r="BJ2703" s="19"/>
      <c r="BL2703" s="52"/>
    </row>
    <row r="2704" spans="62:64" x14ac:dyDescent="0.45">
      <c r="BJ2704" s="19"/>
      <c r="BL2704" s="52"/>
    </row>
    <row r="2705" spans="62:64" x14ac:dyDescent="0.45">
      <c r="BJ2705" s="19"/>
      <c r="BL2705" s="52"/>
    </row>
    <row r="2706" spans="62:64" x14ac:dyDescent="0.45">
      <c r="BJ2706" s="19"/>
      <c r="BL2706" s="52"/>
    </row>
    <row r="2707" spans="62:64" x14ac:dyDescent="0.45">
      <c r="BJ2707" s="19"/>
      <c r="BL2707" s="52"/>
    </row>
    <row r="2708" spans="62:64" x14ac:dyDescent="0.45">
      <c r="BJ2708" s="19"/>
      <c r="BL2708" s="52"/>
    </row>
    <row r="2709" spans="62:64" x14ac:dyDescent="0.45">
      <c r="BJ2709" s="19"/>
      <c r="BL2709" s="52"/>
    </row>
    <row r="2710" spans="62:64" x14ac:dyDescent="0.45">
      <c r="BJ2710" s="19"/>
      <c r="BL2710" s="52"/>
    </row>
    <row r="2711" spans="62:64" x14ac:dyDescent="0.45">
      <c r="BJ2711" s="19"/>
      <c r="BL2711" s="52"/>
    </row>
    <row r="2712" spans="62:64" x14ac:dyDescent="0.45">
      <c r="BJ2712" s="19"/>
      <c r="BL2712" s="52"/>
    </row>
    <row r="2713" spans="62:64" x14ac:dyDescent="0.45">
      <c r="BJ2713" s="19"/>
      <c r="BL2713" s="52"/>
    </row>
    <row r="2714" spans="62:64" x14ac:dyDescent="0.45">
      <c r="BJ2714" s="19"/>
      <c r="BL2714" s="52"/>
    </row>
    <row r="2715" spans="62:64" x14ac:dyDescent="0.45">
      <c r="BJ2715" s="19"/>
      <c r="BL2715" s="52"/>
    </row>
    <row r="2716" spans="62:64" x14ac:dyDescent="0.45">
      <c r="BJ2716" s="19"/>
      <c r="BL2716" s="52"/>
    </row>
    <row r="2717" spans="62:64" x14ac:dyDescent="0.45">
      <c r="BJ2717" s="19"/>
      <c r="BL2717" s="52"/>
    </row>
    <row r="2718" spans="62:64" x14ac:dyDescent="0.45">
      <c r="BJ2718" s="19"/>
      <c r="BL2718" s="52"/>
    </row>
    <row r="2719" spans="62:64" x14ac:dyDescent="0.45">
      <c r="BJ2719" s="19"/>
      <c r="BL2719" s="52"/>
    </row>
    <row r="2720" spans="62:64" x14ac:dyDescent="0.45">
      <c r="BJ2720" s="19"/>
      <c r="BL2720" s="52"/>
    </row>
    <row r="2721" spans="62:64" x14ac:dyDescent="0.45">
      <c r="BJ2721" s="19"/>
      <c r="BL2721" s="52"/>
    </row>
    <row r="2722" spans="62:64" x14ac:dyDescent="0.45">
      <c r="BJ2722" s="19"/>
      <c r="BL2722" s="52"/>
    </row>
    <row r="2723" spans="62:64" x14ac:dyDescent="0.45">
      <c r="BJ2723" s="19"/>
      <c r="BL2723" s="52"/>
    </row>
    <row r="2724" spans="62:64" x14ac:dyDescent="0.45">
      <c r="BJ2724" s="19"/>
      <c r="BL2724" s="52"/>
    </row>
    <row r="2725" spans="62:64" x14ac:dyDescent="0.45">
      <c r="BJ2725" s="19"/>
      <c r="BL2725" s="52"/>
    </row>
    <row r="2726" spans="62:64" x14ac:dyDescent="0.45">
      <c r="BJ2726" s="19"/>
      <c r="BL2726" s="52"/>
    </row>
    <row r="2727" spans="62:64" x14ac:dyDescent="0.45">
      <c r="BJ2727" s="19"/>
      <c r="BL2727" s="52"/>
    </row>
    <row r="2728" spans="62:64" x14ac:dyDescent="0.45">
      <c r="BJ2728" s="19"/>
      <c r="BL2728" s="52"/>
    </row>
    <row r="2729" spans="62:64" x14ac:dyDescent="0.45">
      <c r="BJ2729" s="19"/>
      <c r="BL2729" s="52"/>
    </row>
    <row r="2730" spans="62:64" x14ac:dyDescent="0.45">
      <c r="BJ2730" s="19"/>
      <c r="BL2730" s="52"/>
    </row>
    <row r="2731" spans="62:64" x14ac:dyDescent="0.45">
      <c r="BJ2731" s="19"/>
      <c r="BL2731" s="52"/>
    </row>
    <row r="2732" spans="62:64" x14ac:dyDescent="0.45">
      <c r="BJ2732" s="19"/>
      <c r="BL2732" s="52"/>
    </row>
    <row r="2733" spans="62:64" x14ac:dyDescent="0.45">
      <c r="BJ2733" s="19"/>
      <c r="BL2733" s="52"/>
    </row>
    <row r="2734" spans="62:64" x14ac:dyDescent="0.45">
      <c r="BJ2734" s="19"/>
      <c r="BL2734" s="52"/>
    </row>
    <row r="2735" spans="62:64" x14ac:dyDescent="0.45">
      <c r="BJ2735" s="19"/>
      <c r="BL2735" s="52"/>
    </row>
    <row r="2736" spans="62:64" x14ac:dyDescent="0.45">
      <c r="BJ2736" s="19"/>
      <c r="BL2736" s="52"/>
    </row>
    <row r="2737" spans="62:64" x14ac:dyDescent="0.45">
      <c r="BJ2737" s="19"/>
      <c r="BL2737" s="52"/>
    </row>
    <row r="2738" spans="62:64" x14ac:dyDescent="0.45">
      <c r="BJ2738" s="19"/>
      <c r="BL2738" s="52"/>
    </row>
    <row r="2739" spans="62:64" x14ac:dyDescent="0.45">
      <c r="BJ2739" s="19"/>
      <c r="BL2739" s="52"/>
    </row>
    <row r="2740" spans="62:64" x14ac:dyDescent="0.45">
      <c r="BJ2740" s="19"/>
      <c r="BL2740" s="52"/>
    </row>
    <row r="2741" spans="62:64" x14ac:dyDescent="0.45">
      <c r="BJ2741" s="19"/>
      <c r="BL2741" s="52"/>
    </row>
    <row r="2742" spans="62:64" x14ac:dyDescent="0.45">
      <c r="BJ2742" s="19"/>
      <c r="BL2742" s="52"/>
    </row>
    <row r="2743" spans="62:64" x14ac:dyDescent="0.45">
      <c r="BJ2743" s="19"/>
      <c r="BL2743" s="52"/>
    </row>
    <row r="2744" spans="62:64" x14ac:dyDescent="0.45">
      <c r="BJ2744" s="19"/>
      <c r="BL2744" s="52"/>
    </row>
    <row r="2745" spans="62:64" x14ac:dyDescent="0.45">
      <c r="BJ2745" s="19"/>
      <c r="BL2745" s="52"/>
    </row>
    <row r="2746" spans="62:64" x14ac:dyDescent="0.45">
      <c r="BJ2746" s="19"/>
      <c r="BL2746" s="52"/>
    </row>
    <row r="2747" spans="62:64" x14ac:dyDescent="0.45">
      <c r="BJ2747" s="19"/>
      <c r="BL2747" s="52"/>
    </row>
    <row r="2748" spans="62:64" x14ac:dyDescent="0.45">
      <c r="BJ2748" s="19"/>
      <c r="BL2748" s="52"/>
    </row>
    <row r="2749" spans="62:64" x14ac:dyDescent="0.45">
      <c r="BJ2749" s="19"/>
      <c r="BL2749" s="52"/>
    </row>
    <row r="2750" spans="62:64" x14ac:dyDescent="0.45">
      <c r="BJ2750" s="19"/>
      <c r="BL2750" s="52"/>
    </row>
    <row r="2751" spans="62:64" x14ac:dyDescent="0.45">
      <c r="BJ2751" s="19"/>
      <c r="BL2751" s="52"/>
    </row>
    <row r="2752" spans="62:64" x14ac:dyDescent="0.45">
      <c r="BJ2752" s="19"/>
      <c r="BL2752" s="52"/>
    </row>
    <row r="2753" spans="62:64" x14ac:dyDescent="0.45">
      <c r="BJ2753" s="19"/>
      <c r="BL2753" s="52"/>
    </row>
    <row r="2754" spans="62:64" x14ac:dyDescent="0.45">
      <c r="BJ2754" s="19"/>
      <c r="BL2754" s="52"/>
    </row>
    <row r="2755" spans="62:64" x14ac:dyDescent="0.45">
      <c r="BJ2755" s="19"/>
      <c r="BL2755" s="52"/>
    </row>
    <row r="2756" spans="62:64" x14ac:dyDescent="0.45">
      <c r="BJ2756" s="19"/>
      <c r="BL2756" s="52"/>
    </row>
    <row r="2757" spans="62:64" x14ac:dyDescent="0.45">
      <c r="BJ2757" s="19"/>
      <c r="BL2757" s="52"/>
    </row>
    <row r="2758" spans="62:64" x14ac:dyDescent="0.45">
      <c r="BJ2758" s="19"/>
      <c r="BL2758" s="52"/>
    </row>
    <row r="2759" spans="62:64" x14ac:dyDescent="0.45">
      <c r="BJ2759" s="19"/>
      <c r="BL2759" s="52"/>
    </row>
    <row r="2760" spans="62:64" x14ac:dyDescent="0.45">
      <c r="BJ2760" s="19"/>
      <c r="BL2760" s="52"/>
    </row>
    <row r="2761" spans="62:64" x14ac:dyDescent="0.45">
      <c r="BJ2761" s="19"/>
      <c r="BL2761" s="52"/>
    </row>
    <row r="2762" spans="62:64" x14ac:dyDescent="0.45">
      <c r="BJ2762" s="19"/>
      <c r="BL2762" s="52"/>
    </row>
    <row r="2763" spans="62:64" x14ac:dyDescent="0.45">
      <c r="BJ2763" s="19"/>
      <c r="BL2763" s="52"/>
    </row>
    <row r="2764" spans="62:64" x14ac:dyDescent="0.45">
      <c r="BJ2764" s="19"/>
      <c r="BL2764" s="52"/>
    </row>
    <row r="2765" spans="62:64" x14ac:dyDescent="0.45">
      <c r="BJ2765" s="19"/>
      <c r="BL2765" s="52"/>
    </row>
    <row r="2766" spans="62:64" x14ac:dyDescent="0.45">
      <c r="BJ2766" s="19"/>
      <c r="BL2766" s="52"/>
    </row>
    <row r="2767" spans="62:64" x14ac:dyDescent="0.45">
      <c r="BJ2767" s="19"/>
      <c r="BL2767" s="52"/>
    </row>
    <row r="2768" spans="62:64" x14ac:dyDescent="0.45">
      <c r="BJ2768" s="19"/>
      <c r="BL2768" s="52"/>
    </row>
    <row r="2769" spans="62:64" x14ac:dyDescent="0.45">
      <c r="BJ2769" s="19"/>
      <c r="BL2769" s="52"/>
    </row>
    <row r="2770" spans="62:64" x14ac:dyDescent="0.45">
      <c r="BJ2770" s="19"/>
      <c r="BL2770" s="52"/>
    </row>
    <row r="2771" spans="62:64" x14ac:dyDescent="0.45">
      <c r="BJ2771" s="19"/>
      <c r="BL2771" s="52"/>
    </row>
    <row r="2772" spans="62:64" x14ac:dyDescent="0.45">
      <c r="BJ2772" s="19"/>
      <c r="BL2772" s="52"/>
    </row>
    <row r="2773" spans="62:64" x14ac:dyDescent="0.45">
      <c r="BJ2773" s="19"/>
      <c r="BL2773" s="52"/>
    </row>
    <row r="2774" spans="62:64" x14ac:dyDescent="0.45">
      <c r="BJ2774" s="19"/>
      <c r="BL2774" s="52"/>
    </row>
    <row r="2775" spans="62:64" x14ac:dyDescent="0.45">
      <c r="BJ2775" s="19"/>
      <c r="BL2775" s="52"/>
    </row>
    <row r="2776" spans="62:64" x14ac:dyDescent="0.45">
      <c r="BJ2776" s="19"/>
      <c r="BL2776" s="52"/>
    </row>
    <row r="2777" spans="62:64" x14ac:dyDescent="0.45">
      <c r="BJ2777" s="19"/>
      <c r="BL2777" s="52"/>
    </row>
    <row r="2778" spans="62:64" x14ac:dyDescent="0.45">
      <c r="BJ2778" s="19"/>
      <c r="BL2778" s="52"/>
    </row>
    <row r="2779" spans="62:64" x14ac:dyDescent="0.45">
      <c r="BJ2779" s="19"/>
      <c r="BL2779" s="52"/>
    </row>
    <row r="2780" spans="62:64" x14ac:dyDescent="0.45">
      <c r="BJ2780" s="19"/>
      <c r="BL2780" s="52"/>
    </row>
    <row r="2781" spans="62:64" x14ac:dyDescent="0.45">
      <c r="BJ2781" s="19"/>
      <c r="BL2781" s="52"/>
    </row>
    <row r="2782" spans="62:64" x14ac:dyDescent="0.45">
      <c r="BJ2782" s="19"/>
      <c r="BL2782" s="52"/>
    </row>
    <row r="2783" spans="62:64" x14ac:dyDescent="0.45">
      <c r="BJ2783" s="19"/>
      <c r="BL2783" s="52"/>
    </row>
    <row r="2784" spans="62:64" x14ac:dyDescent="0.45">
      <c r="BJ2784" s="19"/>
      <c r="BL2784" s="52"/>
    </row>
    <row r="2785" spans="62:64" x14ac:dyDescent="0.45">
      <c r="BJ2785" s="19"/>
      <c r="BL2785" s="52"/>
    </row>
    <row r="2786" spans="62:64" x14ac:dyDescent="0.45">
      <c r="BJ2786" s="19"/>
      <c r="BL2786" s="52"/>
    </row>
    <row r="2787" spans="62:64" x14ac:dyDescent="0.45">
      <c r="BJ2787" s="19"/>
      <c r="BL2787" s="52"/>
    </row>
    <row r="2788" spans="62:64" x14ac:dyDescent="0.45">
      <c r="BJ2788" s="19"/>
      <c r="BL2788" s="52"/>
    </row>
    <row r="2789" spans="62:64" x14ac:dyDescent="0.45">
      <c r="BJ2789" s="19"/>
      <c r="BL2789" s="52"/>
    </row>
    <row r="2790" spans="62:64" x14ac:dyDescent="0.45">
      <c r="BJ2790" s="19"/>
      <c r="BL2790" s="52"/>
    </row>
    <row r="2791" spans="62:64" x14ac:dyDescent="0.45">
      <c r="BJ2791" s="19"/>
      <c r="BL2791" s="52"/>
    </row>
    <row r="2792" spans="62:64" x14ac:dyDescent="0.45">
      <c r="BJ2792" s="19"/>
      <c r="BL2792" s="52"/>
    </row>
    <row r="2793" spans="62:64" x14ac:dyDescent="0.45">
      <c r="BJ2793" s="19"/>
      <c r="BL2793" s="52"/>
    </row>
    <row r="2794" spans="62:64" x14ac:dyDescent="0.45">
      <c r="BJ2794" s="19"/>
      <c r="BL2794" s="52"/>
    </row>
    <row r="2795" spans="62:64" x14ac:dyDescent="0.45">
      <c r="BJ2795" s="19"/>
      <c r="BL2795" s="52"/>
    </row>
    <row r="2796" spans="62:64" x14ac:dyDescent="0.45">
      <c r="BJ2796" s="19"/>
      <c r="BL2796" s="52"/>
    </row>
    <row r="2797" spans="62:64" x14ac:dyDescent="0.45">
      <c r="BJ2797" s="19"/>
      <c r="BL2797" s="52"/>
    </row>
    <row r="2798" spans="62:64" x14ac:dyDescent="0.45">
      <c r="BJ2798" s="19"/>
      <c r="BL2798" s="52"/>
    </row>
    <row r="2799" spans="62:64" x14ac:dyDescent="0.45">
      <c r="BJ2799" s="19"/>
      <c r="BL2799" s="52"/>
    </row>
    <row r="2800" spans="62:64" x14ac:dyDescent="0.45">
      <c r="BJ2800" s="19"/>
      <c r="BL2800" s="52"/>
    </row>
    <row r="2801" spans="62:64" x14ac:dyDescent="0.45">
      <c r="BJ2801" s="19"/>
      <c r="BL2801" s="52"/>
    </row>
    <row r="2802" spans="62:64" x14ac:dyDescent="0.45">
      <c r="BJ2802" s="19"/>
      <c r="BL2802" s="52"/>
    </row>
    <row r="2803" spans="62:64" x14ac:dyDescent="0.45">
      <c r="BJ2803" s="19"/>
      <c r="BL2803" s="52"/>
    </row>
    <row r="2804" spans="62:64" x14ac:dyDescent="0.45">
      <c r="BJ2804" s="19"/>
      <c r="BL2804" s="52"/>
    </row>
    <row r="2805" spans="62:64" x14ac:dyDescent="0.45">
      <c r="BJ2805" s="19"/>
      <c r="BL2805" s="52"/>
    </row>
    <row r="2806" spans="62:64" x14ac:dyDescent="0.45">
      <c r="BJ2806" s="19"/>
      <c r="BL2806" s="52"/>
    </row>
    <row r="2807" spans="62:64" x14ac:dyDescent="0.45">
      <c r="BJ2807" s="19"/>
      <c r="BL2807" s="52"/>
    </row>
    <row r="2808" spans="62:64" x14ac:dyDescent="0.45">
      <c r="BJ2808" s="19"/>
      <c r="BL2808" s="52"/>
    </row>
    <row r="2809" spans="62:64" x14ac:dyDescent="0.45">
      <c r="BJ2809" s="19"/>
      <c r="BL2809" s="52"/>
    </row>
    <row r="2810" spans="62:64" x14ac:dyDescent="0.45">
      <c r="BJ2810" s="19"/>
      <c r="BL2810" s="52"/>
    </row>
    <row r="2811" spans="62:64" x14ac:dyDescent="0.45">
      <c r="BJ2811" s="19"/>
      <c r="BL2811" s="52"/>
    </row>
    <row r="2812" spans="62:64" x14ac:dyDescent="0.45">
      <c r="BJ2812" s="19"/>
      <c r="BL2812" s="52"/>
    </row>
    <row r="2813" spans="62:64" x14ac:dyDescent="0.45">
      <c r="BJ2813" s="19"/>
      <c r="BL2813" s="52"/>
    </row>
    <row r="2814" spans="62:64" x14ac:dyDescent="0.45">
      <c r="BJ2814" s="19"/>
      <c r="BL2814" s="52"/>
    </row>
    <row r="2815" spans="62:64" x14ac:dyDescent="0.45">
      <c r="BJ2815" s="19"/>
      <c r="BL2815" s="52"/>
    </row>
    <row r="2816" spans="62:64" x14ac:dyDescent="0.45">
      <c r="BJ2816" s="19"/>
      <c r="BL2816" s="52"/>
    </row>
    <row r="2817" spans="62:64" x14ac:dyDescent="0.45">
      <c r="BJ2817" s="19"/>
      <c r="BL2817" s="52"/>
    </row>
    <row r="2818" spans="62:64" x14ac:dyDescent="0.45">
      <c r="BJ2818" s="19"/>
      <c r="BL2818" s="52"/>
    </row>
    <row r="2819" spans="62:64" x14ac:dyDescent="0.45">
      <c r="BJ2819" s="19"/>
      <c r="BL2819" s="52"/>
    </row>
    <row r="2820" spans="62:64" x14ac:dyDescent="0.45">
      <c r="BJ2820" s="19"/>
      <c r="BL2820" s="52"/>
    </row>
    <row r="2821" spans="62:64" x14ac:dyDescent="0.45">
      <c r="BJ2821" s="19"/>
      <c r="BL2821" s="52"/>
    </row>
    <row r="2822" spans="62:64" x14ac:dyDescent="0.45">
      <c r="BJ2822" s="19"/>
      <c r="BL2822" s="52"/>
    </row>
    <row r="2823" spans="62:64" x14ac:dyDescent="0.45">
      <c r="BJ2823" s="19"/>
      <c r="BL2823" s="52"/>
    </row>
    <row r="2824" spans="62:64" x14ac:dyDescent="0.45">
      <c r="BJ2824" s="19"/>
      <c r="BL2824" s="52"/>
    </row>
    <row r="2825" spans="62:64" x14ac:dyDescent="0.45">
      <c r="BJ2825" s="19"/>
      <c r="BL2825" s="52"/>
    </row>
    <row r="2826" spans="62:64" x14ac:dyDescent="0.45">
      <c r="BJ2826" s="19"/>
      <c r="BL2826" s="52"/>
    </row>
    <row r="2827" spans="62:64" x14ac:dyDescent="0.45">
      <c r="BJ2827" s="19"/>
      <c r="BL2827" s="52"/>
    </row>
    <row r="2828" spans="62:64" x14ac:dyDescent="0.45">
      <c r="BJ2828" s="19"/>
      <c r="BL2828" s="52"/>
    </row>
    <row r="2829" spans="62:64" x14ac:dyDescent="0.45">
      <c r="BJ2829" s="19"/>
      <c r="BL2829" s="52"/>
    </row>
    <row r="2830" spans="62:64" x14ac:dyDescent="0.45">
      <c r="BJ2830" s="19"/>
      <c r="BL2830" s="52"/>
    </row>
    <row r="2831" spans="62:64" x14ac:dyDescent="0.45">
      <c r="BJ2831" s="19"/>
      <c r="BL2831" s="52"/>
    </row>
    <row r="2832" spans="62:64" x14ac:dyDescent="0.45">
      <c r="BJ2832" s="19"/>
      <c r="BL2832" s="52"/>
    </row>
    <row r="2833" spans="62:64" x14ac:dyDescent="0.45">
      <c r="BJ2833" s="19"/>
      <c r="BL2833" s="52"/>
    </row>
    <row r="2834" spans="62:64" x14ac:dyDescent="0.45">
      <c r="BJ2834" s="19"/>
      <c r="BL2834" s="52"/>
    </row>
    <row r="2835" spans="62:64" x14ac:dyDescent="0.45">
      <c r="BJ2835" s="19"/>
      <c r="BL2835" s="52"/>
    </row>
    <row r="2836" spans="62:64" x14ac:dyDescent="0.45">
      <c r="BJ2836" s="19"/>
      <c r="BL2836" s="52"/>
    </row>
    <row r="2837" spans="62:64" x14ac:dyDescent="0.45">
      <c r="BJ2837" s="19"/>
      <c r="BL2837" s="52"/>
    </row>
    <row r="2838" spans="62:64" x14ac:dyDescent="0.45">
      <c r="BJ2838" s="19"/>
      <c r="BL2838" s="52"/>
    </row>
    <row r="2839" spans="62:64" x14ac:dyDescent="0.45">
      <c r="BJ2839" s="19"/>
      <c r="BL2839" s="52"/>
    </row>
    <row r="2840" spans="62:64" x14ac:dyDescent="0.45">
      <c r="BJ2840" s="19"/>
      <c r="BL2840" s="52"/>
    </row>
    <row r="2841" spans="62:64" x14ac:dyDescent="0.45">
      <c r="BJ2841" s="19"/>
      <c r="BL2841" s="52"/>
    </row>
    <row r="2842" spans="62:64" x14ac:dyDescent="0.45">
      <c r="BJ2842" s="19"/>
      <c r="BL2842" s="52"/>
    </row>
    <row r="2843" spans="62:64" x14ac:dyDescent="0.45">
      <c r="BJ2843" s="19"/>
      <c r="BL2843" s="52"/>
    </row>
    <row r="2844" spans="62:64" x14ac:dyDescent="0.45">
      <c r="BJ2844" s="19"/>
      <c r="BL2844" s="52"/>
    </row>
    <row r="2845" spans="62:64" x14ac:dyDescent="0.45">
      <c r="BJ2845" s="19"/>
      <c r="BL2845" s="52"/>
    </row>
    <row r="2846" spans="62:64" x14ac:dyDescent="0.45">
      <c r="BJ2846" s="19"/>
      <c r="BL2846" s="52"/>
    </row>
    <row r="2847" spans="62:64" x14ac:dyDescent="0.45">
      <c r="BJ2847" s="19"/>
      <c r="BL2847" s="52"/>
    </row>
    <row r="2848" spans="62:64" x14ac:dyDescent="0.45">
      <c r="BJ2848" s="19"/>
      <c r="BL2848" s="52"/>
    </row>
    <row r="2849" spans="62:64" x14ac:dyDescent="0.45">
      <c r="BJ2849" s="19"/>
      <c r="BL2849" s="52"/>
    </row>
    <row r="2850" spans="62:64" x14ac:dyDescent="0.45">
      <c r="BJ2850" s="19"/>
      <c r="BL2850" s="52"/>
    </row>
    <row r="2851" spans="62:64" x14ac:dyDescent="0.45">
      <c r="BJ2851" s="19"/>
      <c r="BL2851" s="52"/>
    </row>
    <row r="2852" spans="62:64" x14ac:dyDescent="0.45">
      <c r="BJ2852" s="19"/>
      <c r="BL2852" s="52"/>
    </row>
    <row r="2853" spans="62:64" x14ac:dyDescent="0.45">
      <c r="BJ2853" s="19"/>
      <c r="BL2853" s="52"/>
    </row>
    <row r="2854" spans="62:64" x14ac:dyDescent="0.45">
      <c r="BJ2854" s="19"/>
      <c r="BL2854" s="52"/>
    </row>
    <row r="2855" spans="62:64" x14ac:dyDescent="0.45">
      <c r="BJ2855" s="19"/>
      <c r="BL2855" s="52"/>
    </row>
    <row r="2856" spans="62:64" x14ac:dyDescent="0.45">
      <c r="BJ2856" s="19"/>
      <c r="BL2856" s="52"/>
    </row>
    <row r="2857" spans="62:64" x14ac:dyDescent="0.45">
      <c r="BJ2857" s="19"/>
      <c r="BL2857" s="52"/>
    </row>
    <row r="2858" spans="62:64" x14ac:dyDescent="0.45">
      <c r="BJ2858" s="19"/>
      <c r="BL2858" s="52"/>
    </row>
    <row r="2859" spans="62:64" x14ac:dyDescent="0.45">
      <c r="BJ2859" s="19"/>
      <c r="BL2859" s="52"/>
    </row>
    <row r="2860" spans="62:64" x14ac:dyDescent="0.45">
      <c r="BJ2860" s="19"/>
      <c r="BL2860" s="52"/>
    </row>
    <row r="2861" spans="62:64" x14ac:dyDescent="0.45">
      <c r="BJ2861" s="19"/>
      <c r="BL2861" s="52"/>
    </row>
    <row r="2862" spans="62:64" x14ac:dyDescent="0.45">
      <c r="BJ2862" s="19"/>
      <c r="BL2862" s="52"/>
    </row>
    <row r="2863" spans="62:64" x14ac:dyDescent="0.45">
      <c r="BJ2863" s="19"/>
      <c r="BL2863" s="52"/>
    </row>
    <row r="2864" spans="62:64" x14ac:dyDescent="0.45">
      <c r="BJ2864" s="19"/>
      <c r="BL2864" s="52"/>
    </row>
    <row r="2865" spans="62:64" x14ac:dyDescent="0.45">
      <c r="BJ2865" s="19"/>
      <c r="BL2865" s="52"/>
    </row>
    <row r="2866" spans="62:64" x14ac:dyDescent="0.45">
      <c r="BJ2866" s="19"/>
      <c r="BL2866" s="52"/>
    </row>
    <row r="2867" spans="62:64" x14ac:dyDescent="0.45">
      <c r="BJ2867" s="19"/>
      <c r="BL2867" s="52"/>
    </row>
    <row r="2868" spans="62:64" x14ac:dyDescent="0.45">
      <c r="BJ2868" s="19"/>
      <c r="BL2868" s="52"/>
    </row>
    <row r="2869" spans="62:64" x14ac:dyDescent="0.45">
      <c r="BJ2869" s="19"/>
      <c r="BL2869" s="52"/>
    </row>
    <row r="2870" spans="62:64" x14ac:dyDescent="0.45">
      <c r="BJ2870" s="19"/>
      <c r="BL2870" s="52"/>
    </row>
    <row r="2871" spans="62:64" x14ac:dyDescent="0.45">
      <c r="BJ2871" s="19"/>
      <c r="BL2871" s="52"/>
    </row>
    <row r="2872" spans="62:64" x14ac:dyDescent="0.45">
      <c r="BJ2872" s="19"/>
      <c r="BL2872" s="52"/>
    </row>
    <row r="2873" spans="62:64" x14ac:dyDescent="0.45">
      <c r="BJ2873" s="19"/>
      <c r="BL2873" s="52"/>
    </row>
    <row r="2874" spans="62:64" x14ac:dyDescent="0.45">
      <c r="BJ2874" s="19"/>
      <c r="BL2874" s="52"/>
    </row>
    <row r="2875" spans="62:64" x14ac:dyDescent="0.45">
      <c r="BJ2875" s="19"/>
      <c r="BL2875" s="52"/>
    </row>
    <row r="2876" spans="62:64" x14ac:dyDescent="0.45">
      <c r="BJ2876" s="19"/>
      <c r="BL2876" s="52"/>
    </row>
    <row r="2877" spans="62:64" x14ac:dyDescent="0.45">
      <c r="BJ2877" s="19"/>
      <c r="BL2877" s="52"/>
    </row>
    <row r="2878" spans="62:64" x14ac:dyDescent="0.45">
      <c r="BJ2878" s="19"/>
      <c r="BL2878" s="52"/>
    </row>
    <row r="2879" spans="62:64" x14ac:dyDescent="0.45">
      <c r="BJ2879" s="19"/>
      <c r="BL2879" s="52"/>
    </row>
    <row r="2880" spans="62:64" x14ac:dyDescent="0.45">
      <c r="BJ2880" s="19"/>
      <c r="BL2880" s="52"/>
    </row>
    <row r="2881" spans="62:64" x14ac:dyDescent="0.45">
      <c r="BJ2881" s="19"/>
      <c r="BL2881" s="52"/>
    </row>
    <row r="2882" spans="62:64" x14ac:dyDescent="0.45">
      <c r="BJ2882" s="19"/>
      <c r="BL2882" s="52"/>
    </row>
    <row r="2883" spans="62:64" x14ac:dyDescent="0.45">
      <c r="BJ2883" s="19"/>
      <c r="BL2883" s="52"/>
    </row>
    <row r="2884" spans="62:64" x14ac:dyDescent="0.45">
      <c r="BJ2884" s="19"/>
      <c r="BL2884" s="52"/>
    </row>
    <row r="2885" spans="62:64" x14ac:dyDescent="0.45">
      <c r="BJ2885" s="19"/>
      <c r="BL2885" s="52"/>
    </row>
    <row r="2886" spans="62:64" x14ac:dyDescent="0.45">
      <c r="BJ2886" s="19"/>
      <c r="BL2886" s="52"/>
    </row>
    <row r="2887" spans="62:64" x14ac:dyDescent="0.45">
      <c r="BJ2887" s="19"/>
      <c r="BL2887" s="52"/>
    </row>
    <row r="2888" spans="62:64" x14ac:dyDescent="0.45">
      <c r="BJ2888" s="19"/>
      <c r="BL2888" s="52"/>
    </row>
    <row r="2889" spans="62:64" x14ac:dyDescent="0.45">
      <c r="BJ2889" s="19"/>
      <c r="BL2889" s="52"/>
    </row>
    <row r="2890" spans="62:64" x14ac:dyDescent="0.45">
      <c r="BJ2890" s="19"/>
      <c r="BL2890" s="52"/>
    </row>
    <row r="2891" spans="62:64" x14ac:dyDescent="0.45">
      <c r="BJ2891" s="19"/>
      <c r="BL2891" s="52"/>
    </row>
    <row r="2892" spans="62:64" x14ac:dyDescent="0.45">
      <c r="BJ2892" s="19"/>
      <c r="BL2892" s="52"/>
    </row>
    <row r="2893" spans="62:64" x14ac:dyDescent="0.45">
      <c r="BJ2893" s="19"/>
      <c r="BL2893" s="52"/>
    </row>
    <row r="2894" spans="62:64" x14ac:dyDescent="0.45">
      <c r="BJ2894" s="19"/>
      <c r="BL2894" s="52"/>
    </row>
    <row r="2895" spans="62:64" x14ac:dyDescent="0.45">
      <c r="BJ2895" s="19"/>
      <c r="BL2895" s="52"/>
    </row>
    <row r="2896" spans="62:64" x14ac:dyDescent="0.45">
      <c r="BJ2896" s="19"/>
      <c r="BL2896" s="52"/>
    </row>
    <row r="2897" spans="62:64" x14ac:dyDescent="0.45">
      <c r="BJ2897" s="19"/>
      <c r="BL2897" s="52"/>
    </row>
    <row r="2898" spans="62:64" x14ac:dyDescent="0.45">
      <c r="BJ2898" s="19"/>
      <c r="BL2898" s="52"/>
    </row>
    <row r="2899" spans="62:64" x14ac:dyDescent="0.45">
      <c r="BJ2899" s="19"/>
      <c r="BL2899" s="52"/>
    </row>
    <row r="2900" spans="62:64" x14ac:dyDescent="0.45">
      <c r="BJ2900" s="19"/>
      <c r="BL2900" s="52"/>
    </row>
    <row r="2901" spans="62:64" x14ac:dyDescent="0.45">
      <c r="BJ2901" s="19"/>
      <c r="BL2901" s="52"/>
    </row>
    <row r="2902" spans="62:64" x14ac:dyDescent="0.45">
      <c r="BJ2902" s="19"/>
      <c r="BL2902" s="52"/>
    </row>
    <row r="2903" spans="62:64" x14ac:dyDescent="0.45">
      <c r="BJ2903" s="19"/>
      <c r="BL2903" s="52"/>
    </row>
    <row r="2904" spans="62:64" x14ac:dyDescent="0.45">
      <c r="BJ2904" s="19"/>
      <c r="BL2904" s="52"/>
    </row>
    <row r="2905" spans="62:64" x14ac:dyDescent="0.45">
      <c r="BJ2905" s="19"/>
      <c r="BL2905" s="52"/>
    </row>
    <row r="2906" spans="62:64" x14ac:dyDescent="0.45">
      <c r="BJ2906" s="19"/>
      <c r="BL2906" s="52"/>
    </row>
    <row r="2907" spans="62:64" x14ac:dyDescent="0.45">
      <c r="BJ2907" s="19"/>
      <c r="BL2907" s="52"/>
    </row>
    <row r="2908" spans="62:64" x14ac:dyDescent="0.45">
      <c r="BJ2908" s="19"/>
      <c r="BL2908" s="52"/>
    </row>
    <row r="2909" spans="62:64" x14ac:dyDescent="0.45">
      <c r="BJ2909" s="19"/>
      <c r="BL2909" s="52"/>
    </row>
    <row r="2910" spans="62:64" x14ac:dyDescent="0.45">
      <c r="BJ2910" s="19"/>
      <c r="BL2910" s="52"/>
    </row>
    <row r="2911" spans="62:64" x14ac:dyDescent="0.45">
      <c r="BJ2911" s="19"/>
      <c r="BL2911" s="52"/>
    </row>
    <row r="2912" spans="62:64" x14ac:dyDescent="0.45">
      <c r="BJ2912" s="19"/>
      <c r="BL2912" s="52"/>
    </row>
    <row r="2913" spans="62:64" x14ac:dyDescent="0.45">
      <c r="BJ2913" s="19"/>
      <c r="BL2913" s="52"/>
    </row>
    <row r="2914" spans="62:64" x14ac:dyDescent="0.45">
      <c r="BJ2914" s="19"/>
      <c r="BL2914" s="52"/>
    </row>
    <row r="2915" spans="62:64" x14ac:dyDescent="0.45">
      <c r="BJ2915" s="19"/>
      <c r="BL2915" s="52"/>
    </row>
    <row r="2916" spans="62:64" x14ac:dyDescent="0.45">
      <c r="BJ2916" s="19"/>
      <c r="BL2916" s="52"/>
    </row>
    <row r="2917" spans="62:64" x14ac:dyDescent="0.45">
      <c r="BJ2917" s="19"/>
      <c r="BL2917" s="52"/>
    </row>
    <row r="2918" spans="62:64" x14ac:dyDescent="0.45">
      <c r="BJ2918" s="19"/>
      <c r="BL2918" s="52"/>
    </row>
    <row r="2919" spans="62:64" x14ac:dyDescent="0.45">
      <c r="BJ2919" s="19"/>
      <c r="BL2919" s="52"/>
    </row>
    <row r="2920" spans="62:64" x14ac:dyDescent="0.45">
      <c r="BJ2920" s="19"/>
      <c r="BL2920" s="52"/>
    </row>
    <row r="2921" spans="62:64" x14ac:dyDescent="0.45">
      <c r="BJ2921" s="19"/>
      <c r="BL2921" s="52"/>
    </row>
    <row r="2922" spans="62:64" x14ac:dyDescent="0.45">
      <c r="BJ2922" s="19"/>
      <c r="BL2922" s="52"/>
    </row>
    <row r="2923" spans="62:64" x14ac:dyDescent="0.45">
      <c r="BJ2923" s="19"/>
      <c r="BL2923" s="52"/>
    </row>
    <row r="2924" spans="62:64" x14ac:dyDescent="0.45">
      <c r="BJ2924" s="19"/>
      <c r="BL2924" s="52"/>
    </row>
    <row r="2925" spans="62:64" x14ac:dyDescent="0.45">
      <c r="BJ2925" s="19"/>
      <c r="BL2925" s="52"/>
    </row>
    <row r="2926" spans="62:64" x14ac:dyDescent="0.45">
      <c r="BJ2926" s="19"/>
      <c r="BL2926" s="52"/>
    </row>
    <row r="2927" spans="62:64" x14ac:dyDescent="0.45">
      <c r="BJ2927" s="19"/>
      <c r="BL2927" s="52"/>
    </row>
    <row r="2928" spans="62:64" x14ac:dyDescent="0.45">
      <c r="BJ2928" s="19"/>
      <c r="BL2928" s="52"/>
    </row>
    <row r="2929" spans="62:64" x14ac:dyDescent="0.45">
      <c r="BJ2929" s="19"/>
      <c r="BL2929" s="52"/>
    </row>
    <row r="2930" spans="62:64" x14ac:dyDescent="0.45">
      <c r="BJ2930" s="19"/>
      <c r="BL2930" s="52"/>
    </row>
    <row r="2931" spans="62:64" x14ac:dyDescent="0.45">
      <c r="BJ2931" s="19"/>
      <c r="BL2931" s="52"/>
    </row>
    <row r="2932" spans="62:64" x14ac:dyDescent="0.45">
      <c r="BJ2932" s="19"/>
      <c r="BL2932" s="52"/>
    </row>
    <row r="2933" spans="62:64" x14ac:dyDescent="0.45">
      <c r="BJ2933" s="19"/>
      <c r="BL2933" s="52"/>
    </row>
    <row r="2934" spans="62:64" x14ac:dyDescent="0.45">
      <c r="BJ2934" s="19"/>
      <c r="BL2934" s="52"/>
    </row>
    <row r="2935" spans="62:64" x14ac:dyDescent="0.45">
      <c r="BJ2935" s="19"/>
      <c r="BL2935" s="52"/>
    </row>
    <row r="2936" spans="62:64" x14ac:dyDescent="0.45">
      <c r="BJ2936" s="19"/>
      <c r="BL2936" s="52"/>
    </row>
    <row r="2937" spans="62:64" x14ac:dyDescent="0.45">
      <c r="BJ2937" s="19"/>
      <c r="BL2937" s="52"/>
    </row>
    <row r="2938" spans="62:64" x14ac:dyDescent="0.45">
      <c r="BJ2938" s="19"/>
      <c r="BL2938" s="52"/>
    </row>
    <row r="2939" spans="62:64" x14ac:dyDescent="0.45">
      <c r="BJ2939" s="19"/>
      <c r="BL2939" s="52"/>
    </row>
    <row r="2940" spans="62:64" x14ac:dyDescent="0.45">
      <c r="BJ2940" s="19"/>
      <c r="BL2940" s="52"/>
    </row>
    <row r="2941" spans="62:64" x14ac:dyDescent="0.45">
      <c r="BJ2941" s="19"/>
      <c r="BL2941" s="52"/>
    </row>
    <row r="2942" spans="62:64" x14ac:dyDescent="0.45">
      <c r="BJ2942" s="19"/>
      <c r="BL2942" s="52"/>
    </row>
    <row r="2943" spans="62:64" x14ac:dyDescent="0.45">
      <c r="BJ2943" s="19"/>
      <c r="BL2943" s="52"/>
    </row>
    <row r="2944" spans="62:64" x14ac:dyDescent="0.45">
      <c r="BJ2944" s="19"/>
      <c r="BL2944" s="52"/>
    </row>
    <row r="2945" spans="62:64" x14ac:dyDescent="0.45">
      <c r="BJ2945" s="19"/>
      <c r="BL2945" s="52"/>
    </row>
    <row r="2946" spans="62:64" x14ac:dyDescent="0.45">
      <c r="BJ2946" s="19"/>
      <c r="BL2946" s="52"/>
    </row>
    <row r="2947" spans="62:64" x14ac:dyDescent="0.45">
      <c r="BJ2947" s="19"/>
      <c r="BL2947" s="52"/>
    </row>
    <row r="2948" spans="62:64" x14ac:dyDescent="0.45">
      <c r="BJ2948" s="19"/>
      <c r="BL2948" s="52"/>
    </row>
    <row r="2949" spans="62:64" x14ac:dyDescent="0.45">
      <c r="BJ2949" s="19"/>
      <c r="BL2949" s="52"/>
    </row>
    <row r="2950" spans="62:64" x14ac:dyDescent="0.45">
      <c r="BJ2950" s="19"/>
      <c r="BL2950" s="52"/>
    </row>
    <row r="2951" spans="62:64" x14ac:dyDescent="0.45">
      <c r="BJ2951" s="19"/>
      <c r="BL2951" s="52"/>
    </row>
    <row r="2952" spans="62:64" x14ac:dyDescent="0.45">
      <c r="BJ2952" s="19"/>
      <c r="BL2952" s="52"/>
    </row>
    <row r="2953" spans="62:64" x14ac:dyDescent="0.45">
      <c r="BJ2953" s="19"/>
      <c r="BL2953" s="52"/>
    </row>
    <row r="2954" spans="62:64" x14ac:dyDescent="0.45">
      <c r="BJ2954" s="19"/>
      <c r="BL2954" s="52"/>
    </row>
    <row r="2955" spans="62:64" x14ac:dyDescent="0.45">
      <c r="BJ2955" s="19"/>
      <c r="BL2955" s="52"/>
    </row>
    <row r="2956" spans="62:64" x14ac:dyDescent="0.45">
      <c r="BJ2956" s="19"/>
      <c r="BL2956" s="52"/>
    </row>
    <row r="2957" spans="62:64" x14ac:dyDescent="0.45">
      <c r="BJ2957" s="19"/>
      <c r="BL2957" s="52"/>
    </row>
    <row r="2958" spans="62:64" x14ac:dyDescent="0.45">
      <c r="BJ2958" s="19"/>
      <c r="BL2958" s="52"/>
    </row>
    <row r="2959" spans="62:64" x14ac:dyDescent="0.45">
      <c r="BJ2959" s="19"/>
      <c r="BL2959" s="52"/>
    </row>
    <row r="2960" spans="62:64" x14ac:dyDescent="0.45">
      <c r="BJ2960" s="19"/>
      <c r="BL2960" s="52"/>
    </row>
    <row r="2961" spans="62:64" x14ac:dyDescent="0.45">
      <c r="BJ2961" s="19"/>
      <c r="BL2961" s="52"/>
    </row>
    <row r="2962" spans="62:64" x14ac:dyDescent="0.45">
      <c r="BJ2962" s="19"/>
      <c r="BL2962" s="52"/>
    </row>
    <row r="2963" spans="62:64" x14ac:dyDescent="0.45">
      <c r="BJ2963" s="19"/>
      <c r="BL2963" s="52"/>
    </row>
    <row r="2964" spans="62:64" x14ac:dyDescent="0.45">
      <c r="BJ2964" s="19"/>
      <c r="BL2964" s="52"/>
    </row>
    <row r="2965" spans="62:64" x14ac:dyDescent="0.45">
      <c r="BJ2965" s="19"/>
      <c r="BL2965" s="52"/>
    </row>
    <row r="2966" spans="62:64" x14ac:dyDescent="0.45">
      <c r="BJ2966" s="19"/>
      <c r="BL2966" s="52"/>
    </row>
    <row r="2967" spans="62:64" x14ac:dyDescent="0.45">
      <c r="BJ2967" s="19"/>
      <c r="BL2967" s="52"/>
    </row>
    <row r="2968" spans="62:64" x14ac:dyDescent="0.45">
      <c r="BJ2968" s="19"/>
      <c r="BL2968" s="52"/>
    </row>
    <row r="2969" spans="62:64" x14ac:dyDescent="0.45">
      <c r="BJ2969" s="19"/>
      <c r="BL2969" s="52"/>
    </row>
    <row r="2970" spans="62:64" x14ac:dyDescent="0.45">
      <c r="BJ2970" s="19"/>
      <c r="BL2970" s="52"/>
    </row>
    <row r="2971" spans="62:64" x14ac:dyDescent="0.45">
      <c r="BJ2971" s="19"/>
      <c r="BL2971" s="52"/>
    </row>
    <row r="2972" spans="62:64" x14ac:dyDescent="0.45">
      <c r="BJ2972" s="19"/>
      <c r="BL2972" s="52"/>
    </row>
    <row r="2973" spans="62:64" x14ac:dyDescent="0.45">
      <c r="BJ2973" s="19"/>
      <c r="BL2973" s="52"/>
    </row>
    <row r="2974" spans="62:64" x14ac:dyDescent="0.45">
      <c r="BJ2974" s="19"/>
      <c r="BL2974" s="52"/>
    </row>
    <row r="2975" spans="62:64" x14ac:dyDescent="0.45">
      <c r="BJ2975" s="19"/>
      <c r="BL2975" s="52"/>
    </row>
    <row r="2976" spans="62:64" x14ac:dyDescent="0.45">
      <c r="BJ2976" s="19"/>
      <c r="BL2976" s="52"/>
    </row>
    <row r="2977" spans="62:64" x14ac:dyDescent="0.45">
      <c r="BJ2977" s="19"/>
      <c r="BL2977" s="52"/>
    </row>
    <row r="2978" spans="62:64" x14ac:dyDescent="0.45">
      <c r="BJ2978" s="19"/>
      <c r="BL2978" s="52"/>
    </row>
    <row r="2979" spans="62:64" x14ac:dyDescent="0.45">
      <c r="BJ2979" s="19"/>
      <c r="BL2979" s="52"/>
    </row>
    <row r="2980" spans="62:64" x14ac:dyDescent="0.45">
      <c r="BJ2980" s="19"/>
      <c r="BL2980" s="52"/>
    </row>
    <row r="2981" spans="62:64" x14ac:dyDescent="0.45">
      <c r="BJ2981" s="19"/>
      <c r="BL2981" s="52"/>
    </row>
    <row r="2982" spans="62:64" x14ac:dyDescent="0.45">
      <c r="BJ2982" s="19"/>
      <c r="BL2982" s="52"/>
    </row>
    <row r="2983" spans="62:64" x14ac:dyDescent="0.45">
      <c r="BJ2983" s="19"/>
      <c r="BL2983" s="52"/>
    </row>
    <row r="2984" spans="62:64" x14ac:dyDescent="0.45">
      <c r="BJ2984" s="19"/>
      <c r="BL2984" s="52"/>
    </row>
    <row r="2985" spans="62:64" x14ac:dyDescent="0.45">
      <c r="BJ2985" s="19"/>
      <c r="BL2985" s="52"/>
    </row>
    <row r="2986" spans="62:64" x14ac:dyDescent="0.45">
      <c r="BJ2986" s="19"/>
      <c r="BL2986" s="52"/>
    </row>
    <row r="2987" spans="62:64" x14ac:dyDescent="0.45">
      <c r="BJ2987" s="19"/>
      <c r="BL2987" s="52"/>
    </row>
    <row r="2988" spans="62:64" x14ac:dyDescent="0.45">
      <c r="BJ2988" s="19"/>
      <c r="BL2988" s="52"/>
    </row>
    <row r="2989" spans="62:64" x14ac:dyDescent="0.45">
      <c r="BJ2989" s="19"/>
      <c r="BL2989" s="52"/>
    </row>
    <row r="2990" spans="62:64" x14ac:dyDescent="0.45">
      <c r="BJ2990" s="19"/>
      <c r="BL2990" s="52"/>
    </row>
    <row r="2991" spans="62:64" x14ac:dyDescent="0.45">
      <c r="BJ2991" s="19"/>
      <c r="BL2991" s="52"/>
    </row>
    <row r="2992" spans="62:64" x14ac:dyDescent="0.45">
      <c r="BJ2992" s="19"/>
      <c r="BL2992" s="52"/>
    </row>
    <row r="2993" spans="62:64" x14ac:dyDescent="0.45">
      <c r="BJ2993" s="19"/>
      <c r="BL2993" s="52"/>
    </row>
    <row r="2994" spans="62:64" x14ac:dyDescent="0.45">
      <c r="BJ2994" s="19"/>
      <c r="BL2994" s="52"/>
    </row>
    <row r="2995" spans="62:64" x14ac:dyDescent="0.45">
      <c r="BJ2995" s="19"/>
      <c r="BL2995" s="52"/>
    </row>
    <row r="2996" spans="62:64" x14ac:dyDescent="0.45">
      <c r="BJ2996" s="19"/>
      <c r="BL2996" s="52"/>
    </row>
    <row r="2997" spans="62:64" x14ac:dyDescent="0.45">
      <c r="BJ2997" s="19"/>
      <c r="BL2997" s="52"/>
    </row>
    <row r="2998" spans="62:64" x14ac:dyDescent="0.45">
      <c r="BJ2998" s="19"/>
      <c r="BL2998" s="52"/>
    </row>
    <row r="2999" spans="62:64" x14ac:dyDescent="0.45">
      <c r="BJ2999" s="19"/>
      <c r="BL2999" s="52"/>
    </row>
    <row r="3000" spans="62:64" x14ac:dyDescent="0.45">
      <c r="BJ3000" s="19"/>
      <c r="BL3000" s="52"/>
    </row>
    <row r="3001" spans="62:64" x14ac:dyDescent="0.45">
      <c r="BJ3001" s="19"/>
      <c r="BL3001" s="52"/>
    </row>
    <row r="3002" spans="62:64" x14ac:dyDescent="0.45">
      <c r="BJ3002" s="19"/>
      <c r="BL3002" s="52"/>
    </row>
    <row r="3003" spans="62:64" x14ac:dyDescent="0.45">
      <c r="BJ3003" s="19"/>
      <c r="BL3003" s="52"/>
    </row>
    <row r="3004" spans="62:64" x14ac:dyDescent="0.45">
      <c r="BJ3004" s="19"/>
      <c r="BL3004" s="52"/>
    </row>
    <row r="3005" spans="62:64" x14ac:dyDescent="0.45">
      <c r="BJ3005" s="19"/>
      <c r="BL3005" s="52"/>
    </row>
    <row r="3006" spans="62:64" x14ac:dyDescent="0.45">
      <c r="BJ3006" s="19"/>
      <c r="BL3006" s="52"/>
    </row>
    <row r="3007" spans="62:64" x14ac:dyDescent="0.45">
      <c r="BJ3007" s="19"/>
      <c r="BL3007" s="52"/>
    </row>
    <row r="3008" spans="62:64" x14ac:dyDescent="0.45">
      <c r="BJ3008" s="19"/>
      <c r="BL3008" s="52"/>
    </row>
    <row r="3009" spans="62:64" x14ac:dyDescent="0.45">
      <c r="BJ3009" s="19"/>
      <c r="BL3009" s="52"/>
    </row>
    <row r="3010" spans="62:64" x14ac:dyDescent="0.45">
      <c r="BJ3010" s="19"/>
      <c r="BL3010" s="52"/>
    </row>
    <row r="3011" spans="62:64" x14ac:dyDescent="0.45">
      <c r="BJ3011" s="19"/>
      <c r="BL3011" s="52"/>
    </row>
    <row r="3012" spans="62:64" x14ac:dyDescent="0.45">
      <c r="BJ3012" s="19"/>
      <c r="BL3012" s="52"/>
    </row>
    <row r="3013" spans="62:64" x14ac:dyDescent="0.45">
      <c r="BJ3013" s="19"/>
      <c r="BL3013" s="52"/>
    </row>
    <row r="3014" spans="62:64" x14ac:dyDescent="0.45">
      <c r="BJ3014" s="19"/>
      <c r="BL3014" s="52"/>
    </row>
    <row r="3015" spans="62:64" x14ac:dyDescent="0.45">
      <c r="BJ3015" s="19"/>
      <c r="BL3015" s="52"/>
    </row>
    <row r="3016" spans="62:64" x14ac:dyDescent="0.45">
      <c r="BJ3016" s="19"/>
      <c r="BL3016" s="52"/>
    </row>
    <row r="3017" spans="62:64" x14ac:dyDescent="0.45">
      <c r="BJ3017" s="19"/>
      <c r="BL3017" s="52"/>
    </row>
    <row r="3018" spans="62:64" x14ac:dyDescent="0.45">
      <c r="BJ3018" s="19"/>
      <c r="BL3018" s="52"/>
    </row>
    <row r="3019" spans="62:64" x14ac:dyDescent="0.45">
      <c r="BJ3019" s="19"/>
      <c r="BL3019" s="52"/>
    </row>
    <row r="3020" spans="62:64" x14ac:dyDescent="0.45">
      <c r="BJ3020" s="19"/>
      <c r="BL3020" s="52"/>
    </row>
    <row r="3021" spans="62:64" x14ac:dyDescent="0.45">
      <c r="BJ3021" s="19"/>
      <c r="BL3021" s="52"/>
    </row>
    <row r="3022" spans="62:64" x14ac:dyDescent="0.45">
      <c r="BJ3022" s="19"/>
      <c r="BL3022" s="52"/>
    </row>
    <row r="3023" spans="62:64" x14ac:dyDescent="0.45">
      <c r="BJ3023" s="19"/>
      <c r="BL3023" s="52"/>
    </row>
    <row r="3024" spans="62:64" x14ac:dyDescent="0.45">
      <c r="BJ3024" s="19"/>
      <c r="BL3024" s="52"/>
    </row>
    <row r="3025" spans="62:64" x14ac:dyDescent="0.45">
      <c r="BJ3025" s="19"/>
      <c r="BL3025" s="52"/>
    </row>
    <row r="3026" spans="62:64" x14ac:dyDescent="0.45">
      <c r="BJ3026" s="19"/>
      <c r="BL3026" s="52"/>
    </row>
    <row r="3027" spans="62:64" x14ac:dyDescent="0.45">
      <c r="BJ3027" s="19"/>
      <c r="BL3027" s="52"/>
    </row>
    <row r="3028" spans="62:64" x14ac:dyDescent="0.45">
      <c r="BJ3028" s="19"/>
      <c r="BL3028" s="52"/>
    </row>
    <row r="3029" spans="62:64" x14ac:dyDescent="0.45">
      <c r="BJ3029" s="19"/>
      <c r="BL3029" s="52"/>
    </row>
    <row r="3030" spans="62:64" x14ac:dyDescent="0.45">
      <c r="BJ3030" s="19"/>
      <c r="BL3030" s="52"/>
    </row>
    <row r="3031" spans="62:64" x14ac:dyDescent="0.45">
      <c r="BJ3031" s="19"/>
      <c r="BL3031" s="52"/>
    </row>
    <row r="3032" spans="62:64" x14ac:dyDescent="0.45">
      <c r="BJ3032" s="19"/>
      <c r="BL3032" s="52"/>
    </row>
    <row r="3033" spans="62:64" x14ac:dyDescent="0.45">
      <c r="BJ3033" s="19"/>
      <c r="BL3033" s="52"/>
    </row>
    <row r="3034" spans="62:64" x14ac:dyDescent="0.45">
      <c r="BJ3034" s="19"/>
      <c r="BL3034" s="52"/>
    </row>
    <row r="3035" spans="62:64" x14ac:dyDescent="0.45">
      <c r="BJ3035" s="19"/>
      <c r="BL3035" s="52"/>
    </row>
    <row r="3036" spans="62:64" x14ac:dyDescent="0.45">
      <c r="BJ3036" s="19"/>
      <c r="BL3036" s="52"/>
    </row>
    <row r="3037" spans="62:64" x14ac:dyDescent="0.45">
      <c r="BJ3037" s="19"/>
      <c r="BL3037" s="52"/>
    </row>
    <row r="3038" spans="62:64" x14ac:dyDescent="0.45">
      <c r="BJ3038" s="19"/>
      <c r="BL3038" s="52"/>
    </row>
    <row r="3039" spans="62:64" x14ac:dyDescent="0.45">
      <c r="BJ3039" s="19"/>
      <c r="BL3039" s="52"/>
    </row>
    <row r="3040" spans="62:64" x14ac:dyDescent="0.45">
      <c r="BJ3040" s="19"/>
      <c r="BL3040" s="52"/>
    </row>
    <row r="3041" spans="62:64" x14ac:dyDescent="0.45">
      <c r="BJ3041" s="19"/>
      <c r="BL3041" s="52"/>
    </row>
    <row r="3042" spans="62:64" x14ac:dyDescent="0.45">
      <c r="BJ3042" s="19"/>
      <c r="BL3042" s="52"/>
    </row>
    <row r="3043" spans="62:64" x14ac:dyDescent="0.45">
      <c r="BJ3043" s="19"/>
      <c r="BL3043" s="52"/>
    </row>
    <row r="3044" spans="62:64" x14ac:dyDescent="0.45">
      <c r="BJ3044" s="19"/>
      <c r="BL3044" s="52"/>
    </row>
    <row r="3045" spans="62:64" x14ac:dyDescent="0.45">
      <c r="BJ3045" s="19"/>
      <c r="BL3045" s="52"/>
    </row>
    <row r="3046" spans="62:64" x14ac:dyDescent="0.45">
      <c r="BJ3046" s="19"/>
      <c r="BL3046" s="52"/>
    </row>
    <row r="3047" spans="62:64" x14ac:dyDescent="0.45">
      <c r="BJ3047" s="19"/>
      <c r="BL3047" s="52"/>
    </row>
    <row r="3048" spans="62:64" x14ac:dyDescent="0.45">
      <c r="BJ3048" s="19"/>
      <c r="BL3048" s="52"/>
    </row>
    <row r="3049" spans="62:64" x14ac:dyDescent="0.45">
      <c r="BJ3049" s="19"/>
      <c r="BL3049" s="52"/>
    </row>
    <row r="3050" spans="62:64" x14ac:dyDescent="0.45">
      <c r="BJ3050" s="19"/>
      <c r="BL3050" s="52"/>
    </row>
    <row r="3051" spans="62:64" x14ac:dyDescent="0.45">
      <c r="BJ3051" s="19"/>
      <c r="BL3051" s="52"/>
    </row>
    <row r="3052" spans="62:64" x14ac:dyDescent="0.45">
      <c r="BJ3052" s="19"/>
      <c r="BL3052" s="52"/>
    </row>
    <row r="3053" spans="62:64" x14ac:dyDescent="0.45">
      <c r="BJ3053" s="19"/>
      <c r="BL3053" s="52"/>
    </row>
    <row r="3054" spans="62:64" x14ac:dyDescent="0.45">
      <c r="BJ3054" s="19"/>
      <c r="BL3054" s="52"/>
    </row>
    <row r="3055" spans="62:64" x14ac:dyDescent="0.45">
      <c r="BJ3055" s="19"/>
      <c r="BL3055" s="52"/>
    </row>
    <row r="3056" spans="62:64" x14ac:dyDescent="0.45">
      <c r="BJ3056" s="19"/>
      <c r="BL3056" s="52"/>
    </row>
    <row r="3057" spans="62:64" x14ac:dyDescent="0.45">
      <c r="BJ3057" s="19"/>
      <c r="BL3057" s="52"/>
    </row>
    <row r="3058" spans="62:64" x14ac:dyDescent="0.45">
      <c r="BJ3058" s="19"/>
      <c r="BL3058" s="52"/>
    </row>
    <row r="3059" spans="62:64" x14ac:dyDescent="0.45">
      <c r="BJ3059" s="19"/>
      <c r="BL3059" s="52"/>
    </row>
    <row r="3060" spans="62:64" x14ac:dyDescent="0.45">
      <c r="BJ3060" s="19"/>
      <c r="BL3060" s="52"/>
    </row>
    <row r="3061" spans="62:64" x14ac:dyDescent="0.45">
      <c r="BJ3061" s="19"/>
      <c r="BL3061" s="52"/>
    </row>
    <row r="3062" spans="62:64" x14ac:dyDescent="0.45">
      <c r="BJ3062" s="19"/>
      <c r="BL3062" s="52"/>
    </row>
    <row r="3063" spans="62:64" x14ac:dyDescent="0.45">
      <c r="BJ3063" s="19"/>
      <c r="BL3063" s="52"/>
    </row>
    <row r="3064" spans="62:64" x14ac:dyDescent="0.45">
      <c r="BJ3064" s="19"/>
      <c r="BL3064" s="52"/>
    </row>
    <row r="3065" spans="62:64" x14ac:dyDescent="0.45">
      <c r="BJ3065" s="19"/>
      <c r="BL3065" s="52"/>
    </row>
    <row r="3066" spans="62:64" x14ac:dyDescent="0.45">
      <c r="BJ3066" s="19"/>
      <c r="BL3066" s="52"/>
    </row>
    <row r="3067" spans="62:64" x14ac:dyDescent="0.45">
      <c r="BJ3067" s="19"/>
      <c r="BL3067" s="52"/>
    </row>
    <row r="3068" spans="62:64" x14ac:dyDescent="0.45">
      <c r="BJ3068" s="19"/>
      <c r="BL3068" s="52"/>
    </row>
    <row r="3069" spans="62:64" x14ac:dyDescent="0.45">
      <c r="BJ3069" s="19"/>
      <c r="BL3069" s="52"/>
    </row>
    <row r="3070" spans="62:64" x14ac:dyDescent="0.45">
      <c r="BJ3070" s="19"/>
      <c r="BL3070" s="52"/>
    </row>
    <row r="3071" spans="62:64" x14ac:dyDescent="0.45">
      <c r="BJ3071" s="19"/>
      <c r="BL3071" s="52"/>
    </row>
    <row r="3072" spans="62:64" x14ac:dyDescent="0.45">
      <c r="BJ3072" s="19"/>
      <c r="BL3072" s="52"/>
    </row>
    <row r="3073" spans="62:64" x14ac:dyDescent="0.45">
      <c r="BJ3073" s="19"/>
      <c r="BL3073" s="52"/>
    </row>
    <row r="3074" spans="62:64" x14ac:dyDescent="0.45">
      <c r="BJ3074" s="19"/>
      <c r="BL3074" s="52"/>
    </row>
    <row r="3075" spans="62:64" x14ac:dyDescent="0.45">
      <c r="BJ3075" s="19"/>
      <c r="BL3075" s="52"/>
    </row>
    <row r="3076" spans="62:64" x14ac:dyDescent="0.45">
      <c r="BJ3076" s="19"/>
      <c r="BL3076" s="52"/>
    </row>
    <row r="3077" spans="62:64" x14ac:dyDescent="0.45">
      <c r="BJ3077" s="19"/>
      <c r="BL3077" s="52"/>
    </row>
    <row r="3078" spans="62:64" x14ac:dyDescent="0.45">
      <c r="BJ3078" s="19"/>
      <c r="BL3078" s="52"/>
    </row>
    <row r="3079" spans="62:64" x14ac:dyDescent="0.45">
      <c r="BJ3079" s="19"/>
      <c r="BL3079" s="52"/>
    </row>
    <row r="3080" spans="62:64" x14ac:dyDescent="0.45">
      <c r="BJ3080" s="19"/>
      <c r="BL3080" s="52"/>
    </row>
    <row r="3081" spans="62:64" x14ac:dyDescent="0.45">
      <c r="BJ3081" s="19"/>
      <c r="BL3081" s="52"/>
    </row>
    <row r="3082" spans="62:64" x14ac:dyDescent="0.45">
      <c r="BJ3082" s="19"/>
      <c r="BL3082" s="52"/>
    </row>
    <row r="3083" spans="62:64" x14ac:dyDescent="0.45">
      <c r="BJ3083" s="19"/>
      <c r="BL3083" s="52"/>
    </row>
    <row r="3084" spans="62:64" x14ac:dyDescent="0.45">
      <c r="BJ3084" s="19"/>
      <c r="BL3084" s="52"/>
    </row>
    <row r="3085" spans="62:64" x14ac:dyDescent="0.45">
      <c r="BJ3085" s="19"/>
      <c r="BL3085" s="52"/>
    </row>
    <row r="3086" spans="62:64" x14ac:dyDescent="0.45">
      <c r="BJ3086" s="19"/>
      <c r="BL3086" s="52"/>
    </row>
    <row r="3087" spans="62:64" x14ac:dyDescent="0.45">
      <c r="BJ3087" s="19"/>
      <c r="BL3087" s="52"/>
    </row>
    <row r="3088" spans="62:64" x14ac:dyDescent="0.45">
      <c r="BJ3088" s="19"/>
      <c r="BL3088" s="52"/>
    </row>
    <row r="3089" spans="62:64" x14ac:dyDescent="0.45">
      <c r="BJ3089" s="19"/>
      <c r="BL3089" s="52"/>
    </row>
    <row r="3090" spans="62:64" x14ac:dyDescent="0.45">
      <c r="BJ3090" s="19"/>
      <c r="BL3090" s="52"/>
    </row>
    <row r="3091" spans="62:64" x14ac:dyDescent="0.45">
      <c r="BJ3091" s="19"/>
      <c r="BL3091" s="52"/>
    </row>
    <row r="3092" spans="62:64" x14ac:dyDescent="0.45">
      <c r="BJ3092" s="19"/>
      <c r="BL3092" s="52"/>
    </row>
    <row r="3093" spans="62:64" x14ac:dyDescent="0.45">
      <c r="BJ3093" s="19"/>
      <c r="BL3093" s="52"/>
    </row>
    <row r="3094" spans="62:64" x14ac:dyDescent="0.45">
      <c r="BJ3094" s="19"/>
      <c r="BL3094" s="52"/>
    </row>
    <row r="3095" spans="62:64" x14ac:dyDescent="0.45">
      <c r="BJ3095" s="19"/>
      <c r="BL3095" s="52"/>
    </row>
    <row r="3096" spans="62:64" x14ac:dyDescent="0.45">
      <c r="BJ3096" s="19"/>
      <c r="BL3096" s="52"/>
    </row>
    <row r="3097" spans="62:64" x14ac:dyDescent="0.45">
      <c r="BJ3097" s="19"/>
      <c r="BL3097" s="52"/>
    </row>
    <row r="3098" spans="62:64" x14ac:dyDescent="0.45">
      <c r="BJ3098" s="19"/>
      <c r="BL3098" s="52"/>
    </row>
    <row r="3099" spans="62:64" x14ac:dyDescent="0.45">
      <c r="BJ3099" s="19"/>
      <c r="BL3099" s="52"/>
    </row>
    <row r="3100" spans="62:64" x14ac:dyDescent="0.45">
      <c r="BJ3100" s="19"/>
      <c r="BL3100" s="52"/>
    </row>
    <row r="3101" spans="62:64" x14ac:dyDescent="0.45">
      <c r="BJ3101" s="19"/>
      <c r="BL3101" s="52"/>
    </row>
    <row r="3102" spans="62:64" x14ac:dyDescent="0.45">
      <c r="BJ3102" s="19"/>
      <c r="BL3102" s="52"/>
    </row>
    <row r="3103" spans="62:64" x14ac:dyDescent="0.45">
      <c r="BJ3103" s="19"/>
      <c r="BL3103" s="52"/>
    </row>
    <row r="3104" spans="62:64" x14ac:dyDescent="0.45">
      <c r="BJ3104" s="19"/>
      <c r="BL3104" s="52"/>
    </row>
    <row r="3105" spans="62:64" x14ac:dyDescent="0.45">
      <c r="BJ3105" s="19"/>
      <c r="BL3105" s="52"/>
    </row>
    <row r="3106" spans="62:64" x14ac:dyDescent="0.45">
      <c r="BJ3106" s="19"/>
      <c r="BL3106" s="52"/>
    </row>
    <row r="3107" spans="62:64" x14ac:dyDescent="0.45">
      <c r="BJ3107" s="19"/>
      <c r="BL3107" s="52"/>
    </row>
    <row r="3108" spans="62:64" x14ac:dyDescent="0.45">
      <c r="BJ3108" s="19"/>
      <c r="BL3108" s="52"/>
    </row>
    <row r="3109" spans="62:64" x14ac:dyDescent="0.45">
      <c r="BJ3109" s="19"/>
      <c r="BL3109" s="52"/>
    </row>
    <row r="3110" spans="62:64" x14ac:dyDescent="0.45">
      <c r="BJ3110" s="19"/>
      <c r="BL3110" s="52"/>
    </row>
    <row r="3111" spans="62:64" x14ac:dyDescent="0.45">
      <c r="BJ3111" s="19"/>
      <c r="BL3111" s="52"/>
    </row>
    <row r="3112" spans="62:64" x14ac:dyDescent="0.45">
      <c r="BJ3112" s="19"/>
      <c r="BL3112" s="52"/>
    </row>
    <row r="3113" spans="62:64" x14ac:dyDescent="0.45">
      <c r="BJ3113" s="19"/>
      <c r="BL3113" s="52"/>
    </row>
    <row r="3114" spans="62:64" x14ac:dyDescent="0.45">
      <c r="BJ3114" s="19"/>
      <c r="BL3114" s="52"/>
    </row>
    <row r="3115" spans="62:64" x14ac:dyDescent="0.45">
      <c r="BJ3115" s="19"/>
      <c r="BL3115" s="52"/>
    </row>
    <row r="3116" spans="62:64" x14ac:dyDescent="0.45">
      <c r="BJ3116" s="19"/>
      <c r="BL3116" s="52"/>
    </row>
    <row r="3117" spans="62:64" x14ac:dyDescent="0.45">
      <c r="BJ3117" s="19"/>
      <c r="BL3117" s="52"/>
    </row>
    <row r="3118" spans="62:64" x14ac:dyDescent="0.45">
      <c r="BJ3118" s="19"/>
      <c r="BL3118" s="52"/>
    </row>
    <row r="3119" spans="62:64" x14ac:dyDescent="0.45">
      <c r="BJ3119" s="19"/>
      <c r="BL3119" s="52"/>
    </row>
    <row r="3120" spans="62:64" x14ac:dyDescent="0.45">
      <c r="BJ3120" s="19"/>
      <c r="BL3120" s="52"/>
    </row>
    <row r="3121" spans="62:64" x14ac:dyDescent="0.45">
      <c r="BJ3121" s="19"/>
      <c r="BL3121" s="52"/>
    </row>
    <row r="3122" spans="62:64" x14ac:dyDescent="0.45">
      <c r="BJ3122" s="19"/>
      <c r="BL3122" s="52"/>
    </row>
    <row r="3123" spans="62:64" x14ac:dyDescent="0.45">
      <c r="BJ3123" s="19"/>
      <c r="BL3123" s="52"/>
    </row>
    <row r="3124" spans="62:64" x14ac:dyDescent="0.45">
      <c r="BJ3124" s="19"/>
      <c r="BL3124" s="52"/>
    </row>
    <row r="3125" spans="62:64" x14ac:dyDescent="0.45">
      <c r="BJ3125" s="19"/>
      <c r="BL3125" s="52"/>
    </row>
    <row r="3126" spans="62:64" x14ac:dyDescent="0.45">
      <c r="BJ3126" s="19"/>
      <c r="BL3126" s="52"/>
    </row>
    <row r="3127" spans="62:64" x14ac:dyDescent="0.45">
      <c r="BJ3127" s="19"/>
      <c r="BL3127" s="52"/>
    </row>
    <row r="3128" spans="62:64" x14ac:dyDescent="0.45">
      <c r="BJ3128" s="19"/>
      <c r="BL3128" s="52"/>
    </row>
    <row r="3129" spans="62:64" x14ac:dyDescent="0.45">
      <c r="BJ3129" s="19"/>
      <c r="BL3129" s="52"/>
    </row>
    <row r="3130" spans="62:64" x14ac:dyDescent="0.45">
      <c r="BJ3130" s="19"/>
      <c r="BL3130" s="52"/>
    </row>
    <row r="3131" spans="62:64" x14ac:dyDescent="0.45">
      <c r="BJ3131" s="19"/>
      <c r="BL3131" s="52"/>
    </row>
    <row r="3132" spans="62:64" x14ac:dyDescent="0.45">
      <c r="BJ3132" s="19"/>
      <c r="BL3132" s="52"/>
    </row>
    <row r="3133" spans="62:64" x14ac:dyDescent="0.45">
      <c r="BJ3133" s="19"/>
      <c r="BL3133" s="52"/>
    </row>
    <row r="3134" spans="62:64" x14ac:dyDescent="0.45">
      <c r="BJ3134" s="19"/>
      <c r="BL3134" s="52"/>
    </row>
    <row r="3135" spans="62:64" x14ac:dyDescent="0.45">
      <c r="BJ3135" s="19"/>
      <c r="BL3135" s="52"/>
    </row>
    <row r="3136" spans="62:64" x14ac:dyDescent="0.45">
      <c r="BJ3136" s="19"/>
      <c r="BL3136" s="52"/>
    </row>
    <row r="3137" spans="62:64" x14ac:dyDescent="0.45">
      <c r="BJ3137" s="19"/>
      <c r="BL3137" s="52"/>
    </row>
    <row r="3138" spans="62:64" x14ac:dyDescent="0.45">
      <c r="BJ3138" s="19"/>
      <c r="BL3138" s="52"/>
    </row>
    <row r="3139" spans="62:64" x14ac:dyDescent="0.45">
      <c r="BJ3139" s="19"/>
      <c r="BL3139" s="52"/>
    </row>
    <row r="3140" spans="62:64" x14ac:dyDescent="0.45">
      <c r="BJ3140" s="19"/>
      <c r="BL3140" s="52"/>
    </row>
    <row r="3141" spans="62:64" x14ac:dyDescent="0.45">
      <c r="BJ3141" s="19"/>
      <c r="BL3141" s="52"/>
    </row>
    <row r="3142" spans="62:64" x14ac:dyDescent="0.45">
      <c r="BJ3142" s="19"/>
      <c r="BL3142" s="52"/>
    </row>
    <row r="3143" spans="62:64" x14ac:dyDescent="0.45">
      <c r="BJ3143" s="19"/>
      <c r="BL3143" s="52"/>
    </row>
    <row r="3144" spans="62:64" x14ac:dyDescent="0.45">
      <c r="BJ3144" s="19"/>
      <c r="BL3144" s="52"/>
    </row>
    <row r="3145" spans="62:64" x14ac:dyDescent="0.45">
      <c r="BJ3145" s="19"/>
      <c r="BL3145" s="52"/>
    </row>
    <row r="3146" spans="62:64" x14ac:dyDescent="0.45">
      <c r="BJ3146" s="19"/>
      <c r="BL3146" s="52"/>
    </row>
    <row r="3147" spans="62:64" x14ac:dyDescent="0.45">
      <c r="BJ3147" s="19"/>
      <c r="BL3147" s="52"/>
    </row>
    <row r="3148" spans="62:64" x14ac:dyDescent="0.45">
      <c r="BJ3148" s="19"/>
      <c r="BL3148" s="52"/>
    </row>
    <row r="3149" spans="62:64" x14ac:dyDescent="0.45">
      <c r="BJ3149" s="19"/>
      <c r="BL3149" s="52"/>
    </row>
    <row r="3150" spans="62:64" x14ac:dyDescent="0.45">
      <c r="BJ3150" s="19"/>
      <c r="BL3150" s="52"/>
    </row>
    <row r="3151" spans="62:64" x14ac:dyDescent="0.45">
      <c r="BJ3151" s="19"/>
      <c r="BL3151" s="52"/>
    </row>
    <row r="3152" spans="62:64" x14ac:dyDescent="0.45">
      <c r="BJ3152" s="19"/>
      <c r="BL3152" s="52"/>
    </row>
    <row r="3153" spans="62:64" x14ac:dyDescent="0.45">
      <c r="BJ3153" s="19"/>
      <c r="BL3153" s="52"/>
    </row>
    <row r="3154" spans="62:64" x14ac:dyDescent="0.45">
      <c r="BJ3154" s="19"/>
      <c r="BL3154" s="52"/>
    </row>
    <row r="3155" spans="62:64" x14ac:dyDescent="0.45">
      <c r="BJ3155" s="19"/>
      <c r="BL3155" s="52"/>
    </row>
    <row r="3156" spans="62:64" x14ac:dyDescent="0.45">
      <c r="BJ3156" s="19"/>
      <c r="BL3156" s="52"/>
    </row>
    <row r="3157" spans="62:64" x14ac:dyDescent="0.45">
      <c r="BJ3157" s="19"/>
      <c r="BL3157" s="52"/>
    </row>
    <row r="3158" spans="62:64" x14ac:dyDescent="0.45">
      <c r="BJ3158" s="19"/>
      <c r="BL3158" s="52"/>
    </row>
    <row r="3159" spans="62:64" x14ac:dyDescent="0.45">
      <c r="BJ3159" s="19"/>
      <c r="BL3159" s="52"/>
    </row>
    <row r="3160" spans="62:64" x14ac:dyDescent="0.45">
      <c r="BJ3160" s="19"/>
      <c r="BL3160" s="52"/>
    </row>
    <row r="3161" spans="62:64" x14ac:dyDescent="0.45">
      <c r="BJ3161" s="19"/>
      <c r="BL3161" s="52"/>
    </row>
    <row r="3162" spans="62:64" x14ac:dyDescent="0.45">
      <c r="BJ3162" s="19"/>
      <c r="BL3162" s="52"/>
    </row>
    <row r="3163" spans="62:64" x14ac:dyDescent="0.45">
      <c r="BJ3163" s="19"/>
      <c r="BL3163" s="52"/>
    </row>
    <row r="3164" spans="62:64" x14ac:dyDescent="0.45">
      <c r="BJ3164" s="19"/>
      <c r="BL3164" s="52"/>
    </row>
    <row r="3165" spans="62:64" x14ac:dyDescent="0.45">
      <c r="BJ3165" s="19"/>
      <c r="BL3165" s="52"/>
    </row>
    <row r="3166" spans="62:64" x14ac:dyDescent="0.45">
      <c r="BJ3166" s="19"/>
      <c r="BL3166" s="52"/>
    </row>
    <row r="3167" spans="62:64" x14ac:dyDescent="0.45">
      <c r="BJ3167" s="19"/>
      <c r="BL3167" s="52"/>
    </row>
    <row r="3168" spans="62:64" x14ac:dyDescent="0.45">
      <c r="BJ3168" s="19"/>
      <c r="BL3168" s="52"/>
    </row>
    <row r="3169" spans="62:64" x14ac:dyDescent="0.45">
      <c r="BJ3169" s="19"/>
      <c r="BL3169" s="52"/>
    </row>
    <row r="3170" spans="62:64" x14ac:dyDescent="0.45">
      <c r="BJ3170" s="19"/>
      <c r="BL3170" s="52"/>
    </row>
    <row r="3171" spans="62:64" x14ac:dyDescent="0.45">
      <c r="BJ3171" s="19"/>
      <c r="BL3171" s="52"/>
    </row>
    <row r="3172" spans="62:64" x14ac:dyDescent="0.45">
      <c r="BJ3172" s="19"/>
      <c r="BL3172" s="52"/>
    </row>
    <row r="3173" spans="62:64" x14ac:dyDescent="0.45">
      <c r="BJ3173" s="19"/>
      <c r="BL3173" s="52"/>
    </row>
    <row r="3174" spans="62:64" x14ac:dyDescent="0.45">
      <c r="BJ3174" s="19"/>
      <c r="BL3174" s="52"/>
    </row>
    <row r="3175" spans="62:64" x14ac:dyDescent="0.45">
      <c r="BJ3175" s="19"/>
      <c r="BL3175" s="52"/>
    </row>
    <row r="3176" spans="62:64" x14ac:dyDescent="0.45">
      <c r="BJ3176" s="19"/>
      <c r="BL3176" s="52"/>
    </row>
    <row r="3177" spans="62:64" x14ac:dyDescent="0.45">
      <c r="BJ3177" s="19"/>
      <c r="BL3177" s="52"/>
    </row>
    <row r="3178" spans="62:64" x14ac:dyDescent="0.45">
      <c r="BJ3178" s="19"/>
      <c r="BL3178" s="52"/>
    </row>
    <row r="3179" spans="62:64" x14ac:dyDescent="0.45">
      <c r="BJ3179" s="19"/>
      <c r="BL3179" s="52"/>
    </row>
    <row r="3180" spans="62:64" x14ac:dyDescent="0.45">
      <c r="BJ3180" s="19"/>
      <c r="BL3180" s="52"/>
    </row>
    <row r="3181" spans="62:64" x14ac:dyDescent="0.45">
      <c r="BJ3181" s="19"/>
      <c r="BL3181" s="52"/>
    </row>
    <row r="3182" spans="62:64" x14ac:dyDescent="0.45">
      <c r="BJ3182" s="19"/>
      <c r="BL3182" s="52"/>
    </row>
    <row r="3183" spans="62:64" x14ac:dyDescent="0.45">
      <c r="BJ3183" s="19"/>
      <c r="BL3183" s="52"/>
    </row>
    <row r="3184" spans="62:64" x14ac:dyDescent="0.45">
      <c r="BJ3184" s="19"/>
      <c r="BL3184" s="52"/>
    </row>
    <row r="3185" spans="62:64" x14ac:dyDescent="0.45">
      <c r="BJ3185" s="19"/>
      <c r="BL3185" s="52"/>
    </row>
    <row r="3186" spans="62:64" x14ac:dyDescent="0.45">
      <c r="BJ3186" s="19"/>
      <c r="BL3186" s="52"/>
    </row>
    <row r="3187" spans="62:64" x14ac:dyDescent="0.45">
      <c r="BJ3187" s="19"/>
      <c r="BL3187" s="52"/>
    </row>
    <row r="3188" spans="62:64" x14ac:dyDescent="0.45">
      <c r="BJ3188" s="19"/>
      <c r="BL3188" s="52"/>
    </row>
    <row r="3189" spans="62:64" x14ac:dyDescent="0.45">
      <c r="BJ3189" s="19"/>
      <c r="BL3189" s="52"/>
    </row>
    <row r="3190" spans="62:64" x14ac:dyDescent="0.45">
      <c r="BJ3190" s="19"/>
      <c r="BL3190" s="52"/>
    </row>
    <row r="3191" spans="62:64" x14ac:dyDescent="0.45">
      <c r="BJ3191" s="19"/>
      <c r="BL3191" s="52"/>
    </row>
    <row r="3192" spans="62:64" x14ac:dyDescent="0.45">
      <c r="BJ3192" s="19"/>
      <c r="BL3192" s="52"/>
    </row>
    <row r="3193" spans="62:64" x14ac:dyDescent="0.45">
      <c r="BJ3193" s="19"/>
      <c r="BL3193" s="52"/>
    </row>
    <row r="3194" spans="62:64" x14ac:dyDescent="0.45">
      <c r="BJ3194" s="19"/>
      <c r="BL3194" s="52"/>
    </row>
    <row r="3195" spans="62:64" x14ac:dyDescent="0.45">
      <c r="BJ3195" s="19"/>
      <c r="BL3195" s="52"/>
    </row>
    <row r="3196" spans="62:64" x14ac:dyDescent="0.45">
      <c r="BJ3196" s="19"/>
      <c r="BL3196" s="52"/>
    </row>
    <row r="3197" spans="62:64" x14ac:dyDescent="0.45">
      <c r="BJ3197" s="19"/>
      <c r="BL3197" s="52"/>
    </row>
    <row r="3198" spans="62:64" x14ac:dyDescent="0.45">
      <c r="BJ3198" s="19"/>
      <c r="BL3198" s="52"/>
    </row>
    <row r="3199" spans="62:64" x14ac:dyDescent="0.45">
      <c r="BJ3199" s="19"/>
      <c r="BL3199" s="52"/>
    </row>
    <row r="3200" spans="62:64" x14ac:dyDescent="0.45">
      <c r="BJ3200" s="19"/>
      <c r="BL3200" s="52"/>
    </row>
    <row r="3201" spans="62:64" x14ac:dyDescent="0.45">
      <c r="BJ3201" s="19"/>
      <c r="BL3201" s="52"/>
    </row>
    <row r="3202" spans="62:64" x14ac:dyDescent="0.45">
      <c r="BJ3202" s="19"/>
      <c r="BL3202" s="52"/>
    </row>
    <row r="3203" spans="62:64" x14ac:dyDescent="0.45">
      <c r="BJ3203" s="19"/>
      <c r="BL3203" s="52"/>
    </row>
    <row r="3204" spans="62:64" x14ac:dyDescent="0.45">
      <c r="BJ3204" s="19"/>
      <c r="BL3204" s="52"/>
    </row>
    <row r="3205" spans="62:64" x14ac:dyDescent="0.45">
      <c r="BJ3205" s="19"/>
      <c r="BL3205" s="52"/>
    </row>
    <row r="3206" spans="62:64" x14ac:dyDescent="0.45">
      <c r="BJ3206" s="19"/>
      <c r="BL3206" s="52"/>
    </row>
    <row r="3207" spans="62:64" x14ac:dyDescent="0.45">
      <c r="BJ3207" s="19"/>
      <c r="BL3207" s="52"/>
    </row>
    <row r="3208" spans="62:64" x14ac:dyDescent="0.45">
      <c r="BJ3208" s="19"/>
      <c r="BL3208" s="52"/>
    </row>
    <row r="3209" spans="62:64" x14ac:dyDescent="0.45">
      <c r="BJ3209" s="19"/>
      <c r="BL3209" s="52"/>
    </row>
    <row r="3210" spans="62:64" x14ac:dyDescent="0.45">
      <c r="BJ3210" s="19"/>
      <c r="BL3210" s="52"/>
    </row>
    <row r="3211" spans="62:64" x14ac:dyDescent="0.45">
      <c r="BJ3211" s="19"/>
      <c r="BL3211" s="52"/>
    </row>
    <row r="3212" spans="62:64" x14ac:dyDescent="0.45">
      <c r="BJ3212" s="19"/>
      <c r="BL3212" s="52"/>
    </row>
    <row r="3213" spans="62:64" x14ac:dyDescent="0.45">
      <c r="BJ3213" s="19"/>
      <c r="BL3213" s="52"/>
    </row>
    <row r="3214" spans="62:64" x14ac:dyDescent="0.45">
      <c r="BJ3214" s="19"/>
      <c r="BL3214" s="52"/>
    </row>
    <row r="3215" spans="62:64" x14ac:dyDescent="0.45">
      <c r="BJ3215" s="19"/>
      <c r="BL3215" s="52"/>
    </row>
    <row r="3216" spans="62:64" x14ac:dyDescent="0.45">
      <c r="BJ3216" s="19"/>
      <c r="BL3216" s="52"/>
    </row>
    <row r="3217" spans="62:64" x14ac:dyDescent="0.45">
      <c r="BJ3217" s="19"/>
      <c r="BL3217" s="52"/>
    </row>
    <row r="3218" spans="62:64" x14ac:dyDescent="0.45">
      <c r="BJ3218" s="19"/>
      <c r="BL3218" s="52"/>
    </row>
    <row r="3219" spans="62:64" x14ac:dyDescent="0.45">
      <c r="BJ3219" s="19"/>
      <c r="BL3219" s="52"/>
    </row>
    <row r="3220" spans="62:64" x14ac:dyDescent="0.45">
      <c r="BJ3220" s="19"/>
      <c r="BL3220" s="52"/>
    </row>
    <row r="3221" spans="62:64" x14ac:dyDescent="0.45">
      <c r="BJ3221" s="19"/>
      <c r="BL3221" s="52"/>
    </row>
    <row r="3222" spans="62:64" x14ac:dyDescent="0.45">
      <c r="BJ3222" s="19"/>
      <c r="BL3222" s="52"/>
    </row>
    <row r="3223" spans="62:64" x14ac:dyDescent="0.45">
      <c r="BJ3223" s="19"/>
      <c r="BL3223" s="52"/>
    </row>
    <row r="3224" spans="62:64" x14ac:dyDescent="0.45">
      <c r="BJ3224" s="19"/>
      <c r="BL3224" s="52"/>
    </row>
    <row r="3225" spans="62:64" x14ac:dyDescent="0.45">
      <c r="BJ3225" s="19"/>
      <c r="BL3225" s="52"/>
    </row>
    <row r="3226" spans="62:64" x14ac:dyDescent="0.45">
      <c r="BJ3226" s="19"/>
      <c r="BL3226" s="52"/>
    </row>
    <row r="3227" spans="62:64" x14ac:dyDescent="0.45">
      <c r="BJ3227" s="19"/>
      <c r="BL3227" s="52"/>
    </row>
    <row r="3228" spans="62:64" x14ac:dyDescent="0.45">
      <c r="BJ3228" s="19"/>
      <c r="BL3228" s="52"/>
    </row>
    <row r="3229" spans="62:64" x14ac:dyDescent="0.45">
      <c r="BJ3229" s="19"/>
      <c r="BL3229" s="52"/>
    </row>
    <row r="3230" spans="62:64" x14ac:dyDescent="0.45">
      <c r="BJ3230" s="19"/>
      <c r="BL3230" s="52"/>
    </row>
    <row r="3231" spans="62:64" x14ac:dyDescent="0.45">
      <c r="BJ3231" s="19"/>
      <c r="BL3231" s="52"/>
    </row>
    <row r="3232" spans="62:64" x14ac:dyDescent="0.45">
      <c r="BJ3232" s="19"/>
      <c r="BL3232" s="52"/>
    </row>
    <row r="3233" spans="62:64" x14ac:dyDescent="0.45">
      <c r="BJ3233" s="19"/>
      <c r="BL3233" s="52"/>
    </row>
    <row r="3234" spans="62:64" x14ac:dyDescent="0.45">
      <c r="BJ3234" s="19"/>
      <c r="BL3234" s="52"/>
    </row>
    <row r="3235" spans="62:64" x14ac:dyDescent="0.45">
      <c r="BJ3235" s="19"/>
      <c r="BL3235" s="52"/>
    </row>
    <row r="3236" spans="62:64" x14ac:dyDescent="0.45">
      <c r="BJ3236" s="19"/>
      <c r="BL3236" s="52"/>
    </row>
    <row r="3237" spans="62:64" x14ac:dyDescent="0.45">
      <c r="BJ3237" s="19"/>
      <c r="BL3237" s="52"/>
    </row>
    <row r="3238" spans="62:64" x14ac:dyDescent="0.45">
      <c r="BJ3238" s="19"/>
      <c r="BL3238" s="52"/>
    </row>
    <row r="3239" spans="62:64" x14ac:dyDescent="0.45">
      <c r="BJ3239" s="19"/>
      <c r="BL3239" s="52"/>
    </row>
    <row r="3240" spans="62:64" x14ac:dyDescent="0.45">
      <c r="BJ3240" s="19"/>
      <c r="BL3240" s="52"/>
    </row>
    <row r="3241" spans="62:64" x14ac:dyDescent="0.45">
      <c r="BJ3241" s="19"/>
      <c r="BL3241" s="52"/>
    </row>
    <row r="3242" spans="62:64" x14ac:dyDescent="0.45">
      <c r="BJ3242" s="19"/>
      <c r="BL3242" s="52"/>
    </row>
    <row r="3243" spans="62:64" x14ac:dyDescent="0.45">
      <c r="BJ3243" s="19"/>
      <c r="BL3243" s="52"/>
    </row>
    <row r="3244" spans="62:64" x14ac:dyDescent="0.45">
      <c r="BJ3244" s="19"/>
      <c r="BL3244" s="52"/>
    </row>
    <row r="3245" spans="62:64" x14ac:dyDescent="0.45">
      <c r="BJ3245" s="19"/>
      <c r="BL3245" s="52"/>
    </row>
    <row r="3246" spans="62:64" x14ac:dyDescent="0.45">
      <c r="BJ3246" s="19"/>
      <c r="BL3246" s="52"/>
    </row>
    <row r="3247" spans="62:64" x14ac:dyDescent="0.45">
      <c r="BJ3247" s="19"/>
      <c r="BL3247" s="52"/>
    </row>
    <row r="3248" spans="62:64" x14ac:dyDescent="0.45">
      <c r="BJ3248" s="19"/>
      <c r="BL3248" s="52"/>
    </row>
    <row r="3249" spans="62:64" x14ac:dyDescent="0.45">
      <c r="BJ3249" s="19"/>
      <c r="BL3249" s="52"/>
    </row>
    <row r="3250" spans="62:64" x14ac:dyDescent="0.45">
      <c r="BJ3250" s="19"/>
      <c r="BL3250" s="52"/>
    </row>
    <row r="3251" spans="62:64" x14ac:dyDescent="0.45">
      <c r="BJ3251" s="19"/>
      <c r="BL3251" s="52"/>
    </row>
    <row r="3252" spans="62:64" x14ac:dyDescent="0.45">
      <c r="BJ3252" s="19"/>
      <c r="BL3252" s="52"/>
    </row>
    <row r="3253" spans="62:64" x14ac:dyDescent="0.45">
      <c r="BJ3253" s="19"/>
      <c r="BL3253" s="52"/>
    </row>
    <row r="3254" spans="62:64" x14ac:dyDescent="0.45">
      <c r="BJ3254" s="19"/>
      <c r="BL3254" s="52"/>
    </row>
    <row r="3255" spans="62:64" x14ac:dyDescent="0.45">
      <c r="BJ3255" s="19"/>
      <c r="BL3255" s="52"/>
    </row>
    <row r="3256" spans="62:64" x14ac:dyDescent="0.45">
      <c r="BJ3256" s="19"/>
      <c r="BL3256" s="52"/>
    </row>
    <row r="3257" spans="62:64" x14ac:dyDescent="0.45">
      <c r="BJ3257" s="19"/>
      <c r="BL3257" s="52"/>
    </row>
    <row r="3258" spans="62:64" x14ac:dyDescent="0.45">
      <c r="BJ3258" s="19"/>
      <c r="BL3258" s="52"/>
    </row>
    <row r="3259" spans="62:64" x14ac:dyDescent="0.45">
      <c r="BJ3259" s="19"/>
      <c r="BL3259" s="52"/>
    </row>
    <row r="3260" spans="62:64" x14ac:dyDescent="0.45">
      <c r="BJ3260" s="19"/>
      <c r="BL3260" s="52"/>
    </row>
    <row r="3261" spans="62:64" x14ac:dyDescent="0.45">
      <c r="BJ3261" s="19"/>
      <c r="BL3261" s="52"/>
    </row>
    <row r="3262" spans="62:64" x14ac:dyDescent="0.45">
      <c r="BJ3262" s="19"/>
      <c r="BL3262" s="52"/>
    </row>
    <row r="3263" spans="62:64" x14ac:dyDescent="0.45">
      <c r="BJ3263" s="19"/>
      <c r="BL3263" s="52"/>
    </row>
    <row r="3264" spans="62:64" x14ac:dyDescent="0.45">
      <c r="BJ3264" s="19"/>
      <c r="BL3264" s="52"/>
    </row>
    <row r="3265" spans="62:64" x14ac:dyDescent="0.45">
      <c r="BJ3265" s="19"/>
      <c r="BL3265" s="52"/>
    </row>
    <row r="3266" spans="62:64" x14ac:dyDescent="0.45">
      <c r="BJ3266" s="19"/>
      <c r="BL3266" s="52"/>
    </row>
    <row r="3267" spans="62:64" x14ac:dyDescent="0.45">
      <c r="BJ3267" s="19"/>
      <c r="BL3267" s="52"/>
    </row>
    <row r="3268" spans="62:64" x14ac:dyDescent="0.45">
      <c r="BJ3268" s="19"/>
      <c r="BL3268" s="52"/>
    </row>
    <row r="3269" spans="62:64" x14ac:dyDescent="0.45">
      <c r="BJ3269" s="19"/>
      <c r="BL3269" s="52"/>
    </row>
    <row r="3270" spans="62:64" x14ac:dyDescent="0.45">
      <c r="BJ3270" s="19"/>
      <c r="BL3270" s="52"/>
    </row>
    <row r="3271" spans="62:64" x14ac:dyDescent="0.45">
      <c r="BJ3271" s="19"/>
      <c r="BL3271" s="52"/>
    </row>
    <row r="3272" spans="62:64" x14ac:dyDescent="0.45">
      <c r="BJ3272" s="19"/>
      <c r="BL3272" s="52"/>
    </row>
    <row r="3273" spans="62:64" x14ac:dyDescent="0.45">
      <c r="BJ3273" s="19"/>
      <c r="BL3273" s="52"/>
    </row>
    <row r="3274" spans="62:64" x14ac:dyDescent="0.45">
      <c r="BJ3274" s="19"/>
      <c r="BL3274" s="52"/>
    </row>
    <row r="3275" spans="62:64" x14ac:dyDescent="0.45">
      <c r="BJ3275" s="19"/>
      <c r="BL3275" s="52"/>
    </row>
    <row r="3276" spans="62:64" x14ac:dyDescent="0.45">
      <c r="BJ3276" s="19"/>
      <c r="BL3276" s="52"/>
    </row>
    <row r="3277" spans="62:64" x14ac:dyDescent="0.45">
      <c r="BJ3277" s="19"/>
      <c r="BL3277" s="52"/>
    </row>
    <row r="3278" spans="62:64" x14ac:dyDescent="0.45">
      <c r="BJ3278" s="19"/>
      <c r="BL3278" s="52"/>
    </row>
    <row r="3279" spans="62:64" x14ac:dyDescent="0.45">
      <c r="BJ3279" s="19"/>
      <c r="BL3279" s="52"/>
    </row>
    <row r="3280" spans="62:64" x14ac:dyDescent="0.45">
      <c r="BJ3280" s="19"/>
      <c r="BL3280" s="52"/>
    </row>
    <row r="3281" spans="62:64" x14ac:dyDescent="0.45">
      <c r="BJ3281" s="19"/>
      <c r="BL3281" s="52"/>
    </row>
    <row r="3282" spans="62:64" x14ac:dyDescent="0.45">
      <c r="BJ3282" s="19"/>
      <c r="BL3282" s="52"/>
    </row>
    <row r="3283" spans="62:64" x14ac:dyDescent="0.45">
      <c r="BJ3283" s="19"/>
      <c r="BL3283" s="52"/>
    </row>
    <row r="3284" spans="62:64" x14ac:dyDescent="0.45">
      <c r="BJ3284" s="19"/>
      <c r="BL3284" s="52"/>
    </row>
    <row r="3285" spans="62:64" x14ac:dyDescent="0.45">
      <c r="BJ3285" s="19"/>
      <c r="BL3285" s="52"/>
    </row>
    <row r="3286" spans="62:64" x14ac:dyDescent="0.45">
      <c r="BJ3286" s="19"/>
      <c r="BL3286" s="52"/>
    </row>
    <row r="3287" spans="62:64" x14ac:dyDescent="0.45">
      <c r="BJ3287" s="19"/>
      <c r="BL3287" s="52"/>
    </row>
    <row r="3288" spans="62:64" x14ac:dyDescent="0.45">
      <c r="BJ3288" s="19"/>
      <c r="BL3288" s="52"/>
    </row>
    <row r="3289" spans="62:64" x14ac:dyDescent="0.45">
      <c r="BJ3289" s="19"/>
      <c r="BL3289" s="52"/>
    </row>
    <row r="3290" spans="62:64" x14ac:dyDescent="0.45">
      <c r="BJ3290" s="19"/>
      <c r="BL3290" s="52"/>
    </row>
    <row r="3291" spans="62:64" x14ac:dyDescent="0.45">
      <c r="BJ3291" s="19"/>
      <c r="BL3291" s="52"/>
    </row>
    <row r="3292" spans="62:64" x14ac:dyDescent="0.45">
      <c r="BJ3292" s="19"/>
      <c r="BL3292" s="52"/>
    </row>
    <row r="3293" spans="62:64" x14ac:dyDescent="0.45">
      <c r="BJ3293" s="19"/>
      <c r="BL3293" s="52"/>
    </row>
    <row r="3294" spans="62:64" x14ac:dyDescent="0.45">
      <c r="BJ3294" s="19"/>
      <c r="BL3294" s="52"/>
    </row>
    <row r="3295" spans="62:64" x14ac:dyDescent="0.45">
      <c r="BJ3295" s="19"/>
      <c r="BL3295" s="52"/>
    </row>
    <row r="3296" spans="62:64" x14ac:dyDescent="0.45">
      <c r="BJ3296" s="19"/>
      <c r="BL3296" s="52"/>
    </row>
    <row r="3297" spans="62:64" x14ac:dyDescent="0.45">
      <c r="BJ3297" s="19"/>
      <c r="BL3297" s="52"/>
    </row>
    <row r="3298" spans="62:64" x14ac:dyDescent="0.45">
      <c r="BJ3298" s="19"/>
      <c r="BL3298" s="52"/>
    </row>
    <row r="3299" spans="62:64" x14ac:dyDescent="0.45">
      <c r="BJ3299" s="19"/>
      <c r="BL3299" s="52"/>
    </row>
    <row r="3300" spans="62:64" x14ac:dyDescent="0.45">
      <c r="BJ3300" s="19"/>
      <c r="BL3300" s="52"/>
    </row>
    <row r="3301" spans="62:64" x14ac:dyDescent="0.45">
      <c r="BJ3301" s="19"/>
      <c r="BL3301" s="52"/>
    </row>
    <row r="3302" spans="62:64" x14ac:dyDescent="0.45">
      <c r="BJ3302" s="19"/>
      <c r="BL3302" s="52"/>
    </row>
    <row r="3303" spans="62:64" x14ac:dyDescent="0.45">
      <c r="BJ3303" s="19"/>
      <c r="BL3303" s="52"/>
    </row>
    <row r="3304" spans="62:64" x14ac:dyDescent="0.45">
      <c r="BJ3304" s="19"/>
      <c r="BL3304" s="52"/>
    </row>
    <row r="3305" spans="62:64" x14ac:dyDescent="0.45">
      <c r="BJ3305" s="19"/>
      <c r="BL3305" s="52"/>
    </row>
    <row r="3306" spans="62:64" x14ac:dyDescent="0.45">
      <c r="BJ3306" s="19"/>
      <c r="BL3306" s="52"/>
    </row>
    <row r="3307" spans="62:64" x14ac:dyDescent="0.45">
      <c r="BJ3307" s="19"/>
      <c r="BL3307" s="52"/>
    </row>
    <row r="3308" spans="62:64" x14ac:dyDescent="0.45">
      <c r="BJ3308" s="19"/>
      <c r="BL3308" s="52"/>
    </row>
    <row r="3309" spans="62:64" x14ac:dyDescent="0.45">
      <c r="BJ3309" s="19"/>
      <c r="BL3309" s="52"/>
    </row>
    <row r="3310" spans="62:64" x14ac:dyDescent="0.45">
      <c r="BJ3310" s="19"/>
      <c r="BL3310" s="52"/>
    </row>
    <row r="3311" spans="62:64" x14ac:dyDescent="0.45">
      <c r="BJ3311" s="19"/>
      <c r="BL3311" s="52"/>
    </row>
    <row r="3312" spans="62:64" x14ac:dyDescent="0.45">
      <c r="BJ3312" s="19"/>
      <c r="BL3312" s="52"/>
    </row>
    <row r="3313" spans="62:64" x14ac:dyDescent="0.45">
      <c r="BJ3313" s="19"/>
      <c r="BL3313" s="52"/>
    </row>
    <row r="3314" spans="62:64" x14ac:dyDescent="0.45">
      <c r="BJ3314" s="19"/>
      <c r="BL3314" s="52"/>
    </row>
    <row r="3315" spans="62:64" x14ac:dyDescent="0.45">
      <c r="BJ3315" s="19"/>
      <c r="BL3315" s="52"/>
    </row>
    <row r="3316" spans="62:64" x14ac:dyDescent="0.45">
      <c r="BJ3316" s="19"/>
      <c r="BL3316" s="52"/>
    </row>
    <row r="3317" spans="62:64" x14ac:dyDescent="0.45">
      <c r="BJ3317" s="19"/>
      <c r="BL3317" s="52"/>
    </row>
    <row r="3318" spans="62:64" x14ac:dyDescent="0.45">
      <c r="BJ3318" s="19"/>
      <c r="BL3318" s="52"/>
    </row>
    <row r="3319" spans="62:64" x14ac:dyDescent="0.45">
      <c r="BJ3319" s="19"/>
      <c r="BL3319" s="52"/>
    </row>
    <row r="3320" spans="62:64" x14ac:dyDescent="0.45">
      <c r="BJ3320" s="19"/>
      <c r="BL3320" s="52"/>
    </row>
    <row r="3321" spans="62:64" x14ac:dyDescent="0.45">
      <c r="BJ3321" s="19"/>
      <c r="BL3321" s="52"/>
    </row>
    <row r="3322" spans="62:64" x14ac:dyDescent="0.45">
      <c r="BJ3322" s="19"/>
      <c r="BL3322" s="52"/>
    </row>
    <row r="3323" spans="62:64" x14ac:dyDescent="0.45">
      <c r="BJ3323" s="19"/>
      <c r="BL3323" s="52"/>
    </row>
    <row r="3324" spans="62:64" x14ac:dyDescent="0.45">
      <c r="BJ3324" s="19"/>
      <c r="BL3324" s="52"/>
    </row>
    <row r="3325" spans="62:64" x14ac:dyDescent="0.45">
      <c r="BJ3325" s="19"/>
      <c r="BL3325" s="52"/>
    </row>
    <row r="3326" spans="62:64" x14ac:dyDescent="0.45">
      <c r="BJ3326" s="19"/>
      <c r="BL3326" s="52"/>
    </row>
    <row r="3327" spans="62:64" x14ac:dyDescent="0.45">
      <c r="BJ3327" s="19"/>
      <c r="BL3327" s="52"/>
    </row>
    <row r="3328" spans="62:64" x14ac:dyDescent="0.45">
      <c r="BJ3328" s="19"/>
      <c r="BL3328" s="52"/>
    </row>
    <row r="3329" spans="62:64" x14ac:dyDescent="0.45">
      <c r="BJ3329" s="19"/>
      <c r="BL3329" s="52"/>
    </row>
    <row r="3330" spans="62:64" x14ac:dyDescent="0.45">
      <c r="BJ3330" s="19"/>
      <c r="BL3330" s="52"/>
    </row>
    <row r="3331" spans="62:64" x14ac:dyDescent="0.45">
      <c r="BJ3331" s="19"/>
      <c r="BL3331" s="52"/>
    </row>
    <row r="3332" spans="62:64" x14ac:dyDescent="0.45">
      <c r="BJ3332" s="19"/>
      <c r="BL3332" s="52"/>
    </row>
    <row r="3333" spans="62:64" x14ac:dyDescent="0.45">
      <c r="BJ3333" s="19"/>
      <c r="BL3333" s="52"/>
    </row>
    <row r="3334" spans="62:64" x14ac:dyDescent="0.45">
      <c r="BJ3334" s="19"/>
      <c r="BL3334" s="52"/>
    </row>
    <row r="3335" spans="62:64" x14ac:dyDescent="0.45">
      <c r="BJ3335" s="19"/>
      <c r="BL3335" s="52"/>
    </row>
    <row r="3336" spans="62:64" x14ac:dyDescent="0.45">
      <c r="BJ3336" s="19"/>
      <c r="BL3336" s="52"/>
    </row>
    <row r="3337" spans="62:64" x14ac:dyDescent="0.45">
      <c r="BJ3337" s="19"/>
      <c r="BL3337" s="52"/>
    </row>
    <row r="3338" spans="62:64" x14ac:dyDescent="0.45">
      <c r="BJ3338" s="19"/>
      <c r="BL3338" s="52"/>
    </row>
    <row r="3339" spans="62:64" x14ac:dyDescent="0.45">
      <c r="BJ3339" s="19"/>
      <c r="BL3339" s="52"/>
    </row>
    <row r="3340" spans="62:64" x14ac:dyDescent="0.45">
      <c r="BJ3340" s="19"/>
      <c r="BL3340" s="52"/>
    </row>
    <row r="3341" spans="62:64" x14ac:dyDescent="0.45">
      <c r="BJ3341" s="19"/>
      <c r="BL3341" s="52"/>
    </row>
    <row r="3342" spans="62:64" x14ac:dyDescent="0.45">
      <c r="BJ3342" s="19"/>
      <c r="BL3342" s="52"/>
    </row>
    <row r="3343" spans="62:64" x14ac:dyDescent="0.45">
      <c r="BJ3343" s="19"/>
      <c r="BL3343" s="52"/>
    </row>
    <row r="3344" spans="62:64" x14ac:dyDescent="0.45">
      <c r="BJ3344" s="19"/>
      <c r="BL3344" s="52"/>
    </row>
    <row r="3345" spans="62:64" x14ac:dyDescent="0.45">
      <c r="BJ3345" s="19"/>
      <c r="BL3345" s="52"/>
    </row>
    <row r="3346" spans="62:64" x14ac:dyDescent="0.45">
      <c r="BJ3346" s="19"/>
      <c r="BL3346" s="52"/>
    </row>
    <row r="3347" spans="62:64" x14ac:dyDescent="0.45">
      <c r="BJ3347" s="19"/>
      <c r="BL3347" s="52"/>
    </row>
    <row r="3348" spans="62:64" x14ac:dyDescent="0.45">
      <c r="BJ3348" s="19"/>
      <c r="BL3348" s="52"/>
    </row>
    <row r="3349" spans="62:64" x14ac:dyDescent="0.45">
      <c r="BJ3349" s="19"/>
      <c r="BL3349" s="52"/>
    </row>
    <row r="3350" spans="62:64" x14ac:dyDescent="0.45">
      <c r="BJ3350" s="19"/>
      <c r="BL3350" s="52"/>
    </row>
    <row r="3351" spans="62:64" x14ac:dyDescent="0.45">
      <c r="BJ3351" s="19"/>
      <c r="BL3351" s="52"/>
    </row>
    <row r="3352" spans="62:64" x14ac:dyDescent="0.45">
      <c r="BJ3352" s="19"/>
      <c r="BL3352" s="52"/>
    </row>
    <row r="3353" spans="62:64" x14ac:dyDescent="0.45">
      <c r="BJ3353" s="19"/>
      <c r="BL3353" s="52"/>
    </row>
    <row r="3354" spans="62:64" x14ac:dyDescent="0.45">
      <c r="BJ3354" s="19"/>
      <c r="BL3354" s="52"/>
    </row>
    <row r="3355" spans="62:64" x14ac:dyDescent="0.45">
      <c r="BJ3355" s="19"/>
      <c r="BL3355" s="52"/>
    </row>
    <row r="3356" spans="62:64" x14ac:dyDescent="0.45">
      <c r="BJ3356" s="19"/>
      <c r="BL3356" s="52"/>
    </row>
    <row r="3357" spans="62:64" x14ac:dyDescent="0.45">
      <c r="BJ3357" s="19"/>
      <c r="BL3357" s="52"/>
    </row>
    <row r="3358" spans="62:64" x14ac:dyDescent="0.45">
      <c r="BJ3358" s="19"/>
      <c r="BL3358" s="52"/>
    </row>
    <row r="3359" spans="62:64" x14ac:dyDescent="0.45">
      <c r="BJ3359" s="19"/>
      <c r="BL3359" s="52"/>
    </row>
    <row r="3360" spans="62:64" x14ac:dyDescent="0.45">
      <c r="BJ3360" s="19"/>
      <c r="BL3360" s="52"/>
    </row>
    <row r="3361" spans="62:64" x14ac:dyDescent="0.45">
      <c r="BJ3361" s="19"/>
      <c r="BL3361" s="52"/>
    </row>
    <row r="3362" spans="62:64" x14ac:dyDescent="0.45">
      <c r="BJ3362" s="19"/>
      <c r="BL3362" s="52"/>
    </row>
    <row r="3363" spans="62:64" x14ac:dyDescent="0.45">
      <c r="BJ3363" s="19"/>
      <c r="BL3363" s="52"/>
    </row>
    <row r="3364" spans="62:64" x14ac:dyDescent="0.45">
      <c r="BJ3364" s="19"/>
      <c r="BL3364" s="52"/>
    </row>
    <row r="3365" spans="62:64" x14ac:dyDescent="0.45">
      <c r="BJ3365" s="19"/>
      <c r="BL3365" s="52"/>
    </row>
    <row r="3366" spans="62:64" x14ac:dyDescent="0.45">
      <c r="BJ3366" s="19"/>
      <c r="BL3366" s="52"/>
    </row>
    <row r="3367" spans="62:64" x14ac:dyDescent="0.45">
      <c r="BJ3367" s="19"/>
      <c r="BL3367" s="52"/>
    </row>
    <row r="3368" spans="62:64" x14ac:dyDescent="0.45">
      <c r="BJ3368" s="19"/>
      <c r="BL3368" s="52"/>
    </row>
    <row r="3369" spans="62:64" x14ac:dyDescent="0.45">
      <c r="BJ3369" s="19"/>
      <c r="BL3369" s="52"/>
    </row>
    <row r="3370" spans="62:64" x14ac:dyDescent="0.45">
      <c r="BJ3370" s="19"/>
      <c r="BL3370" s="52"/>
    </row>
    <row r="3371" spans="62:64" x14ac:dyDescent="0.45">
      <c r="BJ3371" s="19"/>
      <c r="BL3371" s="52"/>
    </row>
    <row r="3372" spans="62:64" x14ac:dyDescent="0.45">
      <c r="BJ3372" s="19"/>
      <c r="BL3372" s="52"/>
    </row>
    <row r="3373" spans="62:64" x14ac:dyDescent="0.45">
      <c r="BJ3373" s="19"/>
      <c r="BL3373" s="52"/>
    </row>
    <row r="3374" spans="62:64" x14ac:dyDescent="0.45">
      <c r="BJ3374" s="19"/>
      <c r="BL3374" s="52"/>
    </row>
    <row r="3375" spans="62:64" x14ac:dyDescent="0.45">
      <c r="BJ3375" s="19"/>
      <c r="BL3375" s="52"/>
    </row>
    <row r="3376" spans="62:64" x14ac:dyDescent="0.45">
      <c r="BJ3376" s="19"/>
      <c r="BL3376" s="52"/>
    </row>
    <row r="3377" spans="62:64" x14ac:dyDescent="0.45">
      <c r="BJ3377" s="19"/>
      <c r="BL3377" s="52"/>
    </row>
    <row r="3378" spans="62:64" x14ac:dyDescent="0.45">
      <c r="BJ3378" s="19"/>
      <c r="BL3378" s="52"/>
    </row>
    <row r="3379" spans="62:64" x14ac:dyDescent="0.45">
      <c r="BJ3379" s="19"/>
      <c r="BL3379" s="52"/>
    </row>
    <row r="3380" spans="62:64" x14ac:dyDescent="0.45">
      <c r="BJ3380" s="19"/>
      <c r="BL3380" s="52"/>
    </row>
    <row r="3381" spans="62:64" x14ac:dyDescent="0.45">
      <c r="BJ3381" s="19"/>
      <c r="BL3381" s="52"/>
    </row>
    <row r="3382" spans="62:64" x14ac:dyDescent="0.45">
      <c r="BJ3382" s="19"/>
      <c r="BL3382" s="52"/>
    </row>
    <row r="3383" spans="62:64" x14ac:dyDescent="0.45">
      <c r="BJ3383" s="19"/>
      <c r="BL3383" s="52"/>
    </row>
    <row r="3384" spans="62:64" x14ac:dyDescent="0.45">
      <c r="BJ3384" s="19"/>
      <c r="BL3384" s="52"/>
    </row>
    <row r="3385" spans="62:64" x14ac:dyDescent="0.45">
      <c r="BJ3385" s="19"/>
      <c r="BL3385" s="52"/>
    </row>
    <row r="3386" spans="62:64" x14ac:dyDescent="0.45">
      <c r="BJ3386" s="19"/>
      <c r="BL3386" s="52"/>
    </row>
    <row r="3387" spans="62:64" x14ac:dyDescent="0.45">
      <c r="BJ3387" s="19"/>
      <c r="BL3387" s="52"/>
    </row>
    <row r="3388" spans="62:64" x14ac:dyDescent="0.45">
      <c r="BJ3388" s="19"/>
      <c r="BL3388" s="52"/>
    </row>
    <row r="3389" spans="62:64" x14ac:dyDescent="0.45">
      <c r="BJ3389" s="19"/>
      <c r="BL3389" s="52"/>
    </row>
    <row r="3390" spans="62:64" x14ac:dyDescent="0.45">
      <c r="BJ3390" s="19"/>
      <c r="BL3390" s="52"/>
    </row>
    <row r="3391" spans="62:64" x14ac:dyDescent="0.45">
      <c r="BJ3391" s="19"/>
      <c r="BL3391" s="52"/>
    </row>
    <row r="3392" spans="62:64" x14ac:dyDescent="0.45">
      <c r="BJ3392" s="19"/>
      <c r="BL3392" s="52"/>
    </row>
    <row r="3393" spans="62:64" x14ac:dyDescent="0.45">
      <c r="BJ3393" s="19"/>
      <c r="BL3393" s="52"/>
    </row>
    <row r="3394" spans="62:64" x14ac:dyDescent="0.45">
      <c r="BJ3394" s="19"/>
      <c r="BL3394" s="52"/>
    </row>
    <row r="3395" spans="62:64" x14ac:dyDescent="0.45">
      <c r="BJ3395" s="19"/>
      <c r="BL3395" s="52"/>
    </row>
    <row r="3396" spans="62:64" x14ac:dyDescent="0.45">
      <c r="BJ3396" s="19"/>
      <c r="BL3396" s="52"/>
    </row>
    <row r="3397" spans="62:64" x14ac:dyDescent="0.45">
      <c r="BJ3397" s="19"/>
      <c r="BL3397" s="52"/>
    </row>
    <row r="3398" spans="62:64" x14ac:dyDescent="0.45">
      <c r="BJ3398" s="19"/>
      <c r="BL3398" s="52"/>
    </row>
    <row r="3399" spans="62:64" x14ac:dyDescent="0.45">
      <c r="BJ3399" s="19"/>
      <c r="BL3399" s="52"/>
    </row>
    <row r="3400" spans="62:64" x14ac:dyDescent="0.45">
      <c r="BJ3400" s="19"/>
      <c r="BL3400" s="52"/>
    </row>
    <row r="3401" spans="62:64" x14ac:dyDescent="0.45">
      <c r="BJ3401" s="19"/>
      <c r="BL3401" s="52"/>
    </row>
    <row r="3402" spans="62:64" x14ac:dyDescent="0.45">
      <c r="BJ3402" s="19"/>
      <c r="BL3402" s="52"/>
    </row>
    <row r="3403" spans="62:64" x14ac:dyDescent="0.45">
      <c r="BJ3403" s="19"/>
      <c r="BL3403" s="52"/>
    </row>
    <row r="3404" spans="62:64" x14ac:dyDescent="0.45">
      <c r="BJ3404" s="19"/>
      <c r="BL3404" s="52"/>
    </row>
    <row r="3405" spans="62:64" x14ac:dyDescent="0.45">
      <c r="BJ3405" s="19"/>
      <c r="BL3405" s="52"/>
    </row>
    <row r="3406" spans="62:64" x14ac:dyDescent="0.45">
      <c r="BJ3406" s="19"/>
      <c r="BL3406" s="52"/>
    </row>
    <row r="3407" spans="62:64" x14ac:dyDescent="0.45">
      <c r="BJ3407" s="19"/>
      <c r="BL3407" s="52"/>
    </row>
    <row r="3408" spans="62:64" x14ac:dyDescent="0.45">
      <c r="BJ3408" s="19"/>
      <c r="BL3408" s="52"/>
    </row>
    <row r="3409" spans="62:64" x14ac:dyDescent="0.45">
      <c r="BJ3409" s="19"/>
      <c r="BL3409" s="52"/>
    </row>
    <row r="3410" spans="62:64" x14ac:dyDescent="0.45">
      <c r="BJ3410" s="19"/>
      <c r="BL3410" s="52"/>
    </row>
    <row r="3411" spans="62:64" x14ac:dyDescent="0.45">
      <c r="BJ3411" s="19"/>
      <c r="BL3411" s="52"/>
    </row>
    <row r="3412" spans="62:64" x14ac:dyDescent="0.45">
      <c r="BJ3412" s="19"/>
      <c r="BL3412" s="52"/>
    </row>
    <row r="3413" spans="62:64" x14ac:dyDescent="0.45">
      <c r="BJ3413" s="19"/>
      <c r="BL3413" s="52"/>
    </row>
    <row r="3414" spans="62:64" x14ac:dyDescent="0.45">
      <c r="BJ3414" s="19"/>
      <c r="BL3414" s="52"/>
    </row>
    <row r="3415" spans="62:64" x14ac:dyDescent="0.45">
      <c r="BJ3415" s="19"/>
      <c r="BL3415" s="52"/>
    </row>
    <row r="3416" spans="62:64" x14ac:dyDescent="0.45">
      <c r="BJ3416" s="19"/>
      <c r="BL3416" s="52"/>
    </row>
    <row r="3417" spans="62:64" x14ac:dyDescent="0.45">
      <c r="BJ3417" s="19"/>
      <c r="BL3417" s="52"/>
    </row>
    <row r="3418" spans="62:64" x14ac:dyDescent="0.45">
      <c r="BJ3418" s="19"/>
      <c r="BL3418" s="52"/>
    </row>
    <row r="3419" spans="62:64" x14ac:dyDescent="0.45">
      <c r="BJ3419" s="19"/>
      <c r="BL3419" s="52"/>
    </row>
    <row r="3420" spans="62:64" x14ac:dyDescent="0.45">
      <c r="BJ3420" s="19"/>
      <c r="BL3420" s="52"/>
    </row>
    <row r="3421" spans="62:64" x14ac:dyDescent="0.45">
      <c r="BJ3421" s="19"/>
      <c r="BL3421" s="52"/>
    </row>
    <row r="3422" spans="62:64" x14ac:dyDescent="0.45">
      <c r="BJ3422" s="19"/>
      <c r="BL3422" s="52"/>
    </row>
    <row r="3423" spans="62:64" x14ac:dyDescent="0.45">
      <c r="BJ3423" s="19"/>
      <c r="BL3423" s="52"/>
    </row>
    <row r="3424" spans="62:64" x14ac:dyDescent="0.45">
      <c r="BJ3424" s="19"/>
      <c r="BL3424" s="52"/>
    </row>
    <row r="3425" spans="62:64" x14ac:dyDescent="0.45">
      <c r="BJ3425" s="19"/>
      <c r="BL3425" s="52"/>
    </row>
    <row r="3426" spans="62:64" x14ac:dyDescent="0.45">
      <c r="BJ3426" s="19"/>
      <c r="BL3426" s="52"/>
    </row>
    <row r="3427" spans="62:64" x14ac:dyDescent="0.45">
      <c r="BJ3427" s="19"/>
      <c r="BL3427" s="52"/>
    </row>
    <row r="3428" spans="62:64" x14ac:dyDescent="0.45">
      <c r="BJ3428" s="19"/>
      <c r="BL3428" s="52"/>
    </row>
    <row r="3429" spans="62:64" x14ac:dyDescent="0.45">
      <c r="BJ3429" s="19"/>
      <c r="BL3429" s="52"/>
    </row>
    <row r="3430" spans="62:64" x14ac:dyDescent="0.45">
      <c r="BJ3430" s="19"/>
      <c r="BL3430" s="52"/>
    </row>
    <row r="3431" spans="62:64" x14ac:dyDescent="0.45">
      <c r="BJ3431" s="19"/>
      <c r="BL3431" s="52"/>
    </row>
    <row r="3432" spans="62:64" x14ac:dyDescent="0.45">
      <c r="BJ3432" s="19"/>
      <c r="BL3432" s="52"/>
    </row>
    <row r="3433" spans="62:64" x14ac:dyDescent="0.45">
      <c r="BJ3433" s="19"/>
      <c r="BL3433" s="52"/>
    </row>
    <row r="3434" spans="62:64" x14ac:dyDescent="0.45">
      <c r="BJ3434" s="19"/>
      <c r="BL3434" s="52"/>
    </row>
    <row r="3435" spans="62:64" x14ac:dyDescent="0.45">
      <c r="BJ3435" s="19"/>
      <c r="BL3435" s="52"/>
    </row>
    <row r="3436" spans="62:64" x14ac:dyDescent="0.45">
      <c r="BJ3436" s="19"/>
      <c r="BL3436" s="52"/>
    </row>
    <row r="3437" spans="62:64" x14ac:dyDescent="0.45">
      <c r="BJ3437" s="19"/>
      <c r="BL3437" s="52"/>
    </row>
    <row r="3438" spans="62:64" x14ac:dyDescent="0.45">
      <c r="BJ3438" s="19"/>
      <c r="BL3438" s="52"/>
    </row>
    <row r="3439" spans="62:64" x14ac:dyDescent="0.45">
      <c r="BJ3439" s="19"/>
      <c r="BL3439" s="52"/>
    </row>
    <row r="3440" spans="62:64" x14ac:dyDescent="0.45">
      <c r="BJ3440" s="19"/>
      <c r="BL3440" s="52"/>
    </row>
    <row r="3441" spans="62:64" x14ac:dyDescent="0.45">
      <c r="BJ3441" s="19"/>
      <c r="BL3441" s="52"/>
    </row>
    <row r="3442" spans="62:64" x14ac:dyDescent="0.45">
      <c r="BJ3442" s="19"/>
      <c r="BL3442" s="52"/>
    </row>
    <row r="3443" spans="62:64" x14ac:dyDescent="0.45">
      <c r="BJ3443" s="19"/>
      <c r="BL3443" s="52"/>
    </row>
    <row r="3444" spans="62:64" x14ac:dyDescent="0.45">
      <c r="BJ3444" s="19"/>
      <c r="BL3444" s="52"/>
    </row>
    <row r="3445" spans="62:64" x14ac:dyDescent="0.45">
      <c r="BJ3445" s="19"/>
      <c r="BL3445" s="52"/>
    </row>
    <row r="3446" spans="62:64" x14ac:dyDescent="0.45">
      <c r="BJ3446" s="19"/>
      <c r="BL3446" s="52"/>
    </row>
    <row r="3447" spans="62:64" x14ac:dyDescent="0.45">
      <c r="BJ3447" s="19"/>
      <c r="BL3447" s="52"/>
    </row>
    <row r="3448" spans="62:64" x14ac:dyDescent="0.45">
      <c r="BJ3448" s="19"/>
      <c r="BL3448" s="52"/>
    </row>
    <row r="3449" spans="62:64" x14ac:dyDescent="0.45">
      <c r="BJ3449" s="19"/>
      <c r="BL3449" s="52"/>
    </row>
    <row r="3450" spans="62:64" x14ac:dyDescent="0.45">
      <c r="BJ3450" s="19"/>
      <c r="BL3450" s="52"/>
    </row>
    <row r="3451" spans="62:64" x14ac:dyDescent="0.45">
      <c r="BJ3451" s="19"/>
      <c r="BL3451" s="52"/>
    </row>
    <row r="3452" spans="62:64" x14ac:dyDescent="0.45">
      <c r="BJ3452" s="19"/>
      <c r="BL3452" s="52"/>
    </row>
    <row r="3453" spans="62:64" x14ac:dyDescent="0.45">
      <c r="BJ3453" s="19"/>
      <c r="BL3453" s="52"/>
    </row>
    <row r="3454" spans="62:64" x14ac:dyDescent="0.45">
      <c r="BJ3454" s="19"/>
      <c r="BL3454" s="52"/>
    </row>
    <row r="3455" spans="62:64" x14ac:dyDescent="0.45">
      <c r="BJ3455" s="19"/>
      <c r="BL3455" s="52"/>
    </row>
    <row r="3456" spans="62:64" x14ac:dyDescent="0.45">
      <c r="BJ3456" s="19"/>
      <c r="BL3456" s="52"/>
    </row>
    <row r="3457" spans="62:64" x14ac:dyDescent="0.45">
      <c r="BJ3457" s="19"/>
      <c r="BL3457" s="52"/>
    </row>
    <row r="3458" spans="62:64" x14ac:dyDescent="0.45">
      <c r="BJ3458" s="19"/>
      <c r="BL3458" s="52"/>
    </row>
    <row r="3459" spans="62:64" x14ac:dyDescent="0.45">
      <c r="BJ3459" s="19"/>
      <c r="BL3459" s="52"/>
    </row>
    <row r="3460" spans="62:64" x14ac:dyDescent="0.45">
      <c r="BJ3460" s="19"/>
      <c r="BL3460" s="52"/>
    </row>
    <row r="3461" spans="62:64" x14ac:dyDescent="0.45">
      <c r="BJ3461" s="19"/>
      <c r="BL3461" s="52"/>
    </row>
    <row r="3462" spans="62:64" x14ac:dyDescent="0.45">
      <c r="BJ3462" s="19"/>
      <c r="BL3462" s="52"/>
    </row>
    <row r="3463" spans="62:64" x14ac:dyDescent="0.45">
      <c r="BJ3463" s="19"/>
      <c r="BL3463" s="52"/>
    </row>
    <row r="3464" spans="62:64" x14ac:dyDescent="0.45">
      <c r="BJ3464" s="19"/>
      <c r="BL3464" s="52"/>
    </row>
    <row r="3465" spans="62:64" x14ac:dyDescent="0.45">
      <c r="BJ3465" s="19"/>
      <c r="BL3465" s="52"/>
    </row>
    <row r="3466" spans="62:64" x14ac:dyDescent="0.45">
      <c r="BJ3466" s="19"/>
      <c r="BL3466" s="52"/>
    </row>
    <row r="3467" spans="62:64" x14ac:dyDescent="0.45">
      <c r="BJ3467" s="19"/>
      <c r="BL3467" s="52"/>
    </row>
    <row r="3468" spans="62:64" x14ac:dyDescent="0.45">
      <c r="BJ3468" s="19"/>
      <c r="BL3468" s="52"/>
    </row>
    <row r="3469" spans="62:64" x14ac:dyDescent="0.45">
      <c r="BJ3469" s="19"/>
      <c r="BL3469" s="52"/>
    </row>
    <row r="3470" spans="62:64" x14ac:dyDescent="0.45">
      <c r="BJ3470" s="19"/>
      <c r="BL3470" s="52"/>
    </row>
    <row r="3471" spans="62:64" x14ac:dyDescent="0.45">
      <c r="BJ3471" s="19"/>
      <c r="BL3471" s="52"/>
    </row>
    <row r="3472" spans="62:64" x14ac:dyDescent="0.45">
      <c r="BJ3472" s="19"/>
      <c r="BL3472" s="52"/>
    </row>
    <row r="3473" spans="62:64" x14ac:dyDescent="0.45">
      <c r="BJ3473" s="19"/>
      <c r="BL3473" s="52"/>
    </row>
    <row r="3474" spans="62:64" x14ac:dyDescent="0.45">
      <c r="BJ3474" s="19"/>
      <c r="BL3474" s="52"/>
    </row>
    <row r="3475" spans="62:64" x14ac:dyDescent="0.45">
      <c r="BJ3475" s="19"/>
      <c r="BL3475" s="52"/>
    </row>
    <row r="3476" spans="62:64" x14ac:dyDescent="0.45">
      <c r="BJ3476" s="19"/>
      <c r="BL3476" s="52"/>
    </row>
    <row r="3477" spans="62:64" x14ac:dyDescent="0.45">
      <c r="BJ3477" s="19"/>
      <c r="BL3477" s="52"/>
    </row>
    <row r="3478" spans="62:64" x14ac:dyDescent="0.45">
      <c r="BJ3478" s="19"/>
      <c r="BL3478" s="52"/>
    </row>
    <row r="3479" spans="62:64" x14ac:dyDescent="0.45">
      <c r="BJ3479" s="19"/>
      <c r="BL3479" s="52"/>
    </row>
    <row r="3480" spans="62:64" x14ac:dyDescent="0.45">
      <c r="BJ3480" s="19"/>
      <c r="BL3480" s="52"/>
    </row>
    <row r="3481" spans="62:64" x14ac:dyDescent="0.45">
      <c r="BJ3481" s="19"/>
      <c r="BL3481" s="52"/>
    </row>
    <row r="3482" spans="62:64" x14ac:dyDescent="0.45">
      <c r="BJ3482" s="19"/>
      <c r="BL3482" s="52"/>
    </row>
    <row r="3483" spans="62:64" x14ac:dyDescent="0.45">
      <c r="BJ3483" s="19"/>
      <c r="BL3483" s="52"/>
    </row>
    <row r="3484" spans="62:64" x14ac:dyDescent="0.45">
      <c r="BJ3484" s="19"/>
      <c r="BL3484" s="52"/>
    </row>
    <row r="3485" spans="62:64" x14ac:dyDescent="0.45">
      <c r="BJ3485" s="19"/>
      <c r="BL3485" s="52"/>
    </row>
    <row r="3486" spans="62:64" x14ac:dyDescent="0.45">
      <c r="BJ3486" s="19"/>
      <c r="BL3486" s="52"/>
    </row>
    <row r="3487" spans="62:64" x14ac:dyDescent="0.45">
      <c r="BJ3487" s="19"/>
      <c r="BL3487" s="52"/>
    </row>
    <row r="3488" spans="62:64" x14ac:dyDescent="0.45">
      <c r="BJ3488" s="19"/>
      <c r="BL3488" s="52"/>
    </row>
    <row r="3489" spans="62:64" x14ac:dyDescent="0.45">
      <c r="BJ3489" s="19"/>
      <c r="BL3489" s="52"/>
    </row>
    <row r="3490" spans="62:64" x14ac:dyDescent="0.45">
      <c r="BJ3490" s="19"/>
      <c r="BL3490" s="52"/>
    </row>
    <row r="3491" spans="62:64" x14ac:dyDescent="0.45">
      <c r="BJ3491" s="19"/>
      <c r="BL3491" s="52"/>
    </row>
    <row r="3492" spans="62:64" x14ac:dyDescent="0.45">
      <c r="BJ3492" s="19"/>
      <c r="BL3492" s="52"/>
    </row>
    <row r="3493" spans="62:64" x14ac:dyDescent="0.45">
      <c r="BJ3493" s="19"/>
      <c r="BL3493" s="52"/>
    </row>
    <row r="3494" spans="62:64" x14ac:dyDescent="0.45">
      <c r="BJ3494" s="19"/>
      <c r="BL3494" s="52"/>
    </row>
    <row r="3495" spans="62:64" x14ac:dyDescent="0.45">
      <c r="BJ3495" s="19"/>
      <c r="BL3495" s="52"/>
    </row>
    <row r="3496" spans="62:64" x14ac:dyDescent="0.45">
      <c r="BJ3496" s="19"/>
      <c r="BL3496" s="52"/>
    </row>
    <row r="3497" spans="62:64" x14ac:dyDescent="0.45">
      <c r="BJ3497" s="19"/>
      <c r="BL3497" s="52"/>
    </row>
    <row r="3498" spans="62:64" x14ac:dyDescent="0.45">
      <c r="BJ3498" s="19"/>
      <c r="BL3498" s="52"/>
    </row>
    <row r="3499" spans="62:64" x14ac:dyDescent="0.45">
      <c r="BJ3499" s="19"/>
      <c r="BL3499" s="52"/>
    </row>
    <row r="3500" spans="62:64" x14ac:dyDescent="0.45">
      <c r="BJ3500" s="19"/>
      <c r="BL3500" s="52"/>
    </row>
    <row r="3501" spans="62:64" x14ac:dyDescent="0.45">
      <c r="BJ3501" s="19"/>
      <c r="BL3501" s="52"/>
    </row>
    <row r="3502" spans="62:64" x14ac:dyDescent="0.45">
      <c r="BJ3502" s="19"/>
      <c r="BL3502" s="52"/>
    </row>
    <row r="3503" spans="62:64" x14ac:dyDescent="0.45">
      <c r="BJ3503" s="19"/>
      <c r="BL3503" s="52"/>
    </row>
    <row r="3504" spans="62:64" x14ac:dyDescent="0.45">
      <c r="BJ3504" s="19"/>
      <c r="BL3504" s="52"/>
    </row>
    <row r="3505" spans="62:64" x14ac:dyDescent="0.45">
      <c r="BJ3505" s="19"/>
      <c r="BL3505" s="52"/>
    </row>
    <row r="3506" spans="62:64" x14ac:dyDescent="0.45">
      <c r="BJ3506" s="19"/>
      <c r="BL3506" s="52"/>
    </row>
    <row r="3507" spans="62:64" x14ac:dyDescent="0.45">
      <c r="BJ3507" s="19"/>
      <c r="BL3507" s="52"/>
    </row>
    <row r="3508" spans="62:64" x14ac:dyDescent="0.45">
      <c r="BJ3508" s="19"/>
      <c r="BL3508" s="52"/>
    </row>
    <row r="3509" spans="62:64" x14ac:dyDescent="0.45">
      <c r="BJ3509" s="19"/>
      <c r="BL3509" s="52"/>
    </row>
    <row r="3510" spans="62:64" x14ac:dyDescent="0.45">
      <c r="BJ3510" s="19"/>
      <c r="BL3510" s="52"/>
    </row>
    <row r="3511" spans="62:64" x14ac:dyDescent="0.45">
      <c r="BJ3511" s="19"/>
      <c r="BL3511" s="52"/>
    </row>
    <row r="3512" spans="62:64" x14ac:dyDescent="0.45">
      <c r="BJ3512" s="19"/>
      <c r="BL3512" s="52"/>
    </row>
    <row r="3513" spans="62:64" x14ac:dyDescent="0.45">
      <c r="BJ3513" s="19"/>
      <c r="BL3513" s="52"/>
    </row>
    <row r="3514" spans="62:64" x14ac:dyDescent="0.45">
      <c r="BJ3514" s="19"/>
      <c r="BL3514" s="52"/>
    </row>
    <row r="3515" spans="62:64" x14ac:dyDescent="0.45">
      <c r="BJ3515" s="19"/>
      <c r="BL3515" s="52"/>
    </row>
    <row r="3516" spans="62:64" x14ac:dyDescent="0.45">
      <c r="BJ3516" s="19"/>
      <c r="BL3516" s="52"/>
    </row>
    <row r="3517" spans="62:64" x14ac:dyDescent="0.45">
      <c r="BJ3517" s="19"/>
      <c r="BL3517" s="52"/>
    </row>
    <row r="3518" spans="62:64" x14ac:dyDescent="0.45">
      <c r="BJ3518" s="19"/>
      <c r="BL3518" s="52"/>
    </row>
    <row r="3519" spans="62:64" x14ac:dyDescent="0.45">
      <c r="BJ3519" s="19"/>
      <c r="BL3519" s="52"/>
    </row>
    <row r="3520" spans="62:64" x14ac:dyDescent="0.45">
      <c r="BJ3520" s="19"/>
      <c r="BL3520" s="52"/>
    </row>
    <row r="3521" spans="62:64" x14ac:dyDescent="0.45">
      <c r="BJ3521" s="19"/>
      <c r="BL3521" s="52"/>
    </row>
    <row r="3522" spans="62:64" x14ac:dyDescent="0.45">
      <c r="BJ3522" s="19"/>
      <c r="BL3522" s="52"/>
    </row>
    <row r="3523" spans="62:64" x14ac:dyDescent="0.45">
      <c r="BJ3523" s="19"/>
      <c r="BL3523" s="52"/>
    </row>
    <row r="3524" spans="62:64" x14ac:dyDescent="0.45">
      <c r="BJ3524" s="19"/>
      <c r="BL3524" s="52"/>
    </row>
    <row r="3525" spans="62:64" x14ac:dyDescent="0.45">
      <c r="BJ3525" s="19"/>
      <c r="BL3525" s="52"/>
    </row>
    <row r="3526" spans="62:64" x14ac:dyDescent="0.45">
      <c r="BJ3526" s="19"/>
      <c r="BL3526" s="52"/>
    </row>
    <row r="3527" spans="62:64" x14ac:dyDescent="0.45">
      <c r="BJ3527" s="19"/>
      <c r="BL3527" s="52"/>
    </row>
    <row r="3528" spans="62:64" x14ac:dyDescent="0.45">
      <c r="BJ3528" s="19"/>
      <c r="BL3528" s="52"/>
    </row>
    <row r="3529" spans="62:64" x14ac:dyDescent="0.45">
      <c r="BJ3529" s="19"/>
      <c r="BL3529" s="52"/>
    </row>
    <row r="3530" spans="62:64" x14ac:dyDescent="0.45">
      <c r="BJ3530" s="19"/>
      <c r="BL3530" s="52"/>
    </row>
    <row r="3531" spans="62:64" x14ac:dyDescent="0.45">
      <c r="BJ3531" s="19"/>
      <c r="BL3531" s="52"/>
    </row>
    <row r="3532" spans="62:64" x14ac:dyDescent="0.45">
      <c r="BJ3532" s="19"/>
      <c r="BL3532" s="52"/>
    </row>
    <row r="3533" spans="62:64" x14ac:dyDescent="0.45">
      <c r="BJ3533" s="19"/>
      <c r="BL3533" s="52"/>
    </row>
    <row r="3534" spans="62:64" x14ac:dyDescent="0.45">
      <c r="BJ3534" s="19"/>
      <c r="BL3534" s="52"/>
    </row>
    <row r="3535" spans="62:64" x14ac:dyDescent="0.45">
      <c r="BJ3535" s="19"/>
      <c r="BL3535" s="52"/>
    </row>
    <row r="3536" spans="62:64" x14ac:dyDescent="0.45">
      <c r="BJ3536" s="19"/>
      <c r="BL3536" s="52"/>
    </row>
    <row r="3537" spans="62:64" x14ac:dyDescent="0.45">
      <c r="BJ3537" s="19"/>
      <c r="BL3537" s="52"/>
    </row>
    <row r="3538" spans="62:64" x14ac:dyDescent="0.45">
      <c r="BJ3538" s="19"/>
      <c r="BL3538" s="52"/>
    </row>
    <row r="3539" spans="62:64" x14ac:dyDescent="0.45">
      <c r="BJ3539" s="19"/>
      <c r="BL3539" s="52"/>
    </row>
    <row r="3540" spans="62:64" x14ac:dyDescent="0.45">
      <c r="BJ3540" s="19"/>
      <c r="BL3540" s="52"/>
    </row>
    <row r="3541" spans="62:64" x14ac:dyDescent="0.45">
      <c r="BJ3541" s="19"/>
      <c r="BL3541" s="52"/>
    </row>
    <row r="3542" spans="62:64" x14ac:dyDescent="0.45">
      <c r="BJ3542" s="19"/>
      <c r="BL3542" s="52"/>
    </row>
    <row r="3543" spans="62:64" x14ac:dyDescent="0.45">
      <c r="BJ3543" s="19"/>
      <c r="BL3543" s="52"/>
    </row>
    <row r="3544" spans="62:64" x14ac:dyDescent="0.45">
      <c r="BJ3544" s="19"/>
      <c r="BL3544" s="52"/>
    </row>
    <row r="3545" spans="62:64" x14ac:dyDescent="0.45">
      <c r="BJ3545" s="19"/>
      <c r="BL3545" s="52"/>
    </row>
    <row r="3546" spans="62:64" x14ac:dyDescent="0.45">
      <c r="BJ3546" s="19"/>
      <c r="BL3546" s="52"/>
    </row>
    <row r="3547" spans="62:64" x14ac:dyDescent="0.45">
      <c r="BJ3547" s="19"/>
      <c r="BL3547" s="52"/>
    </row>
    <row r="3548" spans="62:64" x14ac:dyDescent="0.45">
      <c r="BJ3548" s="19"/>
      <c r="BL3548" s="52"/>
    </row>
    <row r="3549" spans="62:64" x14ac:dyDescent="0.45">
      <c r="BJ3549" s="19"/>
      <c r="BL3549" s="52"/>
    </row>
    <row r="3550" spans="62:64" x14ac:dyDescent="0.45">
      <c r="BJ3550" s="19"/>
      <c r="BL3550" s="52"/>
    </row>
    <row r="3551" spans="62:64" x14ac:dyDescent="0.45">
      <c r="BJ3551" s="19"/>
      <c r="BL3551" s="52"/>
    </row>
    <row r="3552" spans="62:64" x14ac:dyDescent="0.45">
      <c r="BJ3552" s="19"/>
      <c r="BL3552" s="52"/>
    </row>
    <row r="3553" spans="62:64" x14ac:dyDescent="0.45">
      <c r="BJ3553" s="19"/>
      <c r="BL3553" s="52"/>
    </row>
    <row r="3554" spans="62:64" x14ac:dyDescent="0.45">
      <c r="BJ3554" s="19"/>
      <c r="BL3554" s="52"/>
    </row>
    <row r="3555" spans="62:64" x14ac:dyDescent="0.45">
      <c r="BJ3555" s="19"/>
      <c r="BL3555" s="52"/>
    </row>
    <row r="3556" spans="62:64" x14ac:dyDescent="0.45">
      <c r="BJ3556" s="19"/>
      <c r="BL3556" s="52"/>
    </row>
    <row r="3557" spans="62:64" x14ac:dyDescent="0.45">
      <c r="BJ3557" s="19"/>
      <c r="BL3557" s="52"/>
    </row>
    <row r="3558" spans="62:64" x14ac:dyDescent="0.45">
      <c r="BJ3558" s="19"/>
      <c r="BL3558" s="52"/>
    </row>
    <row r="3559" spans="62:64" x14ac:dyDescent="0.45">
      <c r="BJ3559" s="19"/>
      <c r="BL3559" s="52"/>
    </row>
    <row r="3560" spans="62:64" x14ac:dyDescent="0.45">
      <c r="BJ3560" s="19"/>
      <c r="BL3560" s="52"/>
    </row>
    <row r="3561" spans="62:64" x14ac:dyDescent="0.45">
      <c r="BJ3561" s="19"/>
      <c r="BL3561" s="52"/>
    </row>
    <row r="3562" spans="62:64" x14ac:dyDescent="0.45">
      <c r="BJ3562" s="19"/>
      <c r="BL3562" s="52"/>
    </row>
    <row r="3563" spans="62:64" x14ac:dyDescent="0.45">
      <c r="BJ3563" s="19"/>
      <c r="BL3563" s="52"/>
    </row>
    <row r="3564" spans="62:64" x14ac:dyDescent="0.45">
      <c r="BJ3564" s="19"/>
      <c r="BL3564" s="52"/>
    </row>
    <row r="3565" spans="62:64" x14ac:dyDescent="0.45">
      <c r="BJ3565" s="19"/>
      <c r="BL3565" s="52"/>
    </row>
    <row r="3566" spans="62:64" x14ac:dyDescent="0.45">
      <c r="BJ3566" s="19"/>
      <c r="BL3566" s="52"/>
    </row>
    <row r="3567" spans="62:64" x14ac:dyDescent="0.45">
      <c r="BJ3567" s="19"/>
      <c r="BL3567" s="52"/>
    </row>
    <row r="3568" spans="62:64" x14ac:dyDescent="0.45">
      <c r="BJ3568" s="19"/>
      <c r="BL3568" s="52"/>
    </row>
    <row r="3569" spans="62:64" x14ac:dyDescent="0.45">
      <c r="BJ3569" s="19"/>
      <c r="BL3569" s="52"/>
    </row>
    <row r="3570" spans="62:64" x14ac:dyDescent="0.45">
      <c r="BJ3570" s="19"/>
      <c r="BL3570" s="52"/>
    </row>
    <row r="3571" spans="62:64" x14ac:dyDescent="0.45">
      <c r="BJ3571" s="19"/>
      <c r="BL3571" s="52"/>
    </row>
    <row r="3572" spans="62:64" x14ac:dyDescent="0.45">
      <c r="BJ3572" s="19"/>
      <c r="BL3572" s="52"/>
    </row>
    <row r="3573" spans="62:64" x14ac:dyDescent="0.45">
      <c r="BJ3573" s="19"/>
      <c r="BL3573" s="52"/>
    </row>
    <row r="3574" spans="62:64" x14ac:dyDescent="0.45">
      <c r="BJ3574" s="19"/>
      <c r="BL3574" s="52"/>
    </row>
    <row r="3575" spans="62:64" x14ac:dyDescent="0.45">
      <c r="BJ3575" s="19"/>
      <c r="BL3575" s="52"/>
    </row>
    <row r="3576" spans="62:64" x14ac:dyDescent="0.45">
      <c r="BJ3576" s="19"/>
      <c r="BL3576" s="52"/>
    </row>
    <row r="3577" spans="62:64" x14ac:dyDescent="0.45">
      <c r="BJ3577" s="19"/>
      <c r="BL3577" s="52"/>
    </row>
    <row r="3578" spans="62:64" x14ac:dyDescent="0.45">
      <c r="BJ3578" s="19"/>
      <c r="BL3578" s="52"/>
    </row>
    <row r="3579" spans="62:64" x14ac:dyDescent="0.45">
      <c r="BJ3579" s="19"/>
      <c r="BL3579" s="52"/>
    </row>
    <row r="3580" spans="62:64" x14ac:dyDescent="0.45">
      <c r="BJ3580" s="19"/>
      <c r="BL3580" s="52"/>
    </row>
    <row r="3581" spans="62:64" x14ac:dyDescent="0.45">
      <c r="BJ3581" s="19"/>
      <c r="BL3581" s="52"/>
    </row>
    <row r="3582" spans="62:64" x14ac:dyDescent="0.45">
      <c r="BJ3582" s="19"/>
      <c r="BL3582" s="52"/>
    </row>
    <row r="3583" spans="62:64" x14ac:dyDescent="0.45">
      <c r="BJ3583" s="19"/>
      <c r="BL3583" s="52"/>
    </row>
    <row r="3584" spans="62:64" x14ac:dyDescent="0.45">
      <c r="BJ3584" s="19"/>
      <c r="BL3584" s="52"/>
    </row>
    <row r="3585" spans="62:64" x14ac:dyDescent="0.45">
      <c r="BJ3585" s="19"/>
      <c r="BL3585" s="52"/>
    </row>
    <row r="3586" spans="62:64" x14ac:dyDescent="0.45">
      <c r="BJ3586" s="19"/>
      <c r="BL3586" s="52"/>
    </row>
    <row r="3587" spans="62:64" x14ac:dyDescent="0.45">
      <c r="BJ3587" s="19"/>
      <c r="BL3587" s="52"/>
    </row>
    <row r="3588" spans="62:64" x14ac:dyDescent="0.45">
      <c r="BJ3588" s="19"/>
      <c r="BL3588" s="52"/>
    </row>
    <row r="3589" spans="62:64" x14ac:dyDescent="0.45">
      <c r="BJ3589" s="19"/>
      <c r="BL3589" s="52"/>
    </row>
    <row r="3590" spans="62:64" x14ac:dyDescent="0.45">
      <c r="BJ3590" s="19"/>
      <c r="BL3590" s="52"/>
    </row>
    <row r="3591" spans="62:64" x14ac:dyDescent="0.45">
      <c r="BJ3591" s="19"/>
      <c r="BL3591" s="52"/>
    </row>
    <row r="3592" spans="62:64" x14ac:dyDescent="0.45">
      <c r="BJ3592" s="19"/>
      <c r="BL3592" s="52"/>
    </row>
    <row r="3593" spans="62:64" x14ac:dyDescent="0.45">
      <c r="BJ3593" s="19"/>
      <c r="BL3593" s="52"/>
    </row>
    <row r="3594" spans="62:64" x14ac:dyDescent="0.45">
      <c r="BJ3594" s="19"/>
      <c r="BL3594" s="52"/>
    </row>
    <row r="3595" spans="62:64" x14ac:dyDescent="0.45">
      <c r="BJ3595" s="19"/>
      <c r="BL3595" s="52"/>
    </row>
    <row r="3596" spans="62:64" x14ac:dyDescent="0.45">
      <c r="BJ3596" s="19"/>
      <c r="BL3596" s="52"/>
    </row>
    <row r="3597" spans="62:64" x14ac:dyDescent="0.45">
      <c r="BJ3597" s="19"/>
      <c r="BL3597" s="52"/>
    </row>
    <row r="3598" spans="62:64" x14ac:dyDescent="0.45">
      <c r="BJ3598" s="19"/>
      <c r="BL3598" s="52"/>
    </row>
    <row r="3599" spans="62:64" x14ac:dyDescent="0.45">
      <c r="BJ3599" s="19"/>
      <c r="BL3599" s="52"/>
    </row>
    <row r="3600" spans="62:64" x14ac:dyDescent="0.45">
      <c r="BJ3600" s="19"/>
      <c r="BL3600" s="52"/>
    </row>
    <row r="3601" spans="62:64" x14ac:dyDescent="0.45">
      <c r="BJ3601" s="19"/>
      <c r="BL3601" s="52"/>
    </row>
    <row r="3602" spans="62:64" x14ac:dyDescent="0.45">
      <c r="BJ3602" s="19"/>
      <c r="BL3602" s="52"/>
    </row>
    <row r="3603" spans="62:64" x14ac:dyDescent="0.45">
      <c r="BJ3603" s="19"/>
      <c r="BL3603" s="52"/>
    </row>
    <row r="3604" spans="62:64" x14ac:dyDescent="0.45">
      <c r="BJ3604" s="19"/>
      <c r="BL3604" s="52"/>
    </row>
    <row r="3605" spans="62:64" x14ac:dyDescent="0.45">
      <c r="BJ3605" s="19"/>
      <c r="BL3605" s="52"/>
    </row>
    <row r="3606" spans="62:64" x14ac:dyDescent="0.45">
      <c r="BJ3606" s="19"/>
      <c r="BL3606" s="52"/>
    </row>
    <row r="3607" spans="62:64" x14ac:dyDescent="0.45">
      <c r="BJ3607" s="19"/>
      <c r="BL3607" s="52"/>
    </row>
    <row r="3608" spans="62:64" x14ac:dyDescent="0.45">
      <c r="BJ3608" s="19"/>
      <c r="BL3608" s="52"/>
    </row>
    <row r="3609" spans="62:64" x14ac:dyDescent="0.45">
      <c r="BJ3609" s="19"/>
      <c r="BL3609" s="52"/>
    </row>
    <row r="3610" spans="62:64" x14ac:dyDescent="0.45">
      <c r="BJ3610" s="19"/>
      <c r="BL3610" s="52"/>
    </row>
    <row r="3611" spans="62:64" x14ac:dyDescent="0.45">
      <c r="BJ3611" s="19"/>
      <c r="BL3611" s="52"/>
    </row>
    <row r="3612" spans="62:64" x14ac:dyDescent="0.45">
      <c r="BJ3612" s="19"/>
      <c r="BL3612" s="52"/>
    </row>
    <row r="3613" spans="62:64" x14ac:dyDescent="0.45">
      <c r="BJ3613" s="19"/>
      <c r="BL3613" s="52"/>
    </row>
    <row r="3614" spans="62:64" x14ac:dyDescent="0.45">
      <c r="BJ3614" s="19"/>
      <c r="BL3614" s="52"/>
    </row>
    <row r="3615" spans="62:64" x14ac:dyDescent="0.45">
      <c r="BJ3615" s="19"/>
      <c r="BL3615" s="52"/>
    </row>
    <row r="3616" spans="62:64" x14ac:dyDescent="0.45">
      <c r="BJ3616" s="19"/>
      <c r="BL3616" s="52"/>
    </row>
    <row r="3617" spans="62:64" x14ac:dyDescent="0.45">
      <c r="BJ3617" s="19"/>
      <c r="BL3617" s="52"/>
    </row>
    <row r="3618" spans="62:64" x14ac:dyDescent="0.45">
      <c r="BJ3618" s="19"/>
      <c r="BL3618" s="52"/>
    </row>
    <row r="3619" spans="62:64" x14ac:dyDescent="0.45">
      <c r="BJ3619" s="19"/>
      <c r="BL3619" s="52"/>
    </row>
    <row r="3620" spans="62:64" x14ac:dyDescent="0.45">
      <c r="BJ3620" s="19"/>
      <c r="BL3620" s="52"/>
    </row>
    <row r="3621" spans="62:64" x14ac:dyDescent="0.45">
      <c r="BJ3621" s="19"/>
      <c r="BL3621" s="52"/>
    </row>
    <row r="3622" spans="62:64" x14ac:dyDescent="0.45">
      <c r="BJ3622" s="19"/>
      <c r="BL3622" s="52"/>
    </row>
    <row r="3623" spans="62:64" x14ac:dyDescent="0.45">
      <c r="BJ3623" s="19"/>
      <c r="BL3623" s="52"/>
    </row>
    <row r="3624" spans="62:64" x14ac:dyDescent="0.45">
      <c r="BJ3624" s="19"/>
      <c r="BL3624" s="52"/>
    </row>
    <row r="3625" spans="62:64" x14ac:dyDescent="0.45">
      <c r="BJ3625" s="19"/>
      <c r="BL3625" s="52"/>
    </row>
    <row r="3626" spans="62:64" x14ac:dyDescent="0.45">
      <c r="BJ3626" s="19"/>
      <c r="BL3626" s="52"/>
    </row>
    <row r="3627" spans="62:64" x14ac:dyDescent="0.45">
      <c r="BJ3627" s="19"/>
      <c r="BL3627" s="52"/>
    </row>
    <row r="3628" spans="62:64" x14ac:dyDescent="0.45">
      <c r="BJ3628" s="19"/>
      <c r="BL3628" s="52"/>
    </row>
    <row r="3629" spans="62:64" x14ac:dyDescent="0.45">
      <c r="BJ3629" s="19"/>
      <c r="BL3629" s="52"/>
    </row>
    <row r="3630" spans="62:64" x14ac:dyDescent="0.45">
      <c r="BJ3630" s="19"/>
      <c r="BL3630" s="52"/>
    </row>
    <row r="3631" spans="62:64" x14ac:dyDescent="0.45">
      <c r="BJ3631" s="19"/>
      <c r="BL3631" s="52"/>
    </row>
    <row r="3632" spans="62:64" x14ac:dyDescent="0.45">
      <c r="BJ3632" s="19"/>
      <c r="BL3632" s="52"/>
    </row>
    <row r="3633" spans="62:64" x14ac:dyDescent="0.45">
      <c r="BJ3633" s="19"/>
      <c r="BL3633" s="52"/>
    </row>
    <row r="3634" spans="62:64" x14ac:dyDescent="0.45">
      <c r="BJ3634" s="19"/>
      <c r="BL3634" s="52"/>
    </row>
    <row r="3635" spans="62:64" x14ac:dyDescent="0.45">
      <c r="BJ3635" s="19"/>
      <c r="BL3635" s="52"/>
    </row>
    <row r="3636" spans="62:64" x14ac:dyDescent="0.45">
      <c r="BJ3636" s="19"/>
      <c r="BL3636" s="52"/>
    </row>
    <row r="3637" spans="62:64" x14ac:dyDescent="0.45">
      <c r="BJ3637" s="19"/>
      <c r="BL3637" s="52"/>
    </row>
    <row r="3638" spans="62:64" x14ac:dyDescent="0.45">
      <c r="BJ3638" s="19"/>
      <c r="BL3638" s="52"/>
    </row>
    <row r="3639" spans="62:64" x14ac:dyDescent="0.45">
      <c r="BJ3639" s="19"/>
      <c r="BL3639" s="52"/>
    </row>
    <row r="3640" spans="62:64" x14ac:dyDescent="0.45">
      <c r="BJ3640" s="19"/>
      <c r="BL3640" s="52"/>
    </row>
    <row r="3641" spans="62:64" x14ac:dyDescent="0.45">
      <c r="BJ3641" s="19"/>
      <c r="BL3641" s="52"/>
    </row>
    <row r="3642" spans="62:64" x14ac:dyDescent="0.45">
      <c r="BJ3642" s="19"/>
      <c r="BL3642" s="52"/>
    </row>
    <row r="3643" spans="62:64" x14ac:dyDescent="0.45">
      <c r="BJ3643" s="19"/>
      <c r="BL3643" s="52"/>
    </row>
    <row r="3644" spans="62:64" x14ac:dyDescent="0.45">
      <c r="BJ3644" s="19"/>
      <c r="BL3644" s="52"/>
    </row>
    <row r="3645" spans="62:64" x14ac:dyDescent="0.45">
      <c r="BJ3645" s="19"/>
      <c r="BL3645" s="52"/>
    </row>
    <row r="3646" spans="62:64" x14ac:dyDescent="0.45">
      <c r="BJ3646" s="19"/>
      <c r="BL3646" s="52"/>
    </row>
    <row r="3647" spans="62:64" x14ac:dyDescent="0.45">
      <c r="BJ3647" s="19"/>
      <c r="BL3647" s="52"/>
    </row>
    <row r="3648" spans="62:64" x14ac:dyDescent="0.45">
      <c r="BJ3648" s="19"/>
      <c r="BL3648" s="52"/>
    </row>
    <row r="3649" spans="62:64" x14ac:dyDescent="0.45">
      <c r="BJ3649" s="19"/>
      <c r="BL3649" s="52"/>
    </row>
    <row r="3650" spans="62:64" x14ac:dyDescent="0.45">
      <c r="BJ3650" s="19"/>
      <c r="BL3650" s="52"/>
    </row>
    <row r="3651" spans="62:64" x14ac:dyDescent="0.45">
      <c r="BJ3651" s="19"/>
      <c r="BL3651" s="52"/>
    </row>
    <row r="3652" spans="62:64" x14ac:dyDescent="0.45">
      <c r="BJ3652" s="19"/>
      <c r="BL3652" s="52"/>
    </row>
    <row r="3653" spans="62:64" x14ac:dyDescent="0.45">
      <c r="BJ3653" s="19"/>
      <c r="BL3653" s="52"/>
    </row>
    <row r="3654" spans="62:64" x14ac:dyDescent="0.45">
      <c r="BJ3654" s="19"/>
      <c r="BL3654" s="52"/>
    </row>
    <row r="3655" spans="62:64" x14ac:dyDescent="0.45">
      <c r="BJ3655" s="19"/>
      <c r="BL3655" s="52"/>
    </row>
    <row r="3656" spans="62:64" x14ac:dyDescent="0.45">
      <c r="BJ3656" s="19"/>
      <c r="BL3656" s="52"/>
    </row>
    <row r="3657" spans="62:64" x14ac:dyDescent="0.45">
      <c r="BJ3657" s="19"/>
      <c r="BL3657" s="52"/>
    </row>
    <row r="3658" spans="62:64" x14ac:dyDescent="0.45">
      <c r="BJ3658" s="19"/>
      <c r="BL3658" s="52"/>
    </row>
    <row r="3659" spans="62:64" x14ac:dyDescent="0.45">
      <c r="BJ3659" s="19"/>
      <c r="BL3659" s="52"/>
    </row>
    <row r="3660" spans="62:64" x14ac:dyDescent="0.45">
      <c r="BJ3660" s="19"/>
      <c r="BL3660" s="52"/>
    </row>
    <row r="3661" spans="62:64" x14ac:dyDescent="0.45">
      <c r="BJ3661" s="19"/>
      <c r="BL3661" s="52"/>
    </row>
    <row r="3662" spans="62:64" x14ac:dyDescent="0.45">
      <c r="BJ3662" s="19"/>
      <c r="BL3662" s="52"/>
    </row>
    <row r="3663" spans="62:64" x14ac:dyDescent="0.45">
      <c r="BJ3663" s="19"/>
      <c r="BL3663" s="52"/>
    </row>
    <row r="3664" spans="62:64" x14ac:dyDescent="0.45">
      <c r="BJ3664" s="19"/>
      <c r="BL3664" s="52"/>
    </row>
    <row r="3665" spans="62:64" x14ac:dyDescent="0.45">
      <c r="BJ3665" s="19"/>
      <c r="BL3665" s="52"/>
    </row>
    <row r="3666" spans="62:64" x14ac:dyDescent="0.45">
      <c r="BJ3666" s="19"/>
      <c r="BL3666" s="52"/>
    </row>
    <row r="3667" spans="62:64" x14ac:dyDescent="0.45">
      <c r="BJ3667" s="19"/>
      <c r="BL3667" s="52"/>
    </row>
    <row r="3668" spans="62:64" x14ac:dyDescent="0.45">
      <c r="BJ3668" s="19"/>
      <c r="BL3668" s="52"/>
    </row>
    <row r="3669" spans="62:64" x14ac:dyDescent="0.45">
      <c r="BJ3669" s="19"/>
      <c r="BL3669" s="52"/>
    </row>
    <row r="3670" spans="62:64" x14ac:dyDescent="0.45">
      <c r="BJ3670" s="19"/>
      <c r="BL3670" s="52"/>
    </row>
    <row r="3671" spans="62:64" x14ac:dyDescent="0.45">
      <c r="BJ3671" s="19"/>
      <c r="BL3671" s="52"/>
    </row>
    <row r="3672" spans="62:64" x14ac:dyDescent="0.45">
      <c r="BJ3672" s="19"/>
      <c r="BL3672" s="52"/>
    </row>
    <row r="3673" spans="62:64" x14ac:dyDescent="0.45">
      <c r="BJ3673" s="19"/>
      <c r="BL3673" s="52"/>
    </row>
    <row r="3674" spans="62:64" x14ac:dyDescent="0.45">
      <c r="BJ3674" s="19"/>
      <c r="BL3674" s="52"/>
    </row>
    <row r="3675" spans="62:64" x14ac:dyDescent="0.45">
      <c r="BJ3675" s="19"/>
      <c r="BL3675" s="52"/>
    </row>
    <row r="3676" spans="62:64" x14ac:dyDescent="0.45">
      <c r="BJ3676" s="19"/>
      <c r="BL3676" s="52"/>
    </row>
    <row r="3677" spans="62:64" x14ac:dyDescent="0.45">
      <c r="BJ3677" s="19"/>
      <c r="BL3677" s="52"/>
    </row>
    <row r="3678" spans="62:64" x14ac:dyDescent="0.45">
      <c r="BJ3678" s="19"/>
      <c r="BL3678" s="52"/>
    </row>
    <row r="3679" spans="62:64" x14ac:dyDescent="0.45">
      <c r="BJ3679" s="19"/>
      <c r="BL3679" s="52"/>
    </row>
    <row r="3680" spans="62:64" x14ac:dyDescent="0.45">
      <c r="BJ3680" s="19"/>
      <c r="BL3680" s="52"/>
    </row>
    <row r="3681" spans="62:64" x14ac:dyDescent="0.45">
      <c r="BJ3681" s="19"/>
      <c r="BL3681" s="52"/>
    </row>
    <row r="3682" spans="62:64" x14ac:dyDescent="0.45">
      <c r="BJ3682" s="19"/>
      <c r="BL3682" s="52"/>
    </row>
    <row r="3683" spans="62:64" x14ac:dyDescent="0.45">
      <c r="BJ3683" s="19"/>
      <c r="BL3683" s="52"/>
    </row>
    <row r="3684" spans="62:64" x14ac:dyDescent="0.45">
      <c r="BJ3684" s="19"/>
      <c r="BL3684" s="52"/>
    </row>
    <row r="3685" spans="62:64" x14ac:dyDescent="0.45">
      <c r="BJ3685" s="19"/>
      <c r="BL3685" s="52"/>
    </row>
    <row r="3686" spans="62:64" x14ac:dyDescent="0.45">
      <c r="BJ3686" s="19"/>
      <c r="BL3686" s="52"/>
    </row>
    <row r="3687" spans="62:64" x14ac:dyDescent="0.45">
      <c r="BJ3687" s="19"/>
      <c r="BL3687" s="52"/>
    </row>
    <row r="3688" spans="62:64" x14ac:dyDescent="0.45">
      <c r="BJ3688" s="19"/>
      <c r="BL3688" s="52"/>
    </row>
    <row r="3689" spans="62:64" x14ac:dyDescent="0.45">
      <c r="BJ3689" s="19"/>
      <c r="BL3689" s="52"/>
    </row>
    <row r="3690" spans="62:64" x14ac:dyDescent="0.45">
      <c r="BJ3690" s="19"/>
      <c r="BL3690" s="52"/>
    </row>
    <row r="3691" spans="62:64" x14ac:dyDescent="0.45">
      <c r="BJ3691" s="19"/>
      <c r="BL3691" s="52"/>
    </row>
    <row r="3692" spans="62:64" x14ac:dyDescent="0.45">
      <c r="BJ3692" s="19"/>
      <c r="BL3692" s="52"/>
    </row>
    <row r="3693" spans="62:64" x14ac:dyDescent="0.45">
      <c r="BJ3693" s="19"/>
      <c r="BL3693" s="52"/>
    </row>
    <row r="3694" spans="62:64" x14ac:dyDescent="0.45">
      <c r="BJ3694" s="19"/>
      <c r="BL3694" s="52"/>
    </row>
    <row r="3695" spans="62:64" x14ac:dyDescent="0.45">
      <c r="BJ3695" s="19"/>
      <c r="BL3695" s="52"/>
    </row>
    <row r="3696" spans="62:64" x14ac:dyDescent="0.45">
      <c r="BJ3696" s="19"/>
      <c r="BL3696" s="52"/>
    </row>
    <row r="3697" spans="62:64" x14ac:dyDescent="0.45">
      <c r="BJ3697" s="19"/>
      <c r="BL3697" s="52"/>
    </row>
    <row r="3698" spans="62:64" x14ac:dyDescent="0.45">
      <c r="BJ3698" s="19"/>
      <c r="BL3698" s="52"/>
    </row>
    <row r="3699" spans="62:64" x14ac:dyDescent="0.45">
      <c r="BJ3699" s="19"/>
      <c r="BL3699" s="52"/>
    </row>
    <row r="3700" spans="62:64" x14ac:dyDescent="0.45">
      <c r="BJ3700" s="19"/>
      <c r="BL3700" s="52"/>
    </row>
    <row r="3701" spans="62:64" x14ac:dyDescent="0.45">
      <c r="BJ3701" s="19"/>
      <c r="BL3701" s="52"/>
    </row>
    <row r="3702" spans="62:64" x14ac:dyDescent="0.45">
      <c r="BJ3702" s="19"/>
      <c r="BL3702" s="52"/>
    </row>
    <row r="3703" spans="62:64" x14ac:dyDescent="0.45">
      <c r="BJ3703" s="19"/>
      <c r="BL3703" s="52"/>
    </row>
    <row r="3704" spans="62:64" x14ac:dyDescent="0.45">
      <c r="BJ3704" s="19"/>
      <c r="BL3704" s="52"/>
    </row>
    <row r="3705" spans="62:64" x14ac:dyDescent="0.45">
      <c r="BJ3705" s="19"/>
      <c r="BL3705" s="52"/>
    </row>
    <row r="3706" spans="62:64" x14ac:dyDescent="0.45">
      <c r="BJ3706" s="19"/>
      <c r="BL3706" s="52"/>
    </row>
    <row r="3707" spans="62:64" x14ac:dyDescent="0.45">
      <c r="BJ3707" s="19"/>
      <c r="BL3707" s="52"/>
    </row>
    <row r="3708" spans="62:64" x14ac:dyDescent="0.45">
      <c r="BJ3708" s="19"/>
      <c r="BL3708" s="52"/>
    </row>
    <row r="3709" spans="62:64" x14ac:dyDescent="0.45">
      <c r="BJ3709" s="19"/>
      <c r="BL3709" s="52"/>
    </row>
    <row r="3710" spans="62:64" x14ac:dyDescent="0.45">
      <c r="BJ3710" s="19"/>
      <c r="BL3710" s="52"/>
    </row>
    <row r="3711" spans="62:64" x14ac:dyDescent="0.45">
      <c r="BJ3711" s="19"/>
      <c r="BL3711" s="52"/>
    </row>
    <row r="3712" spans="62:64" x14ac:dyDescent="0.45">
      <c r="BJ3712" s="19"/>
      <c r="BL3712" s="52"/>
    </row>
    <row r="3713" spans="62:64" x14ac:dyDescent="0.45">
      <c r="BJ3713" s="19"/>
      <c r="BL3713" s="52"/>
    </row>
    <row r="3714" spans="62:64" x14ac:dyDescent="0.45">
      <c r="BJ3714" s="19"/>
      <c r="BL3714" s="52"/>
    </row>
    <row r="3715" spans="62:64" x14ac:dyDescent="0.45">
      <c r="BJ3715" s="19"/>
      <c r="BL3715" s="52"/>
    </row>
    <row r="3716" spans="62:64" x14ac:dyDescent="0.45">
      <c r="BJ3716" s="19"/>
      <c r="BL3716" s="52"/>
    </row>
    <row r="3717" spans="62:64" x14ac:dyDescent="0.45">
      <c r="BJ3717" s="19"/>
      <c r="BL3717" s="52"/>
    </row>
    <row r="3718" spans="62:64" x14ac:dyDescent="0.45">
      <c r="BJ3718" s="19"/>
      <c r="BL3718" s="52"/>
    </row>
    <row r="3719" spans="62:64" x14ac:dyDescent="0.45">
      <c r="BJ3719" s="19"/>
      <c r="BL3719" s="52"/>
    </row>
    <row r="3720" spans="62:64" x14ac:dyDescent="0.45">
      <c r="BJ3720" s="19"/>
      <c r="BL3720" s="52"/>
    </row>
    <row r="3721" spans="62:64" x14ac:dyDescent="0.45">
      <c r="BJ3721" s="19"/>
      <c r="BL3721" s="52"/>
    </row>
    <row r="3722" spans="62:64" x14ac:dyDescent="0.45">
      <c r="BJ3722" s="19"/>
      <c r="BL3722" s="52"/>
    </row>
    <row r="3723" spans="62:64" x14ac:dyDescent="0.45">
      <c r="BJ3723" s="19"/>
      <c r="BL3723" s="52"/>
    </row>
    <row r="3724" spans="62:64" x14ac:dyDescent="0.45">
      <c r="BJ3724" s="19"/>
      <c r="BL3724" s="52"/>
    </row>
    <row r="3725" spans="62:64" x14ac:dyDescent="0.45">
      <c r="BJ3725" s="19"/>
      <c r="BL3725" s="52"/>
    </row>
    <row r="3726" spans="62:64" x14ac:dyDescent="0.45">
      <c r="BJ3726" s="19"/>
      <c r="BL3726" s="52"/>
    </row>
    <row r="3727" spans="62:64" x14ac:dyDescent="0.45">
      <c r="BJ3727" s="19"/>
      <c r="BL3727" s="52"/>
    </row>
    <row r="3728" spans="62:64" x14ac:dyDescent="0.45">
      <c r="BJ3728" s="19"/>
      <c r="BL3728" s="52"/>
    </row>
    <row r="3729" spans="62:64" x14ac:dyDescent="0.45">
      <c r="BJ3729" s="19"/>
      <c r="BL3729" s="52"/>
    </row>
    <row r="3730" spans="62:64" x14ac:dyDescent="0.45">
      <c r="BJ3730" s="19"/>
      <c r="BL3730" s="52"/>
    </row>
    <row r="3731" spans="62:64" x14ac:dyDescent="0.45">
      <c r="BJ3731" s="19"/>
      <c r="BL3731" s="52"/>
    </row>
    <row r="3732" spans="62:64" x14ac:dyDescent="0.45">
      <c r="BJ3732" s="19"/>
      <c r="BL3732" s="52"/>
    </row>
    <row r="3733" spans="62:64" x14ac:dyDescent="0.45">
      <c r="BJ3733" s="19"/>
      <c r="BL3733" s="52"/>
    </row>
    <row r="3734" spans="62:64" x14ac:dyDescent="0.45">
      <c r="BJ3734" s="19"/>
      <c r="BL3734" s="52"/>
    </row>
    <row r="3735" spans="62:64" x14ac:dyDescent="0.45">
      <c r="BJ3735" s="19"/>
      <c r="BL3735" s="52"/>
    </row>
    <row r="3736" spans="62:64" x14ac:dyDescent="0.45">
      <c r="BJ3736" s="19"/>
      <c r="BL3736" s="52"/>
    </row>
    <row r="3737" spans="62:64" x14ac:dyDescent="0.45">
      <c r="BJ3737" s="19"/>
      <c r="BL3737" s="52"/>
    </row>
    <row r="3738" spans="62:64" x14ac:dyDescent="0.45">
      <c r="BJ3738" s="19"/>
      <c r="BL3738" s="52"/>
    </row>
    <row r="3739" spans="62:64" x14ac:dyDescent="0.45">
      <c r="BJ3739" s="19"/>
      <c r="BL3739" s="52"/>
    </row>
    <row r="3740" spans="62:64" x14ac:dyDescent="0.45">
      <c r="BJ3740" s="19"/>
      <c r="BL3740" s="52"/>
    </row>
    <row r="3741" spans="62:64" x14ac:dyDescent="0.45">
      <c r="BJ3741" s="19"/>
      <c r="BL3741" s="52"/>
    </row>
    <row r="3742" spans="62:64" x14ac:dyDescent="0.45">
      <c r="BJ3742" s="19"/>
      <c r="BL3742" s="52"/>
    </row>
    <row r="3743" spans="62:64" x14ac:dyDescent="0.45">
      <c r="BJ3743" s="19"/>
      <c r="BL3743" s="52"/>
    </row>
    <row r="3744" spans="62:64" x14ac:dyDescent="0.45">
      <c r="BJ3744" s="19"/>
      <c r="BL3744" s="52"/>
    </row>
    <row r="3745" spans="62:64" x14ac:dyDescent="0.45">
      <c r="BJ3745" s="19"/>
      <c r="BL3745" s="52"/>
    </row>
    <row r="3746" spans="62:64" x14ac:dyDescent="0.45">
      <c r="BJ3746" s="19"/>
      <c r="BL3746" s="52"/>
    </row>
    <row r="3747" spans="62:64" x14ac:dyDescent="0.45">
      <c r="BJ3747" s="19"/>
      <c r="BL3747" s="52"/>
    </row>
    <row r="3748" spans="62:64" x14ac:dyDescent="0.45">
      <c r="BJ3748" s="19"/>
      <c r="BL3748" s="52"/>
    </row>
    <row r="3749" spans="62:64" x14ac:dyDescent="0.45">
      <c r="BJ3749" s="19"/>
      <c r="BL3749" s="52"/>
    </row>
    <row r="3750" spans="62:64" x14ac:dyDescent="0.45">
      <c r="BJ3750" s="19"/>
      <c r="BL3750" s="52"/>
    </row>
    <row r="3751" spans="62:64" x14ac:dyDescent="0.45">
      <c r="BJ3751" s="19"/>
      <c r="BL3751" s="52"/>
    </row>
    <row r="3752" spans="62:64" x14ac:dyDescent="0.45">
      <c r="BJ3752" s="19"/>
      <c r="BL3752" s="52"/>
    </row>
    <row r="3753" spans="62:64" x14ac:dyDescent="0.45">
      <c r="BJ3753" s="19"/>
      <c r="BL3753" s="52"/>
    </row>
    <row r="3754" spans="62:64" x14ac:dyDescent="0.45">
      <c r="BJ3754" s="19"/>
      <c r="BL3754" s="52"/>
    </row>
    <row r="3755" spans="62:64" x14ac:dyDescent="0.45">
      <c r="BJ3755" s="19"/>
      <c r="BL3755" s="52"/>
    </row>
    <row r="3756" spans="62:64" x14ac:dyDescent="0.45">
      <c r="BJ3756" s="19"/>
      <c r="BL3756" s="52"/>
    </row>
    <row r="3757" spans="62:64" x14ac:dyDescent="0.45">
      <c r="BJ3757" s="19"/>
      <c r="BL3757" s="52"/>
    </row>
    <row r="3758" spans="62:64" x14ac:dyDescent="0.45">
      <c r="BJ3758" s="19"/>
      <c r="BL3758" s="52"/>
    </row>
    <row r="3759" spans="62:64" x14ac:dyDescent="0.45">
      <c r="BJ3759" s="19"/>
      <c r="BL3759" s="52"/>
    </row>
    <row r="3760" spans="62:64" x14ac:dyDescent="0.45">
      <c r="BJ3760" s="19"/>
      <c r="BL3760" s="52"/>
    </row>
    <row r="3761" spans="62:64" x14ac:dyDescent="0.45">
      <c r="BJ3761" s="19"/>
      <c r="BL3761" s="52"/>
    </row>
    <row r="3762" spans="62:64" x14ac:dyDescent="0.45">
      <c r="BJ3762" s="19"/>
      <c r="BL3762" s="52"/>
    </row>
    <row r="3763" spans="62:64" x14ac:dyDescent="0.45">
      <c r="BJ3763" s="19"/>
      <c r="BL3763" s="52"/>
    </row>
    <row r="3764" spans="62:64" x14ac:dyDescent="0.45">
      <c r="BJ3764" s="19"/>
      <c r="BL3764" s="52"/>
    </row>
    <row r="3765" spans="62:64" x14ac:dyDescent="0.45">
      <c r="BJ3765" s="19"/>
      <c r="BL3765" s="52"/>
    </row>
    <row r="3766" spans="62:64" x14ac:dyDescent="0.45">
      <c r="BJ3766" s="19"/>
      <c r="BL3766" s="52"/>
    </row>
    <row r="3767" spans="62:64" x14ac:dyDescent="0.45">
      <c r="BJ3767" s="19"/>
      <c r="BL3767" s="52"/>
    </row>
    <row r="3768" spans="62:64" x14ac:dyDescent="0.45">
      <c r="BJ3768" s="19"/>
      <c r="BL3768" s="52"/>
    </row>
    <row r="3769" spans="62:64" x14ac:dyDescent="0.45">
      <c r="BJ3769" s="19"/>
      <c r="BL3769" s="52"/>
    </row>
    <row r="3770" spans="62:64" x14ac:dyDescent="0.45">
      <c r="BJ3770" s="19"/>
      <c r="BL3770" s="52"/>
    </row>
    <row r="3771" spans="62:64" x14ac:dyDescent="0.45">
      <c r="BJ3771" s="19"/>
      <c r="BL3771" s="52"/>
    </row>
    <row r="3772" spans="62:64" x14ac:dyDescent="0.45">
      <c r="BJ3772" s="19"/>
      <c r="BL3772" s="52"/>
    </row>
    <row r="3773" spans="62:64" x14ac:dyDescent="0.45">
      <c r="BJ3773" s="19"/>
      <c r="BL3773" s="52"/>
    </row>
    <row r="3774" spans="62:64" x14ac:dyDescent="0.45">
      <c r="BJ3774" s="19"/>
      <c r="BL3774" s="52"/>
    </row>
    <row r="3775" spans="62:64" x14ac:dyDescent="0.45">
      <c r="BJ3775" s="19"/>
      <c r="BL3775" s="52"/>
    </row>
    <row r="3776" spans="62:64" x14ac:dyDescent="0.45">
      <c r="BJ3776" s="19"/>
      <c r="BL3776" s="52"/>
    </row>
    <row r="3777" spans="62:64" x14ac:dyDescent="0.45">
      <c r="BJ3777" s="19"/>
      <c r="BL3777" s="52"/>
    </row>
    <row r="3778" spans="62:64" x14ac:dyDescent="0.45">
      <c r="BJ3778" s="19"/>
      <c r="BL3778" s="52"/>
    </row>
    <row r="3779" spans="62:64" x14ac:dyDescent="0.45">
      <c r="BJ3779" s="19"/>
      <c r="BL3779" s="52"/>
    </row>
    <row r="3780" spans="62:64" x14ac:dyDescent="0.45">
      <c r="BJ3780" s="19"/>
      <c r="BL3780" s="52"/>
    </row>
    <row r="3781" spans="62:64" x14ac:dyDescent="0.45">
      <c r="BJ3781" s="19"/>
      <c r="BL3781" s="52"/>
    </row>
    <row r="3782" spans="62:64" x14ac:dyDescent="0.45">
      <c r="BJ3782" s="19"/>
      <c r="BL3782" s="52"/>
    </row>
    <row r="3783" spans="62:64" x14ac:dyDescent="0.45">
      <c r="BJ3783" s="19"/>
      <c r="BL3783" s="52"/>
    </row>
    <row r="3784" spans="62:64" x14ac:dyDescent="0.45">
      <c r="BJ3784" s="19"/>
      <c r="BL3784" s="52"/>
    </row>
    <row r="3785" spans="62:64" x14ac:dyDescent="0.45">
      <c r="BJ3785" s="19"/>
      <c r="BL3785" s="52"/>
    </row>
    <row r="3786" spans="62:64" x14ac:dyDescent="0.45">
      <c r="BJ3786" s="19"/>
      <c r="BL3786" s="52"/>
    </row>
    <row r="3787" spans="62:64" x14ac:dyDescent="0.45">
      <c r="BJ3787" s="19"/>
      <c r="BL3787" s="52"/>
    </row>
    <row r="3788" spans="62:64" x14ac:dyDescent="0.45">
      <c r="BJ3788" s="19"/>
      <c r="BL3788" s="52"/>
    </row>
    <row r="3789" spans="62:64" x14ac:dyDescent="0.45">
      <c r="BJ3789" s="19"/>
      <c r="BL3789" s="52"/>
    </row>
    <row r="3790" spans="62:64" x14ac:dyDescent="0.45">
      <c r="BJ3790" s="19"/>
      <c r="BL3790" s="52"/>
    </row>
    <row r="3791" spans="62:64" x14ac:dyDescent="0.45">
      <c r="BJ3791" s="19"/>
      <c r="BL3791" s="52"/>
    </row>
    <row r="3792" spans="62:64" x14ac:dyDescent="0.45">
      <c r="BJ3792" s="19"/>
      <c r="BL3792" s="52"/>
    </row>
    <row r="3793" spans="62:64" x14ac:dyDescent="0.45">
      <c r="BJ3793" s="19"/>
      <c r="BL3793" s="52"/>
    </row>
    <row r="3794" spans="62:64" x14ac:dyDescent="0.45">
      <c r="BJ3794" s="19"/>
      <c r="BL3794" s="52"/>
    </row>
    <row r="3795" spans="62:64" x14ac:dyDescent="0.45">
      <c r="BJ3795" s="19"/>
      <c r="BL3795" s="52"/>
    </row>
    <row r="3796" spans="62:64" x14ac:dyDescent="0.45">
      <c r="BJ3796" s="19"/>
      <c r="BL3796" s="52"/>
    </row>
    <row r="3797" spans="62:64" x14ac:dyDescent="0.45">
      <c r="BJ3797" s="19"/>
      <c r="BL3797" s="52"/>
    </row>
    <row r="3798" spans="62:64" x14ac:dyDescent="0.45">
      <c r="BJ3798" s="19"/>
      <c r="BL3798" s="52"/>
    </row>
    <row r="3799" spans="62:64" x14ac:dyDescent="0.45">
      <c r="BJ3799" s="19"/>
      <c r="BL3799" s="52"/>
    </row>
    <row r="3800" spans="62:64" x14ac:dyDescent="0.45">
      <c r="BJ3800" s="19"/>
      <c r="BL3800" s="52"/>
    </row>
    <row r="3801" spans="62:64" x14ac:dyDescent="0.45">
      <c r="BJ3801" s="19"/>
      <c r="BL3801" s="52"/>
    </row>
    <row r="3802" spans="62:64" x14ac:dyDescent="0.45">
      <c r="BJ3802" s="19"/>
      <c r="BL3802" s="52"/>
    </row>
    <row r="3803" spans="62:64" x14ac:dyDescent="0.45">
      <c r="BJ3803" s="19"/>
      <c r="BL3803" s="52"/>
    </row>
    <row r="3804" spans="62:64" x14ac:dyDescent="0.45">
      <c r="BJ3804" s="19"/>
      <c r="BL3804" s="52"/>
    </row>
    <row r="3805" spans="62:64" x14ac:dyDescent="0.45">
      <c r="BJ3805" s="19"/>
      <c r="BL3805" s="52"/>
    </row>
    <row r="3806" spans="62:64" x14ac:dyDescent="0.45">
      <c r="BJ3806" s="19"/>
      <c r="BL3806" s="52"/>
    </row>
    <row r="3807" spans="62:64" x14ac:dyDescent="0.45">
      <c r="BJ3807" s="19"/>
      <c r="BL3807" s="52"/>
    </row>
    <row r="3808" spans="62:64" x14ac:dyDescent="0.45">
      <c r="BJ3808" s="19"/>
      <c r="BL3808" s="52"/>
    </row>
    <row r="3809" spans="62:64" x14ac:dyDescent="0.45">
      <c r="BJ3809" s="19"/>
      <c r="BL3809" s="52"/>
    </row>
    <row r="3810" spans="62:64" x14ac:dyDescent="0.45">
      <c r="BJ3810" s="19"/>
      <c r="BL3810" s="52"/>
    </row>
    <row r="3811" spans="62:64" x14ac:dyDescent="0.45">
      <c r="BJ3811" s="19"/>
      <c r="BL3811" s="52"/>
    </row>
    <row r="3812" spans="62:64" x14ac:dyDescent="0.45">
      <c r="BJ3812" s="19"/>
      <c r="BL3812" s="52"/>
    </row>
    <row r="3813" spans="62:64" x14ac:dyDescent="0.45">
      <c r="BJ3813" s="19"/>
      <c r="BL3813" s="52"/>
    </row>
    <row r="3814" spans="62:64" x14ac:dyDescent="0.45">
      <c r="BJ3814" s="19"/>
      <c r="BL3814" s="52"/>
    </row>
    <row r="3815" spans="62:64" x14ac:dyDescent="0.45">
      <c r="BJ3815" s="19"/>
      <c r="BL3815" s="52"/>
    </row>
    <row r="3816" spans="62:64" x14ac:dyDescent="0.45">
      <c r="BJ3816" s="19"/>
      <c r="BL3816" s="52"/>
    </row>
    <row r="3817" spans="62:64" x14ac:dyDescent="0.45">
      <c r="BJ3817" s="19"/>
      <c r="BL3817" s="52"/>
    </row>
    <row r="3818" spans="62:64" x14ac:dyDescent="0.45">
      <c r="BJ3818" s="19"/>
      <c r="BL3818" s="52"/>
    </row>
    <row r="3819" spans="62:64" x14ac:dyDescent="0.45">
      <c r="BJ3819" s="19"/>
      <c r="BL3819" s="52"/>
    </row>
    <row r="3820" spans="62:64" x14ac:dyDescent="0.45">
      <c r="BJ3820" s="19"/>
      <c r="BL3820" s="52"/>
    </row>
    <row r="3821" spans="62:64" x14ac:dyDescent="0.45">
      <c r="BJ3821" s="19"/>
      <c r="BL3821" s="52"/>
    </row>
    <row r="3822" spans="62:64" x14ac:dyDescent="0.45">
      <c r="BJ3822" s="19"/>
      <c r="BL3822" s="52"/>
    </row>
    <row r="3823" spans="62:64" x14ac:dyDescent="0.45">
      <c r="BJ3823" s="19"/>
      <c r="BL3823" s="52"/>
    </row>
    <row r="3824" spans="62:64" x14ac:dyDescent="0.45">
      <c r="BJ3824" s="19"/>
      <c r="BL3824" s="52"/>
    </row>
    <row r="3825" spans="62:64" x14ac:dyDescent="0.45">
      <c r="BJ3825" s="19"/>
      <c r="BL3825" s="52"/>
    </row>
    <row r="3826" spans="62:64" x14ac:dyDescent="0.45">
      <c r="BJ3826" s="19"/>
      <c r="BL3826" s="52"/>
    </row>
    <row r="3827" spans="62:64" x14ac:dyDescent="0.45">
      <c r="BJ3827" s="19"/>
      <c r="BL3827" s="52"/>
    </row>
    <row r="3828" spans="62:64" x14ac:dyDescent="0.45">
      <c r="BJ3828" s="19"/>
      <c r="BL3828" s="52"/>
    </row>
    <row r="3829" spans="62:64" x14ac:dyDescent="0.45">
      <c r="BJ3829" s="19"/>
      <c r="BL3829" s="52"/>
    </row>
    <row r="3830" spans="62:64" x14ac:dyDescent="0.45">
      <c r="BJ3830" s="19"/>
      <c r="BL3830" s="52"/>
    </row>
    <row r="3831" spans="62:64" x14ac:dyDescent="0.45">
      <c r="BJ3831" s="19"/>
      <c r="BL3831" s="52"/>
    </row>
    <row r="3832" spans="62:64" x14ac:dyDescent="0.45">
      <c r="BJ3832" s="19"/>
      <c r="BL3832" s="52"/>
    </row>
    <row r="3833" spans="62:64" x14ac:dyDescent="0.45">
      <c r="BJ3833" s="19"/>
      <c r="BL3833" s="52"/>
    </row>
    <row r="3834" spans="62:64" x14ac:dyDescent="0.45">
      <c r="BJ3834" s="19"/>
      <c r="BL3834" s="52"/>
    </row>
    <row r="3835" spans="62:64" x14ac:dyDescent="0.45">
      <c r="BJ3835" s="19"/>
      <c r="BL3835" s="52"/>
    </row>
    <row r="3836" spans="62:64" x14ac:dyDescent="0.45">
      <c r="BJ3836" s="19"/>
      <c r="BL3836" s="52"/>
    </row>
    <row r="3837" spans="62:64" x14ac:dyDescent="0.45">
      <c r="BJ3837" s="19"/>
      <c r="BL3837" s="52"/>
    </row>
    <row r="3838" spans="62:64" x14ac:dyDescent="0.45">
      <c r="BJ3838" s="19"/>
      <c r="BL3838" s="52"/>
    </row>
    <row r="3839" spans="62:64" x14ac:dyDescent="0.45">
      <c r="BJ3839" s="19"/>
      <c r="BL3839" s="52"/>
    </row>
    <row r="3840" spans="62:64" x14ac:dyDescent="0.45">
      <c r="BJ3840" s="19"/>
      <c r="BL3840" s="52"/>
    </row>
    <row r="3841" spans="62:64" x14ac:dyDescent="0.45">
      <c r="BJ3841" s="19"/>
      <c r="BL3841" s="52"/>
    </row>
    <row r="3842" spans="62:64" x14ac:dyDescent="0.45">
      <c r="BJ3842" s="19"/>
      <c r="BL3842" s="52"/>
    </row>
    <row r="3843" spans="62:64" x14ac:dyDescent="0.45">
      <c r="BJ3843" s="19"/>
      <c r="BL3843" s="52"/>
    </row>
    <row r="3844" spans="62:64" x14ac:dyDescent="0.45">
      <c r="BJ3844" s="19"/>
      <c r="BL3844" s="52"/>
    </row>
    <row r="3845" spans="62:64" x14ac:dyDescent="0.45">
      <c r="BJ3845" s="19"/>
      <c r="BL3845" s="52"/>
    </row>
    <row r="3846" spans="62:64" x14ac:dyDescent="0.45">
      <c r="BJ3846" s="19"/>
      <c r="BL3846" s="52"/>
    </row>
    <row r="3847" spans="62:64" x14ac:dyDescent="0.45">
      <c r="BJ3847" s="19"/>
      <c r="BL3847" s="52"/>
    </row>
    <row r="3848" spans="62:64" x14ac:dyDescent="0.45">
      <c r="BJ3848" s="19"/>
      <c r="BL3848" s="52"/>
    </row>
    <row r="3849" spans="62:64" x14ac:dyDescent="0.45">
      <c r="BJ3849" s="19"/>
      <c r="BL3849" s="52"/>
    </row>
    <row r="3850" spans="62:64" x14ac:dyDescent="0.45">
      <c r="BJ3850" s="19"/>
      <c r="BL3850" s="52"/>
    </row>
    <row r="3851" spans="62:64" x14ac:dyDescent="0.45">
      <c r="BJ3851" s="19"/>
      <c r="BL3851" s="52"/>
    </row>
    <row r="3852" spans="62:64" x14ac:dyDescent="0.45">
      <c r="BJ3852" s="19"/>
      <c r="BL3852" s="52"/>
    </row>
    <row r="3853" spans="62:64" x14ac:dyDescent="0.45">
      <c r="BJ3853" s="19"/>
      <c r="BL3853" s="52"/>
    </row>
    <row r="3854" spans="62:64" x14ac:dyDescent="0.45">
      <c r="BJ3854" s="19"/>
      <c r="BL3854" s="52"/>
    </row>
    <row r="3855" spans="62:64" x14ac:dyDescent="0.45">
      <c r="BJ3855" s="19"/>
      <c r="BL3855" s="52"/>
    </row>
    <row r="3856" spans="62:64" x14ac:dyDescent="0.45">
      <c r="BJ3856" s="19"/>
      <c r="BL3856" s="52"/>
    </row>
    <row r="3857" spans="62:64" x14ac:dyDescent="0.45">
      <c r="BJ3857" s="19"/>
      <c r="BL3857" s="52"/>
    </row>
    <row r="3858" spans="62:64" x14ac:dyDescent="0.45">
      <c r="BJ3858" s="19"/>
      <c r="BL3858" s="52"/>
    </row>
    <row r="3859" spans="62:64" x14ac:dyDescent="0.45">
      <c r="BJ3859" s="19"/>
      <c r="BL3859" s="52"/>
    </row>
    <row r="3860" spans="62:64" x14ac:dyDescent="0.45">
      <c r="BJ3860" s="19"/>
      <c r="BL3860" s="52"/>
    </row>
    <row r="3861" spans="62:64" x14ac:dyDescent="0.45">
      <c r="BJ3861" s="19"/>
      <c r="BL3861" s="52"/>
    </row>
    <row r="3862" spans="62:64" x14ac:dyDescent="0.45">
      <c r="BJ3862" s="19"/>
      <c r="BL3862" s="52"/>
    </row>
    <row r="3863" spans="62:64" x14ac:dyDescent="0.45">
      <c r="BJ3863" s="19"/>
      <c r="BL3863" s="52"/>
    </row>
    <row r="3864" spans="62:64" x14ac:dyDescent="0.45">
      <c r="BJ3864" s="19"/>
      <c r="BL3864" s="52"/>
    </row>
    <row r="3865" spans="62:64" x14ac:dyDescent="0.45">
      <c r="BJ3865" s="19"/>
      <c r="BL3865" s="52"/>
    </row>
    <row r="3866" spans="62:64" x14ac:dyDescent="0.45">
      <c r="BJ3866" s="19"/>
      <c r="BL3866" s="52"/>
    </row>
    <row r="3867" spans="62:64" x14ac:dyDescent="0.45">
      <c r="BJ3867" s="19"/>
      <c r="BL3867" s="52"/>
    </row>
    <row r="3868" spans="62:64" x14ac:dyDescent="0.45">
      <c r="BJ3868" s="19"/>
      <c r="BL3868" s="52"/>
    </row>
    <row r="3869" spans="62:64" x14ac:dyDescent="0.45">
      <c r="BJ3869" s="19"/>
      <c r="BL3869" s="52"/>
    </row>
    <row r="3870" spans="62:64" x14ac:dyDescent="0.45">
      <c r="BJ3870" s="19"/>
      <c r="BL3870" s="52"/>
    </row>
    <row r="3871" spans="62:64" x14ac:dyDescent="0.45">
      <c r="BJ3871" s="19"/>
      <c r="BL3871" s="52"/>
    </row>
    <row r="3872" spans="62:64" x14ac:dyDescent="0.45">
      <c r="BJ3872" s="19"/>
      <c r="BL3872" s="52"/>
    </row>
    <row r="3873" spans="62:64" x14ac:dyDescent="0.45">
      <c r="BJ3873" s="19"/>
      <c r="BL3873" s="52"/>
    </row>
    <row r="3874" spans="62:64" x14ac:dyDescent="0.45">
      <c r="BJ3874" s="19"/>
      <c r="BL3874" s="52"/>
    </row>
    <row r="3875" spans="62:64" x14ac:dyDescent="0.45">
      <c r="BJ3875" s="19"/>
      <c r="BL3875" s="52"/>
    </row>
    <row r="3876" spans="62:64" x14ac:dyDescent="0.45">
      <c r="BJ3876" s="19"/>
      <c r="BL3876" s="52"/>
    </row>
    <row r="3877" spans="62:64" x14ac:dyDescent="0.45">
      <c r="BJ3877" s="19"/>
      <c r="BL3877" s="52"/>
    </row>
    <row r="3878" spans="62:64" x14ac:dyDescent="0.45">
      <c r="BJ3878" s="19"/>
      <c r="BL3878" s="52"/>
    </row>
    <row r="3879" spans="62:64" x14ac:dyDescent="0.45">
      <c r="BJ3879" s="19"/>
      <c r="BL3879" s="52"/>
    </row>
    <row r="3880" spans="62:64" x14ac:dyDescent="0.45">
      <c r="BJ3880" s="19"/>
      <c r="BL3880" s="52"/>
    </row>
    <row r="3881" spans="62:64" x14ac:dyDescent="0.45">
      <c r="BJ3881" s="19"/>
      <c r="BL3881" s="52"/>
    </row>
    <row r="3882" spans="62:64" x14ac:dyDescent="0.45">
      <c r="BJ3882" s="19"/>
      <c r="BL3882" s="52"/>
    </row>
    <row r="3883" spans="62:64" x14ac:dyDescent="0.45">
      <c r="BJ3883" s="19"/>
      <c r="BL3883" s="52"/>
    </row>
    <row r="3884" spans="62:64" x14ac:dyDescent="0.45">
      <c r="BJ3884" s="19"/>
      <c r="BL3884" s="52"/>
    </row>
    <row r="3885" spans="62:64" x14ac:dyDescent="0.45">
      <c r="BJ3885" s="19"/>
      <c r="BL3885" s="52"/>
    </row>
    <row r="3886" spans="62:64" x14ac:dyDescent="0.45">
      <c r="BJ3886" s="19"/>
      <c r="BL3886" s="52"/>
    </row>
    <row r="3887" spans="62:64" x14ac:dyDescent="0.45">
      <c r="BJ3887" s="19"/>
      <c r="BL3887" s="52"/>
    </row>
    <row r="3888" spans="62:64" x14ac:dyDescent="0.45">
      <c r="BJ3888" s="19"/>
      <c r="BL3888" s="52"/>
    </row>
    <row r="3889" spans="62:64" x14ac:dyDescent="0.45">
      <c r="BJ3889" s="19"/>
      <c r="BL3889" s="52"/>
    </row>
    <row r="3890" spans="62:64" x14ac:dyDescent="0.45">
      <c r="BJ3890" s="19"/>
      <c r="BL3890" s="52"/>
    </row>
    <row r="3891" spans="62:64" x14ac:dyDescent="0.45">
      <c r="BJ3891" s="19"/>
      <c r="BL3891" s="52"/>
    </row>
    <row r="3892" spans="62:64" x14ac:dyDescent="0.45">
      <c r="BJ3892" s="19"/>
      <c r="BL3892" s="52"/>
    </row>
    <row r="3893" spans="62:64" x14ac:dyDescent="0.45">
      <c r="BJ3893" s="19"/>
      <c r="BL3893" s="52"/>
    </row>
    <row r="3894" spans="62:64" x14ac:dyDescent="0.45">
      <c r="BJ3894" s="19"/>
      <c r="BL3894" s="52"/>
    </row>
    <row r="3895" spans="62:64" x14ac:dyDescent="0.45">
      <c r="BJ3895" s="19"/>
      <c r="BL3895" s="52"/>
    </row>
    <row r="3896" spans="62:64" x14ac:dyDescent="0.45">
      <c r="BJ3896" s="19"/>
      <c r="BL3896" s="52"/>
    </row>
    <row r="3897" spans="62:64" x14ac:dyDescent="0.45">
      <c r="BJ3897" s="19"/>
      <c r="BL3897" s="52"/>
    </row>
    <row r="3898" spans="62:64" x14ac:dyDescent="0.45">
      <c r="BJ3898" s="19"/>
      <c r="BL3898" s="52"/>
    </row>
    <row r="3899" spans="62:64" x14ac:dyDescent="0.45">
      <c r="BJ3899" s="19"/>
      <c r="BL3899" s="52"/>
    </row>
    <row r="3900" spans="62:64" x14ac:dyDescent="0.45">
      <c r="BJ3900" s="19"/>
      <c r="BL3900" s="52"/>
    </row>
    <row r="3901" spans="62:64" x14ac:dyDescent="0.45">
      <c r="BJ3901" s="19"/>
      <c r="BL3901" s="52"/>
    </row>
    <row r="3902" spans="62:64" x14ac:dyDescent="0.45">
      <c r="BJ3902" s="19"/>
      <c r="BL3902" s="52"/>
    </row>
    <row r="3903" spans="62:64" x14ac:dyDescent="0.45">
      <c r="BJ3903" s="19"/>
      <c r="BL3903" s="52"/>
    </row>
    <row r="3904" spans="62:64" x14ac:dyDescent="0.45">
      <c r="BJ3904" s="19"/>
      <c r="BL3904" s="52"/>
    </row>
    <row r="3905" spans="62:64" x14ac:dyDescent="0.45">
      <c r="BJ3905" s="19"/>
      <c r="BL3905" s="52"/>
    </row>
    <row r="3906" spans="62:64" x14ac:dyDescent="0.45">
      <c r="BJ3906" s="19"/>
      <c r="BL3906" s="52"/>
    </row>
    <row r="3907" spans="62:64" x14ac:dyDescent="0.45">
      <c r="BJ3907" s="19"/>
      <c r="BL3907" s="52"/>
    </row>
    <row r="3908" spans="62:64" x14ac:dyDescent="0.45">
      <c r="BJ3908" s="19"/>
      <c r="BL3908" s="52"/>
    </row>
    <row r="3909" spans="62:64" x14ac:dyDescent="0.45">
      <c r="BJ3909" s="19"/>
      <c r="BL3909" s="52"/>
    </row>
    <row r="3910" spans="62:64" x14ac:dyDescent="0.45">
      <c r="BJ3910" s="19"/>
      <c r="BL3910" s="52"/>
    </row>
    <row r="3911" spans="62:64" x14ac:dyDescent="0.45">
      <c r="BJ3911" s="19"/>
      <c r="BL3911" s="52"/>
    </row>
    <row r="3912" spans="62:64" x14ac:dyDescent="0.45">
      <c r="BJ3912" s="19"/>
      <c r="BL3912" s="52"/>
    </row>
    <row r="3913" spans="62:64" x14ac:dyDescent="0.45">
      <c r="BJ3913" s="19"/>
      <c r="BL3913" s="52"/>
    </row>
    <row r="3914" spans="62:64" x14ac:dyDescent="0.45">
      <c r="BJ3914" s="19"/>
      <c r="BL3914" s="52"/>
    </row>
    <row r="3915" spans="62:64" x14ac:dyDescent="0.45">
      <c r="BJ3915" s="19"/>
      <c r="BL3915" s="52"/>
    </row>
    <row r="3916" spans="62:64" x14ac:dyDescent="0.45">
      <c r="BJ3916" s="19"/>
      <c r="BL3916" s="52"/>
    </row>
    <row r="3917" spans="62:64" x14ac:dyDescent="0.45">
      <c r="BJ3917" s="19"/>
      <c r="BL3917" s="52"/>
    </row>
    <row r="3918" spans="62:64" x14ac:dyDescent="0.45">
      <c r="BJ3918" s="19"/>
      <c r="BL3918" s="52"/>
    </row>
    <row r="3919" spans="62:64" x14ac:dyDescent="0.45">
      <c r="BJ3919" s="19"/>
      <c r="BL3919" s="52"/>
    </row>
    <row r="3920" spans="62:64" x14ac:dyDescent="0.45">
      <c r="BJ3920" s="19"/>
      <c r="BL3920" s="52"/>
    </row>
    <row r="3921" spans="62:64" x14ac:dyDescent="0.45">
      <c r="BJ3921" s="19"/>
      <c r="BL3921" s="52"/>
    </row>
    <row r="3922" spans="62:64" x14ac:dyDescent="0.45">
      <c r="BJ3922" s="19"/>
      <c r="BL3922" s="52"/>
    </row>
    <row r="3923" spans="62:64" x14ac:dyDescent="0.45">
      <c r="BJ3923" s="19"/>
      <c r="BL3923" s="52"/>
    </row>
    <row r="3924" spans="62:64" x14ac:dyDescent="0.45">
      <c r="BJ3924" s="19"/>
      <c r="BL3924" s="52"/>
    </row>
    <row r="3925" spans="62:64" x14ac:dyDescent="0.45">
      <c r="BJ3925" s="19"/>
      <c r="BL3925" s="52"/>
    </row>
    <row r="3926" spans="62:64" x14ac:dyDescent="0.45">
      <c r="BJ3926" s="19"/>
      <c r="BL3926" s="52"/>
    </row>
    <row r="3927" spans="62:64" x14ac:dyDescent="0.45">
      <c r="BJ3927" s="19"/>
      <c r="BL3927" s="52"/>
    </row>
    <row r="3928" spans="62:64" x14ac:dyDescent="0.45">
      <c r="BJ3928" s="19"/>
      <c r="BL3928" s="52"/>
    </row>
    <row r="3929" spans="62:64" x14ac:dyDescent="0.45">
      <c r="BJ3929" s="19"/>
      <c r="BL3929" s="52"/>
    </row>
    <row r="3930" spans="62:64" x14ac:dyDescent="0.45">
      <c r="BJ3930" s="19"/>
      <c r="BL3930" s="52"/>
    </row>
    <row r="3931" spans="62:64" x14ac:dyDescent="0.45">
      <c r="BJ3931" s="19"/>
      <c r="BL3931" s="52"/>
    </row>
    <row r="3932" spans="62:64" x14ac:dyDescent="0.45">
      <c r="BJ3932" s="19"/>
      <c r="BL3932" s="52"/>
    </row>
    <row r="3933" spans="62:64" x14ac:dyDescent="0.45">
      <c r="BJ3933" s="19"/>
      <c r="BL3933" s="52"/>
    </row>
    <row r="3934" spans="62:64" x14ac:dyDescent="0.45">
      <c r="BJ3934" s="19"/>
      <c r="BL3934" s="52"/>
    </row>
    <row r="3935" spans="62:64" x14ac:dyDescent="0.45">
      <c r="BJ3935" s="19"/>
      <c r="BL3935" s="52"/>
    </row>
    <row r="3936" spans="62:64" x14ac:dyDescent="0.45">
      <c r="BJ3936" s="19"/>
      <c r="BL3936" s="52"/>
    </row>
    <row r="3937" spans="62:64" x14ac:dyDescent="0.45">
      <c r="BJ3937" s="19"/>
      <c r="BL3937" s="52"/>
    </row>
    <row r="3938" spans="62:64" x14ac:dyDescent="0.45">
      <c r="BJ3938" s="19"/>
      <c r="BL3938" s="52"/>
    </row>
    <row r="3939" spans="62:64" x14ac:dyDescent="0.45">
      <c r="BJ3939" s="19"/>
      <c r="BL3939" s="52"/>
    </row>
    <row r="3940" spans="62:64" x14ac:dyDescent="0.45">
      <c r="BJ3940" s="19"/>
      <c r="BL3940" s="52"/>
    </row>
    <row r="3941" spans="62:64" x14ac:dyDescent="0.45">
      <c r="BJ3941" s="19"/>
      <c r="BL3941" s="52"/>
    </row>
    <row r="3942" spans="62:64" x14ac:dyDescent="0.45">
      <c r="BJ3942" s="19"/>
      <c r="BL3942" s="52"/>
    </row>
    <row r="3943" spans="62:64" x14ac:dyDescent="0.45">
      <c r="BJ3943" s="19"/>
      <c r="BL3943" s="52"/>
    </row>
    <row r="3944" spans="62:64" x14ac:dyDescent="0.45">
      <c r="BJ3944" s="19"/>
      <c r="BL3944" s="52"/>
    </row>
    <row r="3945" spans="62:64" x14ac:dyDescent="0.45">
      <c r="BJ3945" s="19"/>
      <c r="BL3945" s="52"/>
    </row>
    <row r="3946" spans="62:64" x14ac:dyDescent="0.45">
      <c r="BJ3946" s="19"/>
      <c r="BL3946" s="52"/>
    </row>
    <row r="3947" spans="62:64" x14ac:dyDescent="0.45">
      <c r="BJ3947" s="19"/>
      <c r="BL3947" s="52"/>
    </row>
    <row r="3948" spans="62:64" x14ac:dyDescent="0.45">
      <c r="BJ3948" s="19"/>
      <c r="BL3948" s="52"/>
    </row>
    <row r="3949" spans="62:64" x14ac:dyDescent="0.45">
      <c r="BJ3949" s="19"/>
      <c r="BL3949" s="52"/>
    </row>
    <row r="3950" spans="62:64" x14ac:dyDescent="0.45">
      <c r="BJ3950" s="19"/>
      <c r="BL3950" s="52"/>
    </row>
    <row r="3951" spans="62:64" x14ac:dyDescent="0.45">
      <c r="BJ3951" s="19"/>
      <c r="BL3951" s="52"/>
    </row>
    <row r="3952" spans="62:64" x14ac:dyDescent="0.45">
      <c r="BJ3952" s="19"/>
      <c r="BL3952" s="52"/>
    </row>
    <row r="3953" spans="62:64" x14ac:dyDescent="0.45">
      <c r="BJ3953" s="19"/>
      <c r="BL3953" s="52"/>
    </row>
    <row r="3954" spans="62:64" x14ac:dyDescent="0.45">
      <c r="BJ3954" s="19"/>
      <c r="BL3954" s="52"/>
    </row>
    <row r="3955" spans="62:64" x14ac:dyDescent="0.45">
      <c r="BJ3955" s="19"/>
      <c r="BL3955" s="52"/>
    </row>
    <row r="3956" spans="62:64" x14ac:dyDescent="0.45">
      <c r="BJ3956" s="19"/>
      <c r="BL3956" s="52"/>
    </row>
    <row r="3957" spans="62:64" x14ac:dyDescent="0.45">
      <c r="BJ3957" s="19"/>
      <c r="BL3957" s="52"/>
    </row>
    <row r="3958" spans="62:64" x14ac:dyDescent="0.45">
      <c r="BJ3958" s="19"/>
      <c r="BL3958" s="52"/>
    </row>
    <row r="3959" spans="62:64" x14ac:dyDescent="0.45">
      <c r="BJ3959" s="19"/>
      <c r="BL3959" s="52"/>
    </row>
    <row r="3960" spans="62:64" x14ac:dyDescent="0.45">
      <c r="BJ3960" s="19"/>
      <c r="BL3960" s="52"/>
    </row>
    <row r="3961" spans="62:64" x14ac:dyDescent="0.45">
      <c r="BJ3961" s="19"/>
      <c r="BL3961" s="52"/>
    </row>
    <row r="3962" spans="62:64" x14ac:dyDescent="0.45">
      <c r="BJ3962" s="19"/>
      <c r="BL3962" s="52"/>
    </row>
    <row r="3963" spans="62:64" x14ac:dyDescent="0.45">
      <c r="BJ3963" s="19"/>
      <c r="BL3963" s="52"/>
    </row>
    <row r="3964" spans="62:64" x14ac:dyDescent="0.45">
      <c r="BJ3964" s="19"/>
      <c r="BL3964" s="52"/>
    </row>
    <row r="3965" spans="62:64" x14ac:dyDescent="0.45">
      <c r="BJ3965" s="19"/>
      <c r="BL3965" s="52"/>
    </row>
    <row r="3966" spans="62:64" x14ac:dyDescent="0.45">
      <c r="BJ3966" s="19"/>
      <c r="BL3966" s="52"/>
    </row>
    <row r="3967" spans="62:64" x14ac:dyDescent="0.45">
      <c r="BJ3967" s="19"/>
      <c r="BL3967" s="52"/>
    </row>
    <row r="3968" spans="62:64" x14ac:dyDescent="0.45">
      <c r="BJ3968" s="19"/>
      <c r="BL3968" s="52"/>
    </row>
    <row r="3969" spans="62:64" x14ac:dyDescent="0.45">
      <c r="BJ3969" s="19"/>
      <c r="BL3969" s="52"/>
    </row>
    <row r="3970" spans="62:64" x14ac:dyDescent="0.45">
      <c r="BJ3970" s="19"/>
      <c r="BL3970" s="52"/>
    </row>
    <row r="3971" spans="62:64" x14ac:dyDescent="0.45">
      <c r="BJ3971" s="19"/>
      <c r="BL3971" s="52"/>
    </row>
    <row r="3972" spans="62:64" x14ac:dyDescent="0.45">
      <c r="BJ3972" s="19"/>
      <c r="BL3972" s="52"/>
    </row>
    <row r="3973" spans="62:64" x14ac:dyDescent="0.45">
      <c r="BJ3973" s="19"/>
      <c r="BL3973" s="52"/>
    </row>
    <row r="3974" spans="62:64" x14ac:dyDescent="0.45">
      <c r="BJ3974" s="19"/>
      <c r="BL3974" s="52"/>
    </row>
    <row r="3975" spans="62:64" x14ac:dyDescent="0.45">
      <c r="BJ3975" s="19"/>
      <c r="BL3975" s="52"/>
    </row>
    <row r="3976" spans="62:64" x14ac:dyDescent="0.45">
      <c r="BJ3976" s="19"/>
      <c r="BL3976" s="52"/>
    </row>
    <row r="3977" spans="62:64" x14ac:dyDescent="0.45">
      <c r="BJ3977" s="19"/>
      <c r="BL3977" s="52"/>
    </row>
    <row r="3978" spans="62:64" x14ac:dyDescent="0.45">
      <c r="BJ3978" s="19"/>
      <c r="BL3978" s="52"/>
    </row>
    <row r="3979" spans="62:64" x14ac:dyDescent="0.45">
      <c r="BJ3979" s="19"/>
      <c r="BL3979" s="52"/>
    </row>
    <row r="3980" spans="62:64" x14ac:dyDescent="0.45">
      <c r="BJ3980" s="19"/>
      <c r="BL3980" s="52"/>
    </row>
    <row r="3981" spans="62:64" x14ac:dyDescent="0.45">
      <c r="BJ3981" s="19"/>
      <c r="BL3981" s="52"/>
    </row>
    <row r="3982" spans="62:64" x14ac:dyDescent="0.45">
      <c r="BJ3982" s="19"/>
      <c r="BL3982" s="52"/>
    </row>
    <row r="3983" spans="62:64" x14ac:dyDescent="0.45">
      <c r="BJ3983" s="19"/>
      <c r="BL3983" s="52"/>
    </row>
    <row r="3984" spans="62:64" x14ac:dyDescent="0.45">
      <c r="BJ3984" s="19"/>
      <c r="BL3984" s="52"/>
    </row>
    <row r="3985" spans="62:64" x14ac:dyDescent="0.45">
      <c r="BJ3985" s="19"/>
      <c r="BL3985" s="52"/>
    </row>
    <row r="3986" spans="62:64" x14ac:dyDescent="0.45">
      <c r="BJ3986" s="19"/>
      <c r="BL3986" s="52"/>
    </row>
    <row r="3987" spans="62:64" x14ac:dyDescent="0.45">
      <c r="BJ3987" s="19"/>
      <c r="BL3987" s="52"/>
    </row>
    <row r="3988" spans="62:64" x14ac:dyDescent="0.45">
      <c r="BJ3988" s="19"/>
      <c r="BL3988" s="52"/>
    </row>
    <row r="3989" spans="62:64" x14ac:dyDescent="0.45">
      <c r="BJ3989" s="19"/>
      <c r="BL3989" s="52"/>
    </row>
    <row r="3990" spans="62:64" x14ac:dyDescent="0.45">
      <c r="BJ3990" s="19"/>
      <c r="BL3990" s="52"/>
    </row>
    <row r="3991" spans="62:64" x14ac:dyDescent="0.45">
      <c r="BJ3991" s="19"/>
      <c r="BL3991" s="52"/>
    </row>
    <row r="3992" spans="62:64" x14ac:dyDescent="0.45">
      <c r="BJ3992" s="19"/>
      <c r="BL3992" s="52"/>
    </row>
    <row r="3993" spans="62:64" x14ac:dyDescent="0.45">
      <c r="BJ3993" s="19"/>
      <c r="BL3993" s="52"/>
    </row>
    <row r="3994" spans="62:64" x14ac:dyDescent="0.45">
      <c r="BJ3994" s="19"/>
      <c r="BL3994" s="52"/>
    </row>
    <row r="3995" spans="62:64" x14ac:dyDescent="0.45">
      <c r="BJ3995" s="19"/>
      <c r="BL3995" s="52"/>
    </row>
    <row r="3996" spans="62:64" x14ac:dyDescent="0.45">
      <c r="BJ3996" s="19"/>
      <c r="BL3996" s="52"/>
    </row>
    <row r="3997" spans="62:64" x14ac:dyDescent="0.45">
      <c r="BJ3997" s="19"/>
      <c r="BL3997" s="52"/>
    </row>
    <row r="3998" spans="62:64" x14ac:dyDescent="0.45">
      <c r="BJ3998" s="19"/>
      <c r="BL3998" s="52"/>
    </row>
    <row r="3999" spans="62:64" x14ac:dyDescent="0.45">
      <c r="BJ3999" s="19"/>
      <c r="BL3999" s="52"/>
    </row>
    <row r="4000" spans="62:64" x14ac:dyDescent="0.45">
      <c r="BJ4000" s="19"/>
      <c r="BL4000" s="52"/>
    </row>
    <row r="4001" spans="62:64" x14ac:dyDescent="0.45">
      <c r="BJ4001" s="19"/>
      <c r="BL4001" s="52"/>
    </row>
    <row r="4002" spans="62:64" x14ac:dyDescent="0.45">
      <c r="BJ4002" s="19"/>
      <c r="BL4002" s="52"/>
    </row>
    <row r="4003" spans="62:64" x14ac:dyDescent="0.45">
      <c r="BJ4003" s="19"/>
      <c r="BL4003" s="52"/>
    </row>
    <row r="4004" spans="62:64" x14ac:dyDescent="0.45">
      <c r="BJ4004" s="19"/>
      <c r="BL4004" s="52"/>
    </row>
    <row r="4005" spans="62:64" x14ac:dyDescent="0.45">
      <c r="BJ4005" s="19"/>
      <c r="BL4005" s="52"/>
    </row>
    <row r="4006" spans="62:64" x14ac:dyDescent="0.45">
      <c r="BJ4006" s="19"/>
      <c r="BL4006" s="52"/>
    </row>
    <row r="4007" spans="62:64" x14ac:dyDescent="0.45">
      <c r="BJ4007" s="19"/>
      <c r="BL4007" s="52"/>
    </row>
    <row r="4008" spans="62:64" x14ac:dyDescent="0.45">
      <c r="BJ4008" s="19"/>
      <c r="BL4008" s="52"/>
    </row>
    <row r="4009" spans="62:64" x14ac:dyDescent="0.45">
      <c r="BJ4009" s="19"/>
      <c r="BL4009" s="52"/>
    </row>
    <row r="4010" spans="62:64" x14ac:dyDescent="0.45">
      <c r="BJ4010" s="19"/>
      <c r="BL4010" s="52"/>
    </row>
    <row r="4011" spans="62:64" x14ac:dyDescent="0.45">
      <c r="BJ4011" s="19"/>
      <c r="BL4011" s="52"/>
    </row>
    <row r="4012" spans="62:64" x14ac:dyDescent="0.45">
      <c r="BJ4012" s="19"/>
      <c r="BL4012" s="52"/>
    </row>
    <row r="4013" spans="62:64" x14ac:dyDescent="0.45">
      <c r="BJ4013" s="19"/>
      <c r="BL4013" s="52"/>
    </row>
    <row r="4014" spans="62:64" x14ac:dyDescent="0.45">
      <c r="BJ4014" s="19"/>
      <c r="BL4014" s="52"/>
    </row>
    <row r="4015" spans="62:64" x14ac:dyDescent="0.45">
      <c r="BJ4015" s="19"/>
      <c r="BL4015" s="52"/>
    </row>
    <row r="4016" spans="62:64" x14ac:dyDescent="0.45">
      <c r="BJ4016" s="19"/>
      <c r="BL4016" s="52"/>
    </row>
    <row r="4017" spans="62:64" x14ac:dyDescent="0.45">
      <c r="BJ4017" s="19"/>
      <c r="BL4017" s="52"/>
    </row>
    <row r="4018" spans="62:64" x14ac:dyDescent="0.45">
      <c r="BJ4018" s="19"/>
      <c r="BL4018" s="52"/>
    </row>
    <row r="4019" spans="62:64" x14ac:dyDescent="0.45">
      <c r="BJ4019" s="19"/>
      <c r="BL4019" s="52"/>
    </row>
    <row r="4020" spans="62:64" x14ac:dyDescent="0.45">
      <c r="BJ4020" s="19"/>
      <c r="BL4020" s="52"/>
    </row>
    <row r="4021" spans="62:64" x14ac:dyDescent="0.45">
      <c r="BJ4021" s="19"/>
      <c r="BL4021" s="52"/>
    </row>
    <row r="4022" spans="62:64" x14ac:dyDescent="0.45">
      <c r="BJ4022" s="19"/>
      <c r="BL4022" s="52"/>
    </row>
    <row r="4023" spans="62:64" x14ac:dyDescent="0.45">
      <c r="BJ4023" s="19"/>
      <c r="BL4023" s="52"/>
    </row>
    <row r="4024" spans="62:64" x14ac:dyDescent="0.45">
      <c r="BJ4024" s="19"/>
      <c r="BL4024" s="52"/>
    </row>
    <row r="4025" spans="62:64" x14ac:dyDescent="0.45">
      <c r="BJ4025" s="19"/>
      <c r="BL4025" s="52"/>
    </row>
    <row r="4026" spans="62:64" x14ac:dyDescent="0.45">
      <c r="BJ4026" s="19"/>
      <c r="BL4026" s="52"/>
    </row>
    <row r="4027" spans="62:64" x14ac:dyDescent="0.45">
      <c r="BJ4027" s="19"/>
      <c r="BL4027" s="52"/>
    </row>
    <row r="4028" spans="62:64" x14ac:dyDescent="0.45">
      <c r="BJ4028" s="19"/>
      <c r="BL4028" s="52"/>
    </row>
    <row r="4029" spans="62:64" x14ac:dyDescent="0.45">
      <c r="BJ4029" s="19"/>
      <c r="BL4029" s="52"/>
    </row>
    <row r="4030" spans="62:64" x14ac:dyDescent="0.45">
      <c r="BJ4030" s="19"/>
      <c r="BL4030" s="52"/>
    </row>
    <row r="4031" spans="62:64" x14ac:dyDescent="0.45">
      <c r="BJ4031" s="19"/>
      <c r="BL4031" s="52"/>
    </row>
    <row r="4032" spans="62:64" x14ac:dyDescent="0.45">
      <c r="BJ4032" s="19"/>
      <c r="BL4032" s="52"/>
    </row>
    <row r="4033" spans="62:64" x14ac:dyDescent="0.45">
      <c r="BJ4033" s="19"/>
      <c r="BL4033" s="52"/>
    </row>
    <row r="4034" spans="62:64" x14ac:dyDescent="0.45">
      <c r="BJ4034" s="19"/>
      <c r="BL4034" s="52"/>
    </row>
    <row r="4035" spans="62:64" x14ac:dyDescent="0.45">
      <c r="BJ4035" s="19"/>
      <c r="BL4035" s="52"/>
    </row>
    <row r="4036" spans="62:64" x14ac:dyDescent="0.45">
      <c r="BJ4036" s="19"/>
      <c r="BL4036" s="52"/>
    </row>
    <row r="4037" spans="62:64" x14ac:dyDescent="0.45">
      <c r="BJ4037" s="19"/>
      <c r="BL4037" s="52"/>
    </row>
    <row r="4038" spans="62:64" x14ac:dyDescent="0.45">
      <c r="BJ4038" s="19"/>
      <c r="BL4038" s="52"/>
    </row>
    <row r="4039" spans="62:64" x14ac:dyDescent="0.45">
      <c r="BJ4039" s="19"/>
      <c r="BL4039" s="52"/>
    </row>
    <row r="4040" spans="62:64" x14ac:dyDescent="0.45">
      <c r="BJ4040" s="19"/>
      <c r="BL4040" s="52"/>
    </row>
    <row r="4041" spans="62:64" x14ac:dyDescent="0.45">
      <c r="BJ4041" s="19"/>
      <c r="BL4041" s="52"/>
    </row>
    <row r="4042" spans="62:64" x14ac:dyDescent="0.45">
      <c r="BJ4042" s="19"/>
      <c r="BL4042" s="52"/>
    </row>
    <row r="4043" spans="62:64" x14ac:dyDescent="0.45">
      <c r="BJ4043" s="19"/>
      <c r="BL4043" s="52"/>
    </row>
    <row r="4044" spans="62:64" x14ac:dyDescent="0.45">
      <c r="BJ4044" s="19"/>
      <c r="BL4044" s="52"/>
    </row>
    <row r="4045" spans="62:64" x14ac:dyDescent="0.45">
      <c r="BJ4045" s="19"/>
      <c r="BL4045" s="52"/>
    </row>
    <row r="4046" spans="62:64" x14ac:dyDescent="0.45">
      <c r="BJ4046" s="19"/>
      <c r="BL4046" s="52"/>
    </row>
    <row r="4047" spans="62:64" x14ac:dyDescent="0.45">
      <c r="BJ4047" s="19"/>
      <c r="BL4047" s="52"/>
    </row>
    <row r="4048" spans="62:64" x14ac:dyDescent="0.45">
      <c r="BJ4048" s="19"/>
      <c r="BL4048" s="52"/>
    </row>
    <row r="4049" spans="62:64" x14ac:dyDescent="0.45">
      <c r="BJ4049" s="19"/>
      <c r="BL4049" s="52"/>
    </row>
    <row r="4050" spans="62:64" x14ac:dyDescent="0.45">
      <c r="BJ4050" s="19"/>
      <c r="BL4050" s="52"/>
    </row>
    <row r="4051" spans="62:64" x14ac:dyDescent="0.45">
      <c r="BJ4051" s="19"/>
      <c r="BL4051" s="52"/>
    </row>
    <row r="4052" spans="62:64" x14ac:dyDescent="0.45">
      <c r="BJ4052" s="19"/>
      <c r="BL4052" s="52"/>
    </row>
    <row r="4053" spans="62:64" x14ac:dyDescent="0.45">
      <c r="BJ4053" s="19"/>
      <c r="BL4053" s="52"/>
    </row>
    <row r="4054" spans="62:64" x14ac:dyDescent="0.45">
      <c r="BJ4054" s="19"/>
      <c r="BL4054" s="52"/>
    </row>
    <row r="4055" spans="62:64" x14ac:dyDescent="0.45">
      <c r="BJ4055" s="19"/>
      <c r="BL4055" s="52"/>
    </row>
    <row r="4056" spans="62:64" x14ac:dyDescent="0.45">
      <c r="BJ4056" s="19"/>
      <c r="BL4056" s="52"/>
    </row>
    <row r="4057" spans="62:64" x14ac:dyDescent="0.45">
      <c r="BJ4057" s="19"/>
      <c r="BL4057" s="52"/>
    </row>
    <row r="4058" spans="62:64" x14ac:dyDescent="0.45">
      <c r="BJ4058" s="19"/>
      <c r="BL4058" s="52"/>
    </row>
    <row r="4059" spans="62:64" x14ac:dyDescent="0.45">
      <c r="BJ4059" s="19"/>
      <c r="BL4059" s="52"/>
    </row>
    <row r="4060" spans="62:64" x14ac:dyDescent="0.45">
      <c r="BJ4060" s="19"/>
      <c r="BL4060" s="52"/>
    </row>
    <row r="4061" spans="62:64" x14ac:dyDescent="0.45">
      <c r="BJ4061" s="19"/>
      <c r="BL4061" s="52"/>
    </row>
    <row r="4062" spans="62:64" x14ac:dyDescent="0.45">
      <c r="BJ4062" s="19"/>
      <c r="BL4062" s="52"/>
    </row>
    <row r="4063" spans="62:64" x14ac:dyDescent="0.45">
      <c r="BJ4063" s="19"/>
      <c r="BL4063" s="52"/>
    </row>
    <row r="4064" spans="62:64" x14ac:dyDescent="0.45">
      <c r="BJ4064" s="19"/>
      <c r="BL4064" s="52"/>
    </row>
    <row r="4065" spans="62:64" x14ac:dyDescent="0.45">
      <c r="BJ4065" s="19"/>
      <c r="BL4065" s="52"/>
    </row>
    <row r="4066" spans="62:64" x14ac:dyDescent="0.45">
      <c r="BJ4066" s="19"/>
      <c r="BL4066" s="52"/>
    </row>
    <row r="4067" spans="62:64" x14ac:dyDescent="0.45">
      <c r="BJ4067" s="19"/>
      <c r="BL4067" s="52"/>
    </row>
    <row r="4068" spans="62:64" x14ac:dyDescent="0.45">
      <c r="BJ4068" s="19"/>
      <c r="BL4068" s="52"/>
    </row>
    <row r="4069" spans="62:64" x14ac:dyDescent="0.45">
      <c r="BJ4069" s="19"/>
      <c r="BL4069" s="52"/>
    </row>
    <row r="4070" spans="62:64" x14ac:dyDescent="0.45">
      <c r="BJ4070" s="19"/>
      <c r="BL4070" s="52"/>
    </row>
    <row r="4071" spans="62:64" x14ac:dyDescent="0.45">
      <c r="BJ4071" s="19"/>
      <c r="BL4071" s="52"/>
    </row>
    <row r="4072" spans="62:64" x14ac:dyDescent="0.45">
      <c r="BJ4072" s="19"/>
      <c r="BL4072" s="52"/>
    </row>
    <row r="4073" spans="62:64" x14ac:dyDescent="0.45">
      <c r="BJ4073" s="19"/>
      <c r="BL4073" s="52"/>
    </row>
    <row r="4074" spans="62:64" x14ac:dyDescent="0.45">
      <c r="BJ4074" s="19"/>
      <c r="BL4074" s="52"/>
    </row>
    <row r="4075" spans="62:64" x14ac:dyDescent="0.45">
      <c r="BJ4075" s="19"/>
      <c r="BL4075" s="52"/>
    </row>
    <row r="4076" spans="62:64" x14ac:dyDescent="0.45">
      <c r="BJ4076" s="19"/>
      <c r="BL4076" s="52"/>
    </row>
    <row r="4077" spans="62:64" x14ac:dyDescent="0.45">
      <c r="BJ4077" s="19"/>
      <c r="BL4077" s="52"/>
    </row>
    <row r="4078" spans="62:64" x14ac:dyDescent="0.45">
      <c r="BJ4078" s="19"/>
      <c r="BL4078" s="52"/>
    </row>
    <row r="4079" spans="62:64" x14ac:dyDescent="0.45">
      <c r="BJ4079" s="19"/>
      <c r="BL4079" s="52"/>
    </row>
    <row r="4080" spans="62:64" x14ac:dyDescent="0.45">
      <c r="BJ4080" s="19"/>
      <c r="BL4080" s="52"/>
    </row>
    <row r="4081" spans="62:64" x14ac:dyDescent="0.45">
      <c r="BJ4081" s="19"/>
      <c r="BL4081" s="52"/>
    </row>
    <row r="4082" spans="62:64" x14ac:dyDescent="0.45">
      <c r="BJ4082" s="19"/>
      <c r="BL4082" s="52"/>
    </row>
    <row r="4083" spans="62:64" x14ac:dyDescent="0.45">
      <c r="BJ4083" s="19"/>
      <c r="BL4083" s="52"/>
    </row>
    <row r="4084" spans="62:64" x14ac:dyDescent="0.45">
      <c r="BJ4084" s="19"/>
      <c r="BL4084" s="52"/>
    </row>
    <row r="4085" spans="62:64" x14ac:dyDescent="0.45">
      <c r="BJ4085" s="19"/>
      <c r="BL4085" s="52"/>
    </row>
    <row r="4086" spans="62:64" x14ac:dyDescent="0.45">
      <c r="BJ4086" s="19"/>
      <c r="BL4086" s="52"/>
    </row>
    <row r="4087" spans="62:64" x14ac:dyDescent="0.45">
      <c r="BJ4087" s="19"/>
      <c r="BL4087" s="52"/>
    </row>
    <row r="4088" spans="62:64" x14ac:dyDescent="0.45">
      <c r="BJ4088" s="19"/>
      <c r="BL4088" s="52"/>
    </row>
    <row r="4089" spans="62:64" x14ac:dyDescent="0.45">
      <c r="BJ4089" s="19"/>
      <c r="BL4089" s="52"/>
    </row>
    <row r="4090" spans="62:64" x14ac:dyDescent="0.45">
      <c r="BJ4090" s="19"/>
      <c r="BL4090" s="52"/>
    </row>
    <row r="4091" spans="62:64" x14ac:dyDescent="0.45">
      <c r="BJ4091" s="19"/>
      <c r="BL4091" s="52"/>
    </row>
    <row r="4092" spans="62:64" x14ac:dyDescent="0.45">
      <c r="BJ4092" s="19"/>
      <c r="BL4092" s="52"/>
    </row>
    <row r="4093" spans="62:64" x14ac:dyDescent="0.45">
      <c r="BJ4093" s="19"/>
      <c r="BL4093" s="52"/>
    </row>
    <row r="4094" spans="62:64" x14ac:dyDescent="0.45">
      <c r="BJ4094" s="19"/>
      <c r="BL4094" s="52"/>
    </row>
    <row r="4095" spans="62:64" x14ac:dyDescent="0.45">
      <c r="BJ4095" s="19"/>
      <c r="BL4095" s="52"/>
    </row>
    <row r="4096" spans="62:64" x14ac:dyDescent="0.45">
      <c r="BJ4096" s="19"/>
      <c r="BL4096" s="52"/>
    </row>
    <row r="4097" spans="62:64" x14ac:dyDescent="0.45">
      <c r="BJ4097" s="19"/>
      <c r="BL4097" s="52"/>
    </row>
    <row r="4098" spans="62:64" x14ac:dyDescent="0.45">
      <c r="BJ4098" s="19"/>
      <c r="BL4098" s="52"/>
    </row>
    <row r="4099" spans="62:64" x14ac:dyDescent="0.45">
      <c r="BJ4099" s="19"/>
      <c r="BL4099" s="52"/>
    </row>
    <row r="4100" spans="62:64" x14ac:dyDescent="0.45">
      <c r="BJ4100" s="19"/>
      <c r="BL4100" s="52"/>
    </row>
    <row r="4101" spans="62:64" x14ac:dyDescent="0.45">
      <c r="BJ4101" s="19"/>
      <c r="BL4101" s="52"/>
    </row>
    <row r="4102" spans="62:64" x14ac:dyDescent="0.45">
      <c r="BJ4102" s="19"/>
      <c r="BL4102" s="52"/>
    </row>
    <row r="4103" spans="62:64" x14ac:dyDescent="0.45">
      <c r="BJ4103" s="19"/>
      <c r="BL4103" s="52"/>
    </row>
    <row r="4104" spans="62:64" x14ac:dyDescent="0.45">
      <c r="BJ4104" s="19"/>
      <c r="BL4104" s="52"/>
    </row>
    <row r="4105" spans="62:64" x14ac:dyDescent="0.45">
      <c r="BJ4105" s="19"/>
      <c r="BL4105" s="52"/>
    </row>
    <row r="4106" spans="62:64" x14ac:dyDescent="0.45">
      <c r="BJ4106" s="19"/>
      <c r="BL4106" s="52"/>
    </row>
    <row r="4107" spans="62:64" x14ac:dyDescent="0.45">
      <c r="BJ4107" s="19"/>
      <c r="BL4107" s="52"/>
    </row>
    <row r="4108" spans="62:64" x14ac:dyDescent="0.45">
      <c r="BJ4108" s="19"/>
      <c r="BL4108" s="52"/>
    </row>
    <row r="4109" spans="62:64" x14ac:dyDescent="0.45">
      <c r="BJ4109" s="19"/>
      <c r="BL4109" s="52"/>
    </row>
    <row r="4110" spans="62:64" x14ac:dyDescent="0.45">
      <c r="BJ4110" s="19"/>
      <c r="BL4110" s="52"/>
    </row>
    <row r="4111" spans="62:64" x14ac:dyDescent="0.45">
      <c r="BJ4111" s="19"/>
      <c r="BL4111" s="52"/>
    </row>
    <row r="4112" spans="62:64" x14ac:dyDescent="0.45">
      <c r="BJ4112" s="19"/>
      <c r="BL4112" s="52"/>
    </row>
    <row r="4113" spans="62:64" x14ac:dyDescent="0.45">
      <c r="BJ4113" s="19"/>
      <c r="BL4113" s="52"/>
    </row>
    <row r="4114" spans="62:64" x14ac:dyDescent="0.45">
      <c r="BJ4114" s="19"/>
      <c r="BL4114" s="52"/>
    </row>
    <row r="4115" spans="62:64" x14ac:dyDescent="0.45">
      <c r="BJ4115" s="19"/>
      <c r="BL4115" s="52"/>
    </row>
    <row r="4116" spans="62:64" x14ac:dyDescent="0.45">
      <c r="BJ4116" s="19"/>
      <c r="BL4116" s="52"/>
    </row>
    <row r="4117" spans="62:64" x14ac:dyDescent="0.45">
      <c r="BJ4117" s="19"/>
      <c r="BL4117" s="52"/>
    </row>
    <row r="4118" spans="62:64" x14ac:dyDescent="0.45">
      <c r="BJ4118" s="19"/>
      <c r="BL4118" s="52"/>
    </row>
    <row r="4119" spans="62:64" x14ac:dyDescent="0.45">
      <c r="BJ4119" s="19"/>
      <c r="BL4119" s="52"/>
    </row>
    <row r="4120" spans="62:64" x14ac:dyDescent="0.45">
      <c r="BJ4120" s="19"/>
      <c r="BL4120" s="52"/>
    </row>
    <row r="4121" spans="62:64" x14ac:dyDescent="0.45">
      <c r="BJ4121" s="19"/>
      <c r="BL4121" s="52"/>
    </row>
    <row r="4122" spans="62:64" x14ac:dyDescent="0.45">
      <c r="BJ4122" s="19"/>
      <c r="BL4122" s="52"/>
    </row>
    <row r="4123" spans="62:64" x14ac:dyDescent="0.45">
      <c r="BJ4123" s="19"/>
      <c r="BL4123" s="52"/>
    </row>
    <row r="4124" spans="62:64" x14ac:dyDescent="0.45">
      <c r="BJ4124" s="19"/>
      <c r="BL4124" s="52"/>
    </row>
    <row r="4125" spans="62:64" x14ac:dyDescent="0.45">
      <c r="BJ4125" s="19"/>
      <c r="BL4125" s="52"/>
    </row>
    <row r="4126" spans="62:64" x14ac:dyDescent="0.45">
      <c r="BJ4126" s="19"/>
      <c r="BL4126" s="52"/>
    </row>
    <row r="4127" spans="62:64" x14ac:dyDescent="0.45">
      <c r="BJ4127" s="19"/>
      <c r="BL4127" s="52"/>
    </row>
    <row r="4128" spans="62:64" x14ac:dyDescent="0.45">
      <c r="BJ4128" s="19"/>
      <c r="BL4128" s="52"/>
    </row>
    <row r="4129" spans="62:64" x14ac:dyDescent="0.45">
      <c r="BJ4129" s="19"/>
      <c r="BL4129" s="52"/>
    </row>
    <row r="4130" spans="62:64" x14ac:dyDescent="0.45">
      <c r="BJ4130" s="19"/>
      <c r="BL4130" s="52"/>
    </row>
    <row r="4131" spans="62:64" x14ac:dyDescent="0.45">
      <c r="BJ4131" s="19"/>
      <c r="BL4131" s="52"/>
    </row>
    <row r="4132" spans="62:64" x14ac:dyDescent="0.45">
      <c r="BJ4132" s="19"/>
      <c r="BL4132" s="52"/>
    </row>
    <row r="4133" spans="62:64" x14ac:dyDescent="0.45">
      <c r="BJ4133" s="19"/>
      <c r="BL4133" s="52"/>
    </row>
    <row r="4134" spans="62:64" x14ac:dyDescent="0.45">
      <c r="BJ4134" s="19"/>
      <c r="BL4134" s="52"/>
    </row>
    <row r="4135" spans="62:64" x14ac:dyDescent="0.45">
      <c r="BJ4135" s="19"/>
      <c r="BL4135" s="52"/>
    </row>
    <row r="4136" spans="62:64" x14ac:dyDescent="0.45">
      <c r="BJ4136" s="19"/>
      <c r="BL4136" s="52"/>
    </row>
    <row r="4137" spans="62:64" x14ac:dyDescent="0.45">
      <c r="BJ4137" s="19"/>
      <c r="BL4137" s="52"/>
    </row>
    <row r="4138" spans="62:64" x14ac:dyDescent="0.45">
      <c r="BJ4138" s="19"/>
      <c r="BL4138" s="52"/>
    </row>
    <row r="4139" spans="62:64" x14ac:dyDescent="0.45">
      <c r="BJ4139" s="19"/>
      <c r="BL4139" s="52"/>
    </row>
    <row r="4140" spans="62:64" x14ac:dyDescent="0.45">
      <c r="BJ4140" s="19"/>
      <c r="BL4140" s="52"/>
    </row>
    <row r="4141" spans="62:64" x14ac:dyDescent="0.45">
      <c r="BJ4141" s="19"/>
      <c r="BL4141" s="52"/>
    </row>
    <row r="4142" spans="62:64" x14ac:dyDescent="0.45">
      <c r="BJ4142" s="19"/>
      <c r="BL4142" s="52"/>
    </row>
    <row r="4143" spans="62:64" x14ac:dyDescent="0.45">
      <c r="BJ4143" s="19"/>
      <c r="BL4143" s="52"/>
    </row>
    <row r="4144" spans="62:64" x14ac:dyDescent="0.45">
      <c r="BJ4144" s="19"/>
      <c r="BL4144" s="52"/>
    </row>
    <row r="4145" spans="62:64" x14ac:dyDescent="0.45">
      <c r="BJ4145" s="19"/>
      <c r="BL4145" s="52"/>
    </row>
    <row r="4146" spans="62:64" x14ac:dyDescent="0.45">
      <c r="BJ4146" s="19"/>
      <c r="BL4146" s="52"/>
    </row>
    <row r="4147" spans="62:64" x14ac:dyDescent="0.45">
      <c r="BJ4147" s="19"/>
      <c r="BL4147" s="52"/>
    </row>
    <row r="4148" spans="62:64" x14ac:dyDescent="0.45">
      <c r="BJ4148" s="19"/>
      <c r="BL4148" s="52"/>
    </row>
    <row r="4149" spans="62:64" x14ac:dyDescent="0.45">
      <c r="BJ4149" s="19"/>
      <c r="BL4149" s="52"/>
    </row>
    <row r="4150" spans="62:64" x14ac:dyDescent="0.45">
      <c r="BJ4150" s="19"/>
      <c r="BL4150" s="52"/>
    </row>
    <row r="4151" spans="62:64" x14ac:dyDescent="0.45">
      <c r="BJ4151" s="19"/>
      <c r="BL4151" s="52"/>
    </row>
    <row r="4152" spans="62:64" x14ac:dyDescent="0.45">
      <c r="BJ4152" s="19"/>
      <c r="BL4152" s="52"/>
    </row>
    <row r="4153" spans="62:64" x14ac:dyDescent="0.45">
      <c r="BJ4153" s="19"/>
      <c r="BL4153" s="52"/>
    </row>
    <row r="4154" spans="62:64" x14ac:dyDescent="0.45">
      <c r="BJ4154" s="19"/>
      <c r="BL4154" s="52"/>
    </row>
    <row r="4155" spans="62:64" x14ac:dyDescent="0.45">
      <c r="BJ4155" s="19"/>
      <c r="BL4155" s="52"/>
    </row>
    <row r="4156" spans="62:64" x14ac:dyDescent="0.45">
      <c r="BJ4156" s="19"/>
      <c r="BL4156" s="52"/>
    </row>
    <row r="4157" spans="62:64" x14ac:dyDescent="0.45">
      <c r="BJ4157" s="19"/>
      <c r="BL4157" s="52"/>
    </row>
    <row r="4158" spans="62:64" x14ac:dyDescent="0.45">
      <c r="BJ4158" s="19"/>
      <c r="BL4158" s="52"/>
    </row>
    <row r="4159" spans="62:64" x14ac:dyDescent="0.45">
      <c r="BJ4159" s="19"/>
      <c r="BL4159" s="52"/>
    </row>
    <row r="4160" spans="62:64" x14ac:dyDescent="0.45">
      <c r="BJ4160" s="19"/>
      <c r="BL4160" s="52"/>
    </row>
    <row r="4161" spans="62:64" x14ac:dyDescent="0.45">
      <c r="BJ4161" s="19"/>
      <c r="BL4161" s="52"/>
    </row>
    <row r="4162" spans="62:64" x14ac:dyDescent="0.45">
      <c r="BJ4162" s="19"/>
      <c r="BL4162" s="52"/>
    </row>
    <row r="4163" spans="62:64" x14ac:dyDescent="0.45">
      <c r="BJ4163" s="19"/>
      <c r="BL4163" s="52"/>
    </row>
    <row r="4164" spans="62:64" x14ac:dyDescent="0.45">
      <c r="BJ4164" s="19"/>
      <c r="BL4164" s="52"/>
    </row>
    <row r="4165" spans="62:64" x14ac:dyDescent="0.45">
      <c r="BJ4165" s="19"/>
      <c r="BL4165" s="52"/>
    </row>
    <row r="4166" spans="62:64" x14ac:dyDescent="0.45">
      <c r="BJ4166" s="19"/>
      <c r="BL4166" s="52"/>
    </row>
    <row r="4167" spans="62:64" x14ac:dyDescent="0.45">
      <c r="BJ4167" s="19"/>
      <c r="BL4167" s="52"/>
    </row>
    <row r="4168" spans="62:64" x14ac:dyDescent="0.45">
      <c r="BJ4168" s="19"/>
      <c r="BL4168" s="52"/>
    </row>
    <row r="4169" spans="62:64" x14ac:dyDescent="0.45">
      <c r="BJ4169" s="19"/>
      <c r="BL4169" s="52"/>
    </row>
    <row r="4170" spans="62:64" x14ac:dyDescent="0.45">
      <c r="BJ4170" s="19"/>
      <c r="BL4170" s="52"/>
    </row>
    <row r="4171" spans="62:64" x14ac:dyDescent="0.45">
      <c r="BJ4171" s="19"/>
      <c r="BL4171" s="52"/>
    </row>
    <row r="4172" spans="62:64" x14ac:dyDescent="0.45">
      <c r="BJ4172" s="19"/>
      <c r="BL4172" s="52"/>
    </row>
    <row r="4173" spans="62:64" x14ac:dyDescent="0.45">
      <c r="BJ4173" s="19"/>
      <c r="BL4173" s="52"/>
    </row>
    <row r="4174" spans="62:64" x14ac:dyDescent="0.45">
      <c r="BJ4174" s="19"/>
      <c r="BL4174" s="52"/>
    </row>
    <row r="4175" spans="62:64" x14ac:dyDescent="0.45">
      <c r="BJ4175" s="19"/>
      <c r="BL4175" s="52"/>
    </row>
    <row r="4176" spans="62:64" x14ac:dyDescent="0.45">
      <c r="BJ4176" s="19"/>
      <c r="BL4176" s="52"/>
    </row>
    <row r="4177" spans="62:64" x14ac:dyDescent="0.45">
      <c r="BJ4177" s="19"/>
      <c r="BL4177" s="52"/>
    </row>
    <row r="4178" spans="62:64" x14ac:dyDescent="0.45">
      <c r="BJ4178" s="19"/>
      <c r="BL4178" s="52"/>
    </row>
    <row r="4179" spans="62:64" x14ac:dyDescent="0.45">
      <c r="BJ4179" s="19"/>
      <c r="BL4179" s="52"/>
    </row>
    <row r="4180" spans="62:64" x14ac:dyDescent="0.45">
      <c r="BJ4180" s="19"/>
      <c r="BL4180" s="52"/>
    </row>
    <row r="4181" spans="62:64" x14ac:dyDescent="0.45">
      <c r="BJ4181" s="19"/>
      <c r="BL4181" s="52"/>
    </row>
    <row r="4182" spans="62:64" x14ac:dyDescent="0.45">
      <c r="BJ4182" s="19"/>
      <c r="BL4182" s="52"/>
    </row>
    <row r="4183" spans="62:64" x14ac:dyDescent="0.45">
      <c r="BJ4183" s="19"/>
      <c r="BL4183" s="52"/>
    </row>
    <row r="4184" spans="62:64" x14ac:dyDescent="0.45">
      <c r="BJ4184" s="19"/>
      <c r="BL4184" s="52"/>
    </row>
    <row r="4185" spans="62:64" x14ac:dyDescent="0.45">
      <c r="BJ4185" s="19"/>
      <c r="BL4185" s="52"/>
    </row>
    <row r="4186" spans="62:64" x14ac:dyDescent="0.45">
      <c r="BJ4186" s="19"/>
      <c r="BL4186" s="52"/>
    </row>
    <row r="4187" spans="62:64" x14ac:dyDescent="0.45">
      <c r="BJ4187" s="19"/>
      <c r="BL4187" s="52"/>
    </row>
    <row r="4188" spans="62:64" x14ac:dyDescent="0.45">
      <c r="BJ4188" s="19"/>
      <c r="BL4188" s="52"/>
    </row>
    <row r="4189" spans="62:64" x14ac:dyDescent="0.45">
      <c r="BJ4189" s="19"/>
      <c r="BL4189" s="52"/>
    </row>
    <row r="4190" spans="62:64" x14ac:dyDescent="0.45">
      <c r="BJ4190" s="19"/>
      <c r="BL4190" s="52"/>
    </row>
    <row r="4191" spans="62:64" x14ac:dyDescent="0.45">
      <c r="BJ4191" s="19"/>
      <c r="BL4191" s="52"/>
    </row>
    <row r="4192" spans="62:64" x14ac:dyDescent="0.45">
      <c r="BJ4192" s="19"/>
      <c r="BL4192" s="52"/>
    </row>
    <row r="4193" spans="62:64" x14ac:dyDescent="0.45">
      <c r="BJ4193" s="19"/>
      <c r="BL4193" s="52"/>
    </row>
    <row r="4194" spans="62:64" x14ac:dyDescent="0.45">
      <c r="BJ4194" s="19"/>
      <c r="BL4194" s="52"/>
    </row>
    <row r="4195" spans="62:64" x14ac:dyDescent="0.45">
      <c r="BJ4195" s="19"/>
      <c r="BL4195" s="52"/>
    </row>
    <row r="4196" spans="62:64" x14ac:dyDescent="0.45">
      <c r="BJ4196" s="19"/>
      <c r="BL4196" s="52"/>
    </row>
    <row r="4197" spans="62:64" x14ac:dyDescent="0.45">
      <c r="BJ4197" s="19"/>
      <c r="BL4197" s="52"/>
    </row>
    <row r="4198" spans="62:64" x14ac:dyDescent="0.45">
      <c r="BJ4198" s="19"/>
      <c r="BL4198" s="52"/>
    </row>
    <row r="4199" spans="62:64" x14ac:dyDescent="0.45">
      <c r="BJ4199" s="19"/>
      <c r="BL4199" s="52"/>
    </row>
    <row r="4200" spans="62:64" x14ac:dyDescent="0.45">
      <c r="BJ4200" s="19"/>
      <c r="BL4200" s="52"/>
    </row>
    <row r="4201" spans="62:64" x14ac:dyDescent="0.45">
      <c r="BJ4201" s="19"/>
      <c r="BL4201" s="52"/>
    </row>
    <row r="4202" spans="62:64" x14ac:dyDescent="0.45">
      <c r="BJ4202" s="19"/>
      <c r="BL4202" s="52"/>
    </row>
    <row r="4203" spans="62:64" x14ac:dyDescent="0.45">
      <c r="BJ4203" s="19"/>
      <c r="BL4203" s="52"/>
    </row>
    <row r="4204" spans="62:64" x14ac:dyDescent="0.45">
      <c r="BJ4204" s="19"/>
      <c r="BL4204" s="52"/>
    </row>
    <row r="4205" spans="62:64" x14ac:dyDescent="0.45">
      <c r="BJ4205" s="19"/>
      <c r="BL4205" s="52"/>
    </row>
    <row r="4206" spans="62:64" x14ac:dyDescent="0.45">
      <c r="BJ4206" s="19"/>
      <c r="BL4206" s="52"/>
    </row>
    <row r="4207" spans="62:64" x14ac:dyDescent="0.45">
      <c r="BJ4207" s="19"/>
      <c r="BL4207" s="52"/>
    </row>
    <row r="4208" spans="62:64" x14ac:dyDescent="0.45">
      <c r="BJ4208" s="19"/>
      <c r="BL4208" s="52"/>
    </row>
    <row r="4209" spans="62:64" x14ac:dyDescent="0.45">
      <c r="BJ4209" s="19"/>
      <c r="BL4209" s="52"/>
    </row>
    <row r="4210" spans="62:64" x14ac:dyDescent="0.45">
      <c r="BJ4210" s="19"/>
      <c r="BL4210" s="52"/>
    </row>
    <row r="4211" spans="62:64" x14ac:dyDescent="0.45">
      <c r="BJ4211" s="19"/>
      <c r="BL4211" s="52"/>
    </row>
    <row r="4212" spans="62:64" x14ac:dyDescent="0.45">
      <c r="BJ4212" s="19"/>
      <c r="BL4212" s="52"/>
    </row>
    <row r="4213" spans="62:64" x14ac:dyDescent="0.45">
      <c r="BJ4213" s="19"/>
      <c r="BL4213" s="52"/>
    </row>
    <row r="4214" spans="62:64" x14ac:dyDescent="0.45">
      <c r="BJ4214" s="19"/>
      <c r="BL4214" s="52"/>
    </row>
    <row r="4215" spans="62:64" x14ac:dyDescent="0.45">
      <c r="BJ4215" s="19"/>
      <c r="BL4215" s="52"/>
    </row>
    <row r="4216" spans="62:64" x14ac:dyDescent="0.45">
      <c r="BJ4216" s="19"/>
      <c r="BL4216" s="52"/>
    </row>
    <row r="4217" spans="62:64" x14ac:dyDescent="0.45">
      <c r="BJ4217" s="19"/>
      <c r="BL4217" s="52"/>
    </row>
    <row r="4218" spans="62:64" x14ac:dyDescent="0.45">
      <c r="BJ4218" s="19"/>
      <c r="BL4218" s="52"/>
    </row>
    <row r="4219" spans="62:64" x14ac:dyDescent="0.45">
      <c r="BJ4219" s="19"/>
      <c r="BL4219" s="52"/>
    </row>
    <row r="4220" spans="62:64" x14ac:dyDescent="0.45">
      <c r="BJ4220" s="19"/>
      <c r="BL4220" s="52"/>
    </row>
    <row r="4221" spans="62:64" x14ac:dyDescent="0.45">
      <c r="BJ4221" s="19"/>
      <c r="BL4221" s="52"/>
    </row>
    <row r="4222" spans="62:64" x14ac:dyDescent="0.45">
      <c r="BJ4222" s="19"/>
      <c r="BL4222" s="52"/>
    </row>
    <row r="4223" spans="62:64" x14ac:dyDescent="0.45">
      <c r="BJ4223" s="19"/>
      <c r="BL4223" s="52"/>
    </row>
    <row r="4224" spans="62:64" x14ac:dyDescent="0.45">
      <c r="BJ4224" s="19"/>
      <c r="BL4224" s="52"/>
    </row>
    <row r="4225" spans="62:64" x14ac:dyDescent="0.45">
      <c r="BJ4225" s="19"/>
      <c r="BL4225" s="52"/>
    </row>
    <row r="4226" spans="62:64" x14ac:dyDescent="0.45">
      <c r="BJ4226" s="19"/>
      <c r="BL4226" s="52"/>
    </row>
    <row r="4227" spans="62:64" x14ac:dyDescent="0.45">
      <c r="BJ4227" s="19"/>
      <c r="BL4227" s="52"/>
    </row>
    <row r="4228" spans="62:64" x14ac:dyDescent="0.45">
      <c r="BJ4228" s="19"/>
      <c r="BL4228" s="52"/>
    </row>
    <row r="4229" spans="62:64" x14ac:dyDescent="0.45">
      <c r="BJ4229" s="19"/>
      <c r="BL4229" s="52"/>
    </row>
    <row r="4230" spans="62:64" x14ac:dyDescent="0.45">
      <c r="BJ4230" s="19"/>
      <c r="BL4230" s="52"/>
    </row>
    <row r="4231" spans="62:64" x14ac:dyDescent="0.45">
      <c r="BJ4231" s="19"/>
      <c r="BL4231" s="52"/>
    </row>
    <row r="4232" spans="62:64" x14ac:dyDescent="0.45">
      <c r="BJ4232" s="19"/>
      <c r="BL4232" s="52"/>
    </row>
    <row r="4233" spans="62:64" x14ac:dyDescent="0.45">
      <c r="BJ4233" s="19"/>
      <c r="BL4233" s="52"/>
    </row>
    <row r="4234" spans="62:64" x14ac:dyDescent="0.45">
      <c r="BJ4234" s="19"/>
      <c r="BL4234" s="52"/>
    </row>
    <row r="4235" spans="62:64" x14ac:dyDescent="0.45">
      <c r="BJ4235" s="19"/>
      <c r="BL4235" s="52"/>
    </row>
    <row r="4236" spans="62:64" x14ac:dyDescent="0.45">
      <c r="BJ4236" s="19"/>
      <c r="BL4236" s="52"/>
    </row>
    <row r="4237" spans="62:64" x14ac:dyDescent="0.45">
      <c r="BJ4237" s="19"/>
      <c r="BL4237" s="52"/>
    </row>
    <row r="4238" spans="62:64" x14ac:dyDescent="0.45">
      <c r="BJ4238" s="19"/>
      <c r="BL4238" s="52"/>
    </row>
    <row r="4239" spans="62:64" x14ac:dyDescent="0.45">
      <c r="BJ4239" s="19"/>
      <c r="BL4239" s="52"/>
    </row>
    <row r="4240" spans="62:64" x14ac:dyDescent="0.45">
      <c r="BJ4240" s="19"/>
      <c r="BL4240" s="52"/>
    </row>
    <row r="4241" spans="62:64" x14ac:dyDescent="0.45">
      <c r="BJ4241" s="19"/>
      <c r="BL4241" s="52"/>
    </row>
    <row r="4242" spans="62:64" x14ac:dyDescent="0.45">
      <c r="BJ4242" s="19"/>
      <c r="BL4242" s="52"/>
    </row>
    <row r="4243" spans="62:64" x14ac:dyDescent="0.45">
      <c r="BJ4243" s="19"/>
      <c r="BL4243" s="52"/>
    </row>
    <row r="4244" spans="62:64" x14ac:dyDescent="0.45">
      <c r="BJ4244" s="19"/>
      <c r="BL4244" s="52"/>
    </row>
    <row r="4245" spans="62:64" x14ac:dyDescent="0.45">
      <c r="BJ4245" s="19"/>
      <c r="BL4245" s="52"/>
    </row>
    <row r="4246" spans="62:64" x14ac:dyDescent="0.45">
      <c r="BJ4246" s="19"/>
      <c r="BL4246" s="52"/>
    </row>
    <row r="4247" spans="62:64" x14ac:dyDescent="0.45">
      <c r="BJ4247" s="19"/>
      <c r="BL4247" s="52"/>
    </row>
    <row r="4248" spans="62:64" x14ac:dyDescent="0.45">
      <c r="BJ4248" s="19"/>
      <c r="BL4248" s="52"/>
    </row>
    <row r="4249" spans="62:64" x14ac:dyDescent="0.45">
      <c r="BJ4249" s="19"/>
      <c r="BL4249" s="52"/>
    </row>
    <row r="4250" spans="62:64" x14ac:dyDescent="0.45">
      <c r="BJ4250" s="19"/>
      <c r="BL4250" s="52"/>
    </row>
    <row r="4251" spans="62:64" x14ac:dyDescent="0.45">
      <c r="BJ4251" s="19"/>
      <c r="BL4251" s="52"/>
    </row>
    <row r="4252" spans="62:64" x14ac:dyDescent="0.45">
      <c r="BJ4252" s="19"/>
      <c r="BL4252" s="52"/>
    </row>
    <row r="4253" spans="62:64" x14ac:dyDescent="0.45">
      <c r="BJ4253" s="19"/>
      <c r="BL4253" s="52"/>
    </row>
    <row r="4254" spans="62:64" x14ac:dyDescent="0.45">
      <c r="BJ4254" s="19"/>
      <c r="BL4254" s="52"/>
    </row>
    <row r="4255" spans="62:64" x14ac:dyDescent="0.45">
      <c r="BJ4255" s="19"/>
      <c r="BL4255" s="52"/>
    </row>
    <row r="4256" spans="62:64" x14ac:dyDescent="0.45">
      <c r="BJ4256" s="19"/>
      <c r="BL4256" s="52"/>
    </row>
    <row r="4257" spans="62:64" x14ac:dyDescent="0.45">
      <c r="BJ4257" s="19"/>
      <c r="BL4257" s="52"/>
    </row>
    <row r="4258" spans="62:64" x14ac:dyDescent="0.45">
      <c r="BJ4258" s="19"/>
      <c r="BL4258" s="52"/>
    </row>
    <row r="4259" spans="62:64" x14ac:dyDescent="0.45">
      <c r="BJ4259" s="19"/>
      <c r="BL4259" s="52"/>
    </row>
    <row r="4260" spans="62:64" x14ac:dyDescent="0.45">
      <c r="BJ4260" s="19"/>
      <c r="BL4260" s="52"/>
    </row>
    <row r="4261" spans="62:64" x14ac:dyDescent="0.45">
      <c r="BJ4261" s="19"/>
      <c r="BL4261" s="52"/>
    </row>
    <row r="4262" spans="62:64" x14ac:dyDescent="0.45">
      <c r="BJ4262" s="19"/>
      <c r="BL4262" s="52"/>
    </row>
    <row r="4263" spans="62:64" x14ac:dyDescent="0.45">
      <c r="BJ4263" s="19"/>
      <c r="BL4263" s="52"/>
    </row>
    <row r="4264" spans="62:64" x14ac:dyDescent="0.45">
      <c r="BJ4264" s="19"/>
      <c r="BL4264" s="52"/>
    </row>
    <row r="4265" spans="62:64" x14ac:dyDescent="0.45">
      <c r="BJ4265" s="19"/>
      <c r="BL4265" s="52"/>
    </row>
    <row r="4266" spans="62:64" x14ac:dyDescent="0.45">
      <c r="BJ4266" s="19"/>
      <c r="BL4266" s="52"/>
    </row>
    <row r="4267" spans="62:64" x14ac:dyDescent="0.45">
      <c r="BJ4267" s="19"/>
      <c r="BL4267" s="52"/>
    </row>
    <row r="4268" spans="62:64" x14ac:dyDescent="0.45">
      <c r="BJ4268" s="19"/>
      <c r="BL4268" s="52"/>
    </row>
    <row r="4269" spans="62:64" x14ac:dyDescent="0.45">
      <c r="BJ4269" s="19"/>
      <c r="BL4269" s="52"/>
    </row>
    <row r="4270" spans="62:64" x14ac:dyDescent="0.45">
      <c r="BJ4270" s="19"/>
      <c r="BL4270" s="52"/>
    </row>
    <row r="4271" spans="62:64" x14ac:dyDescent="0.45">
      <c r="BJ4271" s="19"/>
      <c r="BL4271" s="52"/>
    </row>
    <row r="4272" spans="62:64" x14ac:dyDescent="0.45">
      <c r="BJ4272" s="19"/>
      <c r="BL4272" s="52"/>
    </row>
    <row r="4273" spans="62:64" x14ac:dyDescent="0.45">
      <c r="BJ4273" s="19"/>
      <c r="BL4273" s="52"/>
    </row>
    <row r="4274" spans="62:64" x14ac:dyDescent="0.45">
      <c r="BJ4274" s="19"/>
      <c r="BL4274" s="52"/>
    </row>
    <row r="4275" spans="62:64" x14ac:dyDescent="0.45">
      <c r="BJ4275" s="19"/>
      <c r="BL4275" s="52"/>
    </row>
    <row r="4276" spans="62:64" x14ac:dyDescent="0.45">
      <c r="BJ4276" s="19"/>
      <c r="BL4276" s="52"/>
    </row>
    <row r="4277" spans="62:64" x14ac:dyDescent="0.45">
      <c r="BJ4277" s="19"/>
      <c r="BL4277" s="52"/>
    </row>
    <row r="4278" spans="62:64" x14ac:dyDescent="0.45">
      <c r="BJ4278" s="19"/>
      <c r="BL4278" s="52"/>
    </row>
    <row r="4279" spans="62:64" x14ac:dyDescent="0.45">
      <c r="BJ4279" s="19"/>
      <c r="BL4279" s="52"/>
    </row>
    <row r="4280" spans="62:64" x14ac:dyDescent="0.45">
      <c r="BJ4280" s="19"/>
      <c r="BL4280" s="52"/>
    </row>
    <row r="4281" spans="62:64" x14ac:dyDescent="0.45">
      <c r="BJ4281" s="19"/>
      <c r="BL4281" s="52"/>
    </row>
    <row r="4282" spans="62:64" x14ac:dyDescent="0.45">
      <c r="BJ4282" s="19"/>
      <c r="BL4282" s="52"/>
    </row>
    <row r="4283" spans="62:64" x14ac:dyDescent="0.45">
      <c r="BJ4283" s="19"/>
      <c r="BL4283" s="52"/>
    </row>
    <row r="4284" spans="62:64" x14ac:dyDescent="0.45">
      <c r="BJ4284" s="19"/>
      <c r="BL4284" s="52"/>
    </row>
    <row r="4285" spans="62:64" x14ac:dyDescent="0.45">
      <c r="BJ4285" s="19"/>
      <c r="BL4285" s="52"/>
    </row>
    <row r="4286" spans="62:64" x14ac:dyDescent="0.45">
      <c r="BJ4286" s="19"/>
      <c r="BL4286" s="52"/>
    </row>
    <row r="4287" spans="62:64" x14ac:dyDescent="0.45">
      <c r="BJ4287" s="19"/>
      <c r="BL4287" s="52"/>
    </row>
    <row r="4288" spans="62:64" x14ac:dyDescent="0.45">
      <c r="BJ4288" s="19"/>
      <c r="BL4288" s="52"/>
    </row>
    <row r="4289" spans="62:64" x14ac:dyDescent="0.45">
      <c r="BJ4289" s="19"/>
      <c r="BL4289" s="52"/>
    </row>
    <row r="4290" spans="62:64" x14ac:dyDescent="0.45">
      <c r="BJ4290" s="19"/>
      <c r="BL4290" s="52"/>
    </row>
    <row r="4291" spans="62:64" x14ac:dyDescent="0.45">
      <c r="BJ4291" s="19"/>
      <c r="BL4291" s="52"/>
    </row>
    <row r="4292" spans="62:64" x14ac:dyDescent="0.45">
      <c r="BJ4292" s="19"/>
      <c r="BL4292" s="52"/>
    </row>
    <row r="4293" spans="62:64" x14ac:dyDescent="0.45">
      <c r="BJ4293" s="19"/>
      <c r="BL4293" s="52"/>
    </row>
    <row r="4294" spans="62:64" x14ac:dyDescent="0.45">
      <c r="BJ4294" s="19"/>
      <c r="BL4294" s="52"/>
    </row>
    <row r="4295" spans="62:64" x14ac:dyDescent="0.45">
      <c r="BJ4295" s="19"/>
      <c r="BL4295" s="52"/>
    </row>
    <row r="4296" spans="62:64" x14ac:dyDescent="0.45">
      <c r="BJ4296" s="19"/>
      <c r="BL4296" s="52"/>
    </row>
    <row r="4297" spans="62:64" x14ac:dyDescent="0.45">
      <c r="BJ4297" s="19"/>
      <c r="BL4297" s="52"/>
    </row>
    <row r="4298" spans="62:64" x14ac:dyDescent="0.45">
      <c r="BJ4298" s="19"/>
      <c r="BL4298" s="52"/>
    </row>
    <row r="4299" spans="62:64" x14ac:dyDescent="0.45">
      <c r="BJ4299" s="19"/>
      <c r="BL4299" s="52"/>
    </row>
    <row r="4300" spans="62:64" x14ac:dyDescent="0.45">
      <c r="BJ4300" s="19"/>
      <c r="BL4300" s="52"/>
    </row>
    <row r="4301" spans="62:64" x14ac:dyDescent="0.45">
      <c r="BJ4301" s="19"/>
      <c r="BL4301" s="52"/>
    </row>
    <row r="4302" spans="62:64" x14ac:dyDescent="0.45">
      <c r="BJ4302" s="19"/>
      <c r="BL4302" s="52"/>
    </row>
    <row r="4303" spans="62:64" x14ac:dyDescent="0.45">
      <c r="BJ4303" s="19"/>
      <c r="BL4303" s="52"/>
    </row>
    <row r="4304" spans="62:64" x14ac:dyDescent="0.45">
      <c r="BJ4304" s="19"/>
      <c r="BL4304" s="52"/>
    </row>
    <row r="4305" spans="62:64" x14ac:dyDescent="0.45">
      <c r="BJ4305" s="19"/>
      <c r="BL4305" s="52"/>
    </row>
    <row r="4306" spans="62:64" x14ac:dyDescent="0.45">
      <c r="BJ4306" s="19"/>
      <c r="BL4306" s="52"/>
    </row>
    <row r="4307" spans="62:64" x14ac:dyDescent="0.45">
      <c r="BJ4307" s="19"/>
      <c r="BL4307" s="52"/>
    </row>
    <row r="4308" spans="62:64" x14ac:dyDescent="0.45">
      <c r="BJ4308" s="19"/>
      <c r="BL4308" s="52"/>
    </row>
    <row r="4309" spans="62:64" x14ac:dyDescent="0.45">
      <c r="BJ4309" s="19"/>
      <c r="BL4309" s="52"/>
    </row>
    <row r="4310" spans="62:64" x14ac:dyDescent="0.45">
      <c r="BJ4310" s="19"/>
      <c r="BL4310" s="52"/>
    </row>
    <row r="4311" spans="62:64" x14ac:dyDescent="0.45">
      <c r="BJ4311" s="19"/>
      <c r="BL4311" s="52"/>
    </row>
    <row r="4312" spans="62:64" x14ac:dyDescent="0.45">
      <c r="BJ4312" s="19"/>
      <c r="BL4312" s="52"/>
    </row>
    <row r="4313" spans="62:64" x14ac:dyDescent="0.45">
      <c r="BJ4313" s="19"/>
      <c r="BL4313" s="52"/>
    </row>
    <row r="4314" spans="62:64" x14ac:dyDescent="0.45">
      <c r="BJ4314" s="19"/>
      <c r="BL4314" s="52"/>
    </row>
    <row r="4315" spans="62:64" x14ac:dyDescent="0.45">
      <c r="BJ4315" s="19"/>
      <c r="BL4315" s="52"/>
    </row>
    <row r="4316" spans="62:64" x14ac:dyDescent="0.45">
      <c r="BJ4316" s="19"/>
      <c r="BL4316" s="52"/>
    </row>
    <row r="4317" spans="62:64" x14ac:dyDescent="0.45">
      <c r="BJ4317" s="19"/>
      <c r="BL4317" s="52"/>
    </row>
    <row r="4318" spans="62:64" x14ac:dyDescent="0.45">
      <c r="BJ4318" s="19"/>
      <c r="BL4318" s="52"/>
    </row>
    <row r="4319" spans="62:64" x14ac:dyDescent="0.45">
      <c r="BJ4319" s="19"/>
      <c r="BL4319" s="52"/>
    </row>
    <row r="4320" spans="62:64" x14ac:dyDescent="0.45">
      <c r="BJ4320" s="19"/>
      <c r="BL4320" s="52"/>
    </row>
    <row r="4321" spans="62:64" x14ac:dyDescent="0.45">
      <c r="BJ4321" s="19"/>
      <c r="BL4321" s="52"/>
    </row>
    <row r="4322" spans="62:64" x14ac:dyDescent="0.45">
      <c r="BJ4322" s="19"/>
      <c r="BL4322" s="52"/>
    </row>
    <row r="4323" spans="62:64" x14ac:dyDescent="0.45">
      <c r="BJ4323" s="19"/>
      <c r="BL4323" s="52"/>
    </row>
    <row r="4324" spans="62:64" x14ac:dyDescent="0.45">
      <c r="BJ4324" s="19"/>
      <c r="BL4324" s="52"/>
    </row>
    <row r="4325" spans="62:64" x14ac:dyDescent="0.45">
      <c r="BJ4325" s="19"/>
      <c r="BL4325" s="52"/>
    </row>
    <row r="4326" spans="62:64" x14ac:dyDescent="0.45">
      <c r="BJ4326" s="19"/>
      <c r="BL4326" s="52"/>
    </row>
    <row r="4327" spans="62:64" x14ac:dyDescent="0.45">
      <c r="BJ4327" s="19"/>
      <c r="BL4327" s="52"/>
    </row>
    <row r="4328" spans="62:64" x14ac:dyDescent="0.45">
      <c r="BJ4328" s="19"/>
      <c r="BL4328" s="52"/>
    </row>
    <row r="4329" spans="62:64" x14ac:dyDescent="0.45">
      <c r="BJ4329" s="19"/>
      <c r="BL4329" s="52"/>
    </row>
    <row r="4330" spans="62:64" x14ac:dyDescent="0.45">
      <c r="BJ4330" s="19"/>
      <c r="BL4330" s="52"/>
    </row>
    <row r="4331" spans="62:64" x14ac:dyDescent="0.45">
      <c r="BJ4331" s="19"/>
      <c r="BL4331" s="52"/>
    </row>
    <row r="4332" spans="62:64" x14ac:dyDescent="0.45">
      <c r="BJ4332" s="19"/>
      <c r="BL4332" s="52"/>
    </row>
    <row r="4333" spans="62:64" x14ac:dyDescent="0.45">
      <c r="BJ4333" s="19"/>
      <c r="BL4333" s="52"/>
    </row>
    <row r="4334" spans="62:64" x14ac:dyDescent="0.45">
      <c r="BJ4334" s="19"/>
      <c r="BL4334" s="52"/>
    </row>
    <row r="4335" spans="62:64" x14ac:dyDescent="0.45">
      <c r="BJ4335" s="19"/>
      <c r="BL4335" s="52"/>
    </row>
    <row r="4336" spans="62:64" x14ac:dyDescent="0.45">
      <c r="BJ4336" s="19"/>
      <c r="BL4336" s="52"/>
    </row>
    <row r="4337" spans="62:64" x14ac:dyDescent="0.45">
      <c r="BJ4337" s="19"/>
      <c r="BL4337" s="52"/>
    </row>
    <row r="4338" spans="62:64" x14ac:dyDescent="0.45">
      <c r="BJ4338" s="19"/>
      <c r="BL4338" s="52"/>
    </row>
    <row r="4339" spans="62:64" x14ac:dyDescent="0.45">
      <c r="BJ4339" s="19"/>
      <c r="BL4339" s="52"/>
    </row>
    <row r="4340" spans="62:64" x14ac:dyDescent="0.45">
      <c r="BJ4340" s="19"/>
      <c r="BL4340" s="52"/>
    </row>
    <row r="4341" spans="62:64" x14ac:dyDescent="0.45">
      <c r="BJ4341" s="19"/>
      <c r="BL4341" s="52"/>
    </row>
    <row r="4342" spans="62:64" x14ac:dyDescent="0.45">
      <c r="BJ4342" s="19"/>
      <c r="BL4342" s="52"/>
    </row>
    <row r="4343" spans="62:64" x14ac:dyDescent="0.45">
      <c r="BJ4343" s="19"/>
      <c r="BL4343" s="52"/>
    </row>
    <row r="4344" spans="62:64" x14ac:dyDescent="0.45">
      <c r="BJ4344" s="19"/>
      <c r="BL4344" s="52"/>
    </row>
    <row r="4345" spans="62:64" x14ac:dyDescent="0.45">
      <c r="BJ4345" s="19"/>
      <c r="BL4345" s="52"/>
    </row>
    <row r="4346" spans="62:64" x14ac:dyDescent="0.45">
      <c r="BJ4346" s="19"/>
      <c r="BL4346" s="52"/>
    </row>
    <row r="4347" spans="62:64" x14ac:dyDescent="0.45">
      <c r="BJ4347" s="19"/>
      <c r="BL4347" s="52"/>
    </row>
    <row r="4348" spans="62:64" x14ac:dyDescent="0.45">
      <c r="BJ4348" s="19"/>
      <c r="BL4348" s="52"/>
    </row>
    <row r="4349" spans="62:64" x14ac:dyDescent="0.45">
      <c r="BJ4349" s="19"/>
      <c r="BL4349" s="52"/>
    </row>
    <row r="4350" spans="62:64" x14ac:dyDescent="0.45">
      <c r="BJ4350" s="19"/>
      <c r="BL4350" s="52"/>
    </row>
    <row r="4351" spans="62:64" x14ac:dyDescent="0.45">
      <c r="BJ4351" s="19"/>
      <c r="BL4351" s="52"/>
    </row>
    <row r="4352" spans="62:64" x14ac:dyDescent="0.45">
      <c r="BJ4352" s="19"/>
      <c r="BL4352" s="52"/>
    </row>
    <row r="4353" spans="62:64" x14ac:dyDescent="0.45">
      <c r="BJ4353" s="19"/>
      <c r="BL4353" s="52"/>
    </row>
    <row r="4354" spans="62:64" x14ac:dyDescent="0.45">
      <c r="BJ4354" s="19"/>
      <c r="BL4354" s="52"/>
    </row>
    <row r="4355" spans="62:64" x14ac:dyDescent="0.45">
      <c r="BJ4355" s="19"/>
      <c r="BL4355" s="52"/>
    </row>
    <row r="4356" spans="62:64" x14ac:dyDescent="0.45">
      <c r="BJ4356" s="19"/>
      <c r="BL4356" s="52"/>
    </row>
    <row r="4357" spans="62:64" x14ac:dyDescent="0.45">
      <c r="BJ4357" s="19"/>
      <c r="BL4357" s="52"/>
    </row>
    <row r="4358" spans="62:64" x14ac:dyDescent="0.45">
      <c r="BJ4358" s="19"/>
      <c r="BL4358" s="52"/>
    </row>
    <row r="4359" spans="62:64" x14ac:dyDescent="0.45">
      <c r="BJ4359" s="19"/>
      <c r="BL4359" s="52"/>
    </row>
    <row r="4360" spans="62:64" x14ac:dyDescent="0.45">
      <c r="BJ4360" s="19"/>
      <c r="BL4360" s="52"/>
    </row>
    <row r="4361" spans="62:64" x14ac:dyDescent="0.45">
      <c r="BJ4361" s="19"/>
      <c r="BL4361" s="52"/>
    </row>
    <row r="4362" spans="62:64" x14ac:dyDescent="0.45">
      <c r="BJ4362" s="19"/>
      <c r="BL4362" s="52"/>
    </row>
    <row r="4363" spans="62:64" x14ac:dyDescent="0.45">
      <c r="BJ4363" s="19"/>
      <c r="BL4363" s="52"/>
    </row>
    <row r="4364" spans="62:64" x14ac:dyDescent="0.45">
      <c r="BJ4364" s="19"/>
      <c r="BL4364" s="52"/>
    </row>
    <row r="4365" spans="62:64" x14ac:dyDescent="0.45">
      <c r="BJ4365" s="19"/>
      <c r="BL4365" s="52"/>
    </row>
    <row r="4366" spans="62:64" x14ac:dyDescent="0.45">
      <c r="BJ4366" s="19"/>
      <c r="BL4366" s="52"/>
    </row>
    <row r="4367" spans="62:64" x14ac:dyDescent="0.45">
      <c r="BJ4367" s="19"/>
      <c r="BL4367" s="52"/>
    </row>
    <row r="4368" spans="62:64" x14ac:dyDescent="0.45">
      <c r="BJ4368" s="19"/>
      <c r="BL4368" s="52"/>
    </row>
    <row r="4369" spans="62:64" x14ac:dyDescent="0.45">
      <c r="BJ4369" s="19"/>
      <c r="BL4369" s="52"/>
    </row>
    <row r="4370" spans="62:64" x14ac:dyDescent="0.45">
      <c r="BJ4370" s="19"/>
      <c r="BL4370" s="52"/>
    </row>
    <row r="4371" spans="62:64" x14ac:dyDescent="0.45">
      <c r="BJ4371" s="19"/>
      <c r="BL4371" s="52"/>
    </row>
    <row r="4372" spans="62:64" x14ac:dyDescent="0.45">
      <c r="BJ4372" s="19"/>
      <c r="BL4372" s="52"/>
    </row>
    <row r="4373" spans="62:64" x14ac:dyDescent="0.45">
      <c r="BJ4373" s="19"/>
      <c r="BL4373" s="52"/>
    </row>
    <row r="4374" spans="62:64" x14ac:dyDescent="0.45">
      <c r="BJ4374" s="19"/>
      <c r="BL4374" s="52"/>
    </row>
    <row r="4375" spans="62:64" x14ac:dyDescent="0.45">
      <c r="BJ4375" s="19"/>
      <c r="BL4375" s="52"/>
    </row>
    <row r="4376" spans="62:64" x14ac:dyDescent="0.45">
      <c r="BJ4376" s="19"/>
      <c r="BL4376" s="52"/>
    </row>
    <row r="4377" spans="62:64" x14ac:dyDescent="0.45">
      <c r="BJ4377" s="19"/>
      <c r="BL4377" s="52"/>
    </row>
    <row r="4378" spans="62:64" x14ac:dyDescent="0.45">
      <c r="BJ4378" s="19"/>
      <c r="BL4378" s="52"/>
    </row>
    <row r="4379" spans="62:64" x14ac:dyDescent="0.45">
      <c r="BJ4379" s="19"/>
      <c r="BL4379" s="52"/>
    </row>
    <row r="4380" spans="62:64" x14ac:dyDescent="0.45">
      <c r="BJ4380" s="19"/>
      <c r="BL4380" s="52"/>
    </row>
    <row r="4381" spans="62:64" x14ac:dyDescent="0.45">
      <c r="BJ4381" s="19"/>
      <c r="BL4381" s="52"/>
    </row>
    <row r="4382" spans="62:64" x14ac:dyDescent="0.45">
      <c r="BJ4382" s="19"/>
      <c r="BL4382" s="52"/>
    </row>
    <row r="4383" spans="62:64" x14ac:dyDescent="0.45">
      <c r="BJ4383" s="19"/>
      <c r="BL4383" s="52"/>
    </row>
    <row r="4384" spans="62:64" x14ac:dyDescent="0.45">
      <c r="BJ4384" s="19"/>
      <c r="BL4384" s="52"/>
    </row>
    <row r="4385" spans="62:64" x14ac:dyDescent="0.45">
      <c r="BJ4385" s="19"/>
      <c r="BL4385" s="52"/>
    </row>
    <row r="4386" spans="62:64" x14ac:dyDescent="0.45">
      <c r="BJ4386" s="19"/>
      <c r="BL4386" s="52"/>
    </row>
    <row r="4387" spans="62:64" x14ac:dyDescent="0.45">
      <c r="BJ4387" s="19"/>
      <c r="BL4387" s="52"/>
    </row>
    <row r="4388" spans="62:64" x14ac:dyDescent="0.45">
      <c r="BJ4388" s="19"/>
      <c r="BL4388" s="52"/>
    </row>
    <row r="4389" spans="62:64" x14ac:dyDescent="0.45">
      <c r="BJ4389" s="19"/>
      <c r="BL4389" s="52"/>
    </row>
    <row r="4390" spans="62:64" x14ac:dyDescent="0.45">
      <c r="BJ4390" s="19"/>
      <c r="BL4390" s="52"/>
    </row>
    <row r="4391" spans="62:64" x14ac:dyDescent="0.45">
      <c r="BJ4391" s="19"/>
      <c r="BL4391" s="52"/>
    </row>
    <row r="4392" spans="62:64" x14ac:dyDescent="0.45">
      <c r="BJ4392" s="19"/>
      <c r="BL4392" s="52"/>
    </row>
    <row r="4393" spans="62:64" x14ac:dyDescent="0.45">
      <c r="BJ4393" s="19"/>
      <c r="BL4393" s="52"/>
    </row>
    <row r="4394" spans="62:64" x14ac:dyDescent="0.45">
      <c r="BJ4394" s="19"/>
      <c r="BL4394" s="52"/>
    </row>
    <row r="4395" spans="62:64" x14ac:dyDescent="0.45">
      <c r="BJ4395" s="19"/>
      <c r="BL4395" s="52"/>
    </row>
    <row r="4396" spans="62:64" x14ac:dyDescent="0.45">
      <c r="BJ4396" s="19"/>
      <c r="BL4396" s="52"/>
    </row>
    <row r="4397" spans="62:64" x14ac:dyDescent="0.45">
      <c r="BJ4397" s="19"/>
      <c r="BL4397" s="52"/>
    </row>
    <row r="4398" spans="62:64" x14ac:dyDescent="0.45">
      <c r="BJ4398" s="19"/>
      <c r="BL4398" s="52"/>
    </row>
    <row r="4399" spans="62:64" x14ac:dyDescent="0.45">
      <c r="BJ4399" s="19"/>
      <c r="BL4399" s="52"/>
    </row>
    <row r="4400" spans="62:64" x14ac:dyDescent="0.45">
      <c r="BJ4400" s="19"/>
      <c r="BL4400" s="52"/>
    </row>
    <row r="4401" spans="62:64" x14ac:dyDescent="0.45">
      <c r="BJ4401" s="19"/>
      <c r="BL4401" s="52"/>
    </row>
    <row r="4402" spans="62:64" x14ac:dyDescent="0.45">
      <c r="BJ4402" s="19"/>
      <c r="BL4402" s="52"/>
    </row>
    <row r="4403" spans="62:64" x14ac:dyDescent="0.45">
      <c r="BJ4403" s="19"/>
      <c r="BL4403" s="52"/>
    </row>
    <row r="4404" spans="62:64" x14ac:dyDescent="0.45">
      <c r="BJ4404" s="19"/>
      <c r="BL4404" s="52"/>
    </row>
    <row r="4405" spans="62:64" x14ac:dyDescent="0.45">
      <c r="BJ4405" s="19"/>
      <c r="BL4405" s="52"/>
    </row>
    <row r="4406" spans="62:64" x14ac:dyDescent="0.45">
      <c r="BJ4406" s="19"/>
      <c r="BL4406" s="52"/>
    </row>
    <row r="4407" spans="62:64" x14ac:dyDescent="0.45">
      <c r="BJ4407" s="19"/>
      <c r="BL4407" s="52"/>
    </row>
    <row r="4408" spans="62:64" x14ac:dyDescent="0.45">
      <c r="BJ4408" s="19"/>
      <c r="BL4408" s="52"/>
    </row>
    <row r="4409" spans="62:64" x14ac:dyDescent="0.45">
      <c r="BJ4409" s="19"/>
      <c r="BL4409" s="52"/>
    </row>
    <row r="4410" spans="62:64" x14ac:dyDescent="0.45">
      <c r="BJ4410" s="19"/>
      <c r="BL4410" s="52"/>
    </row>
    <row r="4411" spans="62:64" x14ac:dyDescent="0.45">
      <c r="BJ4411" s="19"/>
      <c r="BL4411" s="52"/>
    </row>
    <row r="4412" spans="62:64" x14ac:dyDescent="0.45">
      <c r="BJ4412" s="19"/>
      <c r="BL4412" s="52"/>
    </row>
    <row r="4413" spans="62:64" x14ac:dyDescent="0.45">
      <c r="BJ4413" s="19"/>
      <c r="BL4413" s="52"/>
    </row>
    <row r="4414" spans="62:64" x14ac:dyDescent="0.45">
      <c r="BJ4414" s="19"/>
      <c r="BL4414" s="52"/>
    </row>
    <row r="4415" spans="62:64" x14ac:dyDescent="0.45">
      <c r="BJ4415" s="19"/>
      <c r="BL4415" s="52"/>
    </row>
    <row r="4416" spans="62:64" x14ac:dyDescent="0.45">
      <c r="BJ4416" s="19"/>
      <c r="BL4416" s="52"/>
    </row>
    <row r="4417" spans="62:64" x14ac:dyDescent="0.45">
      <c r="BJ4417" s="19"/>
      <c r="BL4417" s="52"/>
    </row>
    <row r="4418" spans="62:64" x14ac:dyDescent="0.45">
      <c r="BJ4418" s="19"/>
      <c r="BL4418" s="52"/>
    </row>
    <row r="4419" spans="62:64" x14ac:dyDescent="0.45">
      <c r="BJ4419" s="19"/>
      <c r="BL4419" s="52"/>
    </row>
    <row r="4420" spans="62:64" x14ac:dyDescent="0.45">
      <c r="BJ4420" s="19"/>
      <c r="BL4420" s="52"/>
    </row>
    <row r="4421" spans="62:64" x14ac:dyDescent="0.45">
      <c r="BJ4421" s="19"/>
      <c r="BL4421" s="52"/>
    </row>
    <row r="4422" spans="62:64" x14ac:dyDescent="0.45">
      <c r="BJ4422" s="19"/>
      <c r="BL4422" s="52"/>
    </row>
    <row r="4423" spans="62:64" x14ac:dyDescent="0.45">
      <c r="BJ4423" s="19"/>
      <c r="BL4423" s="52"/>
    </row>
    <row r="4424" spans="62:64" x14ac:dyDescent="0.45">
      <c r="BJ4424" s="19"/>
      <c r="BL4424" s="52"/>
    </row>
    <row r="4425" spans="62:64" x14ac:dyDescent="0.45">
      <c r="BJ4425" s="19"/>
      <c r="BL4425" s="52"/>
    </row>
    <row r="4426" spans="62:64" x14ac:dyDescent="0.45">
      <c r="BJ4426" s="19"/>
      <c r="BL4426" s="52"/>
    </row>
    <row r="4427" spans="62:64" x14ac:dyDescent="0.45">
      <c r="BJ4427" s="19"/>
      <c r="BL4427" s="52"/>
    </row>
    <row r="4428" spans="62:64" x14ac:dyDescent="0.45">
      <c r="BJ4428" s="19"/>
      <c r="BL4428" s="52"/>
    </row>
    <row r="4429" spans="62:64" x14ac:dyDescent="0.45">
      <c r="BJ4429" s="19"/>
      <c r="BL4429" s="52"/>
    </row>
    <row r="4430" spans="62:64" x14ac:dyDescent="0.45">
      <c r="BJ4430" s="19"/>
      <c r="BL4430" s="52"/>
    </row>
    <row r="4431" spans="62:64" x14ac:dyDescent="0.45">
      <c r="BJ4431" s="19"/>
      <c r="BL4431" s="52"/>
    </row>
    <row r="4432" spans="62:64" x14ac:dyDescent="0.45">
      <c r="BJ4432" s="19"/>
      <c r="BL4432" s="52"/>
    </row>
    <row r="4433" spans="62:64" x14ac:dyDescent="0.45">
      <c r="BJ4433" s="19"/>
      <c r="BL4433" s="52"/>
    </row>
    <row r="4434" spans="62:64" x14ac:dyDescent="0.45">
      <c r="BJ4434" s="19"/>
      <c r="BL4434" s="52"/>
    </row>
    <row r="4435" spans="62:64" x14ac:dyDescent="0.45">
      <c r="BJ4435" s="19"/>
      <c r="BL4435" s="52"/>
    </row>
    <row r="4436" spans="62:64" x14ac:dyDescent="0.45">
      <c r="BJ4436" s="19"/>
      <c r="BL4436" s="52"/>
    </row>
    <row r="4437" spans="62:64" x14ac:dyDescent="0.45">
      <c r="BJ4437" s="19"/>
      <c r="BL4437" s="52"/>
    </row>
    <row r="4438" spans="62:64" x14ac:dyDescent="0.45">
      <c r="BJ4438" s="19"/>
      <c r="BL4438" s="52"/>
    </row>
    <row r="4439" spans="62:64" x14ac:dyDescent="0.45">
      <c r="BJ4439" s="19"/>
      <c r="BL4439" s="52"/>
    </row>
    <row r="4440" spans="62:64" x14ac:dyDescent="0.45">
      <c r="BJ4440" s="19"/>
      <c r="BL4440" s="52"/>
    </row>
    <row r="4441" spans="62:64" x14ac:dyDescent="0.45">
      <c r="BJ4441" s="19"/>
      <c r="BL4441" s="52"/>
    </row>
    <row r="4442" spans="62:64" x14ac:dyDescent="0.45">
      <c r="BJ4442" s="19"/>
      <c r="BL4442" s="52"/>
    </row>
    <row r="4443" spans="62:64" x14ac:dyDescent="0.45">
      <c r="BJ4443" s="19"/>
      <c r="BL4443" s="52"/>
    </row>
    <row r="4444" spans="62:64" x14ac:dyDescent="0.45">
      <c r="BJ4444" s="19"/>
      <c r="BL4444" s="52"/>
    </row>
    <row r="4445" spans="62:64" x14ac:dyDescent="0.45">
      <c r="BJ4445" s="19"/>
      <c r="BL4445" s="52"/>
    </row>
    <row r="4446" spans="62:64" x14ac:dyDescent="0.45">
      <c r="BJ4446" s="19"/>
      <c r="BL4446" s="52"/>
    </row>
    <row r="4447" spans="62:64" x14ac:dyDescent="0.45">
      <c r="BJ4447" s="19"/>
      <c r="BL4447" s="52"/>
    </row>
    <row r="4448" spans="62:64" x14ac:dyDescent="0.45">
      <c r="BJ4448" s="19"/>
      <c r="BL4448" s="52"/>
    </row>
    <row r="4449" spans="62:64" x14ac:dyDescent="0.45">
      <c r="BJ4449" s="19"/>
      <c r="BL4449" s="52"/>
    </row>
    <row r="4450" spans="62:64" x14ac:dyDescent="0.45">
      <c r="BJ4450" s="19"/>
      <c r="BL4450" s="52"/>
    </row>
    <row r="4451" spans="62:64" x14ac:dyDescent="0.45">
      <c r="BJ4451" s="19"/>
      <c r="BL4451" s="52"/>
    </row>
    <row r="4452" spans="62:64" x14ac:dyDescent="0.45">
      <c r="BJ4452" s="19"/>
      <c r="BL4452" s="52"/>
    </row>
    <row r="4453" spans="62:64" x14ac:dyDescent="0.45">
      <c r="BJ4453" s="19"/>
      <c r="BL4453" s="52"/>
    </row>
    <row r="4454" spans="62:64" x14ac:dyDescent="0.45">
      <c r="BJ4454" s="19"/>
      <c r="BL4454" s="52"/>
    </row>
    <row r="4455" spans="62:64" x14ac:dyDescent="0.45">
      <c r="BJ4455" s="19"/>
      <c r="BL4455" s="52"/>
    </row>
    <row r="4456" spans="62:64" x14ac:dyDescent="0.45">
      <c r="BJ4456" s="19"/>
      <c r="BL4456" s="52"/>
    </row>
    <row r="4457" spans="62:64" x14ac:dyDescent="0.45">
      <c r="BJ4457" s="19"/>
      <c r="BL4457" s="52"/>
    </row>
    <row r="4458" spans="62:64" x14ac:dyDescent="0.45">
      <c r="BJ4458" s="19"/>
      <c r="BL4458" s="52"/>
    </row>
    <row r="4459" spans="62:64" x14ac:dyDescent="0.45">
      <c r="BJ4459" s="19"/>
      <c r="BL4459" s="52"/>
    </row>
    <row r="4460" spans="62:64" x14ac:dyDescent="0.45">
      <c r="BJ4460" s="19"/>
      <c r="BL4460" s="52"/>
    </row>
    <row r="4461" spans="62:64" x14ac:dyDescent="0.45">
      <c r="BJ4461" s="19"/>
      <c r="BL4461" s="52"/>
    </row>
    <row r="4462" spans="62:64" x14ac:dyDescent="0.45">
      <c r="BJ4462" s="19"/>
      <c r="BL4462" s="52"/>
    </row>
    <row r="4463" spans="62:64" x14ac:dyDescent="0.45">
      <c r="BJ4463" s="19"/>
      <c r="BL4463" s="52"/>
    </row>
    <row r="4464" spans="62:64" x14ac:dyDescent="0.45">
      <c r="BJ4464" s="19"/>
      <c r="BL4464" s="52"/>
    </row>
    <row r="4465" spans="62:64" x14ac:dyDescent="0.45">
      <c r="BJ4465" s="19"/>
      <c r="BL4465" s="52"/>
    </row>
    <row r="4466" spans="62:64" x14ac:dyDescent="0.45">
      <c r="BJ4466" s="19"/>
      <c r="BL4466" s="52"/>
    </row>
    <row r="4467" spans="62:64" x14ac:dyDescent="0.45">
      <c r="BJ4467" s="19"/>
      <c r="BL4467" s="52"/>
    </row>
    <row r="4468" spans="62:64" x14ac:dyDescent="0.45">
      <c r="BJ4468" s="19"/>
      <c r="BL4468" s="52"/>
    </row>
    <row r="4469" spans="62:64" x14ac:dyDescent="0.45">
      <c r="BJ4469" s="19"/>
      <c r="BL4469" s="52"/>
    </row>
    <row r="4470" spans="62:64" x14ac:dyDescent="0.45">
      <c r="BJ4470" s="19"/>
      <c r="BL4470" s="52"/>
    </row>
    <row r="4471" spans="62:64" x14ac:dyDescent="0.45">
      <c r="BJ4471" s="19"/>
      <c r="BL4471" s="52"/>
    </row>
    <row r="4472" spans="62:64" x14ac:dyDescent="0.45">
      <c r="BJ4472" s="19"/>
      <c r="BL4472" s="52"/>
    </row>
    <row r="4473" spans="62:64" x14ac:dyDescent="0.45">
      <c r="BJ4473" s="19"/>
      <c r="BL4473" s="52"/>
    </row>
    <row r="4474" spans="62:64" x14ac:dyDescent="0.45">
      <c r="BJ4474" s="19"/>
      <c r="BL4474" s="52"/>
    </row>
    <row r="4475" spans="62:64" x14ac:dyDescent="0.45">
      <c r="BJ4475" s="19"/>
      <c r="BL4475" s="52"/>
    </row>
    <row r="4476" spans="62:64" x14ac:dyDescent="0.45">
      <c r="BJ4476" s="19"/>
      <c r="BL4476" s="52"/>
    </row>
    <row r="4477" spans="62:64" x14ac:dyDescent="0.45">
      <c r="BJ4477" s="19"/>
      <c r="BL4477" s="52"/>
    </row>
    <row r="4478" spans="62:64" x14ac:dyDescent="0.45">
      <c r="BJ4478" s="19"/>
      <c r="BL4478" s="52"/>
    </row>
    <row r="4479" spans="62:64" x14ac:dyDescent="0.45">
      <c r="BJ4479" s="19"/>
      <c r="BL4479" s="52"/>
    </row>
    <row r="4480" spans="62:64" x14ac:dyDescent="0.45">
      <c r="BJ4480" s="19"/>
      <c r="BL4480" s="52"/>
    </row>
    <row r="4481" spans="62:64" x14ac:dyDescent="0.45">
      <c r="BJ4481" s="19"/>
      <c r="BL4481" s="52"/>
    </row>
    <row r="4482" spans="62:64" x14ac:dyDescent="0.45">
      <c r="BJ4482" s="19"/>
      <c r="BL4482" s="52"/>
    </row>
    <row r="4483" spans="62:64" x14ac:dyDescent="0.45">
      <c r="BJ4483" s="19"/>
      <c r="BL4483" s="52"/>
    </row>
    <row r="4484" spans="62:64" x14ac:dyDescent="0.45">
      <c r="BJ4484" s="19"/>
      <c r="BL4484" s="52"/>
    </row>
    <row r="4485" spans="62:64" x14ac:dyDescent="0.45">
      <c r="BJ4485" s="19"/>
      <c r="BL4485" s="52"/>
    </row>
    <row r="4486" spans="62:64" x14ac:dyDescent="0.45">
      <c r="BJ4486" s="19"/>
      <c r="BL4486" s="52"/>
    </row>
    <row r="4487" spans="62:64" x14ac:dyDescent="0.45">
      <c r="BJ4487" s="19"/>
      <c r="BL4487" s="52"/>
    </row>
    <row r="4488" spans="62:64" x14ac:dyDescent="0.45">
      <c r="BJ4488" s="19"/>
      <c r="BL4488" s="52"/>
    </row>
    <row r="4489" spans="62:64" x14ac:dyDescent="0.45">
      <c r="BJ4489" s="19"/>
      <c r="BL4489" s="52"/>
    </row>
    <row r="4490" spans="62:64" x14ac:dyDescent="0.45">
      <c r="BJ4490" s="19"/>
      <c r="BL4490" s="52"/>
    </row>
    <row r="4491" spans="62:64" x14ac:dyDescent="0.45">
      <c r="BJ4491" s="19"/>
      <c r="BL4491" s="52"/>
    </row>
    <row r="4492" spans="62:64" x14ac:dyDescent="0.45">
      <c r="BJ4492" s="19"/>
      <c r="BL4492" s="52"/>
    </row>
    <row r="4493" spans="62:64" x14ac:dyDescent="0.45">
      <c r="BJ4493" s="19"/>
      <c r="BL4493" s="52"/>
    </row>
    <row r="4494" spans="62:64" x14ac:dyDescent="0.45">
      <c r="BJ4494" s="19"/>
      <c r="BL4494" s="52"/>
    </row>
    <row r="4495" spans="62:64" x14ac:dyDescent="0.45">
      <c r="BJ4495" s="19"/>
      <c r="BL4495" s="52"/>
    </row>
    <row r="4496" spans="62:64" x14ac:dyDescent="0.45">
      <c r="BJ4496" s="19"/>
      <c r="BL4496" s="52"/>
    </row>
    <row r="4497" spans="62:64" x14ac:dyDescent="0.45">
      <c r="BJ4497" s="19"/>
      <c r="BL4497" s="52"/>
    </row>
    <row r="4498" spans="62:64" x14ac:dyDescent="0.45">
      <c r="BJ4498" s="19"/>
      <c r="BL4498" s="52"/>
    </row>
    <row r="4499" spans="62:64" x14ac:dyDescent="0.45">
      <c r="BJ4499" s="19"/>
      <c r="BL4499" s="52"/>
    </row>
    <row r="4500" spans="62:64" x14ac:dyDescent="0.45">
      <c r="BJ4500" s="19"/>
      <c r="BL4500" s="52"/>
    </row>
    <row r="4501" spans="62:64" x14ac:dyDescent="0.45">
      <c r="BJ4501" s="19"/>
      <c r="BL4501" s="52"/>
    </row>
    <row r="4502" spans="62:64" x14ac:dyDescent="0.45">
      <c r="BJ4502" s="19"/>
      <c r="BL4502" s="52"/>
    </row>
    <row r="4503" spans="62:64" x14ac:dyDescent="0.45">
      <c r="BJ4503" s="19"/>
      <c r="BL4503" s="52"/>
    </row>
    <row r="4504" spans="62:64" x14ac:dyDescent="0.45">
      <c r="BJ4504" s="19"/>
      <c r="BL4504" s="52"/>
    </row>
    <row r="4505" spans="62:64" x14ac:dyDescent="0.45">
      <c r="BJ4505" s="19"/>
      <c r="BL4505" s="52"/>
    </row>
    <row r="4506" spans="62:64" x14ac:dyDescent="0.45">
      <c r="BJ4506" s="19"/>
      <c r="BL4506" s="52"/>
    </row>
    <row r="4507" spans="62:64" x14ac:dyDescent="0.45">
      <c r="BJ4507" s="19"/>
      <c r="BL4507" s="52"/>
    </row>
    <row r="4508" spans="62:64" x14ac:dyDescent="0.45">
      <c r="BJ4508" s="19"/>
      <c r="BL4508" s="52"/>
    </row>
    <row r="4509" spans="62:64" x14ac:dyDescent="0.45">
      <c r="BJ4509" s="19"/>
      <c r="BL4509" s="52"/>
    </row>
    <row r="4510" spans="62:64" x14ac:dyDescent="0.45">
      <c r="BJ4510" s="19"/>
      <c r="BL4510" s="52"/>
    </row>
    <row r="4511" spans="62:64" x14ac:dyDescent="0.45">
      <c r="BJ4511" s="19"/>
      <c r="BL4511" s="52"/>
    </row>
    <row r="4512" spans="62:64" x14ac:dyDescent="0.45">
      <c r="BJ4512" s="19"/>
      <c r="BL4512" s="52"/>
    </row>
    <row r="4513" spans="62:64" x14ac:dyDescent="0.45">
      <c r="BJ4513" s="19"/>
      <c r="BL4513" s="52"/>
    </row>
    <row r="4514" spans="62:64" x14ac:dyDescent="0.45">
      <c r="BJ4514" s="19"/>
      <c r="BL4514" s="52"/>
    </row>
    <row r="4515" spans="62:64" x14ac:dyDescent="0.45">
      <c r="BJ4515" s="19"/>
      <c r="BL4515" s="52"/>
    </row>
    <row r="4516" spans="62:64" x14ac:dyDescent="0.45">
      <c r="BJ4516" s="19"/>
      <c r="BL4516" s="52"/>
    </row>
    <row r="4517" spans="62:64" x14ac:dyDescent="0.45">
      <c r="BJ4517" s="19"/>
      <c r="BL4517" s="52"/>
    </row>
    <row r="4518" spans="62:64" x14ac:dyDescent="0.45">
      <c r="BJ4518" s="19"/>
      <c r="BL4518" s="52"/>
    </row>
    <row r="4519" spans="62:64" x14ac:dyDescent="0.45">
      <c r="BJ4519" s="19"/>
      <c r="BL4519" s="52"/>
    </row>
    <row r="4520" spans="62:64" x14ac:dyDescent="0.45">
      <c r="BJ4520" s="19"/>
      <c r="BL4520" s="52"/>
    </row>
    <row r="4521" spans="62:64" x14ac:dyDescent="0.45">
      <c r="BJ4521" s="19"/>
      <c r="BL4521" s="52"/>
    </row>
    <row r="4522" spans="62:64" x14ac:dyDescent="0.45">
      <c r="BJ4522" s="19"/>
      <c r="BL4522" s="52"/>
    </row>
    <row r="4523" spans="62:64" x14ac:dyDescent="0.45">
      <c r="BJ4523" s="19"/>
      <c r="BL4523" s="52"/>
    </row>
    <row r="4524" spans="62:64" x14ac:dyDescent="0.45">
      <c r="BJ4524" s="19"/>
      <c r="BL4524" s="52"/>
    </row>
    <row r="4525" spans="62:64" x14ac:dyDescent="0.45">
      <c r="BJ4525" s="19"/>
      <c r="BL4525" s="52"/>
    </row>
    <row r="4526" spans="62:64" x14ac:dyDescent="0.45">
      <c r="BJ4526" s="19"/>
      <c r="BL4526" s="52"/>
    </row>
    <row r="4527" spans="62:64" x14ac:dyDescent="0.45">
      <c r="BJ4527" s="19"/>
      <c r="BL4527" s="52"/>
    </row>
    <row r="4528" spans="62:64" x14ac:dyDescent="0.45">
      <c r="BJ4528" s="19"/>
      <c r="BL4528" s="52"/>
    </row>
    <row r="4529" spans="62:64" x14ac:dyDescent="0.45">
      <c r="BJ4529" s="19"/>
      <c r="BL4529" s="52"/>
    </row>
    <row r="4530" spans="62:64" x14ac:dyDescent="0.45">
      <c r="BJ4530" s="19"/>
      <c r="BL4530" s="52"/>
    </row>
    <row r="4531" spans="62:64" x14ac:dyDescent="0.45">
      <c r="BJ4531" s="19"/>
      <c r="BL4531" s="52"/>
    </row>
    <row r="4532" spans="62:64" x14ac:dyDescent="0.45">
      <c r="BJ4532" s="19"/>
      <c r="BL4532" s="52"/>
    </row>
    <row r="4533" spans="62:64" x14ac:dyDescent="0.45">
      <c r="BJ4533" s="19"/>
      <c r="BL4533" s="52"/>
    </row>
    <row r="4534" spans="62:64" x14ac:dyDescent="0.45">
      <c r="BJ4534" s="19"/>
      <c r="BL4534" s="52"/>
    </row>
    <row r="4535" spans="62:64" x14ac:dyDescent="0.45">
      <c r="BJ4535" s="19"/>
      <c r="BL4535" s="52"/>
    </row>
    <row r="4536" spans="62:64" x14ac:dyDescent="0.45">
      <c r="BJ4536" s="19"/>
      <c r="BL4536" s="52"/>
    </row>
    <row r="4537" spans="62:64" x14ac:dyDescent="0.45">
      <c r="BJ4537" s="19"/>
      <c r="BL4537" s="52"/>
    </row>
    <row r="4538" spans="62:64" x14ac:dyDescent="0.45">
      <c r="BJ4538" s="19"/>
      <c r="BL4538" s="52"/>
    </row>
    <row r="4539" spans="62:64" x14ac:dyDescent="0.45">
      <c r="BJ4539" s="19"/>
      <c r="BL4539" s="52"/>
    </row>
    <row r="4540" spans="62:64" x14ac:dyDescent="0.45">
      <c r="BJ4540" s="19"/>
      <c r="BL4540" s="52"/>
    </row>
    <row r="4541" spans="62:64" x14ac:dyDescent="0.45">
      <c r="BJ4541" s="19"/>
      <c r="BL4541" s="52"/>
    </row>
    <row r="4542" spans="62:64" x14ac:dyDescent="0.45">
      <c r="BJ4542" s="19"/>
      <c r="BL4542" s="52"/>
    </row>
    <row r="4543" spans="62:64" x14ac:dyDescent="0.45">
      <c r="BJ4543" s="19"/>
      <c r="BL4543" s="52"/>
    </row>
    <row r="4544" spans="62:64" x14ac:dyDescent="0.45">
      <c r="BJ4544" s="19"/>
      <c r="BL4544" s="52"/>
    </row>
    <row r="4545" spans="62:64" x14ac:dyDescent="0.45">
      <c r="BJ4545" s="19"/>
      <c r="BL4545" s="52"/>
    </row>
    <row r="4546" spans="62:64" x14ac:dyDescent="0.45">
      <c r="BJ4546" s="19"/>
      <c r="BL4546" s="52"/>
    </row>
    <row r="4547" spans="62:64" x14ac:dyDescent="0.45">
      <c r="BJ4547" s="19"/>
      <c r="BL4547" s="52"/>
    </row>
    <row r="4548" spans="62:64" x14ac:dyDescent="0.45">
      <c r="BJ4548" s="19"/>
      <c r="BL4548" s="52"/>
    </row>
    <row r="4549" spans="62:64" x14ac:dyDescent="0.45">
      <c r="BJ4549" s="19"/>
      <c r="BL4549" s="52"/>
    </row>
    <row r="4550" spans="62:64" x14ac:dyDescent="0.45">
      <c r="BJ4550" s="19"/>
      <c r="BL4550" s="52"/>
    </row>
    <row r="4551" spans="62:64" x14ac:dyDescent="0.45">
      <c r="BJ4551" s="19"/>
      <c r="BL4551" s="52"/>
    </row>
    <row r="4552" spans="62:64" x14ac:dyDescent="0.45">
      <c r="BJ4552" s="19"/>
      <c r="BL4552" s="52"/>
    </row>
    <row r="4553" spans="62:64" x14ac:dyDescent="0.45">
      <c r="BJ4553" s="19"/>
      <c r="BL4553" s="52"/>
    </row>
    <row r="4554" spans="62:64" x14ac:dyDescent="0.45">
      <c r="BJ4554" s="19"/>
      <c r="BL4554" s="52"/>
    </row>
    <row r="4555" spans="62:64" x14ac:dyDescent="0.45">
      <c r="BJ4555" s="19"/>
      <c r="BL4555" s="52"/>
    </row>
    <row r="4556" spans="62:64" x14ac:dyDescent="0.45">
      <c r="BJ4556" s="19"/>
      <c r="BL4556" s="52"/>
    </row>
    <row r="4557" spans="62:64" x14ac:dyDescent="0.45">
      <c r="BJ4557" s="19"/>
      <c r="BL4557" s="52"/>
    </row>
    <row r="4558" spans="62:64" x14ac:dyDescent="0.45">
      <c r="BJ4558" s="19"/>
      <c r="BL4558" s="52"/>
    </row>
    <row r="4559" spans="62:64" x14ac:dyDescent="0.45">
      <c r="BJ4559" s="19"/>
      <c r="BL4559" s="52"/>
    </row>
    <row r="4560" spans="62:64" x14ac:dyDescent="0.45">
      <c r="BJ4560" s="19"/>
      <c r="BL4560" s="52"/>
    </row>
    <row r="4561" spans="62:64" x14ac:dyDescent="0.45">
      <c r="BJ4561" s="19"/>
      <c r="BL4561" s="52"/>
    </row>
    <row r="4562" spans="62:64" x14ac:dyDescent="0.45">
      <c r="BJ4562" s="19"/>
      <c r="BL4562" s="52"/>
    </row>
    <row r="4563" spans="62:64" x14ac:dyDescent="0.45">
      <c r="BJ4563" s="19"/>
      <c r="BL4563" s="52"/>
    </row>
    <row r="4564" spans="62:64" x14ac:dyDescent="0.45">
      <c r="BJ4564" s="19"/>
      <c r="BL4564" s="52"/>
    </row>
    <row r="4565" spans="62:64" x14ac:dyDescent="0.45">
      <c r="BJ4565" s="19"/>
      <c r="BL4565" s="52"/>
    </row>
    <row r="4566" spans="62:64" x14ac:dyDescent="0.45">
      <c r="BJ4566" s="19"/>
      <c r="BL4566" s="52"/>
    </row>
    <row r="4567" spans="62:64" x14ac:dyDescent="0.45">
      <c r="BJ4567" s="19"/>
      <c r="BL4567" s="52"/>
    </row>
    <row r="4568" spans="62:64" x14ac:dyDescent="0.45">
      <c r="BJ4568" s="19"/>
      <c r="BL4568" s="52"/>
    </row>
    <row r="4569" spans="62:64" x14ac:dyDescent="0.45">
      <c r="BJ4569" s="19"/>
      <c r="BL4569" s="52"/>
    </row>
    <row r="4570" spans="62:64" x14ac:dyDescent="0.45">
      <c r="BJ4570" s="19"/>
      <c r="BL4570" s="52"/>
    </row>
    <row r="4571" spans="62:64" x14ac:dyDescent="0.45">
      <c r="BJ4571" s="19"/>
      <c r="BL4571" s="52"/>
    </row>
    <row r="4572" spans="62:64" x14ac:dyDescent="0.45">
      <c r="BJ4572" s="19"/>
      <c r="BL4572" s="52"/>
    </row>
    <row r="4573" spans="62:64" x14ac:dyDescent="0.45">
      <c r="BJ4573" s="19"/>
      <c r="BL4573" s="52"/>
    </row>
    <row r="4574" spans="62:64" x14ac:dyDescent="0.45">
      <c r="BJ4574" s="19"/>
      <c r="BL4574" s="52"/>
    </row>
    <row r="4575" spans="62:64" x14ac:dyDescent="0.45">
      <c r="BJ4575" s="19"/>
      <c r="BL4575" s="52"/>
    </row>
    <row r="4576" spans="62:64" x14ac:dyDescent="0.45">
      <c r="BJ4576" s="19"/>
      <c r="BL4576" s="52"/>
    </row>
    <row r="4577" spans="62:64" x14ac:dyDescent="0.45">
      <c r="BJ4577" s="19"/>
      <c r="BL4577" s="52"/>
    </row>
    <row r="4578" spans="62:64" x14ac:dyDescent="0.45">
      <c r="BJ4578" s="19"/>
      <c r="BL4578" s="52"/>
    </row>
    <row r="4579" spans="62:64" x14ac:dyDescent="0.45">
      <c r="BJ4579" s="19"/>
      <c r="BL4579" s="52"/>
    </row>
    <row r="4580" spans="62:64" x14ac:dyDescent="0.45">
      <c r="BJ4580" s="19"/>
      <c r="BL4580" s="52"/>
    </row>
    <row r="4581" spans="62:64" x14ac:dyDescent="0.45">
      <c r="BJ4581" s="19"/>
      <c r="BL4581" s="52"/>
    </row>
    <row r="4582" spans="62:64" x14ac:dyDescent="0.45">
      <c r="BJ4582" s="19"/>
      <c r="BL4582" s="52"/>
    </row>
    <row r="4583" spans="62:64" x14ac:dyDescent="0.45">
      <c r="BJ4583" s="19"/>
      <c r="BL4583" s="52"/>
    </row>
    <row r="4584" spans="62:64" x14ac:dyDescent="0.45">
      <c r="BJ4584" s="19"/>
      <c r="BL4584" s="52"/>
    </row>
    <row r="4585" spans="62:64" x14ac:dyDescent="0.45">
      <c r="BJ4585" s="19"/>
      <c r="BL4585" s="52"/>
    </row>
    <row r="4586" spans="62:64" x14ac:dyDescent="0.45">
      <c r="BJ4586" s="19"/>
      <c r="BL4586" s="52"/>
    </row>
    <row r="4587" spans="62:64" x14ac:dyDescent="0.45">
      <c r="BJ4587" s="19"/>
      <c r="BL4587" s="52"/>
    </row>
    <row r="4588" spans="62:64" x14ac:dyDescent="0.45">
      <c r="BJ4588" s="19"/>
      <c r="BL4588" s="52"/>
    </row>
    <row r="4589" spans="62:64" x14ac:dyDescent="0.45">
      <c r="BJ4589" s="19"/>
      <c r="BL4589" s="52"/>
    </row>
    <row r="4590" spans="62:64" x14ac:dyDescent="0.45">
      <c r="BJ4590" s="19"/>
      <c r="BL4590" s="52"/>
    </row>
    <row r="4591" spans="62:64" x14ac:dyDescent="0.45">
      <c r="BJ4591" s="19"/>
      <c r="BL4591" s="52"/>
    </row>
    <row r="4592" spans="62:64" x14ac:dyDescent="0.45">
      <c r="BJ4592" s="19"/>
      <c r="BL4592" s="52"/>
    </row>
    <row r="4593" spans="62:64" x14ac:dyDescent="0.45">
      <c r="BJ4593" s="19"/>
      <c r="BL4593" s="52"/>
    </row>
    <row r="4594" spans="62:64" x14ac:dyDescent="0.45">
      <c r="BJ4594" s="19"/>
      <c r="BL4594" s="52"/>
    </row>
    <row r="4595" spans="62:64" x14ac:dyDescent="0.45">
      <c r="BJ4595" s="19"/>
      <c r="BL4595" s="52"/>
    </row>
    <row r="4596" spans="62:64" x14ac:dyDescent="0.45">
      <c r="BJ4596" s="19"/>
      <c r="BL4596" s="52"/>
    </row>
    <row r="4597" spans="62:64" x14ac:dyDescent="0.45">
      <c r="BJ4597" s="19"/>
      <c r="BL4597" s="52"/>
    </row>
    <row r="4598" spans="62:64" x14ac:dyDescent="0.45">
      <c r="BJ4598" s="19"/>
      <c r="BL4598" s="52"/>
    </row>
    <row r="4599" spans="62:64" x14ac:dyDescent="0.45">
      <c r="BJ4599" s="19"/>
      <c r="BL4599" s="52"/>
    </row>
    <row r="4600" spans="62:64" x14ac:dyDescent="0.45">
      <c r="BJ4600" s="19"/>
      <c r="BL4600" s="52"/>
    </row>
    <row r="4601" spans="62:64" x14ac:dyDescent="0.45">
      <c r="BJ4601" s="19"/>
      <c r="BL4601" s="52"/>
    </row>
    <row r="4602" spans="62:64" x14ac:dyDescent="0.45">
      <c r="BJ4602" s="19"/>
      <c r="BL4602" s="52"/>
    </row>
    <row r="4603" spans="62:64" x14ac:dyDescent="0.45">
      <c r="BJ4603" s="19"/>
      <c r="BL4603" s="52"/>
    </row>
    <row r="4604" spans="62:64" x14ac:dyDescent="0.45">
      <c r="BJ4604" s="19"/>
      <c r="BL4604" s="52"/>
    </row>
    <row r="4605" spans="62:64" x14ac:dyDescent="0.45">
      <c r="BJ4605" s="19"/>
      <c r="BL4605" s="52"/>
    </row>
    <row r="4606" spans="62:64" x14ac:dyDescent="0.45">
      <c r="BJ4606" s="19"/>
      <c r="BL4606" s="52"/>
    </row>
    <row r="4607" spans="62:64" x14ac:dyDescent="0.45">
      <c r="BJ4607" s="19"/>
      <c r="BL4607" s="52"/>
    </row>
    <row r="4608" spans="62:64" x14ac:dyDescent="0.45">
      <c r="BJ4608" s="19"/>
      <c r="BL4608" s="52"/>
    </row>
    <row r="4609" spans="62:64" x14ac:dyDescent="0.45">
      <c r="BJ4609" s="19"/>
      <c r="BL4609" s="52"/>
    </row>
    <row r="4610" spans="62:64" x14ac:dyDescent="0.45">
      <c r="BJ4610" s="19"/>
      <c r="BL4610" s="52"/>
    </row>
    <row r="4611" spans="62:64" x14ac:dyDescent="0.45">
      <c r="BJ4611" s="19"/>
      <c r="BL4611" s="52"/>
    </row>
    <row r="4612" spans="62:64" x14ac:dyDescent="0.45">
      <c r="BJ4612" s="19"/>
      <c r="BL4612" s="52"/>
    </row>
    <row r="4613" spans="62:64" x14ac:dyDescent="0.45">
      <c r="BJ4613" s="19"/>
      <c r="BL4613" s="52"/>
    </row>
    <row r="4614" spans="62:64" x14ac:dyDescent="0.45">
      <c r="BJ4614" s="19"/>
      <c r="BL4614" s="52"/>
    </row>
    <row r="4615" spans="62:64" x14ac:dyDescent="0.45">
      <c r="BJ4615" s="19"/>
      <c r="BL4615" s="52"/>
    </row>
    <row r="4616" spans="62:64" x14ac:dyDescent="0.45">
      <c r="BJ4616" s="19"/>
      <c r="BL4616" s="52"/>
    </row>
    <row r="4617" spans="62:64" x14ac:dyDescent="0.45">
      <c r="BJ4617" s="19"/>
      <c r="BL4617" s="52"/>
    </row>
    <row r="4618" spans="62:64" x14ac:dyDescent="0.45">
      <c r="BJ4618" s="19"/>
      <c r="BL4618" s="52"/>
    </row>
    <row r="4619" spans="62:64" x14ac:dyDescent="0.45">
      <c r="BJ4619" s="19"/>
      <c r="BL4619" s="52"/>
    </row>
    <row r="4620" spans="62:64" x14ac:dyDescent="0.45">
      <c r="BJ4620" s="19"/>
      <c r="BL4620" s="52"/>
    </row>
    <row r="4621" spans="62:64" x14ac:dyDescent="0.45">
      <c r="BJ4621" s="19"/>
      <c r="BL4621" s="52"/>
    </row>
    <row r="4622" spans="62:64" x14ac:dyDescent="0.45">
      <c r="BJ4622" s="19"/>
      <c r="BL4622" s="52"/>
    </row>
    <row r="4623" spans="62:64" x14ac:dyDescent="0.45">
      <c r="BJ4623" s="19"/>
      <c r="BL4623" s="52"/>
    </row>
    <row r="4624" spans="62:64" x14ac:dyDescent="0.45">
      <c r="BJ4624" s="19"/>
      <c r="BL4624" s="52"/>
    </row>
    <row r="4625" spans="62:64" x14ac:dyDescent="0.45">
      <c r="BJ4625" s="19"/>
      <c r="BL4625" s="52"/>
    </row>
    <row r="4626" spans="62:64" x14ac:dyDescent="0.45">
      <c r="BJ4626" s="19"/>
      <c r="BL4626" s="52"/>
    </row>
    <row r="4627" spans="62:64" x14ac:dyDescent="0.45">
      <c r="BJ4627" s="19"/>
      <c r="BL4627" s="52"/>
    </row>
    <row r="4628" spans="62:64" x14ac:dyDescent="0.45">
      <c r="BJ4628" s="19"/>
      <c r="BL4628" s="52"/>
    </row>
    <row r="4629" spans="62:64" x14ac:dyDescent="0.45">
      <c r="BJ4629" s="19"/>
      <c r="BL4629" s="52"/>
    </row>
    <row r="4630" spans="62:64" x14ac:dyDescent="0.45">
      <c r="BJ4630" s="19"/>
      <c r="BL4630" s="52"/>
    </row>
    <row r="4631" spans="62:64" x14ac:dyDescent="0.45">
      <c r="BJ4631" s="19"/>
      <c r="BL4631" s="52"/>
    </row>
    <row r="4632" spans="62:64" x14ac:dyDescent="0.45">
      <c r="BJ4632" s="19"/>
      <c r="BL4632" s="52"/>
    </row>
    <row r="4633" spans="62:64" x14ac:dyDescent="0.45">
      <c r="BJ4633" s="19"/>
      <c r="BL4633" s="52"/>
    </row>
    <row r="4634" spans="62:64" x14ac:dyDescent="0.45">
      <c r="BJ4634" s="19"/>
      <c r="BL4634" s="52"/>
    </row>
    <row r="4635" spans="62:64" x14ac:dyDescent="0.45">
      <c r="BJ4635" s="19"/>
      <c r="BL4635" s="52"/>
    </row>
    <row r="4636" spans="62:64" x14ac:dyDescent="0.45">
      <c r="BJ4636" s="19"/>
      <c r="BL4636" s="52"/>
    </row>
    <row r="4637" spans="62:64" x14ac:dyDescent="0.45">
      <c r="BJ4637" s="19"/>
      <c r="BL4637" s="52"/>
    </row>
    <row r="4638" spans="62:64" x14ac:dyDescent="0.45">
      <c r="BJ4638" s="19"/>
      <c r="BL4638" s="52"/>
    </row>
    <row r="4639" spans="62:64" x14ac:dyDescent="0.45">
      <c r="BJ4639" s="19"/>
      <c r="BL4639" s="52"/>
    </row>
    <row r="4640" spans="62:64" x14ac:dyDescent="0.45">
      <c r="BJ4640" s="19"/>
      <c r="BL4640" s="52"/>
    </row>
    <row r="4641" spans="62:64" x14ac:dyDescent="0.45">
      <c r="BJ4641" s="19"/>
      <c r="BL4641" s="52"/>
    </row>
    <row r="4642" spans="62:64" x14ac:dyDescent="0.45">
      <c r="BJ4642" s="19"/>
      <c r="BL4642" s="52"/>
    </row>
    <row r="4643" spans="62:64" x14ac:dyDescent="0.45">
      <c r="BJ4643" s="19"/>
      <c r="BL4643" s="52"/>
    </row>
    <row r="4644" spans="62:64" x14ac:dyDescent="0.45">
      <c r="BJ4644" s="19"/>
      <c r="BL4644" s="52"/>
    </row>
    <row r="4645" spans="62:64" x14ac:dyDescent="0.45">
      <c r="BJ4645" s="19"/>
      <c r="BL4645" s="52"/>
    </row>
    <row r="4646" spans="62:64" x14ac:dyDescent="0.45">
      <c r="BJ4646" s="19"/>
      <c r="BL4646" s="52"/>
    </row>
    <row r="4647" spans="62:64" x14ac:dyDescent="0.45">
      <c r="BJ4647" s="19"/>
      <c r="BL4647" s="52"/>
    </row>
    <row r="4648" spans="62:64" x14ac:dyDescent="0.45">
      <c r="BJ4648" s="19"/>
      <c r="BL4648" s="52"/>
    </row>
    <row r="4649" spans="62:64" x14ac:dyDescent="0.45">
      <c r="BJ4649" s="19"/>
      <c r="BL4649" s="52"/>
    </row>
    <row r="4650" spans="62:64" x14ac:dyDescent="0.45">
      <c r="BJ4650" s="19"/>
      <c r="BL4650" s="52"/>
    </row>
    <row r="4651" spans="62:64" x14ac:dyDescent="0.45">
      <c r="BJ4651" s="19"/>
      <c r="BL4651" s="52"/>
    </row>
    <row r="4652" spans="62:64" x14ac:dyDescent="0.45">
      <c r="BJ4652" s="19"/>
      <c r="BL4652" s="52"/>
    </row>
    <row r="4653" spans="62:64" x14ac:dyDescent="0.45">
      <c r="BJ4653" s="19"/>
      <c r="BL4653" s="52"/>
    </row>
    <row r="4654" spans="62:64" x14ac:dyDescent="0.45">
      <c r="BJ4654" s="19"/>
      <c r="BL4654" s="52"/>
    </row>
    <row r="4655" spans="62:64" x14ac:dyDescent="0.45">
      <c r="BJ4655" s="19"/>
      <c r="BL4655" s="52"/>
    </row>
    <row r="4656" spans="62:64" x14ac:dyDescent="0.45">
      <c r="BJ4656" s="19"/>
      <c r="BL4656" s="52"/>
    </row>
    <row r="4657" spans="62:64" x14ac:dyDescent="0.45">
      <c r="BJ4657" s="19"/>
      <c r="BL4657" s="52"/>
    </row>
    <row r="4658" spans="62:64" x14ac:dyDescent="0.45">
      <c r="BJ4658" s="19"/>
      <c r="BL4658" s="52"/>
    </row>
    <row r="4659" spans="62:64" x14ac:dyDescent="0.45">
      <c r="BJ4659" s="19"/>
      <c r="BL4659" s="52"/>
    </row>
    <row r="4660" spans="62:64" x14ac:dyDescent="0.45">
      <c r="BJ4660" s="19"/>
      <c r="BL4660" s="52"/>
    </row>
    <row r="4661" spans="62:64" x14ac:dyDescent="0.45">
      <c r="BJ4661" s="19"/>
      <c r="BL4661" s="52"/>
    </row>
    <row r="4662" spans="62:64" x14ac:dyDescent="0.45">
      <c r="BJ4662" s="19"/>
      <c r="BL4662" s="52"/>
    </row>
    <row r="4663" spans="62:64" x14ac:dyDescent="0.45">
      <c r="BJ4663" s="19"/>
      <c r="BL4663" s="52"/>
    </row>
    <row r="4664" spans="62:64" x14ac:dyDescent="0.45">
      <c r="BJ4664" s="19"/>
      <c r="BL4664" s="52"/>
    </row>
    <row r="4665" spans="62:64" x14ac:dyDescent="0.45">
      <c r="BJ4665" s="19"/>
      <c r="BL4665" s="52"/>
    </row>
    <row r="4666" spans="62:64" x14ac:dyDescent="0.45">
      <c r="BJ4666" s="19"/>
      <c r="BL4666" s="52"/>
    </row>
    <row r="4667" spans="62:64" x14ac:dyDescent="0.45">
      <c r="BJ4667" s="19"/>
      <c r="BL4667" s="52"/>
    </row>
    <row r="4668" spans="62:64" x14ac:dyDescent="0.45">
      <c r="BJ4668" s="19"/>
      <c r="BL4668" s="52"/>
    </row>
    <row r="4669" spans="62:64" x14ac:dyDescent="0.45">
      <c r="BJ4669" s="19"/>
      <c r="BL4669" s="52"/>
    </row>
    <row r="4670" spans="62:64" x14ac:dyDescent="0.45">
      <c r="BJ4670" s="19"/>
      <c r="BL4670" s="52"/>
    </row>
    <row r="4671" spans="62:64" x14ac:dyDescent="0.45">
      <c r="BJ4671" s="19"/>
      <c r="BL4671" s="52"/>
    </row>
    <row r="4672" spans="62:64" x14ac:dyDescent="0.45">
      <c r="BJ4672" s="19"/>
      <c r="BL4672" s="52"/>
    </row>
    <row r="4673" spans="62:64" x14ac:dyDescent="0.45">
      <c r="BJ4673" s="19"/>
      <c r="BL4673" s="52"/>
    </row>
    <row r="4674" spans="62:64" x14ac:dyDescent="0.45">
      <c r="BJ4674" s="19"/>
      <c r="BL4674" s="52"/>
    </row>
    <row r="4675" spans="62:64" x14ac:dyDescent="0.45">
      <c r="BJ4675" s="19"/>
      <c r="BL4675" s="52"/>
    </row>
    <row r="4676" spans="62:64" x14ac:dyDescent="0.45">
      <c r="BJ4676" s="19"/>
      <c r="BL4676" s="52"/>
    </row>
    <row r="4677" spans="62:64" x14ac:dyDescent="0.45">
      <c r="BJ4677" s="19"/>
      <c r="BL4677" s="52"/>
    </row>
    <row r="4678" spans="62:64" x14ac:dyDescent="0.45">
      <c r="BJ4678" s="19"/>
      <c r="BL4678" s="52"/>
    </row>
    <row r="4679" spans="62:64" x14ac:dyDescent="0.45">
      <c r="BJ4679" s="19"/>
      <c r="BL4679" s="52"/>
    </row>
    <row r="4680" spans="62:64" x14ac:dyDescent="0.45">
      <c r="BJ4680" s="19"/>
      <c r="BL4680" s="52"/>
    </row>
    <row r="4681" spans="62:64" x14ac:dyDescent="0.45">
      <c r="BJ4681" s="19"/>
      <c r="BL4681" s="52"/>
    </row>
    <row r="4682" spans="62:64" x14ac:dyDescent="0.45">
      <c r="BJ4682" s="19"/>
      <c r="BL4682" s="52"/>
    </row>
    <row r="4683" spans="62:64" x14ac:dyDescent="0.45">
      <c r="BJ4683" s="19"/>
      <c r="BL4683" s="52"/>
    </row>
    <row r="4684" spans="62:64" x14ac:dyDescent="0.45">
      <c r="BJ4684" s="19"/>
      <c r="BL4684" s="52"/>
    </row>
    <row r="4685" spans="62:64" x14ac:dyDescent="0.45">
      <c r="BJ4685" s="19"/>
      <c r="BL4685" s="52"/>
    </row>
    <row r="4686" spans="62:64" x14ac:dyDescent="0.45">
      <c r="BJ4686" s="19"/>
      <c r="BL4686" s="52"/>
    </row>
    <row r="4687" spans="62:64" x14ac:dyDescent="0.45">
      <c r="BJ4687" s="19"/>
      <c r="BL4687" s="52"/>
    </row>
    <row r="4688" spans="62:64" x14ac:dyDescent="0.45">
      <c r="BJ4688" s="19"/>
      <c r="BL4688" s="52"/>
    </row>
    <row r="4689" spans="62:64" x14ac:dyDescent="0.45">
      <c r="BJ4689" s="19"/>
      <c r="BL4689" s="52"/>
    </row>
    <row r="4690" spans="62:64" x14ac:dyDescent="0.45">
      <c r="BJ4690" s="19"/>
      <c r="BL4690" s="52"/>
    </row>
    <row r="4691" spans="62:64" x14ac:dyDescent="0.45">
      <c r="BJ4691" s="19"/>
      <c r="BL4691" s="52"/>
    </row>
    <row r="4692" spans="62:64" x14ac:dyDescent="0.45">
      <c r="BJ4692" s="19"/>
      <c r="BL4692" s="52"/>
    </row>
    <row r="4693" spans="62:64" x14ac:dyDescent="0.45">
      <c r="BJ4693" s="19"/>
      <c r="BL4693" s="52"/>
    </row>
    <row r="4694" spans="62:64" x14ac:dyDescent="0.45">
      <c r="BJ4694" s="19"/>
      <c r="BL4694" s="52"/>
    </row>
    <row r="4695" spans="62:64" x14ac:dyDescent="0.45">
      <c r="BJ4695" s="19"/>
      <c r="BL4695" s="52"/>
    </row>
    <row r="4696" spans="62:64" x14ac:dyDescent="0.45">
      <c r="BJ4696" s="19"/>
      <c r="BL4696" s="52"/>
    </row>
    <row r="4697" spans="62:64" x14ac:dyDescent="0.45">
      <c r="BJ4697" s="19"/>
      <c r="BL4697" s="52"/>
    </row>
    <row r="4698" spans="62:64" x14ac:dyDescent="0.45">
      <c r="BJ4698" s="19"/>
      <c r="BL4698" s="52"/>
    </row>
    <row r="4699" spans="62:64" x14ac:dyDescent="0.45">
      <c r="BJ4699" s="19"/>
      <c r="BL4699" s="52"/>
    </row>
    <row r="4700" spans="62:64" x14ac:dyDescent="0.45">
      <c r="BJ4700" s="19"/>
      <c r="BL4700" s="52"/>
    </row>
    <row r="4701" spans="62:64" x14ac:dyDescent="0.45">
      <c r="BJ4701" s="19"/>
      <c r="BL4701" s="52"/>
    </row>
    <row r="4702" spans="62:64" x14ac:dyDescent="0.45">
      <c r="BJ4702" s="19"/>
      <c r="BL4702" s="52"/>
    </row>
    <row r="4703" spans="62:64" x14ac:dyDescent="0.45">
      <c r="BJ4703" s="19"/>
      <c r="BL4703" s="52"/>
    </row>
    <row r="4704" spans="62:64" x14ac:dyDescent="0.45">
      <c r="BJ4704" s="19"/>
      <c r="BL4704" s="52"/>
    </row>
    <row r="4705" spans="62:64" x14ac:dyDescent="0.45">
      <c r="BJ4705" s="19"/>
      <c r="BL4705" s="52"/>
    </row>
    <row r="4706" spans="62:64" x14ac:dyDescent="0.45">
      <c r="BJ4706" s="19"/>
      <c r="BL4706" s="52"/>
    </row>
    <row r="4707" spans="62:64" x14ac:dyDescent="0.45">
      <c r="BJ4707" s="19"/>
      <c r="BL4707" s="52"/>
    </row>
    <row r="4708" spans="62:64" x14ac:dyDescent="0.45">
      <c r="BJ4708" s="19"/>
      <c r="BL4708" s="52"/>
    </row>
    <row r="4709" spans="62:64" x14ac:dyDescent="0.45">
      <c r="BJ4709" s="19"/>
      <c r="BL4709" s="52"/>
    </row>
    <row r="4710" spans="62:64" x14ac:dyDescent="0.45">
      <c r="BJ4710" s="19"/>
      <c r="BL4710" s="52"/>
    </row>
    <row r="4711" spans="62:64" x14ac:dyDescent="0.45">
      <c r="BJ4711" s="19"/>
      <c r="BL4711" s="52"/>
    </row>
    <row r="4712" spans="62:64" x14ac:dyDescent="0.45">
      <c r="BJ4712" s="19"/>
      <c r="BL4712" s="52"/>
    </row>
    <row r="4713" spans="62:64" x14ac:dyDescent="0.45">
      <c r="BJ4713" s="19"/>
      <c r="BL4713" s="52"/>
    </row>
    <row r="4714" spans="62:64" x14ac:dyDescent="0.45">
      <c r="BJ4714" s="19"/>
      <c r="BL4714" s="52"/>
    </row>
    <row r="4715" spans="62:64" x14ac:dyDescent="0.45">
      <c r="BJ4715" s="19"/>
      <c r="BL4715" s="52"/>
    </row>
    <row r="4716" spans="62:64" x14ac:dyDescent="0.45">
      <c r="BJ4716" s="19"/>
      <c r="BL4716" s="52"/>
    </row>
    <row r="4717" spans="62:64" x14ac:dyDescent="0.45">
      <c r="BJ4717" s="19"/>
      <c r="BL4717" s="52"/>
    </row>
    <row r="4718" spans="62:64" x14ac:dyDescent="0.45">
      <c r="BJ4718" s="19"/>
      <c r="BL4718" s="52"/>
    </row>
    <row r="4719" spans="62:64" x14ac:dyDescent="0.45">
      <c r="BJ4719" s="19"/>
      <c r="BL4719" s="52"/>
    </row>
    <row r="4720" spans="62:64" x14ac:dyDescent="0.45">
      <c r="BJ4720" s="19"/>
      <c r="BL4720" s="52"/>
    </row>
    <row r="4721" spans="62:64" x14ac:dyDescent="0.45">
      <c r="BJ4721" s="19"/>
      <c r="BL4721" s="52"/>
    </row>
    <row r="4722" spans="62:64" x14ac:dyDescent="0.45">
      <c r="BJ4722" s="19"/>
      <c r="BL4722" s="52"/>
    </row>
    <row r="4723" spans="62:64" x14ac:dyDescent="0.45">
      <c r="BJ4723" s="19"/>
      <c r="BL4723" s="52"/>
    </row>
    <row r="4724" spans="62:64" x14ac:dyDescent="0.45">
      <c r="BJ4724" s="19"/>
      <c r="BL4724" s="52"/>
    </row>
    <row r="4725" spans="62:64" x14ac:dyDescent="0.45">
      <c r="BJ4725" s="19"/>
      <c r="BL4725" s="52"/>
    </row>
    <row r="4726" spans="62:64" x14ac:dyDescent="0.45">
      <c r="BJ4726" s="19"/>
      <c r="BL4726" s="52"/>
    </row>
    <row r="4727" spans="62:64" x14ac:dyDescent="0.45">
      <c r="BJ4727" s="19"/>
      <c r="BL4727" s="52"/>
    </row>
    <row r="4728" spans="62:64" x14ac:dyDescent="0.45">
      <c r="BJ4728" s="19"/>
      <c r="BL4728" s="52"/>
    </row>
    <row r="4729" spans="62:64" x14ac:dyDescent="0.45">
      <c r="BJ4729" s="19"/>
      <c r="BL4729" s="52"/>
    </row>
    <row r="4730" spans="62:64" x14ac:dyDescent="0.45">
      <c r="BJ4730" s="19"/>
      <c r="BL4730" s="52"/>
    </row>
    <row r="4731" spans="62:64" x14ac:dyDescent="0.45">
      <c r="BJ4731" s="19"/>
      <c r="BL4731" s="52"/>
    </row>
    <row r="4732" spans="62:64" x14ac:dyDescent="0.45">
      <c r="BJ4732" s="19"/>
      <c r="BL4732" s="52"/>
    </row>
    <row r="4733" spans="62:64" x14ac:dyDescent="0.45">
      <c r="BJ4733" s="19"/>
      <c r="BL4733" s="52"/>
    </row>
    <row r="4734" spans="62:64" x14ac:dyDescent="0.45">
      <c r="BJ4734" s="19"/>
      <c r="BL4734" s="52"/>
    </row>
    <row r="4735" spans="62:64" x14ac:dyDescent="0.45">
      <c r="BJ4735" s="19"/>
      <c r="BL4735" s="52"/>
    </row>
    <row r="4736" spans="62:64" x14ac:dyDescent="0.45">
      <c r="BJ4736" s="19"/>
      <c r="BL4736" s="52"/>
    </row>
    <row r="4737" spans="62:64" x14ac:dyDescent="0.45">
      <c r="BJ4737" s="19"/>
      <c r="BL4737" s="52"/>
    </row>
    <row r="4738" spans="62:64" x14ac:dyDescent="0.45">
      <c r="BJ4738" s="19"/>
      <c r="BL4738" s="52"/>
    </row>
    <row r="4739" spans="62:64" x14ac:dyDescent="0.45">
      <c r="BJ4739" s="19"/>
      <c r="BL4739" s="52"/>
    </row>
    <row r="4740" spans="62:64" x14ac:dyDescent="0.45">
      <c r="BJ4740" s="19"/>
      <c r="BL4740" s="52"/>
    </row>
    <row r="4741" spans="62:64" x14ac:dyDescent="0.45">
      <c r="BJ4741" s="19"/>
      <c r="BL4741" s="52"/>
    </row>
    <row r="4742" spans="62:64" x14ac:dyDescent="0.45">
      <c r="BJ4742" s="19"/>
      <c r="BL4742" s="52"/>
    </row>
    <row r="4743" spans="62:64" x14ac:dyDescent="0.45">
      <c r="BJ4743" s="19"/>
      <c r="BL4743" s="52"/>
    </row>
    <row r="4744" spans="62:64" x14ac:dyDescent="0.45">
      <c r="BJ4744" s="19"/>
      <c r="BL4744" s="52"/>
    </row>
    <row r="4745" spans="62:64" x14ac:dyDescent="0.45">
      <c r="BJ4745" s="19"/>
      <c r="BL4745" s="52"/>
    </row>
    <row r="4746" spans="62:64" x14ac:dyDescent="0.45">
      <c r="BJ4746" s="19"/>
      <c r="BL4746" s="52"/>
    </row>
    <row r="4747" spans="62:64" x14ac:dyDescent="0.45">
      <c r="BJ4747" s="19"/>
      <c r="BL4747" s="52"/>
    </row>
    <row r="4748" spans="62:64" x14ac:dyDescent="0.45">
      <c r="BJ4748" s="19"/>
      <c r="BL4748" s="52"/>
    </row>
    <row r="4749" spans="62:64" x14ac:dyDescent="0.45">
      <c r="BJ4749" s="19"/>
      <c r="BL4749" s="52"/>
    </row>
    <row r="4750" spans="62:64" x14ac:dyDescent="0.45">
      <c r="BJ4750" s="19"/>
      <c r="BL4750" s="52"/>
    </row>
    <row r="4751" spans="62:64" x14ac:dyDescent="0.45">
      <c r="BJ4751" s="19"/>
      <c r="BL4751" s="52"/>
    </row>
    <row r="4752" spans="62:64" x14ac:dyDescent="0.45">
      <c r="BJ4752" s="19"/>
      <c r="BL4752" s="52"/>
    </row>
    <row r="4753" spans="62:64" x14ac:dyDescent="0.45">
      <c r="BJ4753" s="19"/>
      <c r="BL4753" s="52"/>
    </row>
    <row r="4754" spans="62:64" x14ac:dyDescent="0.45">
      <c r="BJ4754" s="19"/>
      <c r="BL4754" s="52"/>
    </row>
    <row r="4755" spans="62:64" x14ac:dyDescent="0.45">
      <c r="BJ4755" s="19"/>
      <c r="BL4755" s="52"/>
    </row>
    <row r="4756" spans="62:64" x14ac:dyDescent="0.45">
      <c r="BJ4756" s="19"/>
      <c r="BL4756" s="52"/>
    </row>
    <row r="4757" spans="62:64" x14ac:dyDescent="0.45">
      <c r="BJ4757" s="19"/>
      <c r="BL4757" s="52"/>
    </row>
    <row r="4758" spans="62:64" x14ac:dyDescent="0.45">
      <c r="BJ4758" s="19"/>
      <c r="BL4758" s="52"/>
    </row>
    <row r="4759" spans="62:64" x14ac:dyDescent="0.45">
      <c r="BJ4759" s="19"/>
      <c r="BL4759" s="52"/>
    </row>
    <row r="4760" spans="62:64" x14ac:dyDescent="0.45">
      <c r="BJ4760" s="19"/>
      <c r="BL4760" s="52"/>
    </row>
    <row r="4761" spans="62:64" x14ac:dyDescent="0.45">
      <c r="BJ4761" s="19"/>
      <c r="BL4761" s="52"/>
    </row>
    <row r="4762" spans="62:64" x14ac:dyDescent="0.45">
      <c r="BJ4762" s="19"/>
      <c r="BL4762" s="52"/>
    </row>
    <row r="4763" spans="62:64" x14ac:dyDescent="0.45">
      <c r="BJ4763" s="19"/>
      <c r="BL4763" s="52"/>
    </row>
    <row r="4764" spans="62:64" x14ac:dyDescent="0.45">
      <c r="BJ4764" s="19"/>
      <c r="BL4764" s="52"/>
    </row>
    <row r="4765" spans="62:64" x14ac:dyDescent="0.45">
      <c r="BJ4765" s="19"/>
      <c r="BL4765" s="52"/>
    </row>
    <row r="4766" spans="62:64" x14ac:dyDescent="0.45">
      <c r="BJ4766" s="19"/>
      <c r="BL4766" s="52"/>
    </row>
    <row r="4767" spans="62:64" x14ac:dyDescent="0.45">
      <c r="BJ4767" s="19"/>
      <c r="BL4767" s="52"/>
    </row>
    <row r="4768" spans="62:64" x14ac:dyDescent="0.45">
      <c r="BJ4768" s="19"/>
      <c r="BL4768" s="52"/>
    </row>
    <row r="4769" spans="62:64" x14ac:dyDescent="0.45">
      <c r="BJ4769" s="19"/>
      <c r="BL4769" s="52"/>
    </row>
    <row r="4770" spans="62:64" x14ac:dyDescent="0.45">
      <c r="BJ4770" s="19"/>
      <c r="BL4770" s="52"/>
    </row>
    <row r="4771" spans="62:64" x14ac:dyDescent="0.45">
      <c r="BJ4771" s="19"/>
      <c r="BL4771" s="52"/>
    </row>
    <row r="4772" spans="62:64" x14ac:dyDescent="0.45">
      <c r="BJ4772" s="19"/>
      <c r="BL4772" s="52"/>
    </row>
    <row r="4773" spans="62:64" x14ac:dyDescent="0.45">
      <c r="BJ4773" s="19"/>
      <c r="BL4773" s="52"/>
    </row>
    <row r="4774" spans="62:64" x14ac:dyDescent="0.45">
      <c r="BJ4774" s="19"/>
      <c r="BL4774" s="52"/>
    </row>
    <row r="4775" spans="62:64" x14ac:dyDescent="0.45">
      <c r="BJ4775" s="19"/>
      <c r="BL4775" s="52"/>
    </row>
    <row r="4776" spans="62:64" x14ac:dyDescent="0.45">
      <c r="BJ4776" s="19"/>
      <c r="BL4776" s="52"/>
    </row>
    <row r="4777" spans="62:64" x14ac:dyDescent="0.45">
      <c r="BJ4777" s="19"/>
      <c r="BL4777" s="52"/>
    </row>
    <row r="4778" spans="62:64" x14ac:dyDescent="0.45">
      <c r="BJ4778" s="19"/>
      <c r="BL4778" s="52"/>
    </row>
    <row r="4779" spans="62:64" x14ac:dyDescent="0.45">
      <c r="BJ4779" s="19"/>
      <c r="BL4779" s="52"/>
    </row>
    <row r="4780" spans="62:64" x14ac:dyDescent="0.45">
      <c r="BJ4780" s="19"/>
      <c r="BL4780" s="52"/>
    </row>
    <row r="4781" spans="62:64" x14ac:dyDescent="0.45">
      <c r="BJ4781" s="19"/>
      <c r="BL4781" s="52"/>
    </row>
    <row r="4782" spans="62:64" x14ac:dyDescent="0.45">
      <c r="BJ4782" s="19"/>
      <c r="BL4782" s="52"/>
    </row>
    <row r="4783" spans="62:64" x14ac:dyDescent="0.45">
      <c r="BJ4783" s="19"/>
      <c r="BL4783" s="52"/>
    </row>
    <row r="4784" spans="62:64" x14ac:dyDescent="0.45">
      <c r="BJ4784" s="19"/>
      <c r="BL4784" s="52"/>
    </row>
    <row r="4785" spans="62:64" x14ac:dyDescent="0.45">
      <c r="BJ4785" s="19"/>
      <c r="BL4785" s="52"/>
    </row>
    <row r="4786" spans="62:64" x14ac:dyDescent="0.45">
      <c r="BJ4786" s="19"/>
      <c r="BL4786" s="52"/>
    </row>
    <row r="4787" spans="62:64" x14ac:dyDescent="0.45">
      <c r="BJ4787" s="19"/>
      <c r="BL4787" s="52"/>
    </row>
    <row r="4788" spans="62:64" x14ac:dyDescent="0.45">
      <c r="BJ4788" s="19"/>
      <c r="BL4788" s="52"/>
    </row>
    <row r="4789" spans="62:64" x14ac:dyDescent="0.45">
      <c r="BJ4789" s="19"/>
      <c r="BL4789" s="52"/>
    </row>
    <row r="4790" spans="62:64" x14ac:dyDescent="0.45">
      <c r="BJ4790" s="19"/>
      <c r="BL4790" s="52"/>
    </row>
    <row r="4791" spans="62:64" x14ac:dyDescent="0.45">
      <c r="BJ4791" s="19"/>
      <c r="BL4791" s="52"/>
    </row>
    <row r="4792" spans="62:64" x14ac:dyDescent="0.45">
      <c r="BJ4792" s="19"/>
      <c r="BL4792" s="52"/>
    </row>
    <row r="4793" spans="62:64" x14ac:dyDescent="0.45">
      <c r="BJ4793" s="19"/>
      <c r="BL4793" s="52"/>
    </row>
    <row r="4794" spans="62:64" x14ac:dyDescent="0.45">
      <c r="BJ4794" s="19"/>
      <c r="BL4794" s="52"/>
    </row>
    <row r="4795" spans="62:64" x14ac:dyDescent="0.45">
      <c r="BJ4795" s="19"/>
      <c r="BL4795" s="52"/>
    </row>
    <row r="4796" spans="62:64" x14ac:dyDescent="0.45">
      <c r="BJ4796" s="19"/>
      <c r="BL4796" s="52"/>
    </row>
    <row r="4797" spans="62:64" x14ac:dyDescent="0.45">
      <c r="BJ4797" s="19"/>
      <c r="BL4797" s="52"/>
    </row>
    <row r="4798" spans="62:64" x14ac:dyDescent="0.45">
      <c r="BJ4798" s="19"/>
      <c r="BL4798" s="52"/>
    </row>
    <row r="4799" spans="62:64" x14ac:dyDescent="0.45">
      <c r="BJ4799" s="19"/>
      <c r="BL4799" s="52"/>
    </row>
    <row r="4800" spans="62:64" x14ac:dyDescent="0.45">
      <c r="BJ4800" s="19"/>
      <c r="BL4800" s="52"/>
    </row>
    <row r="4801" spans="62:64" x14ac:dyDescent="0.45">
      <c r="BJ4801" s="19"/>
      <c r="BL4801" s="52"/>
    </row>
    <row r="4802" spans="62:64" x14ac:dyDescent="0.45">
      <c r="BJ4802" s="19"/>
      <c r="BL4802" s="52"/>
    </row>
    <row r="4803" spans="62:64" x14ac:dyDescent="0.45">
      <c r="BJ4803" s="19"/>
      <c r="BL4803" s="52"/>
    </row>
    <row r="4804" spans="62:64" x14ac:dyDescent="0.45">
      <c r="BJ4804" s="19"/>
      <c r="BL4804" s="52"/>
    </row>
    <row r="4805" spans="62:64" x14ac:dyDescent="0.45">
      <c r="BJ4805" s="19"/>
      <c r="BL4805" s="52"/>
    </row>
    <row r="4806" spans="62:64" x14ac:dyDescent="0.45">
      <c r="BJ4806" s="19"/>
      <c r="BL4806" s="52"/>
    </row>
    <row r="4807" spans="62:64" x14ac:dyDescent="0.45">
      <c r="BJ4807" s="19"/>
      <c r="BL4807" s="52"/>
    </row>
    <row r="4808" spans="62:64" x14ac:dyDescent="0.45">
      <c r="BJ4808" s="19"/>
      <c r="BL4808" s="52"/>
    </row>
    <row r="4809" spans="62:64" x14ac:dyDescent="0.45">
      <c r="BJ4809" s="19"/>
      <c r="BL4809" s="52"/>
    </row>
    <row r="4810" spans="62:64" x14ac:dyDescent="0.45">
      <c r="BJ4810" s="19"/>
      <c r="BL4810" s="52"/>
    </row>
    <row r="4811" spans="62:64" x14ac:dyDescent="0.45">
      <c r="BJ4811" s="19"/>
      <c r="BL4811" s="52"/>
    </row>
    <row r="4812" spans="62:64" x14ac:dyDescent="0.45">
      <c r="BJ4812" s="19"/>
      <c r="BL4812" s="52"/>
    </row>
    <row r="4813" spans="62:64" x14ac:dyDescent="0.45">
      <c r="BJ4813" s="19"/>
      <c r="BL4813" s="52"/>
    </row>
    <row r="4814" spans="62:64" x14ac:dyDescent="0.45">
      <c r="BJ4814" s="19"/>
      <c r="BL4814" s="52"/>
    </row>
    <row r="4815" spans="62:64" x14ac:dyDescent="0.45">
      <c r="BJ4815" s="19"/>
      <c r="BL4815" s="52"/>
    </row>
    <row r="4816" spans="62:64" x14ac:dyDescent="0.45">
      <c r="BJ4816" s="19"/>
      <c r="BL4816" s="52"/>
    </row>
    <row r="4817" spans="62:64" x14ac:dyDescent="0.45">
      <c r="BJ4817" s="19"/>
      <c r="BL4817" s="52"/>
    </row>
    <row r="4818" spans="62:64" x14ac:dyDescent="0.45">
      <c r="BJ4818" s="19"/>
      <c r="BL4818" s="52"/>
    </row>
    <row r="4819" spans="62:64" x14ac:dyDescent="0.45">
      <c r="BJ4819" s="19"/>
      <c r="BL4819" s="52"/>
    </row>
    <row r="4820" spans="62:64" x14ac:dyDescent="0.45">
      <c r="BJ4820" s="19"/>
      <c r="BL4820" s="52"/>
    </row>
    <row r="4821" spans="62:64" x14ac:dyDescent="0.45">
      <c r="BJ4821" s="19"/>
      <c r="BL4821" s="52"/>
    </row>
    <row r="4822" spans="62:64" x14ac:dyDescent="0.45">
      <c r="BJ4822" s="19"/>
      <c r="BL4822" s="52"/>
    </row>
    <row r="4823" spans="62:64" x14ac:dyDescent="0.45">
      <c r="BJ4823" s="19"/>
      <c r="BL4823" s="52"/>
    </row>
    <row r="4824" spans="62:64" x14ac:dyDescent="0.45">
      <c r="BJ4824" s="19"/>
      <c r="BL4824" s="52"/>
    </row>
    <row r="4825" spans="62:64" x14ac:dyDescent="0.45">
      <c r="BJ4825" s="19"/>
      <c r="BL4825" s="52"/>
    </row>
    <row r="4826" spans="62:64" x14ac:dyDescent="0.45">
      <c r="BJ4826" s="19"/>
      <c r="BL4826" s="52"/>
    </row>
    <row r="4827" spans="62:64" x14ac:dyDescent="0.45">
      <c r="BJ4827" s="19"/>
      <c r="BL4827" s="52"/>
    </row>
    <row r="4828" spans="62:64" x14ac:dyDescent="0.45">
      <c r="BJ4828" s="19"/>
      <c r="BL4828" s="52"/>
    </row>
    <row r="4829" spans="62:64" x14ac:dyDescent="0.45">
      <c r="BJ4829" s="19"/>
      <c r="BL4829" s="52"/>
    </row>
    <row r="4830" spans="62:64" x14ac:dyDescent="0.45">
      <c r="BJ4830" s="19"/>
      <c r="BL4830" s="52"/>
    </row>
    <row r="4831" spans="62:64" x14ac:dyDescent="0.45">
      <c r="BJ4831" s="19"/>
      <c r="BL4831" s="52"/>
    </row>
    <row r="4832" spans="62:64" x14ac:dyDescent="0.45">
      <c r="BJ4832" s="19"/>
      <c r="BL4832" s="52"/>
    </row>
    <row r="4833" spans="62:64" x14ac:dyDescent="0.45">
      <c r="BJ4833" s="19"/>
      <c r="BL4833" s="52"/>
    </row>
    <row r="4834" spans="62:64" x14ac:dyDescent="0.45">
      <c r="BJ4834" s="19"/>
      <c r="BL4834" s="52"/>
    </row>
    <row r="4835" spans="62:64" x14ac:dyDescent="0.45">
      <c r="BJ4835" s="19"/>
      <c r="BL4835" s="52"/>
    </row>
    <row r="4836" spans="62:64" x14ac:dyDescent="0.45">
      <c r="BJ4836" s="19"/>
      <c r="BL4836" s="52"/>
    </row>
    <row r="4837" spans="62:64" x14ac:dyDescent="0.45">
      <c r="BJ4837" s="19"/>
      <c r="BL4837" s="52"/>
    </row>
    <row r="4838" spans="62:64" x14ac:dyDescent="0.45">
      <c r="BJ4838" s="19"/>
      <c r="BL4838" s="52"/>
    </row>
    <row r="4839" spans="62:64" x14ac:dyDescent="0.45">
      <c r="BJ4839" s="19"/>
      <c r="BL4839" s="52"/>
    </row>
    <row r="4840" spans="62:64" x14ac:dyDescent="0.45">
      <c r="BJ4840" s="19"/>
      <c r="BL4840" s="52"/>
    </row>
    <row r="4841" spans="62:64" x14ac:dyDescent="0.45">
      <c r="BJ4841" s="19"/>
      <c r="BL4841" s="52"/>
    </row>
    <row r="4842" spans="62:64" x14ac:dyDescent="0.45">
      <c r="BJ4842" s="19"/>
      <c r="BL4842" s="52"/>
    </row>
    <row r="4843" spans="62:64" x14ac:dyDescent="0.45">
      <c r="BJ4843" s="19"/>
      <c r="BL4843" s="52"/>
    </row>
    <row r="4844" spans="62:64" x14ac:dyDescent="0.45">
      <c r="BJ4844" s="19"/>
      <c r="BL4844" s="52"/>
    </row>
    <row r="4845" spans="62:64" x14ac:dyDescent="0.45">
      <c r="BJ4845" s="19"/>
      <c r="BL4845" s="52"/>
    </row>
    <row r="4846" spans="62:64" x14ac:dyDescent="0.45">
      <c r="BJ4846" s="19"/>
      <c r="BL4846" s="52"/>
    </row>
    <row r="4847" spans="62:64" x14ac:dyDescent="0.45">
      <c r="BJ4847" s="19"/>
      <c r="BL4847" s="52"/>
    </row>
    <row r="4848" spans="62:64" x14ac:dyDescent="0.45">
      <c r="BJ4848" s="19"/>
      <c r="BL4848" s="52"/>
    </row>
    <row r="4849" spans="62:64" x14ac:dyDescent="0.45">
      <c r="BJ4849" s="19"/>
      <c r="BL4849" s="52"/>
    </row>
    <row r="4850" spans="62:64" x14ac:dyDescent="0.45">
      <c r="BJ4850" s="19"/>
      <c r="BL4850" s="52"/>
    </row>
    <row r="4851" spans="62:64" x14ac:dyDescent="0.45">
      <c r="BJ4851" s="19"/>
      <c r="BL4851" s="52"/>
    </row>
    <row r="4852" spans="62:64" x14ac:dyDescent="0.45">
      <c r="BJ4852" s="19"/>
      <c r="BL4852" s="52"/>
    </row>
    <row r="4853" spans="62:64" x14ac:dyDescent="0.45">
      <c r="BJ4853" s="19"/>
      <c r="BL4853" s="52"/>
    </row>
    <row r="4854" spans="62:64" x14ac:dyDescent="0.45">
      <c r="BJ4854" s="19"/>
      <c r="BL4854" s="52"/>
    </row>
    <row r="4855" spans="62:64" x14ac:dyDescent="0.45">
      <c r="BJ4855" s="19"/>
      <c r="BL4855" s="52"/>
    </row>
    <row r="4856" spans="62:64" x14ac:dyDescent="0.45">
      <c r="BJ4856" s="19"/>
      <c r="BL4856" s="52"/>
    </row>
    <row r="4857" spans="62:64" x14ac:dyDescent="0.45">
      <c r="BJ4857" s="19"/>
      <c r="BL4857" s="52"/>
    </row>
    <row r="4858" spans="62:64" x14ac:dyDescent="0.45">
      <c r="BJ4858" s="19"/>
      <c r="BL4858" s="52"/>
    </row>
    <row r="4859" spans="62:64" x14ac:dyDescent="0.45">
      <c r="BJ4859" s="19"/>
      <c r="BL4859" s="52"/>
    </row>
    <row r="4860" spans="62:64" x14ac:dyDescent="0.45">
      <c r="BJ4860" s="19"/>
      <c r="BL4860" s="52"/>
    </row>
    <row r="4861" spans="62:64" x14ac:dyDescent="0.45">
      <c r="BJ4861" s="19"/>
      <c r="BL4861" s="52"/>
    </row>
    <row r="4862" spans="62:64" x14ac:dyDescent="0.45">
      <c r="BJ4862" s="19"/>
      <c r="BL4862" s="52"/>
    </row>
    <row r="4863" spans="62:64" x14ac:dyDescent="0.45">
      <c r="BJ4863" s="19"/>
      <c r="BL4863" s="52"/>
    </row>
    <row r="4864" spans="62:64" x14ac:dyDescent="0.45">
      <c r="BJ4864" s="19"/>
      <c r="BL4864" s="52"/>
    </row>
    <row r="4865" spans="62:64" x14ac:dyDescent="0.45">
      <c r="BJ4865" s="19"/>
      <c r="BL4865" s="52"/>
    </row>
    <row r="4866" spans="62:64" x14ac:dyDescent="0.45">
      <c r="BJ4866" s="19"/>
      <c r="BL4866" s="52"/>
    </row>
    <row r="4867" spans="62:64" x14ac:dyDescent="0.45">
      <c r="BJ4867" s="19"/>
      <c r="BL4867" s="52"/>
    </row>
    <row r="4868" spans="62:64" x14ac:dyDescent="0.45">
      <c r="BJ4868" s="19"/>
      <c r="BL4868" s="52"/>
    </row>
    <row r="4869" spans="62:64" x14ac:dyDescent="0.45">
      <c r="BJ4869" s="19"/>
      <c r="BL4869" s="52"/>
    </row>
    <row r="4870" spans="62:64" x14ac:dyDescent="0.45">
      <c r="BJ4870" s="19"/>
      <c r="BL4870" s="52"/>
    </row>
    <row r="4871" spans="62:64" x14ac:dyDescent="0.45">
      <c r="BJ4871" s="19"/>
      <c r="BL4871" s="52"/>
    </row>
    <row r="4872" spans="62:64" x14ac:dyDescent="0.45">
      <c r="BJ4872" s="19"/>
      <c r="BL4872" s="52"/>
    </row>
    <row r="4873" spans="62:64" x14ac:dyDescent="0.45">
      <c r="BJ4873" s="19"/>
      <c r="BL4873" s="52"/>
    </row>
    <row r="4874" spans="62:64" x14ac:dyDescent="0.45">
      <c r="BJ4874" s="19"/>
      <c r="BL4874" s="52"/>
    </row>
    <row r="4875" spans="62:64" x14ac:dyDescent="0.45">
      <c r="BJ4875" s="19"/>
      <c r="BL4875" s="52"/>
    </row>
    <row r="4876" spans="62:64" x14ac:dyDescent="0.45">
      <c r="BJ4876" s="19"/>
      <c r="BL4876" s="52"/>
    </row>
    <row r="4877" spans="62:64" x14ac:dyDescent="0.45">
      <c r="BJ4877" s="19"/>
      <c r="BL4877" s="52"/>
    </row>
    <row r="4878" spans="62:64" x14ac:dyDescent="0.45">
      <c r="BJ4878" s="19"/>
      <c r="BL4878" s="52"/>
    </row>
    <row r="4879" spans="62:64" x14ac:dyDescent="0.45">
      <c r="BJ4879" s="19"/>
      <c r="BL4879" s="52"/>
    </row>
    <row r="4880" spans="62:64" x14ac:dyDescent="0.45">
      <c r="BJ4880" s="19"/>
      <c r="BL4880" s="52"/>
    </row>
    <row r="4881" spans="62:64" x14ac:dyDescent="0.45">
      <c r="BJ4881" s="19"/>
      <c r="BL4881" s="52"/>
    </row>
    <row r="4882" spans="62:64" x14ac:dyDescent="0.45">
      <c r="BJ4882" s="19"/>
      <c r="BL4882" s="52"/>
    </row>
    <row r="4883" spans="62:64" x14ac:dyDescent="0.45">
      <c r="BJ4883" s="19"/>
      <c r="BL4883" s="52"/>
    </row>
    <row r="4884" spans="62:64" x14ac:dyDescent="0.45">
      <c r="BJ4884" s="19"/>
      <c r="BL4884" s="52"/>
    </row>
    <row r="4885" spans="62:64" x14ac:dyDescent="0.45">
      <c r="BJ4885" s="19"/>
      <c r="BL4885" s="52"/>
    </row>
    <row r="4886" spans="62:64" x14ac:dyDescent="0.45">
      <c r="BJ4886" s="19"/>
      <c r="BL4886" s="52"/>
    </row>
    <row r="4887" spans="62:64" x14ac:dyDescent="0.45">
      <c r="BJ4887" s="19"/>
      <c r="BL4887" s="52"/>
    </row>
    <row r="4888" spans="62:64" x14ac:dyDescent="0.45">
      <c r="BJ4888" s="19"/>
      <c r="BL4888" s="52"/>
    </row>
    <row r="4889" spans="62:64" x14ac:dyDescent="0.45">
      <c r="BJ4889" s="19"/>
      <c r="BL4889" s="52"/>
    </row>
    <row r="4890" spans="62:64" x14ac:dyDescent="0.45">
      <c r="BJ4890" s="19"/>
      <c r="BL4890" s="52"/>
    </row>
    <row r="4891" spans="62:64" x14ac:dyDescent="0.45">
      <c r="BJ4891" s="19"/>
      <c r="BL4891" s="52"/>
    </row>
    <row r="4892" spans="62:64" x14ac:dyDescent="0.45">
      <c r="BJ4892" s="19"/>
      <c r="BL4892" s="52"/>
    </row>
    <row r="4893" spans="62:64" x14ac:dyDescent="0.45">
      <c r="BJ4893" s="19"/>
      <c r="BL4893" s="52"/>
    </row>
    <row r="4894" spans="62:64" x14ac:dyDescent="0.45">
      <c r="BJ4894" s="19"/>
      <c r="BL4894" s="52"/>
    </row>
    <row r="4895" spans="62:64" x14ac:dyDescent="0.45">
      <c r="BJ4895" s="19"/>
      <c r="BL4895" s="52"/>
    </row>
    <row r="4896" spans="62:64" x14ac:dyDescent="0.45">
      <c r="BJ4896" s="19"/>
      <c r="BL4896" s="52"/>
    </row>
    <row r="4897" spans="62:64" x14ac:dyDescent="0.45">
      <c r="BJ4897" s="19"/>
      <c r="BL4897" s="52"/>
    </row>
    <row r="4898" spans="62:64" x14ac:dyDescent="0.45">
      <c r="BJ4898" s="19"/>
      <c r="BL4898" s="52"/>
    </row>
    <row r="4899" spans="62:64" x14ac:dyDescent="0.45">
      <c r="BJ4899" s="19"/>
      <c r="BL4899" s="52"/>
    </row>
    <row r="4900" spans="62:64" x14ac:dyDescent="0.45">
      <c r="BJ4900" s="19"/>
      <c r="BL4900" s="52"/>
    </row>
    <row r="4901" spans="62:64" x14ac:dyDescent="0.45">
      <c r="BJ4901" s="19"/>
      <c r="BL4901" s="52"/>
    </row>
    <row r="4902" spans="62:64" x14ac:dyDescent="0.45">
      <c r="BJ4902" s="19"/>
      <c r="BL4902" s="52"/>
    </row>
    <row r="4903" spans="62:64" x14ac:dyDescent="0.45">
      <c r="BJ4903" s="19"/>
      <c r="BL4903" s="52"/>
    </row>
    <row r="4904" spans="62:64" x14ac:dyDescent="0.45">
      <c r="BJ4904" s="19"/>
      <c r="BL4904" s="52"/>
    </row>
    <row r="4905" spans="62:64" x14ac:dyDescent="0.45">
      <c r="BJ4905" s="19"/>
      <c r="BL4905" s="52"/>
    </row>
    <row r="4906" spans="62:64" x14ac:dyDescent="0.45">
      <c r="BJ4906" s="19"/>
      <c r="BL4906" s="52"/>
    </row>
    <row r="4907" spans="62:64" x14ac:dyDescent="0.45">
      <c r="BJ4907" s="19"/>
      <c r="BL4907" s="52"/>
    </row>
    <row r="4908" spans="62:64" x14ac:dyDescent="0.45">
      <c r="BJ4908" s="19"/>
      <c r="BL4908" s="52"/>
    </row>
    <row r="4909" spans="62:64" x14ac:dyDescent="0.45">
      <c r="BJ4909" s="19"/>
      <c r="BL4909" s="52"/>
    </row>
    <row r="4910" spans="62:64" x14ac:dyDescent="0.45">
      <c r="BJ4910" s="19"/>
      <c r="BL4910" s="52"/>
    </row>
    <row r="4911" spans="62:64" x14ac:dyDescent="0.45">
      <c r="BJ4911" s="19"/>
      <c r="BL4911" s="52"/>
    </row>
    <row r="4912" spans="62:64" x14ac:dyDescent="0.45">
      <c r="BJ4912" s="19"/>
      <c r="BL4912" s="52"/>
    </row>
    <row r="4913" spans="62:64" x14ac:dyDescent="0.45">
      <c r="BJ4913" s="19"/>
      <c r="BL4913" s="52"/>
    </row>
    <row r="4914" spans="62:64" x14ac:dyDescent="0.45">
      <c r="BJ4914" s="19"/>
      <c r="BL4914" s="52"/>
    </row>
    <row r="4915" spans="62:64" x14ac:dyDescent="0.45">
      <c r="BJ4915" s="19"/>
      <c r="BL4915" s="52"/>
    </row>
    <row r="4916" spans="62:64" x14ac:dyDescent="0.45">
      <c r="BJ4916" s="19"/>
      <c r="BL4916" s="52"/>
    </row>
    <row r="4917" spans="62:64" x14ac:dyDescent="0.45">
      <c r="BJ4917" s="19"/>
      <c r="BL4917" s="52"/>
    </row>
    <row r="4918" spans="62:64" x14ac:dyDescent="0.45">
      <c r="BJ4918" s="19"/>
      <c r="BL4918" s="52"/>
    </row>
    <row r="4919" spans="62:64" x14ac:dyDescent="0.45">
      <c r="BJ4919" s="19"/>
      <c r="BL4919" s="52"/>
    </row>
    <row r="4920" spans="62:64" x14ac:dyDescent="0.45">
      <c r="BJ4920" s="19"/>
      <c r="BL4920" s="52"/>
    </row>
    <row r="4921" spans="62:64" x14ac:dyDescent="0.45">
      <c r="BJ4921" s="19"/>
      <c r="BL4921" s="52"/>
    </row>
    <row r="4922" spans="62:64" x14ac:dyDescent="0.45">
      <c r="BJ4922" s="19"/>
      <c r="BL4922" s="52"/>
    </row>
    <row r="4923" spans="62:64" x14ac:dyDescent="0.45">
      <c r="BJ4923" s="19"/>
      <c r="BL4923" s="52"/>
    </row>
    <row r="4924" spans="62:64" x14ac:dyDescent="0.45">
      <c r="BJ4924" s="19"/>
      <c r="BL4924" s="52"/>
    </row>
    <row r="4925" spans="62:64" x14ac:dyDescent="0.45">
      <c r="BJ4925" s="19"/>
      <c r="BL4925" s="52"/>
    </row>
    <row r="4926" spans="62:64" x14ac:dyDescent="0.45">
      <c r="BJ4926" s="19"/>
      <c r="BL4926" s="52"/>
    </row>
    <row r="4927" spans="62:64" x14ac:dyDescent="0.45">
      <c r="BJ4927" s="19"/>
      <c r="BL4927" s="52"/>
    </row>
    <row r="4928" spans="62:64" x14ac:dyDescent="0.45">
      <c r="BJ4928" s="19"/>
      <c r="BL4928" s="52"/>
    </row>
    <row r="4929" spans="62:64" x14ac:dyDescent="0.45">
      <c r="BJ4929" s="19"/>
      <c r="BL4929" s="52"/>
    </row>
    <row r="4930" spans="62:64" x14ac:dyDescent="0.45">
      <c r="BJ4930" s="19"/>
      <c r="BL4930" s="52"/>
    </row>
    <row r="4931" spans="62:64" x14ac:dyDescent="0.45">
      <c r="BJ4931" s="19"/>
      <c r="BL4931" s="52"/>
    </row>
    <row r="4932" spans="62:64" x14ac:dyDescent="0.45">
      <c r="BJ4932" s="19"/>
      <c r="BL4932" s="52"/>
    </row>
    <row r="4933" spans="62:64" x14ac:dyDescent="0.45">
      <c r="BJ4933" s="19"/>
      <c r="BL4933" s="52"/>
    </row>
    <row r="4934" spans="62:64" x14ac:dyDescent="0.45">
      <c r="BJ4934" s="19"/>
      <c r="BL4934" s="52"/>
    </row>
    <row r="4935" spans="62:64" x14ac:dyDescent="0.45">
      <c r="BJ4935" s="19"/>
      <c r="BL4935" s="52"/>
    </row>
    <row r="4936" spans="62:64" x14ac:dyDescent="0.45">
      <c r="BJ4936" s="19"/>
      <c r="BL4936" s="52"/>
    </row>
    <row r="4937" spans="62:64" x14ac:dyDescent="0.45">
      <c r="BJ4937" s="19"/>
      <c r="BL4937" s="52"/>
    </row>
    <row r="4938" spans="62:64" x14ac:dyDescent="0.45">
      <c r="BJ4938" s="19"/>
      <c r="BL4938" s="52"/>
    </row>
    <row r="4939" spans="62:64" x14ac:dyDescent="0.45">
      <c r="BJ4939" s="19"/>
      <c r="BL4939" s="52"/>
    </row>
    <row r="4940" spans="62:64" x14ac:dyDescent="0.45">
      <c r="BJ4940" s="19"/>
      <c r="BL4940" s="52"/>
    </row>
    <row r="4941" spans="62:64" x14ac:dyDescent="0.45">
      <c r="BJ4941" s="19"/>
      <c r="BL4941" s="52"/>
    </row>
    <row r="4942" spans="62:64" x14ac:dyDescent="0.45">
      <c r="BJ4942" s="19"/>
      <c r="BL4942" s="52"/>
    </row>
    <row r="4943" spans="62:64" x14ac:dyDescent="0.45">
      <c r="BJ4943" s="19"/>
      <c r="BL4943" s="52"/>
    </row>
    <row r="4944" spans="62:64" x14ac:dyDescent="0.45">
      <c r="BJ4944" s="19"/>
      <c r="BL4944" s="52"/>
    </row>
    <row r="4945" spans="62:64" x14ac:dyDescent="0.45">
      <c r="BJ4945" s="19"/>
      <c r="BL4945" s="52"/>
    </row>
    <row r="4946" spans="62:64" x14ac:dyDescent="0.45">
      <c r="BJ4946" s="19"/>
      <c r="BL4946" s="52"/>
    </row>
    <row r="4947" spans="62:64" x14ac:dyDescent="0.45">
      <c r="BJ4947" s="19"/>
      <c r="BL4947" s="52"/>
    </row>
    <row r="4948" spans="62:64" x14ac:dyDescent="0.45">
      <c r="BJ4948" s="19"/>
      <c r="BL4948" s="52"/>
    </row>
    <row r="4949" spans="62:64" x14ac:dyDescent="0.45">
      <c r="BJ4949" s="19"/>
      <c r="BL4949" s="52"/>
    </row>
    <row r="4950" spans="62:64" x14ac:dyDescent="0.45">
      <c r="BJ4950" s="19"/>
      <c r="BL4950" s="52"/>
    </row>
    <row r="4951" spans="62:64" x14ac:dyDescent="0.45">
      <c r="BJ4951" s="19"/>
      <c r="BL4951" s="52"/>
    </row>
    <row r="4952" spans="62:64" x14ac:dyDescent="0.45">
      <c r="BJ4952" s="19"/>
      <c r="BL4952" s="52"/>
    </row>
    <row r="4953" spans="62:64" x14ac:dyDescent="0.45">
      <c r="BJ4953" s="19"/>
      <c r="BL4953" s="52"/>
    </row>
    <row r="4954" spans="62:64" x14ac:dyDescent="0.45">
      <c r="BJ4954" s="19"/>
      <c r="BL4954" s="52"/>
    </row>
    <row r="4955" spans="62:64" x14ac:dyDescent="0.45">
      <c r="BJ4955" s="19"/>
      <c r="BL4955" s="52"/>
    </row>
    <row r="4956" spans="62:64" x14ac:dyDescent="0.45">
      <c r="BJ4956" s="19"/>
      <c r="BL4956" s="52"/>
    </row>
    <row r="4957" spans="62:64" x14ac:dyDescent="0.45">
      <c r="BJ4957" s="19"/>
      <c r="BL4957" s="52"/>
    </row>
    <row r="4958" spans="62:64" x14ac:dyDescent="0.45">
      <c r="BJ4958" s="19"/>
      <c r="BL4958" s="52"/>
    </row>
    <row r="4959" spans="62:64" x14ac:dyDescent="0.45">
      <c r="BJ4959" s="19"/>
      <c r="BL4959" s="52"/>
    </row>
    <row r="4960" spans="62:64" x14ac:dyDescent="0.45">
      <c r="BJ4960" s="19"/>
      <c r="BL4960" s="52"/>
    </row>
    <row r="4961" spans="62:64" x14ac:dyDescent="0.45">
      <c r="BJ4961" s="19"/>
      <c r="BL4961" s="52"/>
    </row>
    <row r="4962" spans="62:64" x14ac:dyDescent="0.45">
      <c r="BJ4962" s="19"/>
      <c r="BL4962" s="52"/>
    </row>
    <row r="4963" spans="62:64" x14ac:dyDescent="0.45">
      <c r="BJ4963" s="19"/>
      <c r="BL4963" s="52"/>
    </row>
    <row r="4964" spans="62:64" x14ac:dyDescent="0.45">
      <c r="BJ4964" s="19"/>
      <c r="BL4964" s="52"/>
    </row>
    <row r="4965" spans="62:64" x14ac:dyDescent="0.45">
      <c r="BJ4965" s="19"/>
      <c r="BL4965" s="52"/>
    </row>
    <row r="4966" spans="62:64" x14ac:dyDescent="0.45">
      <c r="BJ4966" s="19"/>
      <c r="BL4966" s="52"/>
    </row>
    <row r="4967" spans="62:64" x14ac:dyDescent="0.45">
      <c r="BJ4967" s="19"/>
      <c r="BL4967" s="52"/>
    </row>
    <row r="4968" spans="62:64" x14ac:dyDescent="0.45">
      <c r="BJ4968" s="19"/>
      <c r="BL4968" s="52"/>
    </row>
    <row r="4969" spans="62:64" x14ac:dyDescent="0.45">
      <c r="BJ4969" s="19"/>
      <c r="BL4969" s="52"/>
    </row>
    <row r="4970" spans="62:64" x14ac:dyDescent="0.45">
      <c r="BJ4970" s="19"/>
      <c r="BL4970" s="52"/>
    </row>
    <row r="4971" spans="62:64" x14ac:dyDescent="0.45">
      <c r="BJ4971" s="19"/>
      <c r="BL4971" s="52"/>
    </row>
    <row r="4972" spans="62:64" x14ac:dyDescent="0.45">
      <c r="BJ4972" s="19"/>
      <c r="BL4972" s="52"/>
    </row>
    <row r="4973" spans="62:64" x14ac:dyDescent="0.45">
      <c r="BJ4973" s="19"/>
      <c r="BL4973" s="52"/>
    </row>
    <row r="4974" spans="62:64" x14ac:dyDescent="0.45">
      <c r="BJ4974" s="19"/>
      <c r="BL4974" s="52"/>
    </row>
    <row r="4975" spans="62:64" x14ac:dyDescent="0.45">
      <c r="BJ4975" s="19"/>
      <c r="BL4975" s="52"/>
    </row>
    <row r="4976" spans="62:64" x14ac:dyDescent="0.45">
      <c r="BJ4976" s="19"/>
      <c r="BL4976" s="52"/>
    </row>
    <row r="4977" spans="62:64" x14ac:dyDescent="0.45">
      <c r="BJ4977" s="19"/>
      <c r="BL4977" s="52"/>
    </row>
    <row r="4978" spans="62:64" x14ac:dyDescent="0.45">
      <c r="BJ4978" s="19"/>
      <c r="BL4978" s="52"/>
    </row>
    <row r="4979" spans="62:64" x14ac:dyDescent="0.45">
      <c r="BJ4979" s="19"/>
      <c r="BL4979" s="52"/>
    </row>
    <row r="4980" spans="62:64" x14ac:dyDescent="0.45">
      <c r="BJ4980" s="19"/>
      <c r="BL4980" s="52"/>
    </row>
    <row r="4981" spans="62:64" x14ac:dyDescent="0.45">
      <c r="BJ4981" s="19"/>
      <c r="BL4981" s="52"/>
    </row>
    <row r="4982" spans="62:64" x14ac:dyDescent="0.45">
      <c r="BJ4982" s="19"/>
      <c r="BL4982" s="52"/>
    </row>
    <row r="4983" spans="62:64" x14ac:dyDescent="0.45">
      <c r="BJ4983" s="19"/>
      <c r="BL4983" s="52"/>
    </row>
    <row r="4984" spans="62:64" x14ac:dyDescent="0.45">
      <c r="BJ4984" s="19"/>
      <c r="BL4984" s="52"/>
    </row>
    <row r="4985" spans="62:64" x14ac:dyDescent="0.45">
      <c r="BJ4985" s="19"/>
      <c r="BL4985" s="52"/>
    </row>
    <row r="4986" spans="62:64" x14ac:dyDescent="0.45">
      <c r="BJ4986" s="19"/>
      <c r="BL4986" s="52"/>
    </row>
    <row r="4987" spans="62:64" x14ac:dyDescent="0.45">
      <c r="BJ4987" s="19"/>
      <c r="BL4987" s="52"/>
    </row>
    <row r="4988" spans="62:64" x14ac:dyDescent="0.45">
      <c r="BJ4988" s="19"/>
      <c r="BL4988" s="52"/>
    </row>
    <row r="4989" spans="62:64" x14ac:dyDescent="0.45">
      <c r="BJ4989" s="19"/>
      <c r="BL4989" s="52"/>
    </row>
    <row r="4990" spans="62:64" x14ac:dyDescent="0.45">
      <c r="BJ4990" s="19"/>
      <c r="BL4990" s="52"/>
    </row>
    <row r="4991" spans="62:64" x14ac:dyDescent="0.45">
      <c r="BJ4991" s="19"/>
      <c r="BL4991" s="52"/>
    </row>
    <row r="4992" spans="62:64" x14ac:dyDescent="0.45">
      <c r="BJ4992" s="19"/>
      <c r="BL4992" s="52"/>
    </row>
    <row r="4993" spans="62:64" x14ac:dyDescent="0.45">
      <c r="BJ4993" s="19"/>
      <c r="BL4993" s="52"/>
    </row>
    <row r="4994" spans="62:64" x14ac:dyDescent="0.45">
      <c r="BJ4994" s="19"/>
      <c r="BL4994" s="52"/>
    </row>
    <row r="4995" spans="62:64" x14ac:dyDescent="0.45">
      <c r="BJ4995" s="19"/>
      <c r="BL4995" s="52"/>
    </row>
    <row r="4996" spans="62:64" x14ac:dyDescent="0.45">
      <c r="BJ4996" s="19"/>
      <c r="BL4996" s="52"/>
    </row>
    <row r="4997" spans="62:64" x14ac:dyDescent="0.45">
      <c r="BJ4997" s="19"/>
      <c r="BL4997" s="52"/>
    </row>
    <row r="4998" spans="62:64" x14ac:dyDescent="0.45">
      <c r="BJ4998" s="19"/>
      <c r="BL4998" s="52"/>
    </row>
    <row r="4999" spans="62:64" x14ac:dyDescent="0.45">
      <c r="BJ4999" s="19"/>
      <c r="BL4999" s="52"/>
    </row>
    <row r="5000" spans="62:64" x14ac:dyDescent="0.45">
      <c r="BJ5000" s="19"/>
      <c r="BL5000" s="52"/>
    </row>
  </sheetData>
  <mergeCells count="16">
    <mergeCell ref="P1:P2"/>
    <mergeCell ref="E26:F26"/>
    <mergeCell ref="O26:T26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3FFA-2554-4572-A929-62C56A379392}">
  <sheetPr>
    <tabColor theme="4"/>
  </sheetPr>
  <dimension ref="A1:O216"/>
  <sheetViews>
    <sheetView tabSelected="1" workbookViewId="0">
      <selection activeCell="N16" sqref="N16"/>
    </sheetView>
  </sheetViews>
  <sheetFormatPr defaultRowHeight="13.8" x14ac:dyDescent="0.45"/>
  <cols>
    <col min="1" max="1" width="9.6640625" bestFit="1" customWidth="1"/>
  </cols>
  <sheetData>
    <row r="1" spans="1:15" x14ac:dyDescent="0.45">
      <c r="A1" s="19" t="s">
        <v>119</v>
      </c>
      <c r="B1" s="19" t="s">
        <v>118</v>
      </c>
      <c r="C1" s="19"/>
      <c r="D1" s="19"/>
      <c r="E1" s="19"/>
      <c r="F1" s="19"/>
      <c r="G1" t="str">
        <f>_xlfn.CONCAT(G8:H205)</f>
        <v>{"date" : ['2015-1','2015-2','2015-3','2015-4','2015-5','2015-6','2015-7','2015-8','2015-9','2015-10','2015-11','2015-12','2016-1','2016-2','2016-3','2016-4','2016-5','2016-6','2016-7','2016-8','2016-9','2016-10','2016-11','2016-12','2017-1','2017-2','2017-3','2017-4','2017-5','2017-6','2017-7','2017-8','2017-9','2017-10','2017-11','2017-12','2018-1','2018-2','2018-3','2018-4','2018-5','2018-6','2018-7','2018-8','2018-9','2018-10','2018-11','2018-12','2019-1','2019-2','2019-3','2019-4','2019-5','2019-6','2019-7','2019-8','2019-9','2019-10','2019-11','2019-12','2020-1','2020-2','2020-3','2020-4','2020-5','2020-6','2020-7','2020-8','2020-9','2020-10','2020-11','2020-12','2021-1','2021-2','2021-3','2021-4','2021-5','2021-6','2021-7','2021-8','2021-9','2021-10','2021-11','2021-12','2022-1','2022-2','2022-3','2022-4','2022-5','2022-6','2022-7','2022-8','2022-9','2022-10','2022-11','2022-12','2023-1','2023-2','2023-3','2023-4','2023-5','2023-6','2023-7','2023-8','2023-9','2023-10','2023-11','2023-12','2024-1','2024-2','2024-3','2024-4','2024-5','2024-6','2024-7','2024-8','2024-9','2024-10','2024-11','2024-12','2025-1','2025-2','2025-3','2025-4','2025-5','2025-6','2025-7','2025-8','2025-9','2025-10','2025-11','2025-12','2026-1','2026-2','2026-3','2026-4','2026-5','2026-6','2026-7','2026-8','2026-9','2026-10','2026-11','2026-12','2027-1','2027-2','2027-3','2027-4','2027-5','2027-6','2027-7','2027-8','2027-9','2027-10','2027-11','2027-12','2028-1','2028-2','2028-3','2028-4','2028-5','2028-6','2028-7','2028-8','2028-9','2028-10','2028-11','2028-12','2029-1','2029-2','2029-3','2029-4','2029-5','2029-6','2029-7','2029-8','2029-9','2029-10','2029-11','2029-12','2030-1','2030-2','2030-3','2030-4','2030-5','2030-6','2030-7','2030-8','2030-9','2030-10','2030-11','2030-12','2031-1','2031-2','2031-3'],</v>
      </c>
    </row>
    <row r="2" spans="1:15" x14ac:dyDescent="0.45">
      <c r="A2" s="54">
        <v>42005</v>
      </c>
      <c r="B2" s="55">
        <f t="shared" ref="B2:B27" si="0">B3</f>
        <v>954.84269552305932</v>
      </c>
      <c r="C2" s="55"/>
      <c r="D2" s="55"/>
      <c r="E2" s="55"/>
      <c r="F2" s="19"/>
      <c r="G2" t="str">
        <f>_xlfn.CONCAT(I9:J205)</f>
        <v>"cap" : [954.8427,954.8427,954.8427,954.8427,954.8427,954.8427,954.8427,954.8427,954.8427,954.8427,954.8427,954.8427,954.8427,954.8427,954.8427,954.8427,954.8427,954.8427,954.8427,954.8427,954.8427,954.8427,954.8427,954.8427,954.8427,954.8427,954.8427,954.8427,954.8427,954.8427,954.8427,954.8427,954.8427,948.17288,948.17288,948.17288,948.17288,948.17288,948.17288,1015.25202,1015.25202,1015.25202,1015.25202,1015.25202,1015.25202,1083.30598,1083.30598,1083.30598,1083.30598,1083.30598,1083.30598,1194.48967,1194.48967,1194.48967,1194.48967,1194.48967,1194.48967,1122.45577,1122.45577,1122.45577,1122.45577,1122.45577,1122.45577,1106.26482,1106.26482,1106.26482,1106.26482,1106.26482,1106.26482,1065.88348,1065.88348,1065.88348,1065.88348,1025.50214,1025.50214,1072.8281,1072.8281,1072.8281,1072.8281,1120.15405,1120.15405,1188.1968,1188.1968,1188.1968,1188.1968,1256.23955,1256.23955,1593.51879,1593.51879,1593.51879,1593.51879,1930.79804,1930.79804,2115.39902,2115.39902,2115.39902,2115.39902,2300,2300,2400,2400,2400,2187.5,2287.5,2287.5,2180,1967.5,1967.5,2017,1909.5,1909.5,1888,1937.5,1937.5,1914.5,1893,1893,1817,1794,1794,1820.67,1744.67,1744.67,1798.01,1824.68,1824.68,1768.0325,1821.3725,1821.3725,1708.0775,1651.43,1651.43,1674.9675,1561.6725,1561.6725,1608.7475,1632.285,1632.285,1592.735,1639.81,1639.81,1560.71,1521.16,1521.16,1538.5725,1459.4725,1459.4725,1494.2975,1511.71,1511.71,1483.185,1518.01,1518.01,1460.96,1432.435,1432.435,1445.945,1388.895,1388.895,1415.915,1429.425,1429.425,1407.515,1434.535,1434.535,1390.715,1368.805,1368.805,1384.5025,1340.6825,1340.6825,1372.0775,1387.775,1387.775,1387.775,1419.17,1419.17,1372.0775,1372.0775,1372.0775,1387.775,1340.6825,1340.6825,1372.0775,1387.775,1387.775,1387.775,1419.17,1419.17,1372.0775,1372.0775,1372.0775,1387.775,1340.6825,1340.6825]}</v>
      </c>
    </row>
    <row r="3" spans="1:15" x14ac:dyDescent="0.45">
      <c r="A3" s="54">
        <v>42036</v>
      </c>
      <c r="B3" s="55">
        <f t="shared" si="0"/>
        <v>954.84269552305932</v>
      </c>
      <c r="C3" s="55"/>
      <c r="D3" s="55"/>
      <c r="E3" s="55"/>
      <c r="F3" s="19"/>
    </row>
    <row r="4" spans="1:15" x14ac:dyDescent="0.45">
      <c r="A4" s="54">
        <v>42064</v>
      </c>
      <c r="B4" s="55">
        <f t="shared" si="0"/>
        <v>954.84269552305932</v>
      </c>
      <c r="C4" s="55"/>
      <c r="D4" s="55"/>
      <c r="E4" s="55"/>
      <c r="F4" s="19"/>
    </row>
    <row r="5" spans="1:15" ht="14.1" x14ac:dyDescent="0.5">
      <c r="A5" s="54">
        <v>42095</v>
      </c>
      <c r="B5" s="55">
        <f t="shared" si="0"/>
        <v>954.84269552305932</v>
      </c>
      <c r="C5" s="55"/>
      <c r="D5" s="55"/>
      <c r="E5" s="130" t="s">
        <v>196</v>
      </c>
      <c r="F5" s="131" t="s">
        <v>195</v>
      </c>
      <c r="G5" t="str">
        <f>_xlfn.CONCAT(G1:G2)</f>
        <v>{"date" : ['2015-1','2015-2','2015-3','2015-4','2015-5','2015-6','2015-7','2015-8','2015-9','2015-10','2015-11','2015-12','2016-1','2016-2','2016-3','2016-4','2016-5','2016-6','2016-7','2016-8','2016-9','2016-10','2016-11','2016-12','2017-1','2017-2','2017-3','2017-4','2017-5','2017-6','2017-7','2017-8','2017-9','2017-10','2017-11','2017-12','2018-1','2018-2','2018-3','2018-4','2018-5','2018-6','2018-7','2018-8','2018-9','2018-10','2018-11','2018-12','2019-1','2019-2','2019-3','2019-4','2019-5','2019-6','2019-7','2019-8','2019-9','2019-10','2019-11','2019-12','2020-1','2020-2','2020-3','2020-4','2020-5','2020-6','2020-7','2020-8','2020-9','2020-10','2020-11','2020-12','2021-1','2021-2','2021-3','2021-4','2021-5','2021-6','2021-7','2021-8','2021-9','2021-10','2021-11','2021-12','2022-1','2022-2','2022-3','2022-4','2022-5','2022-6','2022-7','2022-8','2022-9','2022-10','2022-11','2022-12','2023-1','2023-2','2023-3','2023-4','2023-5','2023-6','2023-7','2023-8','2023-9','2023-10','2023-11','2023-12','2024-1','2024-2','2024-3','2024-4','2024-5','2024-6','2024-7','2024-8','2024-9','2024-10','2024-11','2024-12','2025-1','2025-2','2025-3','2025-4','2025-5','2025-6','2025-7','2025-8','2025-9','2025-10','2025-11','2025-12','2026-1','2026-2','2026-3','2026-4','2026-5','2026-6','2026-7','2026-8','2026-9','2026-10','2026-11','2026-12','2027-1','2027-2','2027-3','2027-4','2027-5','2027-6','2027-7','2027-8','2027-9','2027-10','2027-11','2027-12','2028-1','2028-2','2028-3','2028-4','2028-5','2028-6','2028-7','2028-8','2028-9','2028-10','2028-11','2028-12','2029-1','2029-2','2029-3','2029-4','2029-5','2029-6','2029-7','2029-8','2029-9','2029-10','2029-11','2029-12','2030-1','2030-2','2030-3','2030-4','2030-5','2030-6','2030-7','2030-8','2030-9','2030-10','2030-11','2030-12','2031-1','2031-2','2031-3'],"cap" : [954.8427,954.8427,954.8427,954.8427,954.8427,954.8427,954.8427,954.8427,954.8427,954.8427,954.8427,954.8427,954.8427,954.8427,954.8427,954.8427,954.8427,954.8427,954.8427,954.8427,954.8427,954.8427,954.8427,954.8427,954.8427,954.8427,954.8427,954.8427,954.8427,954.8427,954.8427,954.8427,954.8427,948.17288,948.17288,948.17288,948.17288,948.17288,948.17288,1015.25202,1015.25202,1015.25202,1015.25202,1015.25202,1015.25202,1083.30598,1083.30598,1083.30598,1083.30598,1083.30598,1083.30598,1194.48967,1194.48967,1194.48967,1194.48967,1194.48967,1194.48967,1122.45577,1122.45577,1122.45577,1122.45577,1122.45577,1122.45577,1106.26482,1106.26482,1106.26482,1106.26482,1106.26482,1106.26482,1065.88348,1065.88348,1065.88348,1065.88348,1025.50214,1025.50214,1072.8281,1072.8281,1072.8281,1072.8281,1120.15405,1120.15405,1188.1968,1188.1968,1188.1968,1188.1968,1256.23955,1256.23955,1593.51879,1593.51879,1593.51879,1593.51879,1930.79804,1930.79804,2115.39902,2115.39902,2115.39902,2115.39902,2300,2300,2400,2400,2400,2187.5,2287.5,2287.5,2180,1967.5,1967.5,2017,1909.5,1909.5,1888,1937.5,1937.5,1914.5,1893,1893,1817,1794,1794,1820.67,1744.67,1744.67,1798.01,1824.68,1824.68,1768.0325,1821.3725,1821.3725,1708.0775,1651.43,1651.43,1674.9675,1561.6725,1561.6725,1608.7475,1632.285,1632.285,1592.735,1639.81,1639.81,1560.71,1521.16,1521.16,1538.5725,1459.4725,1459.4725,1494.2975,1511.71,1511.71,1483.185,1518.01,1518.01,1460.96,1432.435,1432.435,1445.945,1388.895,1388.895,1415.915,1429.425,1429.425,1407.515,1434.535,1434.535,1390.715,1368.805,1368.805,1384.5025,1340.6825,1340.6825,1372.0775,1387.775,1387.775,1387.775,1419.17,1419.17,1372.0775,1372.0775,1372.0775,1387.775,1340.6825,1340.6825,1372.0775,1387.775,1387.775,1387.775,1419.17,1419.17,1372.0775,1372.0775,1372.0775,1387.775,1340.6825,1340.6825]}</v>
      </c>
    </row>
    <row r="6" spans="1:15" x14ac:dyDescent="0.45">
      <c r="A6" s="54">
        <v>42125</v>
      </c>
      <c r="B6" s="55">
        <f t="shared" si="0"/>
        <v>954.84269552305932</v>
      </c>
      <c r="C6" s="55"/>
      <c r="D6" s="55"/>
      <c r="E6" s="55"/>
      <c r="F6" s="19"/>
    </row>
    <row r="7" spans="1:15" x14ac:dyDescent="0.45">
      <c r="A7" s="54">
        <v>42156</v>
      </c>
      <c r="B7" s="55">
        <f t="shared" si="0"/>
        <v>954.84269552305932</v>
      </c>
      <c r="C7" s="55"/>
      <c r="D7" s="55"/>
      <c r="E7" s="55"/>
      <c r="F7" s="19"/>
    </row>
    <row r="8" spans="1:15" x14ac:dyDescent="0.45">
      <c r="A8" s="54">
        <v>42186</v>
      </c>
      <c r="B8" s="55">
        <f t="shared" si="0"/>
        <v>954.84269552305932</v>
      </c>
      <c r="C8" s="55"/>
      <c r="D8" s="55"/>
      <c r="E8" s="55"/>
      <c r="F8" s="19"/>
      <c r="G8" t="s">
        <v>120</v>
      </c>
    </row>
    <row r="9" spans="1:15" x14ac:dyDescent="0.45">
      <c r="A9" s="54">
        <v>42217</v>
      </c>
      <c r="B9" s="55">
        <f t="shared" si="0"/>
        <v>954.84269552305932</v>
      </c>
      <c r="C9" s="55"/>
      <c r="D9" s="55"/>
      <c r="E9" s="55"/>
      <c r="F9" s="19"/>
      <c r="G9" t="s">
        <v>121</v>
      </c>
      <c r="H9" t="s">
        <v>122</v>
      </c>
      <c r="I9" t="s">
        <v>126</v>
      </c>
      <c r="J9" t="s">
        <v>122</v>
      </c>
    </row>
    <row r="10" spans="1:15" x14ac:dyDescent="0.45">
      <c r="A10" s="54">
        <v>42248</v>
      </c>
      <c r="B10" s="55">
        <f t="shared" si="0"/>
        <v>954.84269552305932</v>
      </c>
      <c r="C10" s="55"/>
      <c r="D10" s="55"/>
      <c r="E10" s="55"/>
      <c r="F10" s="19"/>
      <c r="G10" t="s">
        <v>123</v>
      </c>
      <c r="I10" t="s">
        <v>123</v>
      </c>
    </row>
    <row r="11" spans="1:15" x14ac:dyDescent="0.45">
      <c r="A11" s="54">
        <v>42278</v>
      </c>
      <c r="B11" s="55">
        <f t="shared" si="0"/>
        <v>954.84269552305932</v>
      </c>
      <c r="C11" s="55"/>
      <c r="D11" s="55"/>
      <c r="E11" s="55"/>
      <c r="F11" s="19"/>
      <c r="G11" t="str">
        <f t="shared" ref="G11:G74" si="1">"'"&amp;YEAR(A2)&amp;"-"&amp;MONTH(A2)&amp;"'"</f>
        <v>'2015-1'</v>
      </c>
      <c r="H11" t="s">
        <v>124</v>
      </c>
      <c r="I11" s="22">
        <f>ROUND(B2,5)</f>
        <v>954.84270000000004</v>
      </c>
      <c r="J11" t="s">
        <v>124</v>
      </c>
      <c r="K11" s="22"/>
      <c r="M11" s="22"/>
      <c r="O11" s="22"/>
    </row>
    <row r="12" spans="1:15" x14ac:dyDescent="0.45">
      <c r="A12" s="54">
        <v>42309</v>
      </c>
      <c r="B12" s="55">
        <f t="shared" si="0"/>
        <v>954.84269552305932</v>
      </c>
      <c r="C12" s="55"/>
      <c r="D12" s="55"/>
      <c r="E12" s="55"/>
      <c r="F12" s="19"/>
      <c r="G12" t="str">
        <f t="shared" si="1"/>
        <v>'2015-2'</v>
      </c>
      <c r="H12" t="s">
        <v>124</v>
      </c>
      <c r="I12" s="22">
        <f t="shared" ref="I12:I75" si="2">ROUND(B3,5)</f>
        <v>954.84270000000004</v>
      </c>
      <c r="J12" t="s">
        <v>124</v>
      </c>
      <c r="K12" s="22"/>
      <c r="M12" s="22"/>
      <c r="O12" s="22"/>
    </row>
    <row r="13" spans="1:15" x14ac:dyDescent="0.45">
      <c r="A13" s="54">
        <v>42339</v>
      </c>
      <c r="B13" s="55">
        <f t="shared" si="0"/>
        <v>954.84269552305932</v>
      </c>
      <c r="C13" s="55"/>
      <c r="D13" s="55"/>
      <c r="E13" s="55"/>
      <c r="F13" s="19"/>
      <c r="G13" t="str">
        <f t="shared" si="1"/>
        <v>'2015-3'</v>
      </c>
      <c r="H13" t="s">
        <v>124</v>
      </c>
      <c r="I13" s="22">
        <f t="shared" si="2"/>
        <v>954.84270000000004</v>
      </c>
      <c r="J13" t="s">
        <v>124</v>
      </c>
      <c r="K13" s="22"/>
      <c r="M13" s="22"/>
      <c r="O13" s="22"/>
    </row>
    <row r="14" spans="1:15" x14ac:dyDescent="0.45">
      <c r="A14" s="54">
        <v>42370</v>
      </c>
      <c r="B14" s="55">
        <f t="shared" si="0"/>
        <v>954.84269552305932</v>
      </c>
      <c r="C14" s="55"/>
      <c r="D14" s="55"/>
      <c r="E14" s="55"/>
      <c r="F14" s="19"/>
      <c r="G14" t="str">
        <f t="shared" si="1"/>
        <v>'2015-4'</v>
      </c>
      <c r="H14" t="s">
        <v>124</v>
      </c>
      <c r="I14" s="22">
        <f t="shared" si="2"/>
        <v>954.84270000000004</v>
      </c>
      <c r="J14" t="s">
        <v>124</v>
      </c>
      <c r="K14" s="22"/>
      <c r="M14" s="22"/>
      <c r="O14" s="22"/>
    </row>
    <row r="15" spans="1:15" x14ac:dyDescent="0.45">
      <c r="A15" s="54">
        <v>42401</v>
      </c>
      <c r="B15" s="55">
        <f t="shared" si="0"/>
        <v>954.84269552305932</v>
      </c>
      <c r="C15" s="55"/>
      <c r="D15" s="55"/>
      <c r="E15" s="55"/>
      <c r="F15" s="19"/>
      <c r="G15" t="str">
        <f t="shared" si="1"/>
        <v>'2015-5'</v>
      </c>
      <c r="H15" t="s">
        <v>124</v>
      </c>
      <c r="I15" s="22">
        <f t="shared" si="2"/>
        <v>954.84270000000004</v>
      </c>
      <c r="J15" t="s">
        <v>124</v>
      </c>
      <c r="K15" s="22"/>
      <c r="M15" s="22"/>
      <c r="O15" s="22"/>
    </row>
    <row r="16" spans="1:15" x14ac:dyDescent="0.45">
      <c r="A16" s="54">
        <v>42430</v>
      </c>
      <c r="B16" s="55">
        <f t="shared" si="0"/>
        <v>954.84269552305932</v>
      </c>
      <c r="C16" s="55"/>
      <c r="D16" s="55"/>
      <c r="E16" s="55"/>
      <c r="F16" s="19"/>
      <c r="G16" t="str">
        <f t="shared" si="1"/>
        <v>'2015-6'</v>
      </c>
      <c r="H16" t="s">
        <v>124</v>
      </c>
      <c r="I16" s="22">
        <f t="shared" si="2"/>
        <v>954.84270000000004</v>
      </c>
      <c r="J16" t="s">
        <v>124</v>
      </c>
      <c r="K16" s="22"/>
      <c r="M16" s="22"/>
      <c r="O16" s="22"/>
    </row>
    <row r="17" spans="1:15" x14ac:dyDescent="0.45">
      <c r="A17" s="54">
        <v>42461</v>
      </c>
      <c r="B17" s="55">
        <f t="shared" si="0"/>
        <v>954.84269552305932</v>
      </c>
      <c r="C17" s="55"/>
      <c r="D17" s="55"/>
      <c r="E17" s="55"/>
      <c r="F17" s="19"/>
      <c r="G17" t="str">
        <f t="shared" si="1"/>
        <v>'2015-7'</v>
      </c>
      <c r="H17" t="s">
        <v>124</v>
      </c>
      <c r="I17" s="22">
        <f t="shared" si="2"/>
        <v>954.84270000000004</v>
      </c>
      <c r="J17" t="s">
        <v>124</v>
      </c>
      <c r="K17" s="22"/>
      <c r="M17" s="22"/>
      <c r="O17" s="22"/>
    </row>
    <row r="18" spans="1:15" x14ac:dyDescent="0.45">
      <c r="A18" s="54">
        <v>42491</v>
      </c>
      <c r="B18" s="55">
        <f t="shared" si="0"/>
        <v>954.84269552305932</v>
      </c>
      <c r="C18" s="55"/>
      <c r="D18" s="55"/>
      <c r="E18" s="55"/>
      <c r="F18" s="19"/>
      <c r="G18" t="str">
        <f t="shared" si="1"/>
        <v>'2015-8'</v>
      </c>
      <c r="H18" t="s">
        <v>124</v>
      </c>
      <c r="I18" s="22">
        <f t="shared" si="2"/>
        <v>954.84270000000004</v>
      </c>
      <c r="J18" t="s">
        <v>124</v>
      </c>
      <c r="K18" s="22"/>
      <c r="M18" s="22"/>
      <c r="O18" s="22"/>
    </row>
    <row r="19" spans="1:15" x14ac:dyDescent="0.45">
      <c r="A19" s="54">
        <v>42522</v>
      </c>
      <c r="B19" s="55">
        <f t="shared" si="0"/>
        <v>954.84269552305932</v>
      </c>
      <c r="C19" s="55"/>
      <c r="D19" s="55"/>
      <c r="E19" s="55"/>
      <c r="F19" s="19"/>
      <c r="G19" t="str">
        <f t="shared" si="1"/>
        <v>'2015-9'</v>
      </c>
      <c r="H19" t="s">
        <v>124</v>
      </c>
      <c r="I19" s="22">
        <f t="shared" si="2"/>
        <v>954.84270000000004</v>
      </c>
      <c r="J19" t="s">
        <v>124</v>
      </c>
      <c r="K19" s="22"/>
      <c r="M19" s="22"/>
      <c r="O19" s="22"/>
    </row>
    <row r="20" spans="1:15" x14ac:dyDescent="0.45">
      <c r="A20" s="54">
        <v>42552</v>
      </c>
      <c r="B20" s="55">
        <f t="shared" si="0"/>
        <v>954.84269552305932</v>
      </c>
      <c r="C20" s="55"/>
      <c r="D20" s="55"/>
      <c r="E20" s="55"/>
      <c r="F20" s="19"/>
      <c r="G20" t="str">
        <f t="shared" si="1"/>
        <v>'2015-10'</v>
      </c>
      <c r="H20" t="s">
        <v>124</v>
      </c>
      <c r="I20" s="22">
        <f t="shared" si="2"/>
        <v>954.84270000000004</v>
      </c>
      <c r="J20" t="s">
        <v>124</v>
      </c>
      <c r="K20" s="22"/>
      <c r="M20" s="22"/>
      <c r="O20" s="22"/>
    </row>
    <row r="21" spans="1:15" x14ac:dyDescent="0.45">
      <c r="A21" s="54">
        <v>42583</v>
      </c>
      <c r="B21" s="55">
        <f t="shared" si="0"/>
        <v>954.84269552305932</v>
      </c>
      <c r="C21" s="55"/>
      <c r="D21" s="55"/>
      <c r="E21" s="55"/>
      <c r="F21" s="19"/>
      <c r="G21" t="str">
        <f t="shared" si="1"/>
        <v>'2015-11'</v>
      </c>
      <c r="H21" t="s">
        <v>124</v>
      </c>
      <c r="I21" s="22">
        <f t="shared" si="2"/>
        <v>954.84270000000004</v>
      </c>
      <c r="J21" t="s">
        <v>124</v>
      </c>
      <c r="K21" s="22"/>
      <c r="M21" s="22"/>
      <c r="O21" s="22"/>
    </row>
    <row r="22" spans="1:15" x14ac:dyDescent="0.45">
      <c r="A22" s="54">
        <v>42614</v>
      </c>
      <c r="B22" s="55">
        <f t="shared" si="0"/>
        <v>954.84269552305932</v>
      </c>
      <c r="C22" s="55"/>
      <c r="D22" s="55"/>
      <c r="E22" s="55"/>
      <c r="F22" s="19"/>
      <c r="G22" t="str">
        <f t="shared" si="1"/>
        <v>'2015-12'</v>
      </c>
      <c r="H22" t="s">
        <v>124</v>
      </c>
      <c r="I22" s="22">
        <f t="shared" si="2"/>
        <v>954.84270000000004</v>
      </c>
      <c r="J22" t="s">
        <v>124</v>
      </c>
      <c r="K22" s="22"/>
      <c r="M22" s="22"/>
      <c r="O22" s="22"/>
    </row>
    <row r="23" spans="1:15" x14ac:dyDescent="0.45">
      <c r="A23" s="54">
        <v>42644</v>
      </c>
      <c r="B23" s="55">
        <f t="shared" si="0"/>
        <v>954.84269552305932</v>
      </c>
      <c r="C23" s="55"/>
      <c r="D23" s="55"/>
      <c r="E23" s="55"/>
      <c r="F23" s="19"/>
      <c r="G23" t="str">
        <f t="shared" si="1"/>
        <v>'2016-1'</v>
      </c>
      <c r="H23" t="s">
        <v>124</v>
      </c>
      <c r="I23" s="22">
        <f t="shared" si="2"/>
        <v>954.84270000000004</v>
      </c>
      <c r="J23" t="s">
        <v>124</v>
      </c>
      <c r="K23" s="22"/>
      <c r="M23" s="22"/>
      <c r="O23" s="22"/>
    </row>
    <row r="24" spans="1:15" x14ac:dyDescent="0.45">
      <c r="A24" s="54">
        <v>42675</v>
      </c>
      <c r="B24" s="55">
        <f t="shared" si="0"/>
        <v>954.84269552305932</v>
      </c>
      <c r="C24" s="55"/>
      <c r="D24" s="55"/>
      <c r="E24" s="55"/>
      <c r="F24" s="19"/>
      <c r="G24" t="str">
        <f t="shared" si="1"/>
        <v>'2016-2'</v>
      </c>
      <c r="H24" t="s">
        <v>124</v>
      </c>
      <c r="I24" s="22">
        <f t="shared" si="2"/>
        <v>954.84270000000004</v>
      </c>
      <c r="J24" t="s">
        <v>124</v>
      </c>
      <c r="K24" s="22"/>
      <c r="M24" s="22"/>
      <c r="O24" s="22"/>
    </row>
    <row r="25" spans="1:15" x14ac:dyDescent="0.45">
      <c r="A25" s="54">
        <v>42705</v>
      </c>
      <c r="B25" s="55">
        <f t="shared" si="0"/>
        <v>954.84269552305932</v>
      </c>
      <c r="C25" s="55"/>
      <c r="D25" s="55"/>
      <c r="E25" s="55"/>
      <c r="F25" s="19"/>
      <c r="G25" t="str">
        <f t="shared" si="1"/>
        <v>'2016-3'</v>
      </c>
      <c r="H25" t="s">
        <v>124</v>
      </c>
      <c r="I25" s="22">
        <f t="shared" si="2"/>
        <v>954.84270000000004</v>
      </c>
      <c r="J25" t="s">
        <v>124</v>
      </c>
      <c r="K25" s="22"/>
      <c r="M25" s="22"/>
      <c r="O25" s="22"/>
    </row>
    <row r="26" spans="1:15" x14ac:dyDescent="0.45">
      <c r="A26" s="54">
        <v>42736</v>
      </c>
      <c r="B26" s="55">
        <f t="shared" si="0"/>
        <v>954.84269552305932</v>
      </c>
      <c r="C26" s="55"/>
      <c r="D26" s="55"/>
      <c r="E26" s="55"/>
      <c r="F26" s="19"/>
      <c r="G26" t="str">
        <f t="shared" si="1"/>
        <v>'2016-4'</v>
      </c>
      <c r="H26" t="s">
        <v>124</v>
      </c>
      <c r="I26" s="22">
        <f t="shared" si="2"/>
        <v>954.84270000000004</v>
      </c>
      <c r="J26" t="s">
        <v>124</v>
      </c>
      <c r="K26" s="22"/>
      <c r="M26" s="22"/>
      <c r="O26" s="22"/>
    </row>
    <row r="27" spans="1:15" x14ac:dyDescent="0.45">
      <c r="A27" s="54">
        <v>42767</v>
      </c>
      <c r="B27" s="55">
        <f t="shared" si="0"/>
        <v>954.84269552305932</v>
      </c>
      <c r="C27" s="55"/>
      <c r="D27" s="55"/>
      <c r="E27" s="55"/>
      <c r="F27" s="19"/>
      <c r="G27" t="str">
        <f t="shared" si="1"/>
        <v>'2016-5'</v>
      </c>
      <c r="H27" t="s">
        <v>124</v>
      </c>
      <c r="I27" s="22">
        <f t="shared" si="2"/>
        <v>954.84270000000004</v>
      </c>
      <c r="J27" t="s">
        <v>124</v>
      </c>
      <c r="K27" s="22"/>
      <c r="M27" s="22"/>
      <c r="O27" s="22"/>
    </row>
    <row r="28" spans="1:15" x14ac:dyDescent="0.45">
      <c r="A28" s="54">
        <v>42795</v>
      </c>
      <c r="B28" s="55">
        <f>B29</f>
        <v>954.84269552305932</v>
      </c>
      <c r="C28" s="55"/>
      <c r="D28" s="55"/>
      <c r="E28" s="55"/>
      <c r="F28" s="19"/>
      <c r="G28" t="str">
        <f t="shared" si="1"/>
        <v>'2016-6'</v>
      </c>
      <c r="H28" t="s">
        <v>124</v>
      </c>
      <c r="I28" s="22">
        <f t="shared" si="2"/>
        <v>954.84270000000004</v>
      </c>
      <c r="J28" t="s">
        <v>124</v>
      </c>
      <c r="K28" s="22"/>
      <c r="M28" s="22"/>
      <c r="O28" s="22"/>
    </row>
    <row r="29" spans="1:15" x14ac:dyDescent="0.45">
      <c r="A29" s="54">
        <v>42826</v>
      </c>
      <c r="B29" s="55">
        <f>Scenario_Calculator!C29</f>
        <v>954.84269552305932</v>
      </c>
      <c r="C29" s="55"/>
      <c r="D29" s="55"/>
      <c r="E29" s="55"/>
      <c r="F29" s="19"/>
      <c r="G29" t="str">
        <f t="shared" si="1"/>
        <v>'2016-7'</v>
      </c>
      <c r="H29" t="s">
        <v>124</v>
      </c>
      <c r="I29" s="22">
        <f t="shared" si="2"/>
        <v>954.84270000000004</v>
      </c>
      <c r="J29" t="s">
        <v>124</v>
      </c>
      <c r="K29" s="22"/>
      <c r="M29" s="22"/>
      <c r="O29" s="22"/>
    </row>
    <row r="30" spans="1:15" x14ac:dyDescent="0.45">
      <c r="A30" s="54">
        <v>42856</v>
      </c>
      <c r="B30" s="55">
        <f>Scenario_Calculator!C30</f>
        <v>954.84269552305932</v>
      </c>
      <c r="C30" s="55"/>
      <c r="D30" s="55"/>
      <c r="E30" s="55"/>
      <c r="F30" s="19"/>
      <c r="G30" t="str">
        <f t="shared" si="1"/>
        <v>'2016-8'</v>
      </c>
      <c r="H30" t="s">
        <v>124</v>
      </c>
      <c r="I30" s="22">
        <f t="shared" si="2"/>
        <v>954.84270000000004</v>
      </c>
      <c r="J30" t="s">
        <v>124</v>
      </c>
      <c r="K30" s="22"/>
      <c r="M30" s="22"/>
      <c r="O30" s="22"/>
    </row>
    <row r="31" spans="1:15" x14ac:dyDescent="0.45">
      <c r="A31" s="54">
        <v>42887</v>
      </c>
      <c r="B31" s="55">
        <f>Scenario_Calculator!C31</f>
        <v>954.84269552305932</v>
      </c>
      <c r="C31" s="55"/>
      <c r="D31" s="55"/>
      <c r="E31" s="55"/>
      <c r="F31" s="19"/>
      <c r="G31" t="str">
        <f t="shared" si="1"/>
        <v>'2016-9'</v>
      </c>
      <c r="H31" t="s">
        <v>124</v>
      </c>
      <c r="I31" s="22">
        <f t="shared" si="2"/>
        <v>954.84270000000004</v>
      </c>
      <c r="J31" t="s">
        <v>124</v>
      </c>
      <c r="K31" s="22"/>
      <c r="M31" s="22"/>
      <c r="O31" s="22"/>
    </row>
    <row r="32" spans="1:15" x14ac:dyDescent="0.45">
      <c r="A32" s="54">
        <v>42917</v>
      </c>
      <c r="B32" s="55">
        <f>Scenario_Calculator!C32</f>
        <v>954.84269552305932</v>
      </c>
      <c r="C32" s="55"/>
      <c r="D32" s="55"/>
      <c r="E32" s="55"/>
      <c r="F32" s="19"/>
      <c r="G32" t="str">
        <f t="shared" si="1"/>
        <v>'2016-10'</v>
      </c>
      <c r="H32" t="s">
        <v>124</v>
      </c>
      <c r="I32" s="22">
        <f t="shared" si="2"/>
        <v>954.84270000000004</v>
      </c>
      <c r="J32" t="s">
        <v>124</v>
      </c>
      <c r="K32" s="22"/>
      <c r="M32" s="22"/>
      <c r="O32" s="22"/>
    </row>
    <row r="33" spans="1:15" x14ac:dyDescent="0.45">
      <c r="A33" s="54">
        <v>42948</v>
      </c>
      <c r="B33" s="55">
        <f>Scenario_Calculator!C33</f>
        <v>954.84269552305932</v>
      </c>
      <c r="C33" s="55"/>
      <c r="D33" s="55"/>
      <c r="E33" s="55"/>
      <c r="F33" s="19"/>
      <c r="G33" t="str">
        <f t="shared" si="1"/>
        <v>'2016-11'</v>
      </c>
      <c r="H33" t="s">
        <v>124</v>
      </c>
      <c r="I33" s="22">
        <f t="shared" si="2"/>
        <v>954.84270000000004</v>
      </c>
      <c r="J33" t="s">
        <v>124</v>
      </c>
      <c r="K33" s="22"/>
      <c r="M33" s="22"/>
      <c r="O33" s="22"/>
    </row>
    <row r="34" spans="1:15" x14ac:dyDescent="0.45">
      <c r="A34" s="54">
        <v>42979</v>
      </c>
      <c r="B34" s="55">
        <f>Scenario_Calculator!C34</f>
        <v>954.84269552305932</v>
      </c>
      <c r="C34" s="55"/>
      <c r="D34" s="55"/>
      <c r="E34" s="55"/>
      <c r="F34" s="19"/>
      <c r="G34" t="str">
        <f t="shared" si="1"/>
        <v>'2016-12'</v>
      </c>
      <c r="H34" t="s">
        <v>124</v>
      </c>
      <c r="I34" s="22">
        <f t="shared" si="2"/>
        <v>954.84270000000004</v>
      </c>
      <c r="J34" t="s">
        <v>124</v>
      </c>
      <c r="K34" s="22"/>
      <c r="M34" s="22"/>
      <c r="O34" s="22"/>
    </row>
    <row r="35" spans="1:15" x14ac:dyDescent="0.45">
      <c r="A35" s="54">
        <v>43009</v>
      </c>
      <c r="B35" s="55">
        <f>Scenario_Calculator!C35</f>
        <v>948.17288210705965</v>
      </c>
      <c r="C35" s="55"/>
      <c r="D35" s="55"/>
      <c r="E35" s="55"/>
      <c r="F35" s="19"/>
      <c r="G35" t="str">
        <f t="shared" si="1"/>
        <v>'2017-1'</v>
      </c>
      <c r="H35" t="s">
        <v>124</v>
      </c>
      <c r="I35" s="22">
        <f t="shared" si="2"/>
        <v>954.84270000000004</v>
      </c>
      <c r="J35" t="s">
        <v>124</v>
      </c>
      <c r="K35" s="22"/>
      <c r="M35" s="22"/>
      <c r="O35" s="22"/>
    </row>
    <row r="36" spans="1:15" x14ac:dyDescent="0.45">
      <c r="A36" s="54">
        <v>43040</v>
      </c>
      <c r="B36" s="55">
        <f>Scenario_Calculator!C36</f>
        <v>948.17288210705965</v>
      </c>
      <c r="C36" s="55"/>
      <c r="D36" s="55"/>
      <c r="E36" s="55"/>
      <c r="F36" s="19"/>
      <c r="G36" t="str">
        <f t="shared" si="1"/>
        <v>'2017-2'</v>
      </c>
      <c r="H36" t="s">
        <v>124</v>
      </c>
      <c r="I36" s="22">
        <f t="shared" si="2"/>
        <v>954.84270000000004</v>
      </c>
      <c r="J36" t="s">
        <v>124</v>
      </c>
      <c r="K36" s="22"/>
      <c r="M36" s="22"/>
      <c r="O36" s="22"/>
    </row>
    <row r="37" spans="1:15" x14ac:dyDescent="0.45">
      <c r="A37" s="54">
        <v>43070</v>
      </c>
      <c r="B37" s="55">
        <f>Scenario_Calculator!C37</f>
        <v>948.17288210705965</v>
      </c>
      <c r="C37" s="55"/>
      <c r="D37" s="55"/>
      <c r="E37" s="55"/>
      <c r="F37" s="19"/>
      <c r="G37" t="str">
        <f t="shared" si="1"/>
        <v>'2017-3'</v>
      </c>
      <c r="H37" t="s">
        <v>124</v>
      </c>
      <c r="I37" s="22">
        <f t="shared" si="2"/>
        <v>954.84270000000004</v>
      </c>
      <c r="J37" t="s">
        <v>124</v>
      </c>
      <c r="K37" s="22"/>
      <c r="M37" s="22"/>
      <c r="O37" s="22"/>
    </row>
    <row r="38" spans="1:15" x14ac:dyDescent="0.45">
      <c r="A38" s="54">
        <v>43101</v>
      </c>
      <c r="B38" s="55">
        <f>Scenario_Calculator!C38</f>
        <v>948.17288210705965</v>
      </c>
      <c r="C38" s="55"/>
      <c r="D38" s="55"/>
      <c r="E38" s="55"/>
      <c r="F38" s="19"/>
      <c r="G38" t="str">
        <f t="shared" si="1"/>
        <v>'2017-4'</v>
      </c>
      <c r="H38" t="s">
        <v>124</v>
      </c>
      <c r="I38" s="22">
        <f t="shared" si="2"/>
        <v>954.84270000000004</v>
      </c>
      <c r="J38" t="s">
        <v>124</v>
      </c>
      <c r="K38" s="22"/>
      <c r="M38" s="22"/>
      <c r="O38" s="22"/>
    </row>
    <row r="39" spans="1:15" x14ac:dyDescent="0.45">
      <c r="A39" s="54">
        <v>43132</v>
      </c>
      <c r="B39" s="55">
        <f>Scenario_Calculator!C39</f>
        <v>948.17288210705965</v>
      </c>
      <c r="C39" s="55"/>
      <c r="D39" s="55"/>
      <c r="E39" s="55"/>
      <c r="F39" s="19"/>
      <c r="G39" t="str">
        <f t="shared" si="1"/>
        <v>'2017-5'</v>
      </c>
      <c r="H39" t="s">
        <v>124</v>
      </c>
      <c r="I39" s="22">
        <f t="shared" si="2"/>
        <v>954.84270000000004</v>
      </c>
      <c r="J39" t="s">
        <v>124</v>
      </c>
      <c r="K39" s="22"/>
      <c r="M39" s="22"/>
      <c r="O39" s="22"/>
    </row>
    <row r="40" spans="1:15" x14ac:dyDescent="0.45">
      <c r="A40" s="54">
        <v>43160</v>
      </c>
      <c r="B40" s="55">
        <f>Scenario_Calculator!C40</f>
        <v>948.17288210705965</v>
      </c>
      <c r="C40" s="55"/>
      <c r="D40" s="55"/>
      <c r="E40" s="55"/>
      <c r="F40" s="19"/>
      <c r="G40" t="str">
        <f t="shared" si="1"/>
        <v>'2017-6'</v>
      </c>
      <c r="H40" t="s">
        <v>124</v>
      </c>
      <c r="I40" s="22">
        <f t="shared" si="2"/>
        <v>954.84270000000004</v>
      </c>
      <c r="J40" t="s">
        <v>124</v>
      </c>
      <c r="K40" s="22"/>
      <c r="M40" s="22"/>
      <c r="O40" s="22"/>
    </row>
    <row r="41" spans="1:15" x14ac:dyDescent="0.45">
      <c r="A41" s="54">
        <v>43191</v>
      </c>
      <c r="B41" s="55">
        <f>Scenario_Calculator!C41</f>
        <v>1015.2520171557176</v>
      </c>
      <c r="C41" s="55"/>
      <c r="D41" s="55"/>
      <c r="E41" s="55"/>
      <c r="F41" s="19"/>
      <c r="G41" t="str">
        <f t="shared" si="1"/>
        <v>'2017-7'</v>
      </c>
      <c r="H41" t="s">
        <v>124</v>
      </c>
      <c r="I41" s="22">
        <f t="shared" si="2"/>
        <v>954.84270000000004</v>
      </c>
      <c r="J41" t="s">
        <v>124</v>
      </c>
      <c r="K41" s="22"/>
      <c r="M41" s="22"/>
      <c r="O41" s="22"/>
    </row>
    <row r="42" spans="1:15" x14ac:dyDescent="0.45">
      <c r="A42" s="54">
        <v>43221</v>
      </c>
      <c r="B42" s="55">
        <f>Scenario_Calculator!C42</f>
        <v>1015.2520171557176</v>
      </c>
      <c r="C42" s="55"/>
      <c r="D42" s="55"/>
      <c r="E42" s="55"/>
      <c r="F42" s="19"/>
      <c r="G42" t="str">
        <f t="shared" si="1"/>
        <v>'2017-8'</v>
      </c>
      <c r="H42" t="s">
        <v>124</v>
      </c>
      <c r="I42" s="22">
        <f t="shared" si="2"/>
        <v>954.84270000000004</v>
      </c>
      <c r="J42" t="s">
        <v>124</v>
      </c>
      <c r="K42" s="22"/>
      <c r="M42" s="22"/>
      <c r="O42" s="22"/>
    </row>
    <row r="43" spans="1:15" x14ac:dyDescent="0.45">
      <c r="A43" s="54">
        <v>43252</v>
      </c>
      <c r="B43" s="55">
        <f>Scenario_Calculator!C43</f>
        <v>1015.2520171557176</v>
      </c>
      <c r="C43" s="55"/>
      <c r="D43" s="55"/>
      <c r="E43" s="55"/>
      <c r="F43" s="19"/>
      <c r="G43" t="str">
        <f t="shared" si="1"/>
        <v>'2017-9'</v>
      </c>
      <c r="H43" t="s">
        <v>124</v>
      </c>
      <c r="I43" s="22">
        <f t="shared" si="2"/>
        <v>954.84270000000004</v>
      </c>
      <c r="J43" t="s">
        <v>124</v>
      </c>
      <c r="K43" s="22"/>
      <c r="M43" s="22"/>
      <c r="O43" s="22"/>
    </row>
    <row r="44" spans="1:15" x14ac:dyDescent="0.45">
      <c r="A44" s="54">
        <v>43282</v>
      </c>
      <c r="B44" s="55">
        <f>Scenario_Calculator!C44</f>
        <v>1015.2520171557176</v>
      </c>
      <c r="C44" s="55"/>
      <c r="D44" s="55"/>
      <c r="E44" s="55"/>
      <c r="F44" s="19"/>
      <c r="G44" t="str">
        <f t="shared" si="1"/>
        <v>'2017-10'</v>
      </c>
      <c r="H44" t="s">
        <v>124</v>
      </c>
      <c r="I44" s="22">
        <f t="shared" si="2"/>
        <v>948.17287999999996</v>
      </c>
      <c r="J44" t="s">
        <v>124</v>
      </c>
      <c r="K44" s="22"/>
      <c r="M44" s="22"/>
      <c r="O44" s="22"/>
    </row>
    <row r="45" spans="1:15" x14ac:dyDescent="0.45">
      <c r="A45" s="54">
        <v>43313</v>
      </c>
      <c r="B45" s="55">
        <f>Scenario_Calculator!C45</f>
        <v>1015.2520171557176</v>
      </c>
      <c r="C45" s="55"/>
      <c r="D45" s="55"/>
      <c r="E45" s="55"/>
      <c r="F45" s="19"/>
      <c r="G45" t="str">
        <f t="shared" si="1"/>
        <v>'2017-11'</v>
      </c>
      <c r="H45" t="s">
        <v>124</v>
      </c>
      <c r="I45" s="22">
        <f t="shared" si="2"/>
        <v>948.17287999999996</v>
      </c>
      <c r="J45" t="s">
        <v>124</v>
      </c>
      <c r="K45" s="22"/>
      <c r="M45" s="22"/>
      <c r="O45" s="22"/>
    </row>
    <row r="46" spans="1:15" x14ac:dyDescent="0.45">
      <c r="A46" s="54">
        <v>43344</v>
      </c>
      <c r="B46" s="55">
        <f>Scenario_Calculator!C46</f>
        <v>1015.2520171557176</v>
      </c>
      <c r="C46" s="55"/>
      <c r="D46" s="55"/>
      <c r="E46" s="55"/>
      <c r="F46" s="19"/>
      <c r="G46" t="str">
        <f t="shared" si="1"/>
        <v>'2017-12'</v>
      </c>
      <c r="H46" t="s">
        <v>124</v>
      </c>
      <c r="I46" s="22">
        <f t="shared" si="2"/>
        <v>948.17287999999996</v>
      </c>
      <c r="J46" t="s">
        <v>124</v>
      </c>
      <c r="K46" s="22"/>
      <c r="M46" s="22"/>
      <c r="O46" s="22"/>
    </row>
    <row r="47" spans="1:15" x14ac:dyDescent="0.45">
      <c r="A47" s="54">
        <v>43374</v>
      </c>
      <c r="B47" s="55">
        <f>Scenario_Calculator!C47</f>
        <v>1083.3059789677136</v>
      </c>
      <c r="C47" s="55"/>
      <c r="D47" s="55"/>
      <c r="E47" s="55"/>
      <c r="F47" s="19"/>
      <c r="G47" t="str">
        <f t="shared" si="1"/>
        <v>'2018-1'</v>
      </c>
      <c r="H47" t="s">
        <v>124</v>
      </c>
      <c r="I47" s="22">
        <f t="shared" si="2"/>
        <v>948.17287999999996</v>
      </c>
      <c r="J47" t="s">
        <v>124</v>
      </c>
      <c r="K47" s="22"/>
      <c r="M47" s="22"/>
      <c r="O47" s="22"/>
    </row>
    <row r="48" spans="1:15" x14ac:dyDescent="0.45">
      <c r="A48" s="54">
        <v>43405</v>
      </c>
      <c r="B48" s="55">
        <f>Scenario_Calculator!C48</f>
        <v>1083.3059789677136</v>
      </c>
      <c r="C48" s="55"/>
      <c r="D48" s="55"/>
      <c r="E48" s="55"/>
      <c r="F48" s="19"/>
      <c r="G48" t="str">
        <f t="shared" si="1"/>
        <v>'2018-2'</v>
      </c>
      <c r="H48" t="s">
        <v>124</v>
      </c>
      <c r="I48" s="22">
        <f t="shared" si="2"/>
        <v>948.17287999999996</v>
      </c>
      <c r="J48" t="s">
        <v>124</v>
      </c>
      <c r="K48" s="22"/>
      <c r="M48" s="22"/>
      <c r="O48" s="22"/>
    </row>
    <row r="49" spans="1:15" x14ac:dyDescent="0.45">
      <c r="A49" s="54">
        <v>43435</v>
      </c>
      <c r="B49" s="55">
        <f>Scenario_Calculator!C49</f>
        <v>1083.3059789677136</v>
      </c>
      <c r="C49" s="55"/>
      <c r="D49" s="55"/>
      <c r="E49" s="55"/>
      <c r="F49" s="19"/>
      <c r="G49" t="str">
        <f t="shared" si="1"/>
        <v>'2018-3'</v>
      </c>
      <c r="H49" t="s">
        <v>124</v>
      </c>
      <c r="I49" s="22">
        <f t="shared" si="2"/>
        <v>948.17287999999996</v>
      </c>
      <c r="J49" t="s">
        <v>124</v>
      </c>
      <c r="K49" s="22"/>
      <c r="M49" s="22"/>
      <c r="O49" s="22"/>
    </row>
    <row r="50" spans="1:15" x14ac:dyDescent="0.45">
      <c r="A50" s="54">
        <v>43466</v>
      </c>
      <c r="B50" s="55">
        <f>Scenario_Calculator!C50</f>
        <v>1083.3059789677136</v>
      </c>
      <c r="C50" s="55"/>
      <c r="D50" s="55"/>
      <c r="E50" s="55"/>
      <c r="F50" s="19"/>
      <c r="G50" t="str">
        <f t="shared" si="1"/>
        <v>'2018-4'</v>
      </c>
      <c r="H50" t="s">
        <v>124</v>
      </c>
      <c r="I50" s="22">
        <f t="shared" si="2"/>
        <v>1015.25202</v>
      </c>
      <c r="J50" t="s">
        <v>124</v>
      </c>
      <c r="K50" s="22"/>
      <c r="M50" s="22"/>
      <c r="O50" s="22"/>
    </row>
    <row r="51" spans="1:15" x14ac:dyDescent="0.45">
      <c r="A51" s="54">
        <v>43497</v>
      </c>
      <c r="B51" s="55">
        <f>Scenario_Calculator!C51</f>
        <v>1083.3059789677136</v>
      </c>
      <c r="C51" s="55"/>
      <c r="D51" s="55"/>
      <c r="E51" s="55"/>
      <c r="F51" s="19"/>
      <c r="G51" t="str">
        <f t="shared" si="1"/>
        <v>'2018-5'</v>
      </c>
      <c r="H51" t="s">
        <v>124</v>
      </c>
      <c r="I51" s="22">
        <f t="shared" si="2"/>
        <v>1015.25202</v>
      </c>
      <c r="J51" t="s">
        <v>124</v>
      </c>
      <c r="K51" s="22"/>
      <c r="M51" s="22"/>
      <c r="O51" s="22"/>
    </row>
    <row r="52" spans="1:15" x14ac:dyDescent="0.45">
      <c r="A52" s="54">
        <v>43525</v>
      </c>
      <c r="B52" s="55">
        <f>Scenario_Calculator!C52</f>
        <v>1083.3059789677136</v>
      </c>
      <c r="C52" s="55"/>
      <c r="D52" s="55"/>
      <c r="E52" s="55"/>
      <c r="F52" s="19"/>
      <c r="G52" t="str">
        <f t="shared" si="1"/>
        <v>'2018-6'</v>
      </c>
      <c r="H52" t="s">
        <v>124</v>
      </c>
      <c r="I52" s="22">
        <f t="shared" si="2"/>
        <v>1015.25202</v>
      </c>
      <c r="J52" t="s">
        <v>124</v>
      </c>
      <c r="K52" s="22"/>
      <c r="M52" s="22"/>
      <c r="O52" s="22"/>
    </row>
    <row r="53" spans="1:15" x14ac:dyDescent="0.45">
      <c r="A53" s="54">
        <v>43556</v>
      </c>
      <c r="B53" s="55">
        <f>Scenario_Calculator!C53</f>
        <v>1194.4896689422694</v>
      </c>
      <c r="C53" s="55"/>
      <c r="D53" s="55"/>
      <c r="E53" s="55"/>
      <c r="F53" s="19"/>
      <c r="G53" t="str">
        <f t="shared" si="1"/>
        <v>'2018-7'</v>
      </c>
      <c r="H53" t="s">
        <v>124</v>
      </c>
      <c r="I53" s="22">
        <f t="shared" si="2"/>
        <v>1015.25202</v>
      </c>
      <c r="J53" t="s">
        <v>124</v>
      </c>
      <c r="K53" s="22"/>
      <c r="M53" s="22"/>
      <c r="O53" s="22"/>
    </row>
    <row r="54" spans="1:15" x14ac:dyDescent="0.45">
      <c r="A54" s="54">
        <v>43586</v>
      </c>
      <c r="B54" s="55">
        <f>Scenario_Calculator!C54</f>
        <v>1194.4896689422694</v>
      </c>
      <c r="C54" s="55"/>
      <c r="D54" s="55"/>
      <c r="E54" s="55"/>
      <c r="F54" s="19"/>
      <c r="G54" t="str">
        <f t="shared" si="1"/>
        <v>'2018-8'</v>
      </c>
      <c r="H54" t="s">
        <v>124</v>
      </c>
      <c r="I54" s="22">
        <f t="shared" si="2"/>
        <v>1015.25202</v>
      </c>
      <c r="J54" t="s">
        <v>124</v>
      </c>
      <c r="K54" s="22"/>
      <c r="M54" s="22"/>
      <c r="O54" s="22"/>
    </row>
    <row r="55" spans="1:15" x14ac:dyDescent="0.45">
      <c r="A55" s="54">
        <v>43617</v>
      </c>
      <c r="B55" s="55">
        <f>Scenario_Calculator!C55</f>
        <v>1194.4896689422694</v>
      </c>
      <c r="C55" s="55"/>
      <c r="D55" s="55"/>
      <c r="E55" s="55"/>
      <c r="F55" s="19"/>
      <c r="G55" t="str">
        <f t="shared" si="1"/>
        <v>'2018-9'</v>
      </c>
      <c r="H55" t="s">
        <v>124</v>
      </c>
      <c r="I55" s="22">
        <f t="shared" si="2"/>
        <v>1015.25202</v>
      </c>
      <c r="J55" t="s">
        <v>124</v>
      </c>
      <c r="K55" s="22"/>
      <c r="M55" s="22"/>
      <c r="O55" s="22"/>
    </row>
    <row r="56" spans="1:15" x14ac:dyDescent="0.45">
      <c r="A56" s="54">
        <v>43647</v>
      </c>
      <c r="B56" s="55">
        <f>Scenario_Calculator!C56</f>
        <v>1194.4896689422694</v>
      </c>
      <c r="C56" s="55"/>
      <c r="D56" s="55"/>
      <c r="E56" s="55"/>
      <c r="F56" s="19"/>
      <c r="G56" t="str">
        <f t="shared" si="1"/>
        <v>'2018-10'</v>
      </c>
      <c r="H56" t="s">
        <v>124</v>
      </c>
      <c r="I56" s="22">
        <f t="shared" si="2"/>
        <v>1083.3059800000001</v>
      </c>
      <c r="J56" t="s">
        <v>124</v>
      </c>
      <c r="K56" s="22"/>
      <c r="M56" s="22"/>
      <c r="O56" s="22"/>
    </row>
    <row r="57" spans="1:15" x14ac:dyDescent="0.45">
      <c r="A57" s="54">
        <v>43678</v>
      </c>
      <c r="B57" s="55">
        <f>Scenario_Calculator!C57</f>
        <v>1194.4896689422694</v>
      </c>
      <c r="C57" s="55"/>
      <c r="D57" s="55"/>
      <c r="E57" s="55"/>
      <c r="F57" s="19"/>
      <c r="G57" t="str">
        <f t="shared" si="1"/>
        <v>'2018-11'</v>
      </c>
      <c r="H57" t="s">
        <v>124</v>
      </c>
      <c r="I57" s="22">
        <f t="shared" si="2"/>
        <v>1083.3059800000001</v>
      </c>
      <c r="J57" t="s">
        <v>124</v>
      </c>
      <c r="K57" s="22"/>
      <c r="M57" s="22"/>
      <c r="O57" s="22"/>
    </row>
    <row r="58" spans="1:15" x14ac:dyDescent="0.45">
      <c r="A58" s="54">
        <v>43709</v>
      </c>
      <c r="B58" s="55">
        <f>Scenario_Calculator!C58</f>
        <v>1194.4896689422694</v>
      </c>
      <c r="C58" s="55"/>
      <c r="D58" s="55"/>
      <c r="E58" s="55"/>
      <c r="F58" s="19"/>
      <c r="G58" t="str">
        <f t="shared" si="1"/>
        <v>'2018-12'</v>
      </c>
      <c r="H58" t="s">
        <v>124</v>
      </c>
      <c r="I58" s="22">
        <f t="shared" si="2"/>
        <v>1083.3059800000001</v>
      </c>
      <c r="J58" t="s">
        <v>124</v>
      </c>
      <c r="K58" s="22"/>
      <c r="M58" s="22"/>
      <c r="O58" s="22"/>
    </row>
    <row r="59" spans="1:15" x14ac:dyDescent="0.45">
      <c r="A59" s="54">
        <v>43739</v>
      </c>
      <c r="B59" s="55">
        <f>Scenario_Calculator!C59</f>
        <v>1122.4557671889079</v>
      </c>
      <c r="C59" s="55"/>
      <c r="D59" s="55"/>
      <c r="E59" s="55"/>
      <c r="F59" s="19"/>
      <c r="G59" t="str">
        <f t="shared" si="1"/>
        <v>'2019-1'</v>
      </c>
      <c r="H59" t="s">
        <v>124</v>
      </c>
      <c r="I59" s="22">
        <f t="shared" si="2"/>
        <v>1083.3059800000001</v>
      </c>
      <c r="J59" t="s">
        <v>124</v>
      </c>
      <c r="K59" s="22"/>
      <c r="M59" s="22"/>
      <c r="O59" s="22"/>
    </row>
    <row r="60" spans="1:15" x14ac:dyDescent="0.45">
      <c r="A60" s="54">
        <v>43770</v>
      </c>
      <c r="B60" s="55">
        <f>Scenario_Calculator!C60</f>
        <v>1122.4557671889079</v>
      </c>
      <c r="C60" s="55"/>
      <c r="D60" s="55"/>
      <c r="E60" s="55"/>
      <c r="F60" s="19"/>
      <c r="G60" t="str">
        <f t="shared" si="1"/>
        <v>'2019-2'</v>
      </c>
      <c r="H60" t="s">
        <v>124</v>
      </c>
      <c r="I60" s="22">
        <f t="shared" si="2"/>
        <v>1083.3059800000001</v>
      </c>
      <c r="J60" t="s">
        <v>124</v>
      </c>
      <c r="K60" s="22"/>
      <c r="M60" s="22"/>
      <c r="O60" s="22"/>
    </row>
    <row r="61" spans="1:15" x14ac:dyDescent="0.45">
      <c r="A61" s="54">
        <v>43800</v>
      </c>
      <c r="B61" s="55">
        <f>Scenario_Calculator!C61</f>
        <v>1122.4557671889079</v>
      </c>
      <c r="C61" s="55"/>
      <c r="D61" s="55"/>
      <c r="E61" s="55"/>
      <c r="F61" s="19"/>
      <c r="G61" t="str">
        <f t="shared" si="1"/>
        <v>'2019-3'</v>
      </c>
      <c r="H61" t="s">
        <v>124</v>
      </c>
      <c r="I61" s="22">
        <f t="shared" si="2"/>
        <v>1083.3059800000001</v>
      </c>
      <c r="J61" t="s">
        <v>124</v>
      </c>
      <c r="K61" s="22"/>
      <c r="M61" s="22"/>
      <c r="O61" s="22"/>
    </row>
    <row r="62" spans="1:15" x14ac:dyDescent="0.45">
      <c r="A62" s="54">
        <v>43831</v>
      </c>
      <c r="B62" s="55">
        <f>Scenario_Calculator!C62</f>
        <v>1122.4557671889079</v>
      </c>
      <c r="C62" s="55"/>
      <c r="D62" s="55"/>
      <c r="E62" s="55"/>
      <c r="F62" s="19"/>
      <c r="G62" t="str">
        <f t="shared" si="1"/>
        <v>'2019-4'</v>
      </c>
      <c r="H62" t="s">
        <v>124</v>
      </c>
      <c r="I62" s="22">
        <f t="shared" si="2"/>
        <v>1194.4896699999999</v>
      </c>
      <c r="J62" t="s">
        <v>124</v>
      </c>
      <c r="K62" s="22"/>
      <c r="M62" s="22"/>
      <c r="O62" s="22"/>
    </row>
    <row r="63" spans="1:15" x14ac:dyDescent="0.45">
      <c r="A63" s="54">
        <v>43862</v>
      </c>
      <c r="B63" s="55">
        <f>Scenario_Calculator!C63</f>
        <v>1122.4557671889079</v>
      </c>
      <c r="C63" s="55"/>
      <c r="D63" s="55"/>
      <c r="E63" s="55"/>
      <c r="F63" s="19"/>
      <c r="G63" t="str">
        <f t="shared" si="1"/>
        <v>'2019-5'</v>
      </c>
      <c r="H63" t="s">
        <v>124</v>
      </c>
      <c r="I63" s="22">
        <f t="shared" si="2"/>
        <v>1194.4896699999999</v>
      </c>
      <c r="J63" t="s">
        <v>124</v>
      </c>
      <c r="K63" s="22"/>
      <c r="M63" s="22"/>
      <c r="O63" s="22"/>
    </row>
    <row r="64" spans="1:15" x14ac:dyDescent="0.45">
      <c r="A64" s="54">
        <v>43891</v>
      </c>
      <c r="B64" s="55">
        <f>Scenario_Calculator!C64</f>
        <v>1122.4557671889079</v>
      </c>
      <c r="C64" s="55"/>
      <c r="D64" s="55"/>
      <c r="E64" s="55"/>
      <c r="F64" s="19"/>
      <c r="G64" t="str">
        <f t="shared" si="1"/>
        <v>'2019-6'</v>
      </c>
      <c r="H64" t="s">
        <v>124</v>
      </c>
      <c r="I64" s="22">
        <f t="shared" si="2"/>
        <v>1194.4896699999999</v>
      </c>
      <c r="J64" t="s">
        <v>124</v>
      </c>
      <c r="K64" s="22"/>
      <c r="M64" s="22"/>
      <c r="O64" s="22"/>
    </row>
    <row r="65" spans="1:15" x14ac:dyDescent="0.45">
      <c r="A65" s="54">
        <v>43922</v>
      </c>
      <c r="B65" s="56">
        <f>Scenario_Calculator!G29</f>
        <v>1106.2648230586424</v>
      </c>
      <c r="C65" s="55"/>
      <c r="D65" s="55"/>
      <c r="E65" s="55"/>
      <c r="F65" s="19"/>
      <c r="G65" t="str">
        <f t="shared" si="1"/>
        <v>'2019-7'</v>
      </c>
      <c r="H65" t="s">
        <v>124</v>
      </c>
      <c r="I65" s="22">
        <f t="shared" si="2"/>
        <v>1194.4896699999999</v>
      </c>
      <c r="J65" t="s">
        <v>124</v>
      </c>
      <c r="K65" s="22"/>
      <c r="M65" s="22"/>
      <c r="O65" s="22"/>
    </row>
    <row r="66" spans="1:15" x14ac:dyDescent="0.45">
      <c r="A66" s="54">
        <v>43952</v>
      </c>
      <c r="B66" s="56">
        <f>Scenario_Calculator!G30</f>
        <v>1106.2648230586424</v>
      </c>
      <c r="C66" s="55"/>
      <c r="D66" s="55"/>
      <c r="E66" s="55"/>
      <c r="F66" s="19"/>
      <c r="G66" t="str">
        <f t="shared" si="1"/>
        <v>'2019-8'</v>
      </c>
      <c r="H66" t="s">
        <v>124</v>
      </c>
      <c r="I66" s="22">
        <f t="shared" si="2"/>
        <v>1194.4896699999999</v>
      </c>
      <c r="J66" t="s">
        <v>124</v>
      </c>
      <c r="K66" s="22"/>
      <c r="M66" s="22"/>
      <c r="O66" s="22"/>
    </row>
    <row r="67" spans="1:15" x14ac:dyDescent="0.45">
      <c r="A67" s="54">
        <v>43983</v>
      </c>
      <c r="B67" s="56">
        <f>Scenario_Calculator!G31</f>
        <v>1106.2648230586424</v>
      </c>
      <c r="C67" s="55"/>
      <c r="D67" s="55"/>
      <c r="E67" s="55"/>
      <c r="F67" s="19"/>
      <c r="G67" t="str">
        <f t="shared" si="1"/>
        <v>'2019-9'</v>
      </c>
      <c r="H67" t="s">
        <v>124</v>
      </c>
      <c r="I67" s="22">
        <f t="shared" si="2"/>
        <v>1194.4896699999999</v>
      </c>
      <c r="J67" t="s">
        <v>124</v>
      </c>
      <c r="K67" s="22"/>
      <c r="M67" s="22"/>
      <c r="O67" s="22"/>
    </row>
    <row r="68" spans="1:15" x14ac:dyDescent="0.45">
      <c r="A68" s="54">
        <v>44013</v>
      </c>
      <c r="B68" s="56">
        <f>Scenario_Calculator!G32</f>
        <v>1106.2648230586424</v>
      </c>
      <c r="C68" s="55"/>
      <c r="D68" s="55"/>
      <c r="E68" s="55"/>
      <c r="F68" s="19"/>
      <c r="G68" t="str">
        <f t="shared" si="1"/>
        <v>'2019-10'</v>
      </c>
      <c r="H68" t="s">
        <v>124</v>
      </c>
      <c r="I68" s="22">
        <f t="shared" si="2"/>
        <v>1122.45577</v>
      </c>
      <c r="J68" t="s">
        <v>124</v>
      </c>
      <c r="K68" s="22"/>
      <c r="M68" s="22"/>
      <c r="O68" s="22"/>
    </row>
    <row r="69" spans="1:15" x14ac:dyDescent="0.45">
      <c r="A69" s="54">
        <v>44044</v>
      </c>
      <c r="B69" s="56">
        <f>Scenario_Calculator!G33</f>
        <v>1106.2648230586424</v>
      </c>
      <c r="C69" s="55"/>
      <c r="D69" s="55"/>
      <c r="E69" s="55"/>
      <c r="F69" s="19"/>
      <c r="G69" t="str">
        <f t="shared" si="1"/>
        <v>'2019-11'</v>
      </c>
      <c r="H69" t="s">
        <v>124</v>
      </c>
      <c r="I69" s="22">
        <f t="shared" si="2"/>
        <v>1122.45577</v>
      </c>
      <c r="J69" t="s">
        <v>124</v>
      </c>
      <c r="K69" s="22"/>
      <c r="M69" s="22"/>
      <c r="O69" s="22"/>
    </row>
    <row r="70" spans="1:15" x14ac:dyDescent="0.45">
      <c r="A70" s="54">
        <v>44075</v>
      </c>
      <c r="B70" s="56">
        <f>Scenario_Calculator!G34</f>
        <v>1106.2648230586424</v>
      </c>
      <c r="C70" s="55"/>
      <c r="D70" s="55"/>
      <c r="E70" s="55"/>
      <c r="F70" s="19"/>
      <c r="G70" t="str">
        <f t="shared" si="1"/>
        <v>'2019-12'</v>
      </c>
      <c r="H70" t="s">
        <v>124</v>
      </c>
      <c r="I70" s="22">
        <f t="shared" si="2"/>
        <v>1122.45577</v>
      </c>
      <c r="J70" t="s">
        <v>124</v>
      </c>
      <c r="K70" s="22"/>
      <c r="M70" s="22"/>
      <c r="O70" s="22"/>
    </row>
    <row r="71" spans="1:15" x14ac:dyDescent="0.45">
      <c r="A71" s="54">
        <v>44105</v>
      </c>
      <c r="B71" s="56">
        <f>Scenario_Calculator!G35</f>
        <v>1065.8834806724083</v>
      </c>
      <c r="C71" s="55"/>
      <c r="D71" s="55"/>
      <c r="E71" s="55"/>
      <c r="F71" s="19"/>
      <c r="G71" t="str">
        <f t="shared" si="1"/>
        <v>'2020-1'</v>
      </c>
      <c r="H71" t="s">
        <v>124</v>
      </c>
      <c r="I71" s="22">
        <f t="shared" si="2"/>
        <v>1122.45577</v>
      </c>
      <c r="J71" t="s">
        <v>124</v>
      </c>
      <c r="K71" s="22"/>
      <c r="M71" s="22"/>
      <c r="O71" s="22"/>
    </row>
    <row r="72" spans="1:15" x14ac:dyDescent="0.45">
      <c r="A72" s="54">
        <v>44136</v>
      </c>
      <c r="B72" s="56">
        <f>Scenario_Calculator!G36</f>
        <v>1065.8834806724083</v>
      </c>
      <c r="C72" s="55"/>
      <c r="D72" s="55"/>
      <c r="E72" s="55"/>
      <c r="F72" s="19"/>
      <c r="G72" t="str">
        <f t="shared" si="1"/>
        <v>'2020-2'</v>
      </c>
      <c r="H72" t="s">
        <v>124</v>
      </c>
      <c r="I72" s="22">
        <f t="shared" si="2"/>
        <v>1122.45577</v>
      </c>
      <c r="J72" t="s">
        <v>124</v>
      </c>
      <c r="K72" s="22"/>
      <c r="M72" s="22"/>
      <c r="O72" s="22"/>
    </row>
    <row r="73" spans="1:15" x14ac:dyDescent="0.45">
      <c r="A73" s="54">
        <v>44166</v>
      </c>
      <c r="B73" s="56">
        <f>Scenario_Calculator!G37</f>
        <v>1065.8834806724083</v>
      </c>
      <c r="C73" s="55"/>
      <c r="D73" s="55"/>
      <c r="E73" s="55"/>
      <c r="F73" s="19"/>
      <c r="G73" t="str">
        <f t="shared" si="1"/>
        <v>'2020-3'</v>
      </c>
      <c r="H73" t="s">
        <v>124</v>
      </c>
      <c r="I73" s="22">
        <f t="shared" si="2"/>
        <v>1122.45577</v>
      </c>
      <c r="J73" t="s">
        <v>124</v>
      </c>
      <c r="K73" s="22"/>
      <c r="M73" s="22"/>
      <c r="O73" s="22"/>
    </row>
    <row r="74" spans="1:15" x14ac:dyDescent="0.45">
      <c r="A74" s="54">
        <v>44197</v>
      </c>
      <c r="B74" s="56">
        <f>Scenario_Calculator!G38</f>
        <v>1065.8834806724083</v>
      </c>
      <c r="C74" s="55"/>
      <c r="D74" s="55"/>
      <c r="E74" s="55"/>
      <c r="F74" s="19"/>
      <c r="G74" t="str">
        <f t="shared" si="1"/>
        <v>'2020-4'</v>
      </c>
      <c r="H74" t="s">
        <v>124</v>
      </c>
      <c r="I74" s="22">
        <f t="shared" si="2"/>
        <v>1106.2648200000001</v>
      </c>
      <c r="J74" t="s">
        <v>124</v>
      </c>
      <c r="K74" s="22"/>
      <c r="M74" s="22"/>
      <c r="O74" s="22"/>
    </row>
    <row r="75" spans="1:15" x14ac:dyDescent="0.45">
      <c r="A75" s="54">
        <v>44228</v>
      </c>
      <c r="B75" s="56">
        <f>Scenario_Calculator!G39</f>
        <v>1025.5021382861742</v>
      </c>
      <c r="C75" s="55"/>
      <c r="D75" s="55"/>
      <c r="E75" s="55"/>
      <c r="F75" s="19"/>
      <c r="G75" t="str">
        <f t="shared" ref="G75:G138" si="3">"'"&amp;YEAR(A66)&amp;"-"&amp;MONTH(A66)&amp;"'"</f>
        <v>'2020-5'</v>
      </c>
      <c r="H75" t="s">
        <v>124</v>
      </c>
      <c r="I75" s="22">
        <f t="shared" si="2"/>
        <v>1106.2648200000001</v>
      </c>
      <c r="J75" t="s">
        <v>124</v>
      </c>
      <c r="K75" s="22"/>
      <c r="M75" s="22"/>
      <c r="O75" s="22"/>
    </row>
    <row r="76" spans="1:15" x14ac:dyDescent="0.45">
      <c r="A76" s="54">
        <v>44256</v>
      </c>
      <c r="B76" s="56">
        <f>Scenario_Calculator!G40</f>
        <v>1025.5021382861742</v>
      </c>
      <c r="C76" s="55"/>
      <c r="D76" s="55"/>
      <c r="E76" s="55"/>
      <c r="F76" s="19"/>
      <c r="G76" t="str">
        <f t="shared" si="3"/>
        <v>'2020-6'</v>
      </c>
      <c r="H76" t="s">
        <v>124</v>
      </c>
      <c r="I76" s="22">
        <f t="shared" ref="I76:I139" si="4">ROUND(B67,5)</f>
        <v>1106.2648200000001</v>
      </c>
      <c r="J76" t="s">
        <v>124</v>
      </c>
      <c r="K76" s="22"/>
      <c r="M76" s="22"/>
      <c r="O76" s="22"/>
    </row>
    <row r="77" spans="1:15" x14ac:dyDescent="0.45">
      <c r="A77" s="54">
        <v>44287</v>
      </c>
      <c r="B77" s="56">
        <f>Scenario_Calculator!G41</f>
        <v>1072.8280953545927</v>
      </c>
      <c r="C77" s="55"/>
      <c r="D77" s="55"/>
      <c r="E77" s="55"/>
      <c r="F77" s="19"/>
      <c r="G77" t="str">
        <f t="shared" si="3"/>
        <v>'2020-7'</v>
      </c>
      <c r="H77" t="s">
        <v>124</v>
      </c>
      <c r="I77" s="22">
        <f t="shared" si="4"/>
        <v>1106.2648200000001</v>
      </c>
      <c r="J77" t="s">
        <v>124</v>
      </c>
      <c r="K77" s="22"/>
      <c r="M77" s="22"/>
      <c r="O77" s="22"/>
    </row>
    <row r="78" spans="1:15" x14ac:dyDescent="0.45">
      <c r="A78" s="54">
        <v>44317</v>
      </c>
      <c r="B78" s="56">
        <f>Scenario_Calculator!G42</f>
        <v>1072.8280953545927</v>
      </c>
      <c r="C78" s="55"/>
      <c r="D78" s="55"/>
      <c r="E78" s="55"/>
      <c r="F78" s="19"/>
      <c r="G78" t="str">
        <f t="shared" si="3"/>
        <v>'2020-8'</v>
      </c>
      <c r="H78" t="s">
        <v>124</v>
      </c>
      <c r="I78" s="22">
        <f t="shared" si="4"/>
        <v>1106.2648200000001</v>
      </c>
      <c r="J78" t="s">
        <v>124</v>
      </c>
      <c r="K78" s="22"/>
      <c r="M78" s="22"/>
      <c r="O78" s="22"/>
    </row>
    <row r="79" spans="1:15" x14ac:dyDescent="0.45">
      <c r="A79" s="54">
        <v>44348</v>
      </c>
      <c r="B79" s="56">
        <f>Scenario_Calculator!G43</f>
        <v>1072.8280953545927</v>
      </c>
      <c r="C79" s="55"/>
      <c r="D79" s="55"/>
      <c r="E79" s="55"/>
      <c r="F79" s="19"/>
      <c r="G79" t="str">
        <f t="shared" si="3"/>
        <v>'2020-9'</v>
      </c>
      <c r="H79" t="s">
        <v>124</v>
      </c>
      <c r="I79" s="22">
        <f t="shared" si="4"/>
        <v>1106.2648200000001</v>
      </c>
      <c r="J79" t="s">
        <v>124</v>
      </c>
      <c r="K79" s="22"/>
      <c r="M79" s="22"/>
      <c r="O79" s="22"/>
    </row>
    <row r="80" spans="1:15" x14ac:dyDescent="0.45">
      <c r="A80" s="54">
        <v>44378</v>
      </c>
      <c r="B80" s="56">
        <f>Scenario_Calculator!G44</f>
        <v>1072.8280953545927</v>
      </c>
      <c r="C80" s="55"/>
      <c r="D80" s="55"/>
      <c r="E80" s="55"/>
      <c r="F80" s="19"/>
      <c r="G80" t="str">
        <f t="shared" si="3"/>
        <v>'2020-10'</v>
      </c>
      <c r="H80" t="s">
        <v>124</v>
      </c>
      <c r="I80" s="22">
        <f t="shared" si="4"/>
        <v>1065.88348</v>
      </c>
      <c r="J80" t="s">
        <v>124</v>
      </c>
      <c r="K80" s="22"/>
      <c r="M80" s="22"/>
      <c r="O80" s="22"/>
    </row>
    <row r="81" spans="1:15" x14ac:dyDescent="0.45">
      <c r="A81" s="54">
        <v>44409</v>
      </c>
      <c r="B81" s="56">
        <f>Scenario_Calculator!G45</f>
        <v>1120.1540524230115</v>
      </c>
      <c r="C81" s="55"/>
      <c r="D81" s="55"/>
      <c r="E81" s="55"/>
      <c r="F81" s="19"/>
      <c r="G81" t="str">
        <f t="shared" si="3"/>
        <v>'2020-11'</v>
      </c>
      <c r="H81" t="s">
        <v>124</v>
      </c>
      <c r="I81" s="22">
        <f t="shared" si="4"/>
        <v>1065.88348</v>
      </c>
      <c r="J81" t="s">
        <v>124</v>
      </c>
      <c r="K81" s="22"/>
      <c r="M81" s="22"/>
      <c r="O81" s="22"/>
    </row>
    <row r="82" spans="1:15" x14ac:dyDescent="0.45">
      <c r="A82" s="54">
        <v>44440</v>
      </c>
      <c r="B82" s="56">
        <f>Scenario_Calculator!G46</f>
        <v>1120.1540524230115</v>
      </c>
      <c r="C82" s="55"/>
      <c r="D82" s="55"/>
      <c r="E82" s="55"/>
      <c r="F82" s="19"/>
      <c r="G82" t="str">
        <f t="shared" si="3"/>
        <v>'2020-12'</v>
      </c>
      <c r="H82" t="s">
        <v>124</v>
      </c>
      <c r="I82" s="22">
        <f t="shared" si="4"/>
        <v>1065.88348</v>
      </c>
      <c r="J82" t="s">
        <v>124</v>
      </c>
      <c r="K82" s="22"/>
      <c r="M82" s="22"/>
      <c r="O82" s="22"/>
    </row>
    <row r="83" spans="1:15" x14ac:dyDescent="0.45">
      <c r="A83" s="54">
        <v>44470</v>
      </c>
      <c r="B83" s="56">
        <f>Scenario_Calculator!G47</f>
        <v>1188.1968000904099</v>
      </c>
      <c r="C83" s="55"/>
      <c r="D83" s="55"/>
      <c r="E83" s="55"/>
      <c r="F83" s="19"/>
      <c r="G83" t="str">
        <f t="shared" si="3"/>
        <v>'2021-1'</v>
      </c>
      <c r="H83" t="s">
        <v>124</v>
      </c>
      <c r="I83" s="22">
        <f t="shared" si="4"/>
        <v>1065.88348</v>
      </c>
      <c r="J83" t="s">
        <v>124</v>
      </c>
      <c r="K83" s="22"/>
      <c r="M83" s="22"/>
      <c r="O83" s="22"/>
    </row>
    <row r="84" spans="1:15" x14ac:dyDescent="0.45">
      <c r="A84" s="54">
        <v>44501</v>
      </c>
      <c r="B84" s="56">
        <f>Scenario_Calculator!G48</f>
        <v>1188.1968000904099</v>
      </c>
      <c r="C84" s="55"/>
      <c r="D84" s="55"/>
      <c r="E84" s="55"/>
      <c r="F84" s="19"/>
      <c r="G84" t="str">
        <f t="shared" si="3"/>
        <v>'2021-2'</v>
      </c>
      <c r="H84" t="s">
        <v>124</v>
      </c>
      <c r="I84" s="22">
        <f t="shared" si="4"/>
        <v>1025.5021400000001</v>
      </c>
      <c r="J84" t="s">
        <v>124</v>
      </c>
      <c r="K84" s="22"/>
      <c r="M84" s="22"/>
      <c r="O84" s="22"/>
    </row>
    <row r="85" spans="1:15" x14ac:dyDescent="0.45">
      <c r="A85" s="54">
        <v>44531</v>
      </c>
      <c r="B85" s="56">
        <f>Scenario_Calculator!G49</f>
        <v>1188.1968000904099</v>
      </c>
      <c r="C85" s="55"/>
      <c r="D85" s="55"/>
      <c r="E85" s="55"/>
      <c r="F85" s="19"/>
      <c r="G85" t="str">
        <f t="shared" si="3"/>
        <v>'2021-3'</v>
      </c>
      <c r="H85" t="s">
        <v>124</v>
      </c>
      <c r="I85" s="22">
        <f t="shared" si="4"/>
        <v>1025.5021400000001</v>
      </c>
      <c r="J85" t="s">
        <v>124</v>
      </c>
      <c r="K85" s="22"/>
      <c r="M85" s="22"/>
      <c r="O85" s="22"/>
    </row>
    <row r="86" spans="1:15" x14ac:dyDescent="0.45">
      <c r="A86" s="54">
        <v>44562</v>
      </c>
      <c r="B86" s="56">
        <f>Scenario_Calculator!G50</f>
        <v>1188.1968000904099</v>
      </c>
      <c r="C86" s="55"/>
      <c r="D86" s="55"/>
      <c r="E86" s="55"/>
      <c r="F86" s="19"/>
      <c r="G86" t="str">
        <f t="shared" si="3"/>
        <v>'2021-4'</v>
      </c>
      <c r="H86" t="s">
        <v>124</v>
      </c>
      <c r="I86" s="22">
        <f t="shared" si="4"/>
        <v>1072.8280999999999</v>
      </c>
      <c r="J86" t="s">
        <v>124</v>
      </c>
      <c r="K86" s="22"/>
      <c r="M86" s="22"/>
      <c r="O86" s="22"/>
    </row>
    <row r="87" spans="1:15" x14ac:dyDescent="0.45">
      <c r="A87" s="54">
        <v>44593</v>
      </c>
      <c r="B87" s="56">
        <f>Scenario_Calculator!G51</f>
        <v>1256.2395477578079</v>
      </c>
      <c r="C87" s="55"/>
      <c r="D87" s="55"/>
      <c r="E87" s="55"/>
      <c r="F87" s="19"/>
      <c r="G87" t="str">
        <f t="shared" si="3"/>
        <v>'2021-5'</v>
      </c>
      <c r="H87" t="s">
        <v>124</v>
      </c>
      <c r="I87" s="22">
        <f t="shared" si="4"/>
        <v>1072.8280999999999</v>
      </c>
      <c r="J87" t="s">
        <v>124</v>
      </c>
      <c r="K87" s="22"/>
      <c r="M87" s="22"/>
      <c r="O87" s="22"/>
    </row>
    <row r="88" spans="1:15" x14ac:dyDescent="0.45">
      <c r="A88" s="54">
        <v>44621</v>
      </c>
      <c r="B88" s="56">
        <f>Scenario_Calculator!G52</f>
        <v>1256.2395477578079</v>
      </c>
      <c r="C88" s="55"/>
      <c r="D88" s="55"/>
      <c r="E88" s="55"/>
      <c r="F88" s="19"/>
      <c r="G88" t="str">
        <f t="shared" si="3"/>
        <v>'2021-6'</v>
      </c>
      <c r="H88" t="s">
        <v>124</v>
      </c>
      <c r="I88" s="22">
        <f t="shared" si="4"/>
        <v>1072.8280999999999</v>
      </c>
      <c r="J88" t="s">
        <v>124</v>
      </c>
      <c r="K88" s="22"/>
      <c r="M88" s="22"/>
      <c r="O88" s="22"/>
    </row>
    <row r="89" spans="1:15" x14ac:dyDescent="0.45">
      <c r="A89" s="54">
        <v>44652</v>
      </c>
      <c r="B89" s="56">
        <f>Scenario_Calculator!G53</f>
        <v>1593.5187914122894</v>
      </c>
      <c r="C89" s="55"/>
      <c r="D89" s="55"/>
      <c r="E89" s="55"/>
      <c r="F89" s="19"/>
      <c r="G89" t="str">
        <f t="shared" si="3"/>
        <v>'2021-7'</v>
      </c>
      <c r="H89" t="s">
        <v>124</v>
      </c>
      <c r="I89" s="22">
        <f t="shared" si="4"/>
        <v>1072.8280999999999</v>
      </c>
      <c r="J89" t="s">
        <v>124</v>
      </c>
      <c r="K89" s="22"/>
      <c r="M89" s="22"/>
      <c r="O89" s="22"/>
    </row>
    <row r="90" spans="1:15" x14ac:dyDescent="0.45">
      <c r="A90" s="54">
        <v>44682</v>
      </c>
      <c r="B90" s="56">
        <f>Scenario_Calculator!G54</f>
        <v>1593.5187914122894</v>
      </c>
      <c r="C90" s="55"/>
      <c r="D90" s="55"/>
      <c r="E90" s="55"/>
      <c r="F90" s="19"/>
      <c r="G90" t="str">
        <f t="shared" si="3"/>
        <v>'2021-8'</v>
      </c>
      <c r="H90" t="s">
        <v>124</v>
      </c>
      <c r="I90" s="22">
        <f t="shared" si="4"/>
        <v>1120.1540500000001</v>
      </c>
      <c r="J90" t="s">
        <v>124</v>
      </c>
      <c r="K90" s="22"/>
      <c r="M90" s="22"/>
      <c r="O90" s="22"/>
    </row>
    <row r="91" spans="1:15" x14ac:dyDescent="0.45">
      <c r="A91" s="54">
        <v>44713</v>
      </c>
      <c r="B91" s="56">
        <f>Scenario_Calculator!G55</f>
        <v>1593.5187914122894</v>
      </c>
      <c r="C91" s="55"/>
      <c r="D91" s="55"/>
      <c r="E91" s="55"/>
      <c r="F91" s="19"/>
      <c r="G91" t="str">
        <f t="shared" si="3"/>
        <v>'2021-9'</v>
      </c>
      <c r="H91" t="s">
        <v>124</v>
      </c>
      <c r="I91" s="22">
        <f t="shared" si="4"/>
        <v>1120.1540500000001</v>
      </c>
      <c r="J91" t="s">
        <v>124</v>
      </c>
      <c r="K91" s="22"/>
      <c r="M91" s="22"/>
      <c r="O91" s="22"/>
    </row>
    <row r="92" spans="1:15" x14ac:dyDescent="0.45">
      <c r="A92" s="54">
        <v>44743</v>
      </c>
      <c r="B92" s="56">
        <f>Scenario_Calculator!G56</f>
        <v>1593.5187914122894</v>
      </c>
      <c r="C92" s="55"/>
      <c r="D92" s="55"/>
      <c r="E92" s="55"/>
      <c r="F92" s="19"/>
      <c r="G92" t="str">
        <f t="shared" si="3"/>
        <v>'2021-10'</v>
      </c>
      <c r="H92" t="s">
        <v>124</v>
      </c>
      <c r="I92" s="22">
        <f t="shared" si="4"/>
        <v>1188.1967999999999</v>
      </c>
      <c r="J92" t="s">
        <v>124</v>
      </c>
      <c r="K92" s="22"/>
      <c r="M92" s="22"/>
      <c r="O92" s="22"/>
    </row>
    <row r="93" spans="1:15" x14ac:dyDescent="0.45">
      <c r="A93" s="54">
        <v>44774</v>
      </c>
      <c r="B93" s="56">
        <f>Scenario_Calculator!G57</f>
        <v>1930.798035066771</v>
      </c>
      <c r="C93" s="55"/>
      <c r="D93" s="55"/>
      <c r="E93" s="55"/>
      <c r="F93" s="19"/>
      <c r="G93" t="str">
        <f t="shared" si="3"/>
        <v>'2021-11'</v>
      </c>
      <c r="H93" t="s">
        <v>124</v>
      </c>
      <c r="I93" s="22">
        <f t="shared" si="4"/>
        <v>1188.1967999999999</v>
      </c>
      <c r="J93" t="s">
        <v>124</v>
      </c>
      <c r="K93" s="22"/>
      <c r="M93" s="22"/>
      <c r="O93" s="22"/>
    </row>
    <row r="94" spans="1:15" x14ac:dyDescent="0.45">
      <c r="A94" s="54">
        <v>44805</v>
      </c>
      <c r="B94" s="56">
        <f>Scenario_Calculator!G58</f>
        <v>1930.798035066771</v>
      </c>
      <c r="C94" s="55"/>
      <c r="D94" s="55"/>
      <c r="E94" s="55"/>
      <c r="F94" s="19"/>
      <c r="G94" t="str">
        <f t="shared" si="3"/>
        <v>'2021-12'</v>
      </c>
      <c r="H94" t="s">
        <v>124</v>
      </c>
      <c r="I94" s="22">
        <f t="shared" si="4"/>
        <v>1188.1967999999999</v>
      </c>
      <c r="J94" t="s">
        <v>124</v>
      </c>
      <c r="K94" s="22"/>
      <c r="M94" s="22"/>
      <c r="O94" s="22"/>
    </row>
    <row r="95" spans="1:15" x14ac:dyDescent="0.45">
      <c r="A95" s="54">
        <v>44835</v>
      </c>
      <c r="B95" s="56">
        <f>Scenario_Calculator!G59</f>
        <v>2115.3990175333856</v>
      </c>
      <c r="C95" s="55"/>
      <c r="D95" s="55"/>
      <c r="E95" s="55"/>
      <c r="F95" s="19"/>
      <c r="G95" t="str">
        <f t="shared" si="3"/>
        <v>'2022-1'</v>
      </c>
      <c r="H95" t="s">
        <v>124</v>
      </c>
      <c r="I95" s="22">
        <f t="shared" si="4"/>
        <v>1188.1967999999999</v>
      </c>
      <c r="J95" t="s">
        <v>124</v>
      </c>
      <c r="K95" s="22"/>
      <c r="M95" s="22"/>
      <c r="O95" s="22"/>
    </row>
    <row r="96" spans="1:15" x14ac:dyDescent="0.45">
      <c r="A96" s="54">
        <v>44866</v>
      </c>
      <c r="B96" s="56">
        <f>Scenario_Calculator!G60</f>
        <v>2115.3990175333856</v>
      </c>
      <c r="C96" s="55"/>
      <c r="D96" s="55"/>
      <c r="E96" s="55"/>
      <c r="F96" s="19"/>
      <c r="G96" t="str">
        <f t="shared" si="3"/>
        <v>'2022-2'</v>
      </c>
      <c r="H96" t="s">
        <v>124</v>
      </c>
      <c r="I96" s="22">
        <f t="shared" si="4"/>
        <v>1256.23955</v>
      </c>
      <c r="J96" t="s">
        <v>124</v>
      </c>
      <c r="K96" s="22"/>
      <c r="M96" s="22"/>
      <c r="O96" s="22"/>
    </row>
    <row r="97" spans="1:15" x14ac:dyDescent="0.45">
      <c r="A97" s="54">
        <v>44896</v>
      </c>
      <c r="B97" s="56">
        <f>Scenario_Calculator!G61</f>
        <v>2115.3990175333856</v>
      </c>
      <c r="C97" s="55"/>
      <c r="D97" s="55"/>
      <c r="E97" s="55"/>
      <c r="F97" s="19"/>
      <c r="G97" t="str">
        <f t="shared" si="3"/>
        <v>'2022-3'</v>
      </c>
      <c r="H97" t="s">
        <v>124</v>
      </c>
      <c r="I97" s="22">
        <f t="shared" si="4"/>
        <v>1256.23955</v>
      </c>
      <c r="J97" t="s">
        <v>124</v>
      </c>
      <c r="K97" s="22"/>
      <c r="M97" s="22"/>
      <c r="O97" s="22"/>
    </row>
    <row r="98" spans="1:15" x14ac:dyDescent="0.45">
      <c r="A98" s="54">
        <v>44927</v>
      </c>
      <c r="B98" s="56">
        <f>Scenario_Calculator!G62</f>
        <v>2115.3990175333856</v>
      </c>
      <c r="C98" s="55"/>
      <c r="D98" s="55"/>
      <c r="E98" s="55"/>
      <c r="F98" s="19"/>
      <c r="G98" t="str">
        <f t="shared" si="3"/>
        <v>'2022-4'</v>
      </c>
      <c r="H98" t="s">
        <v>124</v>
      </c>
      <c r="I98" s="22">
        <f t="shared" si="4"/>
        <v>1593.5187900000001</v>
      </c>
      <c r="J98" t="s">
        <v>124</v>
      </c>
      <c r="K98" s="22"/>
      <c r="M98" s="22"/>
      <c r="O98" s="22"/>
    </row>
    <row r="99" spans="1:15" x14ac:dyDescent="0.45">
      <c r="A99" s="54">
        <v>44958</v>
      </c>
      <c r="B99" s="56">
        <f>Scenario_Calculator!G63</f>
        <v>2300</v>
      </c>
      <c r="C99" s="55"/>
      <c r="D99" s="55"/>
      <c r="E99" s="55"/>
      <c r="F99" s="19"/>
      <c r="G99" t="str">
        <f t="shared" si="3"/>
        <v>'2022-5'</v>
      </c>
      <c r="H99" t="s">
        <v>124</v>
      </c>
      <c r="I99" s="22">
        <f t="shared" si="4"/>
        <v>1593.5187900000001</v>
      </c>
      <c r="J99" t="s">
        <v>124</v>
      </c>
      <c r="K99" s="22"/>
      <c r="M99" s="22"/>
      <c r="O99" s="22"/>
    </row>
    <row r="100" spans="1:15" x14ac:dyDescent="0.45">
      <c r="A100" s="54">
        <v>44986</v>
      </c>
      <c r="B100" s="56">
        <f>Scenario_Calculator!G64</f>
        <v>2300</v>
      </c>
      <c r="C100" s="55"/>
      <c r="D100" s="55"/>
      <c r="E100" s="55"/>
      <c r="F100" s="19"/>
      <c r="G100" t="str">
        <f t="shared" si="3"/>
        <v>'2022-6'</v>
      </c>
      <c r="H100" t="s">
        <v>124</v>
      </c>
      <c r="I100" s="22">
        <f t="shared" si="4"/>
        <v>1593.5187900000001</v>
      </c>
      <c r="J100" t="s">
        <v>124</v>
      </c>
      <c r="K100" s="22"/>
      <c r="M100" s="22"/>
      <c r="O100" s="22"/>
    </row>
    <row r="101" spans="1:15" x14ac:dyDescent="0.45">
      <c r="A101" s="54">
        <v>45017</v>
      </c>
      <c r="B101" s="56">
        <f>Scenario_Calculator!G65</f>
        <v>2400</v>
      </c>
      <c r="C101" s="55"/>
      <c r="D101" s="55"/>
      <c r="E101" s="55"/>
      <c r="F101" s="19"/>
      <c r="G101" t="str">
        <f t="shared" si="3"/>
        <v>'2022-7'</v>
      </c>
      <c r="H101" t="s">
        <v>124</v>
      </c>
      <c r="I101" s="22">
        <f t="shared" si="4"/>
        <v>1593.5187900000001</v>
      </c>
      <c r="J101" t="s">
        <v>124</v>
      </c>
      <c r="K101" s="22"/>
      <c r="M101" s="22"/>
      <c r="O101" s="22"/>
    </row>
    <row r="102" spans="1:15" x14ac:dyDescent="0.45">
      <c r="A102" s="54">
        <v>45047</v>
      </c>
      <c r="B102" s="56">
        <f>Scenario_Calculator!G66</f>
        <v>2400</v>
      </c>
      <c r="C102" s="55"/>
      <c r="D102" s="55"/>
      <c r="E102" s="55"/>
      <c r="F102" s="19"/>
      <c r="G102" t="str">
        <f t="shared" si="3"/>
        <v>'2022-8'</v>
      </c>
      <c r="H102" t="s">
        <v>124</v>
      </c>
      <c r="I102" s="22">
        <f t="shared" si="4"/>
        <v>1930.7980399999999</v>
      </c>
      <c r="J102" t="s">
        <v>124</v>
      </c>
      <c r="K102" s="22"/>
      <c r="M102" s="22"/>
      <c r="O102" s="22"/>
    </row>
    <row r="103" spans="1:15" x14ac:dyDescent="0.45">
      <c r="A103" s="54">
        <v>45078</v>
      </c>
      <c r="B103" s="56">
        <f>Scenario_Calculator!G67</f>
        <v>2400</v>
      </c>
      <c r="C103" s="55"/>
      <c r="D103" s="55"/>
      <c r="E103" s="55"/>
      <c r="F103" s="19"/>
      <c r="G103" t="str">
        <f t="shared" si="3"/>
        <v>'2022-9'</v>
      </c>
      <c r="H103" t="s">
        <v>124</v>
      </c>
      <c r="I103" s="22">
        <f t="shared" si="4"/>
        <v>1930.7980399999999</v>
      </c>
      <c r="J103" t="s">
        <v>124</v>
      </c>
      <c r="K103" s="22"/>
      <c r="M103" s="22"/>
      <c r="O103" s="22"/>
    </row>
    <row r="104" spans="1:15" x14ac:dyDescent="0.45">
      <c r="A104" s="54">
        <v>45108</v>
      </c>
      <c r="B104" s="56">
        <f>Scenario_Calculator!G68</f>
        <v>2187.5</v>
      </c>
      <c r="C104" s="55"/>
      <c r="D104" s="55"/>
      <c r="E104" s="55"/>
      <c r="F104" s="19"/>
      <c r="G104" t="str">
        <f t="shared" si="3"/>
        <v>'2022-10'</v>
      </c>
      <c r="H104" t="s">
        <v>124</v>
      </c>
      <c r="I104" s="22">
        <f t="shared" si="4"/>
        <v>2115.3990199999998</v>
      </c>
      <c r="J104" t="s">
        <v>124</v>
      </c>
      <c r="K104" s="22"/>
      <c r="M104" s="22"/>
      <c r="O104" s="22"/>
    </row>
    <row r="105" spans="1:15" x14ac:dyDescent="0.45">
      <c r="A105" s="54">
        <v>45139</v>
      </c>
      <c r="B105" s="56">
        <f>Scenario_Calculator!G69</f>
        <v>2287.5</v>
      </c>
      <c r="C105" s="55"/>
      <c r="D105" s="55"/>
      <c r="E105" s="55"/>
      <c r="F105" s="19"/>
      <c r="G105" t="str">
        <f t="shared" si="3"/>
        <v>'2022-11'</v>
      </c>
      <c r="H105" t="s">
        <v>124</v>
      </c>
      <c r="I105" s="22">
        <f t="shared" si="4"/>
        <v>2115.3990199999998</v>
      </c>
      <c r="J105" t="s">
        <v>124</v>
      </c>
      <c r="K105" s="22"/>
      <c r="M105" s="22"/>
      <c r="O105" s="22"/>
    </row>
    <row r="106" spans="1:15" x14ac:dyDescent="0.45">
      <c r="A106" s="54">
        <v>45170</v>
      </c>
      <c r="B106" s="56">
        <f>Scenario_Calculator!G70</f>
        <v>2287.5</v>
      </c>
      <c r="C106" s="55"/>
      <c r="D106" s="55"/>
      <c r="E106" s="55"/>
      <c r="F106" s="19"/>
      <c r="G106" t="str">
        <f t="shared" si="3"/>
        <v>'2022-12'</v>
      </c>
      <c r="H106" t="s">
        <v>124</v>
      </c>
      <c r="I106" s="22">
        <f t="shared" si="4"/>
        <v>2115.3990199999998</v>
      </c>
      <c r="J106" t="s">
        <v>124</v>
      </c>
      <c r="K106" s="22"/>
      <c r="M106" s="22"/>
      <c r="O106" s="22"/>
    </row>
    <row r="107" spans="1:15" x14ac:dyDescent="0.45">
      <c r="A107" s="54">
        <v>45200</v>
      </c>
      <c r="B107" s="56">
        <f>Scenario_Calculator!G71</f>
        <v>2180</v>
      </c>
      <c r="C107" s="55"/>
      <c r="D107" s="55"/>
      <c r="E107" s="55"/>
      <c r="F107" s="19"/>
      <c r="G107" t="str">
        <f t="shared" si="3"/>
        <v>'2023-1'</v>
      </c>
      <c r="H107" t="s">
        <v>124</v>
      </c>
      <c r="I107" s="22">
        <f t="shared" si="4"/>
        <v>2115.3990199999998</v>
      </c>
      <c r="J107" t="s">
        <v>124</v>
      </c>
      <c r="K107" s="22"/>
      <c r="M107" s="22"/>
      <c r="O107" s="22"/>
    </row>
    <row r="108" spans="1:15" x14ac:dyDescent="0.45">
      <c r="A108" s="54">
        <v>45231</v>
      </c>
      <c r="B108" s="56">
        <f>Scenario_Calculator!G72</f>
        <v>1967.5</v>
      </c>
      <c r="C108" s="55"/>
      <c r="D108" s="55"/>
      <c r="E108" s="55"/>
      <c r="F108" s="19"/>
      <c r="G108" t="str">
        <f t="shared" si="3"/>
        <v>'2023-2'</v>
      </c>
      <c r="H108" t="s">
        <v>124</v>
      </c>
      <c r="I108" s="22">
        <f t="shared" si="4"/>
        <v>2300</v>
      </c>
      <c r="J108" t="s">
        <v>124</v>
      </c>
      <c r="K108" s="22"/>
      <c r="M108" s="22"/>
      <c r="O108" s="22"/>
    </row>
    <row r="109" spans="1:15" x14ac:dyDescent="0.45">
      <c r="A109" s="54">
        <v>45261</v>
      </c>
      <c r="B109" s="56">
        <f>Scenario_Calculator!G73</f>
        <v>1967.5</v>
      </c>
      <c r="C109" s="55"/>
      <c r="D109" s="55"/>
      <c r="E109" s="55"/>
      <c r="F109" s="19"/>
      <c r="G109" t="str">
        <f t="shared" si="3"/>
        <v>'2023-3'</v>
      </c>
      <c r="H109" t="s">
        <v>124</v>
      </c>
      <c r="I109" s="22">
        <f t="shared" si="4"/>
        <v>2300</v>
      </c>
      <c r="J109" t="s">
        <v>124</v>
      </c>
      <c r="K109" s="22"/>
      <c r="M109" s="22"/>
      <c r="O109" s="22"/>
    </row>
    <row r="110" spans="1:15" x14ac:dyDescent="0.45">
      <c r="A110" s="54">
        <v>45292</v>
      </c>
      <c r="B110" s="56">
        <f>Scenario_Calculator!G74</f>
        <v>2017</v>
      </c>
      <c r="C110" s="55"/>
      <c r="D110" s="55"/>
      <c r="E110" s="55"/>
      <c r="F110" s="19"/>
      <c r="G110" t="str">
        <f t="shared" si="3"/>
        <v>'2023-4'</v>
      </c>
      <c r="H110" t="s">
        <v>124</v>
      </c>
      <c r="I110" s="22">
        <f t="shared" si="4"/>
        <v>2400</v>
      </c>
      <c r="J110" t="s">
        <v>124</v>
      </c>
      <c r="K110" s="22"/>
      <c r="M110" s="22"/>
      <c r="O110" s="22"/>
    </row>
    <row r="111" spans="1:15" x14ac:dyDescent="0.45">
      <c r="A111" s="54">
        <v>45323</v>
      </c>
      <c r="B111" s="56">
        <f>Scenario_Calculator!G75</f>
        <v>1909.5</v>
      </c>
      <c r="C111" s="55"/>
      <c r="D111" s="55"/>
      <c r="E111" s="55"/>
      <c r="F111" s="19"/>
      <c r="G111" t="str">
        <f t="shared" si="3"/>
        <v>'2023-5'</v>
      </c>
      <c r="H111" t="s">
        <v>124</v>
      </c>
      <c r="I111" s="22">
        <f t="shared" si="4"/>
        <v>2400</v>
      </c>
      <c r="J111" t="s">
        <v>124</v>
      </c>
      <c r="K111" s="22"/>
      <c r="M111" s="22"/>
      <c r="O111" s="22"/>
    </row>
    <row r="112" spans="1:15" x14ac:dyDescent="0.45">
      <c r="A112" s="54">
        <v>45352</v>
      </c>
      <c r="B112" s="56">
        <f>Scenario_Calculator!G76</f>
        <v>1909.5</v>
      </c>
      <c r="C112" s="55"/>
      <c r="D112" s="55"/>
      <c r="E112" s="55"/>
      <c r="F112" s="19"/>
      <c r="G112" t="str">
        <f t="shared" si="3"/>
        <v>'2023-6'</v>
      </c>
      <c r="H112" t="s">
        <v>124</v>
      </c>
      <c r="I112" s="22">
        <f t="shared" si="4"/>
        <v>2400</v>
      </c>
      <c r="J112" t="s">
        <v>124</v>
      </c>
      <c r="K112" s="22"/>
      <c r="M112" s="22"/>
      <c r="O112" s="22"/>
    </row>
    <row r="113" spans="1:15" x14ac:dyDescent="0.45">
      <c r="A113" s="54">
        <v>45383</v>
      </c>
      <c r="B113" s="56">
        <f>Scenario_Calculator!G77</f>
        <v>1888</v>
      </c>
      <c r="C113" s="55"/>
      <c r="D113" s="55"/>
      <c r="E113" s="55"/>
      <c r="F113" s="19"/>
      <c r="G113" t="str">
        <f t="shared" si="3"/>
        <v>'2023-7'</v>
      </c>
      <c r="H113" t="s">
        <v>124</v>
      </c>
      <c r="I113" s="22">
        <f t="shared" si="4"/>
        <v>2187.5</v>
      </c>
      <c r="J113" t="s">
        <v>124</v>
      </c>
      <c r="K113" s="22"/>
      <c r="M113" s="22"/>
      <c r="O113" s="22"/>
    </row>
    <row r="114" spans="1:15" x14ac:dyDescent="0.45">
      <c r="A114" s="54">
        <v>45413</v>
      </c>
      <c r="B114" s="56">
        <f>Scenario_Calculator!G78</f>
        <v>1937.5</v>
      </c>
      <c r="C114" s="55"/>
      <c r="D114" s="55"/>
      <c r="E114" s="55"/>
      <c r="F114" s="19"/>
      <c r="G114" t="str">
        <f t="shared" si="3"/>
        <v>'2023-8'</v>
      </c>
      <c r="H114" t="s">
        <v>124</v>
      </c>
      <c r="I114" s="22">
        <f t="shared" si="4"/>
        <v>2287.5</v>
      </c>
      <c r="J114" t="s">
        <v>124</v>
      </c>
      <c r="K114" s="22"/>
      <c r="M114" s="22"/>
      <c r="O114" s="22"/>
    </row>
    <row r="115" spans="1:15" x14ac:dyDescent="0.45">
      <c r="A115" s="54">
        <v>45444</v>
      </c>
      <c r="B115" s="56">
        <f>Scenario_Calculator!G79</f>
        <v>1937.5</v>
      </c>
      <c r="C115" s="55"/>
      <c r="D115" s="55"/>
      <c r="E115" s="55"/>
      <c r="F115" s="19"/>
      <c r="G115" t="str">
        <f t="shared" si="3"/>
        <v>'2023-9'</v>
      </c>
      <c r="H115" t="s">
        <v>124</v>
      </c>
      <c r="I115" s="22">
        <f t="shared" si="4"/>
        <v>2287.5</v>
      </c>
      <c r="J115" t="s">
        <v>124</v>
      </c>
      <c r="K115" s="22"/>
      <c r="M115" s="22"/>
      <c r="O115" s="22"/>
    </row>
    <row r="116" spans="1:15" x14ac:dyDescent="0.45">
      <c r="A116" s="54">
        <v>45474</v>
      </c>
      <c r="B116" s="56">
        <f>Scenario_Calculator!G80</f>
        <v>1914.5</v>
      </c>
      <c r="C116" s="55"/>
      <c r="D116" s="55"/>
      <c r="E116" s="55"/>
      <c r="F116" s="19"/>
      <c r="G116" t="str">
        <f t="shared" si="3"/>
        <v>'2023-10'</v>
      </c>
      <c r="H116" t="s">
        <v>124</v>
      </c>
      <c r="I116" s="22">
        <f t="shared" si="4"/>
        <v>2180</v>
      </c>
      <c r="J116" t="s">
        <v>124</v>
      </c>
      <c r="K116" s="22"/>
      <c r="M116" s="22"/>
      <c r="O116" s="22"/>
    </row>
    <row r="117" spans="1:15" x14ac:dyDescent="0.45">
      <c r="A117" s="54">
        <v>45505</v>
      </c>
      <c r="B117" s="56">
        <f>Scenario_Calculator!G81</f>
        <v>1893</v>
      </c>
      <c r="C117" s="55"/>
      <c r="D117" s="55"/>
      <c r="E117" s="55"/>
      <c r="F117" s="19"/>
      <c r="G117" t="str">
        <f t="shared" si="3"/>
        <v>'2023-11'</v>
      </c>
      <c r="H117" t="s">
        <v>124</v>
      </c>
      <c r="I117" s="22">
        <f t="shared" si="4"/>
        <v>1967.5</v>
      </c>
      <c r="J117" t="s">
        <v>124</v>
      </c>
      <c r="K117" s="22"/>
      <c r="M117" s="22"/>
      <c r="O117" s="22"/>
    </row>
    <row r="118" spans="1:15" x14ac:dyDescent="0.45">
      <c r="A118" s="54">
        <v>45536</v>
      </c>
      <c r="B118" s="56">
        <f>Scenario_Calculator!G82</f>
        <v>1893</v>
      </c>
      <c r="C118" s="55"/>
      <c r="D118" s="55"/>
      <c r="E118" s="55"/>
      <c r="F118" s="19"/>
      <c r="G118" t="str">
        <f t="shared" si="3"/>
        <v>'2023-12'</v>
      </c>
      <c r="H118" t="s">
        <v>124</v>
      </c>
      <c r="I118" s="22">
        <f t="shared" si="4"/>
        <v>1967.5</v>
      </c>
      <c r="J118" t="s">
        <v>124</v>
      </c>
      <c r="K118" s="22"/>
      <c r="M118" s="22"/>
      <c r="O118" s="22"/>
    </row>
    <row r="119" spans="1:15" x14ac:dyDescent="0.45">
      <c r="A119" s="54">
        <v>45566</v>
      </c>
      <c r="B119" s="56">
        <f>Scenario_Calculator!G83</f>
        <v>1817</v>
      </c>
      <c r="C119" s="55"/>
      <c r="D119" s="55"/>
      <c r="E119" s="55"/>
      <c r="F119" s="19"/>
      <c r="G119" t="str">
        <f t="shared" si="3"/>
        <v>'2024-1'</v>
      </c>
      <c r="H119" t="s">
        <v>124</v>
      </c>
      <c r="I119" s="22">
        <f t="shared" si="4"/>
        <v>2017</v>
      </c>
      <c r="J119" t="s">
        <v>124</v>
      </c>
      <c r="K119" s="22"/>
      <c r="M119" s="22"/>
      <c r="O119" s="22"/>
    </row>
    <row r="120" spans="1:15" x14ac:dyDescent="0.45">
      <c r="A120" s="54">
        <v>45597</v>
      </c>
      <c r="B120" s="56">
        <f>Scenario_Calculator!G84</f>
        <v>1794</v>
      </c>
      <c r="C120" s="55"/>
      <c r="D120" s="55"/>
      <c r="E120" s="55"/>
      <c r="F120" s="19"/>
      <c r="G120" t="str">
        <f t="shared" si="3"/>
        <v>'2024-2'</v>
      </c>
      <c r="H120" t="s">
        <v>124</v>
      </c>
      <c r="I120" s="22">
        <f t="shared" si="4"/>
        <v>1909.5</v>
      </c>
      <c r="J120" t="s">
        <v>124</v>
      </c>
      <c r="K120" s="22"/>
      <c r="M120" s="22"/>
      <c r="O120" s="22"/>
    </row>
    <row r="121" spans="1:15" x14ac:dyDescent="0.45">
      <c r="A121" s="54">
        <v>45627</v>
      </c>
      <c r="B121" s="56">
        <f>Scenario_Calculator!G85</f>
        <v>1794</v>
      </c>
      <c r="C121" s="55"/>
      <c r="D121" s="55"/>
      <c r="E121" s="55"/>
      <c r="F121" s="19"/>
      <c r="G121" t="str">
        <f t="shared" si="3"/>
        <v>'2024-3'</v>
      </c>
      <c r="H121" t="s">
        <v>124</v>
      </c>
      <c r="I121" s="22">
        <f t="shared" si="4"/>
        <v>1909.5</v>
      </c>
      <c r="J121" t="s">
        <v>124</v>
      </c>
      <c r="K121" s="22"/>
      <c r="M121" s="22"/>
      <c r="O121" s="22"/>
    </row>
    <row r="122" spans="1:15" x14ac:dyDescent="0.45">
      <c r="A122" s="54">
        <v>45658</v>
      </c>
      <c r="B122" s="56">
        <f>Scenario_Calculator!G86</f>
        <v>1820.67</v>
      </c>
      <c r="C122" s="55"/>
      <c r="D122" s="55"/>
      <c r="E122" s="55"/>
      <c r="F122" s="19"/>
      <c r="G122" t="str">
        <f t="shared" si="3"/>
        <v>'2024-4'</v>
      </c>
      <c r="H122" t="s">
        <v>124</v>
      </c>
      <c r="I122" s="22">
        <f t="shared" si="4"/>
        <v>1888</v>
      </c>
      <c r="J122" t="s">
        <v>124</v>
      </c>
      <c r="K122" s="22"/>
      <c r="M122" s="22"/>
      <c r="O122" s="22"/>
    </row>
    <row r="123" spans="1:15" x14ac:dyDescent="0.45">
      <c r="A123" s="54">
        <v>45689</v>
      </c>
      <c r="B123" s="56">
        <f>Scenario_Calculator!G87</f>
        <v>1744.67</v>
      </c>
      <c r="C123" s="55"/>
      <c r="D123" s="55"/>
      <c r="E123" s="55"/>
      <c r="F123" s="19"/>
      <c r="G123" t="str">
        <f t="shared" si="3"/>
        <v>'2024-5'</v>
      </c>
      <c r="H123" t="s">
        <v>124</v>
      </c>
      <c r="I123" s="22">
        <f t="shared" si="4"/>
        <v>1937.5</v>
      </c>
      <c r="J123" t="s">
        <v>124</v>
      </c>
      <c r="K123" s="22"/>
      <c r="M123" s="22"/>
      <c r="O123" s="22"/>
    </row>
    <row r="124" spans="1:15" x14ac:dyDescent="0.45">
      <c r="A124" s="54">
        <v>45717</v>
      </c>
      <c r="B124" s="56">
        <f>Scenario_Calculator!G88</f>
        <v>1744.67</v>
      </c>
      <c r="C124" s="55"/>
      <c r="D124" s="55"/>
      <c r="E124" s="55"/>
      <c r="F124" s="19"/>
      <c r="G124" t="str">
        <f t="shared" si="3"/>
        <v>'2024-6'</v>
      </c>
      <c r="H124" t="s">
        <v>124</v>
      </c>
      <c r="I124" s="22">
        <f t="shared" si="4"/>
        <v>1937.5</v>
      </c>
      <c r="J124" t="s">
        <v>124</v>
      </c>
      <c r="K124" s="22"/>
      <c r="M124" s="22"/>
      <c r="O124" s="22"/>
    </row>
    <row r="125" spans="1:15" x14ac:dyDescent="0.45">
      <c r="A125" s="54">
        <v>45748</v>
      </c>
      <c r="B125" s="56">
        <f>Scenario_Calculator!G89</f>
        <v>1798.01</v>
      </c>
      <c r="C125" s="55"/>
      <c r="D125" s="55"/>
      <c r="E125" s="55"/>
      <c r="F125" s="19"/>
      <c r="G125" t="str">
        <f t="shared" si="3"/>
        <v>'2024-7'</v>
      </c>
      <c r="H125" t="s">
        <v>124</v>
      </c>
      <c r="I125" s="22">
        <f t="shared" si="4"/>
        <v>1914.5</v>
      </c>
      <c r="J125" t="s">
        <v>124</v>
      </c>
      <c r="K125" s="22"/>
      <c r="M125" s="22"/>
      <c r="O125" s="22"/>
    </row>
    <row r="126" spans="1:15" x14ac:dyDescent="0.45">
      <c r="A126" s="54">
        <v>45778</v>
      </c>
      <c r="B126" s="56">
        <f>Scenario_Calculator!G90</f>
        <v>1824.6799999999998</v>
      </c>
      <c r="C126" s="55"/>
      <c r="D126" s="55"/>
      <c r="E126" s="55"/>
      <c r="F126" s="19"/>
      <c r="G126" t="str">
        <f t="shared" si="3"/>
        <v>'2024-8'</v>
      </c>
      <c r="H126" t="s">
        <v>124</v>
      </c>
      <c r="I126" s="22">
        <f t="shared" si="4"/>
        <v>1893</v>
      </c>
      <c r="J126" t="s">
        <v>124</v>
      </c>
      <c r="K126" s="22"/>
      <c r="M126" s="22"/>
      <c r="O126" s="22"/>
    </row>
    <row r="127" spans="1:15" x14ac:dyDescent="0.45">
      <c r="A127" s="54">
        <v>45809</v>
      </c>
      <c r="B127" s="56">
        <f>Scenario_Calculator!G91</f>
        <v>1824.6799999999998</v>
      </c>
      <c r="C127" s="55"/>
      <c r="D127" s="55"/>
      <c r="E127" s="55"/>
      <c r="F127" s="19"/>
      <c r="G127" t="str">
        <f t="shared" si="3"/>
        <v>'2024-9'</v>
      </c>
      <c r="H127" t="s">
        <v>124</v>
      </c>
      <c r="I127" s="22">
        <f t="shared" si="4"/>
        <v>1893</v>
      </c>
      <c r="J127" t="s">
        <v>124</v>
      </c>
      <c r="K127" s="22"/>
      <c r="M127" s="22"/>
      <c r="O127" s="22"/>
    </row>
    <row r="128" spans="1:15" x14ac:dyDescent="0.45">
      <c r="A128" s="54">
        <v>45839</v>
      </c>
      <c r="B128" s="56">
        <f>Scenario_Calculator!G92</f>
        <v>1768.0325</v>
      </c>
      <c r="C128" s="55"/>
      <c r="D128" s="55"/>
      <c r="E128" s="55"/>
      <c r="F128" s="19"/>
      <c r="G128" t="str">
        <f t="shared" si="3"/>
        <v>'2024-10'</v>
      </c>
      <c r="H128" t="s">
        <v>124</v>
      </c>
      <c r="I128" s="22">
        <f t="shared" si="4"/>
        <v>1817</v>
      </c>
      <c r="J128" t="s">
        <v>124</v>
      </c>
      <c r="K128" s="22"/>
      <c r="M128" s="22"/>
      <c r="O128" s="22"/>
    </row>
    <row r="129" spans="1:15" x14ac:dyDescent="0.45">
      <c r="A129" s="54">
        <v>45870</v>
      </c>
      <c r="B129" s="56">
        <f>Scenario_Calculator!G93</f>
        <v>1821.3724999999999</v>
      </c>
      <c r="C129" s="55"/>
      <c r="D129" s="55"/>
      <c r="E129" s="55"/>
      <c r="F129" s="19"/>
      <c r="G129" t="str">
        <f t="shared" si="3"/>
        <v>'2024-11'</v>
      </c>
      <c r="H129" t="s">
        <v>124</v>
      </c>
      <c r="I129" s="22">
        <f t="shared" si="4"/>
        <v>1794</v>
      </c>
      <c r="J129" t="s">
        <v>124</v>
      </c>
      <c r="K129" s="22"/>
      <c r="M129" s="22"/>
      <c r="O129" s="22"/>
    </row>
    <row r="130" spans="1:15" x14ac:dyDescent="0.45">
      <c r="A130" s="54">
        <v>45901</v>
      </c>
      <c r="B130" s="56">
        <f>Scenario_Calculator!G94</f>
        <v>1821.3724999999999</v>
      </c>
      <c r="C130" s="55"/>
      <c r="D130" s="55"/>
      <c r="E130" s="55"/>
      <c r="F130" s="19"/>
      <c r="G130" t="str">
        <f t="shared" si="3"/>
        <v>'2024-12'</v>
      </c>
      <c r="H130" t="s">
        <v>124</v>
      </c>
      <c r="I130" s="22">
        <f t="shared" si="4"/>
        <v>1794</v>
      </c>
      <c r="J130" t="s">
        <v>124</v>
      </c>
      <c r="K130" s="22"/>
      <c r="M130" s="22"/>
      <c r="O130" s="22"/>
    </row>
    <row r="131" spans="1:15" x14ac:dyDescent="0.45">
      <c r="A131" s="54">
        <v>45931</v>
      </c>
      <c r="B131" s="56">
        <f>Scenario_Calculator!G95</f>
        <v>1708.0774999999999</v>
      </c>
      <c r="C131" s="55"/>
      <c r="D131" s="55"/>
      <c r="E131" s="55"/>
      <c r="F131" s="19"/>
      <c r="G131" t="str">
        <f t="shared" si="3"/>
        <v>'2025-1'</v>
      </c>
      <c r="H131" t="s">
        <v>124</v>
      </c>
      <c r="I131" s="22">
        <f t="shared" si="4"/>
        <v>1820.67</v>
      </c>
      <c r="J131" t="s">
        <v>124</v>
      </c>
      <c r="K131" s="22"/>
      <c r="M131" s="22"/>
      <c r="O131" s="22"/>
    </row>
    <row r="132" spans="1:15" x14ac:dyDescent="0.45">
      <c r="A132" s="54">
        <v>45962</v>
      </c>
      <c r="B132" s="56">
        <f>Scenario_Calculator!G96</f>
        <v>1651.43</v>
      </c>
      <c r="C132" s="55"/>
      <c r="D132" s="55"/>
      <c r="E132" s="55"/>
      <c r="F132" s="19"/>
      <c r="G132" t="str">
        <f t="shared" si="3"/>
        <v>'2025-2'</v>
      </c>
      <c r="H132" t="s">
        <v>124</v>
      </c>
      <c r="I132" s="22">
        <f t="shared" si="4"/>
        <v>1744.67</v>
      </c>
      <c r="J132" t="s">
        <v>124</v>
      </c>
      <c r="K132" s="22"/>
      <c r="M132" s="22"/>
      <c r="O132" s="22"/>
    </row>
    <row r="133" spans="1:15" x14ac:dyDescent="0.45">
      <c r="A133" s="54">
        <v>45992</v>
      </c>
      <c r="B133" s="56">
        <f>Scenario_Calculator!G97</f>
        <v>1651.43</v>
      </c>
      <c r="C133" s="55"/>
      <c r="D133" s="55"/>
      <c r="E133" s="55"/>
      <c r="F133" s="19"/>
      <c r="G133" t="str">
        <f t="shared" si="3"/>
        <v>'2025-3'</v>
      </c>
      <c r="H133" t="s">
        <v>124</v>
      </c>
      <c r="I133" s="22">
        <f t="shared" si="4"/>
        <v>1744.67</v>
      </c>
      <c r="J133" t="s">
        <v>124</v>
      </c>
      <c r="K133" s="22"/>
      <c r="M133" s="22"/>
      <c r="O133" s="22"/>
    </row>
    <row r="134" spans="1:15" x14ac:dyDescent="0.45">
      <c r="A134" s="54">
        <v>46023</v>
      </c>
      <c r="B134" s="56">
        <f>Scenario_Calculator!G98</f>
        <v>1674.9675000000002</v>
      </c>
      <c r="C134" s="55"/>
      <c r="D134" s="55"/>
      <c r="E134" s="55"/>
      <c r="F134" s="19"/>
      <c r="G134" t="str">
        <f t="shared" si="3"/>
        <v>'2025-4'</v>
      </c>
      <c r="H134" t="s">
        <v>124</v>
      </c>
      <c r="I134" s="22">
        <f t="shared" si="4"/>
        <v>1798.01</v>
      </c>
      <c r="J134" t="s">
        <v>124</v>
      </c>
      <c r="K134" s="22"/>
      <c r="M134" s="22"/>
      <c r="O134" s="22"/>
    </row>
    <row r="135" spans="1:15" x14ac:dyDescent="0.45">
      <c r="A135" s="54">
        <v>46054</v>
      </c>
      <c r="B135" s="56">
        <f>Scenario_Calculator!G99</f>
        <v>1561.6725000000001</v>
      </c>
      <c r="C135" s="55"/>
      <c r="D135" s="55"/>
      <c r="E135" s="55"/>
      <c r="F135" s="19"/>
      <c r="G135" t="str">
        <f t="shared" si="3"/>
        <v>'2025-5'</v>
      </c>
      <c r="H135" t="s">
        <v>124</v>
      </c>
      <c r="I135" s="22">
        <f t="shared" si="4"/>
        <v>1824.68</v>
      </c>
      <c r="J135" t="s">
        <v>124</v>
      </c>
      <c r="K135" s="22"/>
      <c r="M135" s="22"/>
      <c r="O135" s="22"/>
    </row>
    <row r="136" spans="1:15" x14ac:dyDescent="0.45">
      <c r="A136" s="54">
        <v>46082</v>
      </c>
      <c r="B136" s="56">
        <f>Scenario_Calculator!G100</f>
        <v>1561.6725000000001</v>
      </c>
      <c r="C136" s="55"/>
      <c r="D136" s="55"/>
      <c r="E136" s="55"/>
      <c r="F136" s="19"/>
      <c r="G136" t="str">
        <f t="shared" si="3"/>
        <v>'2025-6'</v>
      </c>
      <c r="H136" t="s">
        <v>124</v>
      </c>
      <c r="I136" s="22">
        <f t="shared" si="4"/>
        <v>1824.68</v>
      </c>
      <c r="J136" t="s">
        <v>124</v>
      </c>
      <c r="K136" s="22"/>
      <c r="M136" s="22"/>
      <c r="O136" s="22"/>
    </row>
    <row r="137" spans="1:15" x14ac:dyDescent="0.45">
      <c r="A137" s="54">
        <v>46113</v>
      </c>
      <c r="B137" s="56">
        <f>Scenario_Calculator!G101</f>
        <v>1608.7474999999999</v>
      </c>
      <c r="C137" s="55"/>
      <c r="D137" s="55"/>
      <c r="E137" s="55"/>
      <c r="F137" s="19"/>
      <c r="G137" t="str">
        <f t="shared" si="3"/>
        <v>'2025-7'</v>
      </c>
      <c r="H137" t="s">
        <v>124</v>
      </c>
      <c r="I137" s="22">
        <f t="shared" si="4"/>
        <v>1768.0325</v>
      </c>
      <c r="J137" t="s">
        <v>124</v>
      </c>
      <c r="K137" s="22"/>
      <c r="M137" s="22"/>
      <c r="O137" s="22"/>
    </row>
    <row r="138" spans="1:15" x14ac:dyDescent="0.45">
      <c r="A138" s="54">
        <v>46143</v>
      </c>
      <c r="B138" s="56">
        <f>Scenario_Calculator!G102</f>
        <v>1632.2849999999999</v>
      </c>
      <c r="C138" s="55"/>
      <c r="D138" s="55"/>
      <c r="E138" s="55"/>
      <c r="F138" s="19"/>
      <c r="G138" t="str">
        <f t="shared" si="3"/>
        <v>'2025-8'</v>
      </c>
      <c r="H138" t="s">
        <v>124</v>
      </c>
      <c r="I138" s="22">
        <f t="shared" si="4"/>
        <v>1821.3724999999999</v>
      </c>
      <c r="J138" t="s">
        <v>124</v>
      </c>
      <c r="K138" s="22"/>
      <c r="M138" s="22"/>
      <c r="O138" s="22"/>
    </row>
    <row r="139" spans="1:15" x14ac:dyDescent="0.45">
      <c r="A139" s="54">
        <v>46174</v>
      </c>
      <c r="B139" s="56">
        <f>Scenario_Calculator!G103</f>
        <v>1632.2849999999999</v>
      </c>
      <c r="C139" s="55"/>
      <c r="D139" s="55"/>
      <c r="E139" s="55"/>
      <c r="F139" s="19"/>
      <c r="G139" t="str">
        <f t="shared" ref="G139:G201" si="5">"'"&amp;YEAR(A130)&amp;"-"&amp;MONTH(A130)&amp;"'"</f>
        <v>'2025-9'</v>
      </c>
      <c r="H139" t="s">
        <v>124</v>
      </c>
      <c r="I139" s="22">
        <f t="shared" si="4"/>
        <v>1821.3724999999999</v>
      </c>
      <c r="J139" t="s">
        <v>124</v>
      </c>
      <c r="K139" s="22"/>
      <c r="M139" s="22"/>
      <c r="O139" s="22"/>
    </row>
    <row r="140" spans="1:15" x14ac:dyDescent="0.45">
      <c r="A140" s="54">
        <v>46204</v>
      </c>
      <c r="B140" s="56">
        <f>Scenario_Calculator!G104</f>
        <v>1592.7350000000001</v>
      </c>
      <c r="C140" s="55"/>
      <c r="D140" s="55"/>
      <c r="E140" s="55"/>
      <c r="F140" s="19"/>
      <c r="G140" t="str">
        <f t="shared" si="5"/>
        <v>'2025-10'</v>
      </c>
      <c r="H140" t="s">
        <v>124</v>
      </c>
      <c r="I140" s="22">
        <f t="shared" ref="I140:I201" si="6">ROUND(B131,5)</f>
        <v>1708.0775000000001</v>
      </c>
      <c r="J140" t="s">
        <v>124</v>
      </c>
      <c r="K140" s="22"/>
      <c r="M140" s="22"/>
      <c r="O140" s="22"/>
    </row>
    <row r="141" spans="1:15" x14ac:dyDescent="0.45">
      <c r="A141" s="54">
        <v>46235</v>
      </c>
      <c r="B141" s="56">
        <f>Scenario_Calculator!G105</f>
        <v>1639.81</v>
      </c>
      <c r="C141" s="55"/>
      <c r="D141" s="55"/>
      <c r="E141" s="55"/>
      <c r="F141" s="19"/>
      <c r="G141" t="str">
        <f t="shared" si="5"/>
        <v>'2025-11'</v>
      </c>
      <c r="H141" t="s">
        <v>124</v>
      </c>
      <c r="I141" s="22">
        <f t="shared" si="6"/>
        <v>1651.43</v>
      </c>
      <c r="J141" t="s">
        <v>124</v>
      </c>
      <c r="K141" s="22"/>
      <c r="M141" s="22"/>
      <c r="O141" s="22"/>
    </row>
    <row r="142" spans="1:15" x14ac:dyDescent="0.45">
      <c r="A142" s="54">
        <v>46266</v>
      </c>
      <c r="B142" s="56">
        <f>Scenario_Calculator!G106</f>
        <v>1639.81</v>
      </c>
      <c r="C142" s="55"/>
      <c r="D142" s="55"/>
      <c r="E142" s="55"/>
      <c r="F142" s="19"/>
      <c r="G142" t="str">
        <f t="shared" si="5"/>
        <v>'2025-12'</v>
      </c>
      <c r="H142" t="s">
        <v>124</v>
      </c>
      <c r="I142" s="22">
        <f t="shared" si="6"/>
        <v>1651.43</v>
      </c>
      <c r="J142" t="s">
        <v>124</v>
      </c>
      <c r="K142" s="22"/>
      <c r="M142" s="22"/>
      <c r="O142" s="22"/>
    </row>
    <row r="143" spans="1:15" x14ac:dyDescent="0.45">
      <c r="A143" s="54">
        <v>46296</v>
      </c>
      <c r="B143" s="56">
        <f>Scenario_Calculator!G107</f>
        <v>1560.71</v>
      </c>
      <c r="C143" s="55"/>
      <c r="D143" s="55"/>
      <c r="E143" s="55"/>
      <c r="F143" s="19"/>
      <c r="G143" t="str">
        <f t="shared" si="5"/>
        <v>'2026-1'</v>
      </c>
      <c r="H143" t="s">
        <v>124</v>
      </c>
      <c r="I143" s="22">
        <f t="shared" si="6"/>
        <v>1674.9675</v>
      </c>
      <c r="J143" t="s">
        <v>124</v>
      </c>
      <c r="K143" s="22"/>
      <c r="M143" s="22"/>
      <c r="O143" s="22"/>
    </row>
    <row r="144" spans="1:15" x14ac:dyDescent="0.45">
      <c r="A144" s="54">
        <v>46327</v>
      </c>
      <c r="B144" s="56">
        <f>Scenario_Calculator!G108</f>
        <v>1521.1599999999999</v>
      </c>
      <c r="C144" s="55"/>
      <c r="D144" s="55"/>
      <c r="E144" s="55"/>
      <c r="F144" s="19"/>
      <c r="G144" t="str">
        <f t="shared" si="5"/>
        <v>'2026-2'</v>
      </c>
      <c r="H144" t="s">
        <v>124</v>
      </c>
      <c r="I144" s="22">
        <f t="shared" si="6"/>
        <v>1561.6724999999999</v>
      </c>
      <c r="J144" t="s">
        <v>124</v>
      </c>
      <c r="K144" s="22"/>
      <c r="M144" s="22"/>
      <c r="O144" s="22"/>
    </row>
    <row r="145" spans="1:15" x14ac:dyDescent="0.45">
      <c r="A145" s="54">
        <v>46357</v>
      </c>
      <c r="B145" s="56">
        <f>Scenario_Calculator!G109</f>
        <v>1521.1599999999999</v>
      </c>
      <c r="C145" s="55"/>
      <c r="D145" s="55"/>
      <c r="E145" s="55"/>
      <c r="F145" s="19"/>
      <c r="G145" t="str">
        <f t="shared" si="5"/>
        <v>'2026-3'</v>
      </c>
      <c r="H145" t="s">
        <v>124</v>
      </c>
      <c r="I145" s="22">
        <f t="shared" si="6"/>
        <v>1561.6724999999999</v>
      </c>
      <c r="J145" t="s">
        <v>124</v>
      </c>
      <c r="K145" s="22"/>
      <c r="M145" s="22"/>
      <c r="O145" s="22"/>
    </row>
    <row r="146" spans="1:15" x14ac:dyDescent="0.45">
      <c r="A146" s="54">
        <v>46388</v>
      </c>
      <c r="B146" s="56">
        <f>Scenario_Calculator!G110</f>
        <v>1538.5725000000002</v>
      </c>
      <c r="C146" s="55"/>
      <c r="D146" s="55"/>
      <c r="E146" s="55"/>
      <c r="F146" s="19"/>
      <c r="G146" t="str">
        <f t="shared" si="5"/>
        <v>'2026-4'</v>
      </c>
      <c r="H146" t="s">
        <v>124</v>
      </c>
      <c r="I146" s="22">
        <f t="shared" si="6"/>
        <v>1608.7474999999999</v>
      </c>
      <c r="J146" t="s">
        <v>124</v>
      </c>
      <c r="K146" s="22"/>
      <c r="M146" s="22"/>
      <c r="O146" s="22"/>
    </row>
    <row r="147" spans="1:15" x14ac:dyDescent="0.45">
      <c r="A147" s="54">
        <v>46419</v>
      </c>
      <c r="B147" s="56">
        <f>Scenario_Calculator!G111</f>
        <v>1459.4725000000001</v>
      </c>
      <c r="C147" s="55"/>
      <c r="D147" s="55"/>
      <c r="E147" s="55"/>
      <c r="F147" s="19"/>
      <c r="G147" t="str">
        <f t="shared" si="5"/>
        <v>'2026-5'</v>
      </c>
      <c r="H147" t="s">
        <v>124</v>
      </c>
      <c r="I147" s="22">
        <f t="shared" si="6"/>
        <v>1632.2850000000001</v>
      </c>
      <c r="J147" t="s">
        <v>124</v>
      </c>
      <c r="K147" s="22"/>
      <c r="M147" s="22"/>
      <c r="O147" s="22"/>
    </row>
    <row r="148" spans="1:15" x14ac:dyDescent="0.45">
      <c r="A148" s="54">
        <v>46447</v>
      </c>
      <c r="B148" s="56">
        <f>Scenario_Calculator!G112</f>
        <v>1459.4725000000001</v>
      </c>
      <c r="C148" s="55"/>
      <c r="D148" s="55"/>
      <c r="E148" s="55"/>
      <c r="F148" s="19"/>
      <c r="G148" t="str">
        <f t="shared" si="5"/>
        <v>'2026-6'</v>
      </c>
      <c r="H148" t="s">
        <v>124</v>
      </c>
      <c r="I148" s="22">
        <f t="shared" si="6"/>
        <v>1632.2850000000001</v>
      </c>
      <c r="J148" t="s">
        <v>124</v>
      </c>
      <c r="K148" s="22"/>
      <c r="M148" s="22"/>
      <c r="O148" s="22"/>
    </row>
    <row r="149" spans="1:15" x14ac:dyDescent="0.45">
      <c r="A149" s="54">
        <v>46478</v>
      </c>
      <c r="B149" s="56">
        <f>Scenario_Calculator!G113</f>
        <v>1494.2975000000001</v>
      </c>
      <c r="C149" s="55"/>
      <c r="D149" s="55"/>
      <c r="E149" s="55"/>
      <c r="F149" s="19"/>
      <c r="G149" t="str">
        <f t="shared" si="5"/>
        <v>'2026-7'</v>
      </c>
      <c r="H149" t="s">
        <v>124</v>
      </c>
      <c r="I149" s="22">
        <f t="shared" si="6"/>
        <v>1592.7349999999999</v>
      </c>
      <c r="J149" t="s">
        <v>124</v>
      </c>
      <c r="K149" s="22"/>
      <c r="M149" s="22"/>
      <c r="O149" s="22"/>
    </row>
    <row r="150" spans="1:15" x14ac:dyDescent="0.45">
      <c r="A150" s="54">
        <v>46508</v>
      </c>
      <c r="B150" s="56">
        <f>Scenario_Calculator!G114</f>
        <v>1511.71</v>
      </c>
      <c r="C150" s="55"/>
      <c r="D150" s="55"/>
      <c r="E150" s="55"/>
      <c r="F150" s="19"/>
      <c r="G150" t="str">
        <f t="shared" si="5"/>
        <v>'2026-8'</v>
      </c>
      <c r="H150" t="s">
        <v>124</v>
      </c>
      <c r="I150" s="22">
        <f t="shared" si="6"/>
        <v>1639.81</v>
      </c>
      <c r="J150" t="s">
        <v>124</v>
      </c>
      <c r="K150" s="22"/>
      <c r="M150" s="22"/>
      <c r="O150" s="22"/>
    </row>
    <row r="151" spans="1:15" x14ac:dyDescent="0.45">
      <c r="A151" s="54">
        <v>46539</v>
      </c>
      <c r="B151" s="56">
        <f>Scenario_Calculator!G115</f>
        <v>1511.71</v>
      </c>
      <c r="C151" s="55"/>
      <c r="D151" s="55"/>
      <c r="E151" s="55"/>
      <c r="F151" s="19"/>
      <c r="G151" t="str">
        <f t="shared" si="5"/>
        <v>'2026-9'</v>
      </c>
      <c r="H151" t="s">
        <v>124</v>
      </c>
      <c r="I151" s="22">
        <f t="shared" si="6"/>
        <v>1639.81</v>
      </c>
      <c r="J151" t="s">
        <v>124</v>
      </c>
      <c r="K151" s="22"/>
      <c r="M151" s="22"/>
      <c r="O151" s="22"/>
    </row>
    <row r="152" spans="1:15" x14ac:dyDescent="0.45">
      <c r="A152" s="54">
        <v>46569</v>
      </c>
      <c r="B152" s="56">
        <f>Scenario_Calculator!G116</f>
        <v>1483.1850000000002</v>
      </c>
      <c r="C152" s="55"/>
      <c r="D152" s="55"/>
      <c r="E152" s="55"/>
      <c r="F152" s="19"/>
      <c r="G152" t="str">
        <f t="shared" si="5"/>
        <v>'2026-10'</v>
      </c>
      <c r="H152" t="s">
        <v>124</v>
      </c>
      <c r="I152" s="22">
        <f t="shared" si="6"/>
        <v>1560.71</v>
      </c>
      <c r="J152" t="s">
        <v>124</v>
      </c>
      <c r="K152" s="22"/>
      <c r="M152" s="22"/>
      <c r="O152" s="22"/>
    </row>
    <row r="153" spans="1:15" x14ac:dyDescent="0.45">
      <c r="A153" s="54">
        <v>46600</v>
      </c>
      <c r="B153" s="56">
        <f>Scenario_Calculator!G117</f>
        <v>1518.0100000000002</v>
      </c>
      <c r="C153" s="55"/>
      <c r="D153" s="55"/>
      <c r="E153" s="55"/>
      <c r="F153" s="19"/>
      <c r="G153" t="str">
        <f t="shared" si="5"/>
        <v>'2026-11'</v>
      </c>
      <c r="H153" t="s">
        <v>124</v>
      </c>
      <c r="I153" s="22">
        <f t="shared" si="6"/>
        <v>1521.16</v>
      </c>
      <c r="J153" t="s">
        <v>124</v>
      </c>
      <c r="K153" s="22"/>
      <c r="M153" s="22"/>
      <c r="O153" s="22"/>
    </row>
    <row r="154" spans="1:15" x14ac:dyDescent="0.45">
      <c r="A154" s="54">
        <v>46631</v>
      </c>
      <c r="B154" s="56">
        <f>Scenario_Calculator!G118</f>
        <v>1518.0100000000002</v>
      </c>
      <c r="C154" s="55"/>
      <c r="D154" s="55"/>
      <c r="E154" s="55"/>
      <c r="F154" s="19"/>
      <c r="G154" t="str">
        <f t="shared" si="5"/>
        <v>'2026-12'</v>
      </c>
      <c r="H154" t="s">
        <v>124</v>
      </c>
      <c r="I154" s="22">
        <f t="shared" si="6"/>
        <v>1521.16</v>
      </c>
      <c r="J154" t="s">
        <v>124</v>
      </c>
      <c r="K154" s="22"/>
      <c r="M154" s="22"/>
      <c r="O154" s="22"/>
    </row>
    <row r="155" spans="1:15" x14ac:dyDescent="0.45">
      <c r="A155" s="54">
        <v>46661</v>
      </c>
      <c r="B155" s="56">
        <f>Scenario_Calculator!G119</f>
        <v>1460.96</v>
      </c>
      <c r="C155" s="55"/>
      <c r="D155" s="55"/>
      <c r="E155" s="55"/>
      <c r="F155" s="19"/>
      <c r="G155" t="str">
        <f t="shared" si="5"/>
        <v>'2027-1'</v>
      </c>
      <c r="H155" t="s">
        <v>124</v>
      </c>
      <c r="I155" s="22">
        <f t="shared" si="6"/>
        <v>1538.5725</v>
      </c>
      <c r="J155" t="s">
        <v>124</v>
      </c>
      <c r="K155" s="22"/>
      <c r="M155" s="22"/>
      <c r="O155" s="22"/>
    </row>
    <row r="156" spans="1:15" x14ac:dyDescent="0.45">
      <c r="A156" s="54">
        <v>46692</v>
      </c>
      <c r="B156" s="56">
        <f>Scenario_Calculator!G120</f>
        <v>1432.4349999999999</v>
      </c>
      <c r="C156" s="55"/>
      <c r="D156" s="55"/>
      <c r="E156" s="55"/>
      <c r="F156" s="19"/>
      <c r="G156" t="str">
        <f t="shared" si="5"/>
        <v>'2027-2'</v>
      </c>
      <c r="H156" t="s">
        <v>124</v>
      </c>
      <c r="I156" s="22">
        <f t="shared" si="6"/>
        <v>1459.4725000000001</v>
      </c>
      <c r="J156" t="s">
        <v>124</v>
      </c>
      <c r="K156" s="22"/>
      <c r="M156" s="22"/>
      <c r="O156" s="22"/>
    </row>
    <row r="157" spans="1:15" x14ac:dyDescent="0.45">
      <c r="A157" s="54">
        <v>46722</v>
      </c>
      <c r="B157" s="56">
        <f>Scenario_Calculator!G121</f>
        <v>1432.4349999999999</v>
      </c>
      <c r="C157" s="55"/>
      <c r="D157" s="55"/>
      <c r="E157" s="55"/>
      <c r="F157" s="19"/>
      <c r="G157" t="str">
        <f t="shared" si="5"/>
        <v>'2027-3'</v>
      </c>
      <c r="H157" t="s">
        <v>124</v>
      </c>
      <c r="I157" s="22">
        <f t="shared" si="6"/>
        <v>1459.4725000000001</v>
      </c>
      <c r="J157" t="s">
        <v>124</v>
      </c>
      <c r="K157" s="22"/>
      <c r="M157" s="22"/>
      <c r="O157" s="22"/>
    </row>
    <row r="158" spans="1:15" x14ac:dyDescent="0.45">
      <c r="A158" s="54">
        <v>46753</v>
      </c>
      <c r="B158" s="56">
        <f>Scenario_Calculator!G122</f>
        <v>1445.9450000000002</v>
      </c>
      <c r="C158" s="55"/>
      <c r="D158" s="55"/>
      <c r="E158" s="55"/>
      <c r="F158" s="19"/>
      <c r="G158" t="str">
        <f t="shared" si="5"/>
        <v>'2027-4'</v>
      </c>
      <c r="H158" t="s">
        <v>124</v>
      </c>
      <c r="I158" s="22">
        <f t="shared" si="6"/>
        <v>1494.2974999999999</v>
      </c>
      <c r="J158" t="s">
        <v>124</v>
      </c>
      <c r="K158" s="22"/>
      <c r="M158" s="22"/>
      <c r="O158" s="22"/>
    </row>
    <row r="159" spans="1:15" x14ac:dyDescent="0.45">
      <c r="A159" s="54">
        <v>46784</v>
      </c>
      <c r="B159" s="56">
        <f>Scenario_Calculator!G123</f>
        <v>1388.895</v>
      </c>
      <c r="C159" s="55"/>
      <c r="D159" s="55"/>
      <c r="E159" s="55"/>
      <c r="F159" s="19"/>
      <c r="G159" t="str">
        <f t="shared" si="5"/>
        <v>'2027-5'</v>
      </c>
      <c r="H159" t="s">
        <v>124</v>
      </c>
      <c r="I159" s="22">
        <f t="shared" si="6"/>
        <v>1511.71</v>
      </c>
      <c r="J159" t="s">
        <v>124</v>
      </c>
      <c r="K159" s="22"/>
      <c r="M159" s="22"/>
      <c r="O159" s="22"/>
    </row>
    <row r="160" spans="1:15" x14ac:dyDescent="0.45">
      <c r="A160" s="54">
        <v>46813</v>
      </c>
      <c r="B160" s="56">
        <f>Scenario_Calculator!G124</f>
        <v>1388.895</v>
      </c>
      <c r="C160" s="55"/>
      <c r="D160" s="55"/>
      <c r="E160" s="55"/>
      <c r="F160" s="19"/>
      <c r="G160" t="str">
        <f t="shared" si="5"/>
        <v>'2027-6'</v>
      </c>
      <c r="H160" t="s">
        <v>124</v>
      </c>
      <c r="I160" s="22">
        <f t="shared" si="6"/>
        <v>1511.71</v>
      </c>
      <c r="J160" t="s">
        <v>124</v>
      </c>
      <c r="K160" s="22"/>
      <c r="M160" s="22"/>
      <c r="O160" s="22"/>
    </row>
    <row r="161" spans="1:15" x14ac:dyDescent="0.45">
      <c r="A161" s="54">
        <v>46844</v>
      </c>
      <c r="B161" s="56">
        <f>Scenario_Calculator!G125</f>
        <v>1415.915</v>
      </c>
      <c r="C161" s="55"/>
      <c r="D161" s="55"/>
      <c r="E161" s="55"/>
      <c r="F161" s="19"/>
      <c r="G161" t="str">
        <f t="shared" si="5"/>
        <v>'2027-7'</v>
      </c>
      <c r="H161" t="s">
        <v>124</v>
      </c>
      <c r="I161" s="22">
        <f t="shared" si="6"/>
        <v>1483.1849999999999</v>
      </c>
      <c r="J161" t="s">
        <v>124</v>
      </c>
      <c r="K161" s="22"/>
      <c r="M161" s="22"/>
      <c r="O161" s="22"/>
    </row>
    <row r="162" spans="1:15" x14ac:dyDescent="0.45">
      <c r="A162" s="54">
        <v>46874</v>
      </c>
      <c r="B162" s="56">
        <f>Scenario_Calculator!G126</f>
        <v>1429.4250000000002</v>
      </c>
      <c r="C162" s="55"/>
      <c r="D162" s="55"/>
      <c r="E162" s="55"/>
      <c r="F162" s="19"/>
      <c r="G162" t="str">
        <f t="shared" si="5"/>
        <v>'2027-8'</v>
      </c>
      <c r="H162" t="s">
        <v>124</v>
      </c>
      <c r="I162" s="22">
        <f t="shared" si="6"/>
        <v>1518.01</v>
      </c>
      <c r="J162" t="s">
        <v>124</v>
      </c>
      <c r="K162" s="22"/>
      <c r="M162" s="22"/>
      <c r="O162" s="22"/>
    </row>
    <row r="163" spans="1:15" x14ac:dyDescent="0.45">
      <c r="A163" s="54">
        <v>46905</v>
      </c>
      <c r="B163" s="56">
        <f>Scenario_Calculator!G127</f>
        <v>1429.4250000000002</v>
      </c>
      <c r="C163" s="55"/>
      <c r="D163" s="55"/>
      <c r="E163" s="55"/>
      <c r="F163" s="19"/>
      <c r="G163" t="str">
        <f t="shared" si="5"/>
        <v>'2027-9'</v>
      </c>
      <c r="H163" t="s">
        <v>124</v>
      </c>
      <c r="I163" s="22">
        <f t="shared" si="6"/>
        <v>1518.01</v>
      </c>
      <c r="J163" t="s">
        <v>124</v>
      </c>
      <c r="K163" s="22"/>
      <c r="M163" s="22"/>
      <c r="O163" s="22"/>
    </row>
    <row r="164" spans="1:15" x14ac:dyDescent="0.45">
      <c r="A164" s="54">
        <v>46935</v>
      </c>
      <c r="B164" s="56">
        <f>Scenario_Calculator!G128</f>
        <v>1407.5150000000001</v>
      </c>
      <c r="C164" s="55"/>
      <c r="D164" s="55"/>
      <c r="E164" s="55"/>
      <c r="F164" s="19"/>
      <c r="G164" t="str">
        <f t="shared" si="5"/>
        <v>'2027-10'</v>
      </c>
      <c r="H164" t="s">
        <v>124</v>
      </c>
      <c r="I164" s="22">
        <f t="shared" si="6"/>
        <v>1460.96</v>
      </c>
      <c r="J164" t="s">
        <v>124</v>
      </c>
      <c r="K164" s="22"/>
      <c r="M164" s="22"/>
      <c r="O164" s="22"/>
    </row>
    <row r="165" spans="1:15" x14ac:dyDescent="0.45">
      <c r="A165" s="54">
        <v>46966</v>
      </c>
      <c r="B165" s="56">
        <f>Scenario_Calculator!G129</f>
        <v>1434.5349999999999</v>
      </c>
      <c r="C165" s="55"/>
      <c r="D165" s="55"/>
      <c r="E165" s="55"/>
      <c r="F165" s="19"/>
      <c r="G165" t="str">
        <f t="shared" si="5"/>
        <v>'2027-11'</v>
      </c>
      <c r="H165" t="s">
        <v>124</v>
      </c>
      <c r="I165" s="22">
        <f t="shared" si="6"/>
        <v>1432.4349999999999</v>
      </c>
      <c r="J165" t="s">
        <v>124</v>
      </c>
      <c r="K165" s="22"/>
      <c r="M165" s="22"/>
      <c r="O165" s="22"/>
    </row>
    <row r="166" spans="1:15" x14ac:dyDescent="0.45">
      <c r="A166" s="54">
        <v>46997</v>
      </c>
      <c r="B166" s="56">
        <f>Scenario_Calculator!G130</f>
        <v>1434.5349999999999</v>
      </c>
      <c r="C166" s="55"/>
      <c r="D166" s="55"/>
      <c r="E166" s="55"/>
      <c r="F166" s="19"/>
      <c r="G166" t="str">
        <f t="shared" si="5"/>
        <v>'2027-12'</v>
      </c>
      <c r="H166" t="s">
        <v>124</v>
      </c>
      <c r="I166" s="22">
        <f t="shared" si="6"/>
        <v>1432.4349999999999</v>
      </c>
      <c r="J166" t="s">
        <v>124</v>
      </c>
      <c r="K166" s="22"/>
      <c r="M166" s="22"/>
      <c r="O166" s="22"/>
    </row>
    <row r="167" spans="1:15" x14ac:dyDescent="0.45">
      <c r="A167" s="54">
        <v>47027</v>
      </c>
      <c r="B167" s="56">
        <f>Scenario_Calculator!G131</f>
        <v>1390.7149999999999</v>
      </c>
      <c r="C167" s="55"/>
      <c r="D167" s="55"/>
      <c r="E167" s="55"/>
      <c r="F167" s="19"/>
      <c r="G167" t="str">
        <f t="shared" si="5"/>
        <v>'2028-1'</v>
      </c>
      <c r="H167" t="s">
        <v>124</v>
      </c>
      <c r="I167" s="22">
        <f t="shared" si="6"/>
        <v>1445.9449999999999</v>
      </c>
      <c r="J167" t="s">
        <v>124</v>
      </c>
      <c r="K167" s="22"/>
      <c r="M167" s="22"/>
      <c r="O167" s="22"/>
    </row>
    <row r="168" spans="1:15" x14ac:dyDescent="0.45">
      <c r="A168" s="54">
        <v>47058</v>
      </c>
      <c r="B168" s="56">
        <f>Scenario_Calculator!G132</f>
        <v>1368.8049999999998</v>
      </c>
      <c r="C168" s="55"/>
      <c r="D168" s="55"/>
      <c r="E168" s="55"/>
      <c r="F168" s="19"/>
      <c r="G168" t="str">
        <f t="shared" si="5"/>
        <v>'2028-2'</v>
      </c>
      <c r="H168" t="s">
        <v>124</v>
      </c>
      <c r="I168" s="22">
        <f t="shared" si="6"/>
        <v>1388.895</v>
      </c>
      <c r="J168" t="s">
        <v>124</v>
      </c>
      <c r="K168" s="22"/>
      <c r="M168" s="22"/>
      <c r="O168" s="22"/>
    </row>
    <row r="169" spans="1:15" x14ac:dyDescent="0.45">
      <c r="A169" s="54">
        <v>47088</v>
      </c>
      <c r="B169" s="56">
        <f>Scenario_Calculator!G133</f>
        <v>1368.8049999999998</v>
      </c>
      <c r="C169" s="55"/>
      <c r="D169" s="55"/>
      <c r="E169" s="55"/>
      <c r="F169" s="19"/>
      <c r="G169" t="str">
        <f t="shared" si="5"/>
        <v>'2028-3'</v>
      </c>
      <c r="H169" t="s">
        <v>124</v>
      </c>
      <c r="I169" s="22">
        <f t="shared" si="6"/>
        <v>1388.895</v>
      </c>
      <c r="J169" t="s">
        <v>124</v>
      </c>
      <c r="K169" s="22"/>
      <c r="M169" s="22"/>
      <c r="O169" s="22"/>
    </row>
    <row r="170" spans="1:15" x14ac:dyDescent="0.45">
      <c r="A170" s="54">
        <v>47119</v>
      </c>
      <c r="B170" s="56">
        <f>Scenario_Calculator!G134</f>
        <v>1384.5025000000001</v>
      </c>
      <c r="C170" s="55"/>
      <c r="D170" s="55"/>
      <c r="E170" s="55"/>
      <c r="F170" s="19"/>
      <c r="G170" t="str">
        <f t="shared" si="5"/>
        <v>'2028-4'</v>
      </c>
      <c r="H170" t="s">
        <v>124</v>
      </c>
      <c r="I170" s="22">
        <f t="shared" si="6"/>
        <v>1415.915</v>
      </c>
      <c r="J170" t="s">
        <v>124</v>
      </c>
      <c r="K170" s="22"/>
      <c r="M170" s="22"/>
      <c r="O170" s="22"/>
    </row>
    <row r="171" spans="1:15" x14ac:dyDescent="0.45">
      <c r="A171" s="54">
        <v>47150</v>
      </c>
      <c r="B171" s="56">
        <f>Scenario_Calculator!G135</f>
        <v>1340.6824999999999</v>
      </c>
      <c r="C171" s="55"/>
      <c r="D171" s="55"/>
      <c r="E171" s="55"/>
      <c r="F171" s="19"/>
      <c r="G171" t="str">
        <f t="shared" si="5"/>
        <v>'2028-5'</v>
      </c>
      <c r="H171" t="s">
        <v>124</v>
      </c>
      <c r="I171" s="22">
        <f t="shared" si="6"/>
        <v>1429.425</v>
      </c>
      <c r="J171" t="s">
        <v>124</v>
      </c>
      <c r="K171" s="22"/>
      <c r="M171" s="22"/>
      <c r="O171" s="22"/>
    </row>
    <row r="172" spans="1:15" x14ac:dyDescent="0.45">
      <c r="A172" s="54">
        <v>47178</v>
      </c>
      <c r="B172" s="56">
        <f>Scenario_Calculator!G136</f>
        <v>1340.6824999999999</v>
      </c>
      <c r="C172" s="55"/>
      <c r="D172" s="55"/>
      <c r="E172" s="55"/>
      <c r="F172" s="19"/>
      <c r="G172" t="str">
        <f t="shared" si="5"/>
        <v>'2028-6'</v>
      </c>
      <c r="H172" t="s">
        <v>124</v>
      </c>
      <c r="I172" s="22">
        <f t="shared" si="6"/>
        <v>1429.425</v>
      </c>
      <c r="J172" t="s">
        <v>124</v>
      </c>
      <c r="K172" s="22"/>
      <c r="M172" s="22"/>
      <c r="O172" s="22"/>
    </row>
    <row r="173" spans="1:15" x14ac:dyDescent="0.45">
      <c r="A173" s="54">
        <v>47209</v>
      </c>
      <c r="B173" s="56">
        <f>Scenario_Calculator!G137</f>
        <v>1372.0774999999999</v>
      </c>
      <c r="C173" s="55"/>
      <c r="D173" s="55"/>
      <c r="E173" s="55"/>
      <c r="F173" s="19"/>
      <c r="G173" t="str">
        <f t="shared" si="5"/>
        <v>'2028-7'</v>
      </c>
      <c r="H173" t="s">
        <v>124</v>
      </c>
      <c r="I173" s="22">
        <f t="shared" si="6"/>
        <v>1407.5150000000001</v>
      </c>
      <c r="J173" t="s">
        <v>124</v>
      </c>
      <c r="K173" s="22"/>
      <c r="M173" s="22"/>
      <c r="O173" s="22"/>
    </row>
    <row r="174" spans="1:15" x14ac:dyDescent="0.45">
      <c r="A174" s="54">
        <v>47239</v>
      </c>
      <c r="B174" s="56">
        <f>Scenario_Calculator!G138</f>
        <v>1387.7750000000001</v>
      </c>
      <c r="C174" s="55"/>
      <c r="D174" s="55"/>
      <c r="E174" s="55"/>
      <c r="F174" s="19"/>
      <c r="G174" t="str">
        <f t="shared" si="5"/>
        <v>'2028-8'</v>
      </c>
      <c r="H174" t="s">
        <v>124</v>
      </c>
      <c r="I174" s="22">
        <f t="shared" si="6"/>
        <v>1434.5350000000001</v>
      </c>
      <c r="J174" t="s">
        <v>124</v>
      </c>
      <c r="K174" s="22"/>
      <c r="M174" s="22"/>
      <c r="O174" s="22"/>
    </row>
    <row r="175" spans="1:15" x14ac:dyDescent="0.45">
      <c r="A175" s="54">
        <v>47270</v>
      </c>
      <c r="B175" s="56">
        <f>Scenario_Calculator!G139</f>
        <v>1387.7750000000001</v>
      </c>
      <c r="C175" s="55"/>
      <c r="D175" s="55"/>
      <c r="E175" s="55"/>
      <c r="F175" s="19"/>
      <c r="G175" t="str">
        <f t="shared" si="5"/>
        <v>'2028-9'</v>
      </c>
      <c r="H175" t="s">
        <v>124</v>
      </c>
      <c r="I175" s="22">
        <f t="shared" si="6"/>
        <v>1434.5350000000001</v>
      </c>
      <c r="J175" t="s">
        <v>124</v>
      </c>
      <c r="K175" s="22"/>
      <c r="M175" s="22"/>
      <c r="O175" s="22"/>
    </row>
    <row r="176" spans="1:15" x14ac:dyDescent="0.45">
      <c r="A176" s="54">
        <v>47300</v>
      </c>
      <c r="B176" s="56">
        <f>Scenario_Calculator!G140</f>
        <v>1387.7750000000001</v>
      </c>
      <c r="C176" s="55"/>
      <c r="D176" s="55"/>
      <c r="E176" s="55"/>
      <c r="F176" s="19"/>
      <c r="G176" t="str">
        <f t="shared" si="5"/>
        <v>'2028-10'</v>
      </c>
      <c r="H176" t="s">
        <v>124</v>
      </c>
      <c r="I176" s="22">
        <f t="shared" si="6"/>
        <v>1390.7149999999999</v>
      </c>
      <c r="J176" t="s">
        <v>124</v>
      </c>
      <c r="K176" s="22"/>
      <c r="M176" s="22"/>
      <c r="O176" s="22"/>
    </row>
    <row r="177" spans="1:15" x14ac:dyDescent="0.45">
      <c r="A177" s="54">
        <v>47331</v>
      </c>
      <c r="B177" s="56">
        <f>Scenario_Calculator!G141</f>
        <v>1419.17</v>
      </c>
      <c r="C177" s="55"/>
      <c r="D177" s="55"/>
      <c r="E177" s="55"/>
      <c r="F177" s="19"/>
      <c r="G177" t="str">
        <f t="shared" si="5"/>
        <v>'2028-11'</v>
      </c>
      <c r="H177" t="s">
        <v>124</v>
      </c>
      <c r="I177" s="22">
        <f t="shared" si="6"/>
        <v>1368.8050000000001</v>
      </c>
      <c r="J177" t="s">
        <v>124</v>
      </c>
      <c r="K177" s="22"/>
      <c r="M177" s="22"/>
      <c r="O177" s="22"/>
    </row>
    <row r="178" spans="1:15" x14ac:dyDescent="0.45">
      <c r="A178" s="54">
        <v>47362</v>
      </c>
      <c r="B178" s="56">
        <f>Scenario_Calculator!G142</f>
        <v>1419.17</v>
      </c>
      <c r="C178" s="55"/>
      <c r="D178" s="55"/>
      <c r="E178" s="55"/>
      <c r="F178" s="19"/>
      <c r="G178" t="str">
        <f t="shared" si="5"/>
        <v>'2028-12'</v>
      </c>
      <c r="H178" t="s">
        <v>124</v>
      </c>
      <c r="I178" s="22">
        <f t="shared" si="6"/>
        <v>1368.8050000000001</v>
      </c>
      <c r="J178" t="s">
        <v>124</v>
      </c>
      <c r="K178" s="22"/>
      <c r="M178" s="22"/>
      <c r="O178" s="22"/>
    </row>
    <row r="179" spans="1:15" x14ac:dyDescent="0.45">
      <c r="A179" s="54">
        <v>47392</v>
      </c>
      <c r="B179" s="56">
        <f>Scenario_Calculator!G143</f>
        <v>1372.0774999999999</v>
      </c>
      <c r="C179" s="55"/>
      <c r="D179" s="55"/>
      <c r="E179" s="55"/>
      <c r="F179" s="19"/>
      <c r="G179" t="str">
        <f t="shared" si="5"/>
        <v>'2029-1'</v>
      </c>
      <c r="H179" t="s">
        <v>124</v>
      </c>
      <c r="I179" s="22">
        <f t="shared" si="6"/>
        <v>1384.5025000000001</v>
      </c>
      <c r="J179" t="s">
        <v>124</v>
      </c>
      <c r="K179" s="22"/>
      <c r="M179" s="22"/>
      <c r="O179" s="22"/>
    </row>
    <row r="180" spans="1:15" x14ac:dyDescent="0.45">
      <c r="A180" s="54">
        <v>47423</v>
      </c>
      <c r="B180" s="56">
        <f>Scenario_Calculator!G144</f>
        <v>1372.0774999999999</v>
      </c>
      <c r="C180" s="55"/>
      <c r="D180" s="55"/>
      <c r="E180" s="55"/>
      <c r="F180" s="19"/>
      <c r="G180" t="str">
        <f t="shared" si="5"/>
        <v>'2029-2'</v>
      </c>
      <c r="H180" t="s">
        <v>124</v>
      </c>
      <c r="I180" s="22">
        <f t="shared" si="6"/>
        <v>1340.6824999999999</v>
      </c>
      <c r="J180" t="s">
        <v>124</v>
      </c>
      <c r="K180" s="22"/>
      <c r="M180" s="22"/>
      <c r="O180" s="22"/>
    </row>
    <row r="181" spans="1:15" x14ac:dyDescent="0.45">
      <c r="A181" s="54">
        <v>47453</v>
      </c>
      <c r="B181" s="56">
        <f>Scenario_Calculator!G145</f>
        <v>1372.0774999999999</v>
      </c>
      <c r="C181" s="55"/>
      <c r="D181" s="55"/>
      <c r="E181" s="55"/>
      <c r="F181" s="19"/>
      <c r="G181" t="str">
        <f t="shared" si="5"/>
        <v>'2029-3'</v>
      </c>
      <c r="H181" t="s">
        <v>124</v>
      </c>
      <c r="I181" s="22">
        <f t="shared" si="6"/>
        <v>1340.6824999999999</v>
      </c>
      <c r="J181" t="s">
        <v>124</v>
      </c>
      <c r="K181" s="22"/>
      <c r="M181" s="22"/>
      <c r="O181" s="22"/>
    </row>
    <row r="182" spans="1:15" x14ac:dyDescent="0.45">
      <c r="A182" s="54">
        <v>47484</v>
      </c>
      <c r="B182" s="56">
        <f>Scenario_Calculator!G146</f>
        <v>1387.7750000000001</v>
      </c>
      <c r="C182" s="55"/>
      <c r="D182" s="55"/>
      <c r="E182" s="55"/>
      <c r="F182" s="19"/>
      <c r="G182" t="str">
        <f t="shared" si="5"/>
        <v>'2029-4'</v>
      </c>
      <c r="H182" t="s">
        <v>124</v>
      </c>
      <c r="I182" s="22">
        <f t="shared" si="6"/>
        <v>1372.0775000000001</v>
      </c>
      <c r="J182" t="s">
        <v>124</v>
      </c>
      <c r="K182" s="22"/>
      <c r="M182" s="22"/>
      <c r="O182" s="22"/>
    </row>
    <row r="183" spans="1:15" x14ac:dyDescent="0.45">
      <c r="A183" s="54">
        <v>47515</v>
      </c>
      <c r="B183" s="56">
        <f>Scenario_Calculator!G147</f>
        <v>1340.6824999999999</v>
      </c>
      <c r="C183" s="55"/>
      <c r="D183" s="55"/>
      <c r="E183" s="55"/>
      <c r="F183" s="19"/>
      <c r="G183" t="str">
        <f t="shared" si="5"/>
        <v>'2029-5'</v>
      </c>
      <c r="H183" t="s">
        <v>124</v>
      </c>
      <c r="I183" s="22">
        <f t="shared" si="6"/>
        <v>1387.7750000000001</v>
      </c>
      <c r="J183" t="s">
        <v>124</v>
      </c>
      <c r="K183" s="22"/>
      <c r="M183" s="22"/>
      <c r="O183" s="22"/>
    </row>
    <row r="184" spans="1:15" x14ac:dyDescent="0.45">
      <c r="A184" s="54">
        <v>47543</v>
      </c>
      <c r="B184" s="56">
        <f>Scenario_Calculator!G148</f>
        <v>1340.6824999999999</v>
      </c>
      <c r="C184" s="55"/>
      <c r="D184" s="55"/>
      <c r="E184" s="55"/>
      <c r="F184" s="19"/>
      <c r="G184" t="str">
        <f t="shared" si="5"/>
        <v>'2029-6'</v>
      </c>
      <c r="H184" t="s">
        <v>124</v>
      </c>
      <c r="I184" s="22">
        <f t="shared" si="6"/>
        <v>1387.7750000000001</v>
      </c>
      <c r="J184" t="s">
        <v>124</v>
      </c>
      <c r="K184" s="22"/>
      <c r="M184" s="22"/>
      <c r="O184" s="22"/>
    </row>
    <row r="185" spans="1:15" x14ac:dyDescent="0.45">
      <c r="A185" s="54">
        <v>47574</v>
      </c>
      <c r="B185" s="56">
        <f>Scenario_Calculator!G149</f>
        <v>1372.0774999999999</v>
      </c>
      <c r="C185" s="55"/>
      <c r="D185" s="55"/>
      <c r="E185" s="55"/>
      <c r="F185" s="19"/>
      <c r="G185" t="str">
        <f t="shared" si="5"/>
        <v>'2029-7'</v>
      </c>
      <c r="H185" t="s">
        <v>124</v>
      </c>
      <c r="I185" s="22">
        <f t="shared" si="6"/>
        <v>1387.7750000000001</v>
      </c>
      <c r="J185" t="s">
        <v>124</v>
      </c>
      <c r="K185" s="22"/>
      <c r="M185" s="22"/>
      <c r="O185" s="22"/>
    </row>
    <row r="186" spans="1:15" x14ac:dyDescent="0.45">
      <c r="A186" s="54">
        <v>47604</v>
      </c>
      <c r="B186" s="56">
        <f>Scenario_Calculator!G150</f>
        <v>1387.7750000000001</v>
      </c>
      <c r="C186" s="55"/>
      <c r="D186" s="55"/>
      <c r="E186" s="55"/>
      <c r="F186" s="19"/>
      <c r="G186" t="str">
        <f t="shared" si="5"/>
        <v>'2029-8'</v>
      </c>
      <c r="H186" t="s">
        <v>124</v>
      </c>
      <c r="I186" s="22">
        <f t="shared" si="6"/>
        <v>1419.17</v>
      </c>
      <c r="J186" t="s">
        <v>124</v>
      </c>
      <c r="K186" s="22"/>
      <c r="M186" s="22"/>
      <c r="O186" s="22"/>
    </row>
    <row r="187" spans="1:15" x14ac:dyDescent="0.45">
      <c r="A187" s="54">
        <v>47635</v>
      </c>
      <c r="B187" s="56">
        <f>Scenario_Calculator!G151</f>
        <v>1387.7750000000001</v>
      </c>
      <c r="C187" s="55"/>
      <c r="D187" s="55"/>
      <c r="E187" s="55"/>
      <c r="F187" s="19"/>
      <c r="G187" t="str">
        <f t="shared" si="5"/>
        <v>'2029-9'</v>
      </c>
      <c r="H187" t="s">
        <v>124</v>
      </c>
      <c r="I187" s="22">
        <f t="shared" si="6"/>
        <v>1419.17</v>
      </c>
      <c r="J187" t="s">
        <v>124</v>
      </c>
      <c r="K187" s="22"/>
      <c r="M187" s="22"/>
      <c r="O187" s="22"/>
    </row>
    <row r="188" spans="1:15" x14ac:dyDescent="0.45">
      <c r="A188" s="54">
        <v>47665</v>
      </c>
      <c r="B188" s="56">
        <f>Scenario_Calculator!G152</f>
        <v>1387.7750000000001</v>
      </c>
      <c r="C188" s="55"/>
      <c r="D188" s="55"/>
      <c r="E188" s="55"/>
      <c r="F188" s="19"/>
      <c r="G188" t="str">
        <f t="shared" si="5"/>
        <v>'2029-10'</v>
      </c>
      <c r="H188" t="s">
        <v>124</v>
      </c>
      <c r="I188" s="22">
        <f t="shared" si="6"/>
        <v>1372.0775000000001</v>
      </c>
      <c r="J188" t="s">
        <v>124</v>
      </c>
      <c r="K188" s="22"/>
      <c r="M188" s="22"/>
      <c r="O188" s="22"/>
    </row>
    <row r="189" spans="1:15" x14ac:dyDescent="0.45">
      <c r="A189" s="54">
        <v>47696</v>
      </c>
      <c r="B189" s="56">
        <f>Scenario_Calculator!G153</f>
        <v>1419.17</v>
      </c>
      <c r="C189" s="55"/>
      <c r="D189" s="55"/>
      <c r="E189" s="55"/>
      <c r="F189" s="19"/>
      <c r="G189" t="str">
        <f t="shared" si="5"/>
        <v>'2029-11'</v>
      </c>
      <c r="H189" t="s">
        <v>124</v>
      </c>
      <c r="I189" s="22">
        <f t="shared" si="6"/>
        <v>1372.0775000000001</v>
      </c>
      <c r="J189" t="s">
        <v>124</v>
      </c>
      <c r="K189" s="22"/>
      <c r="M189" s="22"/>
      <c r="O189" s="22"/>
    </row>
    <row r="190" spans="1:15" x14ac:dyDescent="0.45">
      <c r="A190" s="54">
        <v>47727</v>
      </c>
      <c r="B190" s="56">
        <f>Scenario_Calculator!G154</f>
        <v>1419.17</v>
      </c>
      <c r="C190" s="55"/>
      <c r="D190" s="55"/>
      <c r="E190" s="55"/>
      <c r="F190" s="19"/>
      <c r="G190" t="str">
        <f t="shared" si="5"/>
        <v>'2029-12'</v>
      </c>
      <c r="H190" t="s">
        <v>124</v>
      </c>
      <c r="I190" s="22">
        <f t="shared" si="6"/>
        <v>1372.0775000000001</v>
      </c>
      <c r="J190" t="s">
        <v>124</v>
      </c>
      <c r="K190" s="22"/>
      <c r="M190" s="22"/>
      <c r="O190" s="22"/>
    </row>
    <row r="191" spans="1:15" x14ac:dyDescent="0.45">
      <c r="A191" s="54">
        <v>47757</v>
      </c>
      <c r="B191" s="56">
        <f>Scenario_Calculator!G155</f>
        <v>1372.0774999999999</v>
      </c>
      <c r="C191" s="55"/>
      <c r="D191" s="55"/>
      <c r="E191" s="55"/>
      <c r="F191" s="19"/>
      <c r="G191" t="str">
        <f t="shared" si="5"/>
        <v>'2030-1'</v>
      </c>
      <c r="H191" t="s">
        <v>124</v>
      </c>
      <c r="I191" s="22">
        <f t="shared" si="6"/>
        <v>1387.7750000000001</v>
      </c>
      <c r="J191" t="s">
        <v>124</v>
      </c>
      <c r="K191" s="22"/>
      <c r="M191" s="22"/>
      <c r="O191" s="22"/>
    </row>
    <row r="192" spans="1:15" x14ac:dyDescent="0.45">
      <c r="A192" s="54">
        <v>47788</v>
      </c>
      <c r="B192" s="56">
        <f>Scenario_Calculator!G156</f>
        <v>1372.0774999999999</v>
      </c>
      <c r="C192" s="55"/>
      <c r="D192" s="55"/>
      <c r="E192" s="55"/>
      <c r="F192" s="19"/>
      <c r="G192" t="str">
        <f t="shared" si="5"/>
        <v>'2030-2'</v>
      </c>
      <c r="H192" t="s">
        <v>124</v>
      </c>
      <c r="I192" s="22">
        <f t="shared" si="6"/>
        <v>1340.6824999999999</v>
      </c>
      <c r="J192" t="s">
        <v>124</v>
      </c>
      <c r="K192" s="22"/>
      <c r="M192" s="22"/>
      <c r="O192" s="22"/>
    </row>
    <row r="193" spans="1:15" x14ac:dyDescent="0.45">
      <c r="A193" s="54">
        <v>47818</v>
      </c>
      <c r="B193" s="56">
        <f>Scenario_Calculator!G157</f>
        <v>1372.0774999999999</v>
      </c>
      <c r="C193" s="55"/>
      <c r="D193" s="55"/>
      <c r="E193" s="55"/>
      <c r="F193" s="19"/>
      <c r="G193" t="str">
        <f t="shared" si="5"/>
        <v>'2030-3'</v>
      </c>
      <c r="H193" t="s">
        <v>124</v>
      </c>
      <c r="I193" s="22">
        <f t="shared" si="6"/>
        <v>1340.6824999999999</v>
      </c>
      <c r="J193" t="s">
        <v>124</v>
      </c>
      <c r="K193" s="22"/>
      <c r="M193" s="22"/>
      <c r="O193" s="22"/>
    </row>
    <row r="194" spans="1:15" x14ac:dyDescent="0.45">
      <c r="A194" s="54">
        <v>47849</v>
      </c>
      <c r="B194" s="56">
        <f>Scenario_Calculator!G158</f>
        <v>1387.7750000000001</v>
      </c>
      <c r="C194" s="19"/>
      <c r="D194" s="19"/>
      <c r="E194" s="19"/>
      <c r="F194" s="19"/>
      <c r="G194" t="str">
        <f t="shared" si="5"/>
        <v>'2030-4'</v>
      </c>
      <c r="H194" t="s">
        <v>124</v>
      </c>
      <c r="I194" s="22">
        <f t="shared" si="6"/>
        <v>1372.0775000000001</v>
      </c>
      <c r="J194" t="s">
        <v>124</v>
      </c>
      <c r="K194" s="22"/>
      <c r="M194" s="22"/>
      <c r="O194" s="22"/>
    </row>
    <row r="195" spans="1:15" x14ac:dyDescent="0.45">
      <c r="A195" s="54">
        <v>47880</v>
      </c>
      <c r="B195" s="56">
        <f>Scenario_Calculator!G159</f>
        <v>1340.6824999999999</v>
      </c>
      <c r="C195" s="19"/>
      <c r="D195" s="19"/>
      <c r="E195" s="19"/>
      <c r="F195" s="19"/>
      <c r="G195" t="str">
        <f t="shared" si="5"/>
        <v>'2030-5'</v>
      </c>
      <c r="H195" t="s">
        <v>124</v>
      </c>
      <c r="I195" s="22">
        <f t="shared" si="6"/>
        <v>1387.7750000000001</v>
      </c>
      <c r="J195" t="s">
        <v>124</v>
      </c>
      <c r="K195" s="22"/>
      <c r="M195" s="22"/>
      <c r="O195" s="22"/>
    </row>
    <row r="196" spans="1:15" x14ac:dyDescent="0.45">
      <c r="A196" s="54">
        <v>47908</v>
      </c>
      <c r="B196" s="56">
        <f>Scenario_Calculator!G160</f>
        <v>1340.6824999999999</v>
      </c>
      <c r="C196" s="19"/>
      <c r="D196" s="19"/>
      <c r="E196" s="19"/>
      <c r="F196" s="19"/>
      <c r="G196" t="str">
        <f t="shared" si="5"/>
        <v>'2030-6'</v>
      </c>
      <c r="H196" t="s">
        <v>124</v>
      </c>
      <c r="I196" s="22">
        <f t="shared" si="6"/>
        <v>1387.7750000000001</v>
      </c>
      <c r="J196" t="s">
        <v>124</v>
      </c>
      <c r="K196" s="22"/>
      <c r="M196" s="22"/>
      <c r="O196" s="22"/>
    </row>
    <row r="197" spans="1:15" x14ac:dyDescent="0.45">
      <c r="A197" s="19"/>
      <c r="B197" s="19"/>
      <c r="C197" s="19"/>
      <c r="D197" s="19"/>
      <c r="E197" s="19"/>
      <c r="F197" s="19"/>
      <c r="G197" t="str">
        <f t="shared" si="5"/>
        <v>'2030-7'</v>
      </c>
      <c r="H197" t="s">
        <v>124</v>
      </c>
      <c r="I197" s="22">
        <f t="shared" si="6"/>
        <v>1387.7750000000001</v>
      </c>
      <c r="J197" t="s">
        <v>124</v>
      </c>
      <c r="K197" s="22"/>
      <c r="M197" s="22"/>
      <c r="O197" s="22"/>
    </row>
    <row r="198" spans="1:15" x14ac:dyDescent="0.45">
      <c r="A198" s="19"/>
      <c r="B198" s="19"/>
      <c r="C198" s="19"/>
      <c r="D198" s="19"/>
      <c r="E198" s="19"/>
      <c r="F198" s="19"/>
      <c r="G198" t="str">
        <f t="shared" si="5"/>
        <v>'2030-8'</v>
      </c>
      <c r="H198" t="s">
        <v>124</v>
      </c>
      <c r="I198" s="22">
        <f t="shared" si="6"/>
        <v>1419.17</v>
      </c>
      <c r="J198" t="s">
        <v>124</v>
      </c>
      <c r="K198" s="22"/>
      <c r="M198" s="22"/>
      <c r="O198" s="22"/>
    </row>
    <row r="199" spans="1:15" x14ac:dyDescent="0.45">
      <c r="A199" s="19"/>
      <c r="B199" s="19"/>
      <c r="C199" s="19"/>
      <c r="D199" s="19"/>
      <c r="E199" s="19"/>
      <c r="F199" s="19"/>
      <c r="G199" t="str">
        <f t="shared" si="5"/>
        <v>'2030-9'</v>
      </c>
      <c r="H199" t="s">
        <v>124</v>
      </c>
      <c r="I199" s="22">
        <f t="shared" si="6"/>
        <v>1419.17</v>
      </c>
      <c r="J199" t="s">
        <v>124</v>
      </c>
      <c r="K199" s="22"/>
      <c r="M199" s="22"/>
      <c r="O199" s="22"/>
    </row>
    <row r="200" spans="1:15" x14ac:dyDescent="0.45">
      <c r="A200" s="19"/>
      <c r="B200" s="19"/>
      <c r="C200" s="19"/>
      <c r="D200" s="19"/>
      <c r="E200" s="19"/>
      <c r="F200" s="19"/>
      <c r="G200" t="str">
        <f t="shared" si="5"/>
        <v>'2030-10'</v>
      </c>
      <c r="H200" t="s">
        <v>124</v>
      </c>
      <c r="I200" s="22">
        <f t="shared" si="6"/>
        <v>1372.0775000000001</v>
      </c>
      <c r="J200" t="s">
        <v>124</v>
      </c>
      <c r="K200" s="22"/>
      <c r="M200" s="22"/>
      <c r="O200" s="22"/>
    </row>
    <row r="201" spans="1:15" x14ac:dyDescent="0.45">
      <c r="A201" s="19"/>
      <c r="B201" s="19"/>
      <c r="C201" s="19"/>
      <c r="D201" s="19"/>
      <c r="E201" s="19"/>
      <c r="F201" s="19"/>
      <c r="G201" t="str">
        <f t="shared" si="5"/>
        <v>'2030-11'</v>
      </c>
      <c r="H201" t="s">
        <v>124</v>
      </c>
      <c r="I201" s="22">
        <f t="shared" si="6"/>
        <v>1372.0775000000001</v>
      </c>
      <c r="J201" t="s">
        <v>124</v>
      </c>
      <c r="K201" s="22"/>
      <c r="M201" s="22"/>
      <c r="O201" s="22"/>
    </row>
    <row r="202" spans="1:15" x14ac:dyDescent="0.45">
      <c r="A202" s="19"/>
      <c r="B202" s="19"/>
      <c r="C202" s="19"/>
      <c r="D202" s="19"/>
      <c r="E202" s="19"/>
      <c r="F202" s="19"/>
      <c r="G202" t="str">
        <f t="shared" ref="G202:G205" si="7">"'"&amp;YEAR(A193)&amp;"-"&amp;MONTH(A193)&amp;"'"</f>
        <v>'2030-12'</v>
      </c>
      <c r="H202" t="s">
        <v>124</v>
      </c>
      <c r="I202" s="22">
        <f t="shared" ref="I202:I205" si="8">ROUND(B193,5)</f>
        <v>1372.0775000000001</v>
      </c>
      <c r="J202" t="s">
        <v>124</v>
      </c>
      <c r="K202" s="22"/>
      <c r="M202" s="22"/>
      <c r="O202" s="22"/>
    </row>
    <row r="203" spans="1:15" x14ac:dyDescent="0.45">
      <c r="A203" s="19"/>
      <c r="B203" s="19"/>
      <c r="C203" s="19"/>
      <c r="D203" s="19"/>
      <c r="E203" s="19"/>
      <c r="F203" s="19"/>
      <c r="G203" t="str">
        <f t="shared" si="7"/>
        <v>'2031-1'</v>
      </c>
      <c r="H203" t="s">
        <v>124</v>
      </c>
      <c r="I203" s="22">
        <f t="shared" si="8"/>
        <v>1387.7750000000001</v>
      </c>
      <c r="J203" t="s">
        <v>124</v>
      </c>
      <c r="K203" s="22"/>
      <c r="M203" s="22"/>
      <c r="O203" s="22"/>
    </row>
    <row r="204" spans="1:15" x14ac:dyDescent="0.45">
      <c r="A204" s="19"/>
      <c r="B204" s="19"/>
      <c r="C204" s="19"/>
      <c r="D204" s="19"/>
      <c r="E204" s="19"/>
      <c r="F204" s="19"/>
      <c r="G204" t="str">
        <f t="shared" si="7"/>
        <v>'2031-2'</v>
      </c>
      <c r="H204" t="s">
        <v>124</v>
      </c>
      <c r="I204" s="22">
        <f t="shared" si="8"/>
        <v>1340.6824999999999</v>
      </c>
      <c r="J204" t="s">
        <v>124</v>
      </c>
    </row>
    <row r="205" spans="1:15" x14ac:dyDescent="0.45">
      <c r="A205" s="19"/>
      <c r="B205" s="19"/>
      <c r="C205" s="19"/>
      <c r="D205" s="19"/>
      <c r="E205" s="19"/>
      <c r="F205" s="19"/>
      <c r="G205" t="str">
        <f t="shared" si="7"/>
        <v>'2031-3'</v>
      </c>
      <c r="H205" t="s">
        <v>125</v>
      </c>
      <c r="I205" s="22">
        <f t="shared" si="8"/>
        <v>1340.6824999999999</v>
      </c>
      <c r="J205" t="s">
        <v>127</v>
      </c>
    </row>
    <row r="206" spans="1:15" x14ac:dyDescent="0.45">
      <c r="A206" s="19"/>
      <c r="B206" s="19"/>
      <c r="C206" s="19"/>
      <c r="D206" s="19"/>
      <c r="E206" s="19"/>
      <c r="F206" s="19"/>
    </row>
    <row r="207" spans="1:15" x14ac:dyDescent="0.45">
      <c r="A207" s="19"/>
      <c r="B207" s="19"/>
      <c r="C207" s="19"/>
      <c r="D207" s="19"/>
      <c r="E207" s="19"/>
      <c r="F207" s="19"/>
    </row>
    <row r="208" spans="1:15" x14ac:dyDescent="0.45">
      <c r="A208" s="19"/>
      <c r="B208" s="19"/>
      <c r="C208" s="19"/>
      <c r="D208" s="19"/>
      <c r="E208" s="19"/>
      <c r="F208" s="19"/>
    </row>
    <row r="209" spans="1:15" x14ac:dyDescent="0.45">
      <c r="A209" s="19"/>
      <c r="B209" s="19"/>
      <c r="C209" s="19"/>
      <c r="D209" s="19"/>
      <c r="E209" s="19"/>
      <c r="F209" s="19"/>
    </row>
    <row r="210" spans="1:15" x14ac:dyDescent="0.45">
      <c r="A210" s="19"/>
      <c r="B210" s="19"/>
      <c r="C210" s="19"/>
      <c r="D210" s="19"/>
      <c r="E210" s="19"/>
      <c r="F210" s="19"/>
    </row>
    <row r="211" spans="1:15" x14ac:dyDescent="0.45">
      <c r="A211" s="19"/>
      <c r="B211" s="19"/>
      <c r="C211" s="19"/>
      <c r="D211" s="19"/>
      <c r="E211" s="19"/>
      <c r="F211" s="19"/>
    </row>
    <row r="212" spans="1:15" x14ac:dyDescent="0.45">
      <c r="A212" s="19"/>
      <c r="B212" s="19"/>
      <c r="C212" s="19"/>
      <c r="D212" s="19"/>
      <c r="E212" s="19"/>
      <c r="F212" s="19"/>
    </row>
    <row r="213" spans="1:15" x14ac:dyDescent="0.45">
      <c r="A213" s="19"/>
      <c r="B213" s="19"/>
      <c r="C213" s="19"/>
      <c r="D213" s="19"/>
      <c r="E213" s="19"/>
      <c r="F213" s="19"/>
    </row>
    <row r="214" spans="1:15" x14ac:dyDescent="0.45">
      <c r="A214" s="19"/>
      <c r="B214" s="19"/>
      <c r="C214" s="19"/>
      <c r="D214" s="19"/>
      <c r="E214" s="19"/>
      <c r="F214" s="19"/>
      <c r="I214" s="22"/>
      <c r="K214" s="22"/>
      <c r="M214" s="22"/>
      <c r="O214" s="22"/>
    </row>
    <row r="215" spans="1:15" x14ac:dyDescent="0.45">
      <c r="A215" s="19"/>
      <c r="B215" s="19"/>
      <c r="C215" s="19"/>
      <c r="D215" s="19"/>
      <c r="E215" s="19"/>
      <c r="F215" s="19"/>
    </row>
    <row r="216" spans="1:15" x14ac:dyDescent="0.45">
      <c r="A216" s="19"/>
      <c r="B216" s="19"/>
      <c r="C216" s="19"/>
      <c r="D216" s="19"/>
      <c r="E216" s="19"/>
      <c r="F216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B704B625B7264B981E849F5F04D208" ma:contentTypeVersion="22" ma:contentTypeDescription="Create a new document." ma:contentTypeScope="" ma:versionID="79371f484819f6fd5b9e7b09e2869b6e">
  <xsd:schema xmlns:xsd="http://www.w3.org/2001/XMLSchema" xmlns:xs="http://www.w3.org/2001/XMLSchema" xmlns:p="http://schemas.microsoft.com/office/2006/metadata/properties" xmlns:ns2="fee60168-9e81-461e-8132-18b39bb2a9d9" xmlns:ns3="cc88c40b-a6fb-4c92-817a-dbbd58c6638d" targetNamespace="http://schemas.microsoft.com/office/2006/metadata/properties" ma:root="true" ma:fieldsID="b32a33455b2a82bd82f5d8346c02929f" ns2:_="" ns3:_="">
    <xsd:import namespace="fee60168-9e81-461e-8132-18b39bb2a9d9"/>
    <xsd:import namespace="cc88c40b-a6fb-4c92-817a-dbbd58c663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60168-9e81-461e-8132-18b39bb2a9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0fa5b73-c91b-4169-bfc8-b85bc92a64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8c40b-a6fb-4c92-817a-dbbd58c6638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907b22d7-7e24-4bbe-b48d-70a259ab1f4e}" ma:internalName="TaxCatchAll" ma:showField="CatchAllData" ma:web="cc88c40b-a6fb-4c92-817a-dbbd58c663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A97379-49C1-4390-9F33-71E39B4B7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e60168-9e81-461e-8132-18b39bb2a9d9"/>
    <ds:schemaRef ds:uri="cc88c40b-a6fb-4c92-817a-dbbd58c663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6DA352-6D87-4F10-A61A-E00C1FBDD4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scribbling</vt:lpstr>
      <vt:lpstr>Cap_Historic</vt:lpstr>
      <vt:lpstr>Cap_Calculator</vt:lpstr>
      <vt:lpstr>Scenario_Calculator</vt:lpstr>
      <vt:lpstr>Scenario_Output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Paredes, Pablo</dc:creator>
  <cp:lastModifiedBy>Paredes, Pablo</cp:lastModifiedBy>
  <dcterms:created xsi:type="dcterms:W3CDTF">2023-02-27T16:26:33Z</dcterms:created>
  <dcterms:modified xsi:type="dcterms:W3CDTF">2023-11-21T11:02:42Z</dcterms:modified>
</cp:coreProperties>
</file>