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ecom-my.sharepoint.com/personal/pablo_paredes_sse_com/Documents/Desktop/DMC_October/Prophet_Monthly/Regressors/"/>
    </mc:Choice>
  </mc:AlternateContent>
  <xr:revisionPtr revIDLastSave="42" documentId="8_{3382E786-0F53-49E5-9C5E-4A0DA574ACB7}" xr6:coauthVersionLast="47" xr6:coauthVersionMax="47" xr10:uidLastSave="{1098B78E-7056-457F-9B2F-5E6B96AE2145}"/>
  <bookViews>
    <workbookView xWindow="-96" yWindow="-96" windowWidth="23232" windowHeight="13992" activeTab="2" xr2:uid="{17EDD446-3891-43A5-9702-80DA6D17FBF8}"/>
  </bookViews>
  <sheets>
    <sheet name="Non_Domestic" sheetId="5" r:id="rId1"/>
    <sheet name="Q_GDP_Input" sheetId="1" r:id="rId2"/>
    <sheet name="M_Transform" sheetId="4" r:id="rId3"/>
    <sheet name="M_Independent_GDP_Output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0" i="4" l="1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C5" i="5" l="1"/>
  <c r="E4" i="4"/>
  <c r="N6" i="4"/>
  <c r="D198" i="4"/>
  <c r="C198" i="4"/>
  <c r="D197" i="4"/>
  <c r="C197" i="4"/>
  <c r="D196" i="4"/>
  <c r="C196" i="4"/>
  <c r="A198" i="4"/>
  <c r="A197" i="4"/>
  <c r="A196" i="4"/>
  <c r="C24" i="5" l="1"/>
  <c r="C25" i="5" s="1"/>
  <c r="C26" i="5" s="1"/>
  <c r="C27" i="5" s="1"/>
  <c r="C28" i="5" s="1"/>
  <c r="C29" i="5" s="1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G28" i="5"/>
  <c r="G27" i="5"/>
  <c r="G26" i="5"/>
  <c r="F26" i="5"/>
  <c r="F27" i="5" s="1"/>
  <c r="F28" i="5" s="1"/>
  <c r="G11" i="5"/>
  <c r="G10" i="5"/>
  <c r="G9" i="5"/>
  <c r="G8" i="5"/>
  <c r="G7" i="5"/>
  <c r="G6" i="5"/>
  <c r="G12" i="5"/>
  <c r="G13" i="5" s="1"/>
  <c r="G14" i="5" s="1"/>
  <c r="G5" i="5"/>
  <c r="P103" i="1"/>
  <c r="P97" i="1"/>
  <c r="P96" i="1"/>
  <c r="P90" i="1"/>
  <c r="P89" i="1"/>
  <c r="P88" i="1"/>
  <c r="P87" i="1"/>
  <c r="P86" i="1"/>
  <c r="P85" i="1"/>
  <c r="P84" i="1"/>
  <c r="P83" i="1"/>
  <c r="P78" i="1"/>
  <c r="P77" i="1"/>
  <c r="P76" i="1"/>
  <c r="P67" i="1"/>
  <c r="P66" i="1"/>
  <c r="P65" i="1"/>
  <c r="P64" i="1"/>
  <c r="P63" i="1"/>
  <c r="P56" i="1"/>
  <c r="P52" i="1"/>
  <c r="P47" i="1"/>
  <c r="P46" i="1"/>
  <c r="P45" i="1"/>
  <c r="P44" i="1"/>
  <c r="P43" i="1"/>
  <c r="P40" i="1"/>
  <c r="P39" i="1"/>
  <c r="P38" i="1"/>
  <c r="P37" i="1"/>
  <c r="P36" i="1"/>
  <c r="P26" i="1"/>
  <c r="P25" i="1"/>
  <c r="P24" i="1"/>
  <c r="P23" i="1"/>
  <c r="P22" i="1"/>
  <c r="P20" i="1"/>
  <c r="P19" i="1"/>
  <c r="P18" i="1"/>
  <c r="P17" i="1"/>
  <c r="P16" i="1"/>
  <c r="P11" i="1"/>
  <c r="P10" i="1"/>
  <c r="P9" i="1"/>
  <c r="P8" i="1"/>
  <c r="P7" i="1"/>
  <c r="P94" i="1"/>
  <c r="P93" i="1"/>
  <c r="P92" i="1"/>
  <c r="P91" i="1"/>
  <c r="P74" i="1"/>
  <c r="P73" i="1"/>
  <c r="P72" i="1"/>
  <c r="P71" i="1"/>
  <c r="P70" i="1"/>
  <c r="P69" i="1"/>
  <c r="P68" i="1"/>
  <c r="P54" i="1"/>
  <c r="P53" i="1"/>
  <c r="P51" i="1"/>
  <c r="P50" i="1"/>
  <c r="P49" i="1"/>
  <c r="P48" i="1"/>
  <c r="P34" i="1"/>
  <c r="P33" i="1"/>
  <c r="P32" i="1"/>
  <c r="P31" i="1"/>
  <c r="P30" i="1"/>
  <c r="P29" i="1"/>
  <c r="P28" i="1"/>
  <c r="P27" i="1"/>
  <c r="P14" i="1"/>
  <c r="P13" i="1"/>
  <c r="P12" i="1"/>
  <c r="P105" i="1"/>
  <c r="P104" i="1"/>
  <c r="P102" i="1"/>
  <c r="P101" i="1"/>
  <c r="P100" i="1"/>
  <c r="P99" i="1"/>
  <c r="P98" i="1"/>
  <c r="P95" i="1"/>
  <c r="P82" i="1"/>
  <c r="P81" i="1"/>
  <c r="P80" i="1"/>
  <c r="P79" i="1"/>
  <c r="P75" i="1"/>
  <c r="P62" i="1"/>
  <c r="P61" i="1"/>
  <c r="P60" i="1"/>
  <c r="P59" i="1"/>
  <c r="P58" i="1"/>
  <c r="P57" i="1"/>
  <c r="P55" i="1"/>
  <c r="P42" i="1"/>
  <c r="P41" i="1"/>
  <c r="P35" i="1"/>
  <c r="P21" i="1"/>
  <c r="P15" i="1"/>
  <c r="P6" i="1"/>
  <c r="I5" i="5" l="1"/>
  <c r="I6" i="5"/>
  <c r="C30" i="5"/>
  <c r="C31" i="5" s="1"/>
  <c r="C32" i="5" s="1"/>
  <c r="C33" i="5" s="1"/>
  <c r="D34" i="1" s="1"/>
  <c r="I7" i="5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F12" i="5"/>
  <c r="F13" i="5" s="1"/>
  <c r="F14" i="5" s="1"/>
  <c r="A12" i="5"/>
  <c r="A11" i="5"/>
  <c r="A10" i="5"/>
  <c r="A9" i="5"/>
  <c r="A8" i="5"/>
  <c r="A7" i="5"/>
  <c r="A6" i="5"/>
  <c r="A5" i="5"/>
  <c r="D159" i="4"/>
  <c r="E98" i="4"/>
  <c r="E99" i="4"/>
  <c r="E100" i="4"/>
  <c r="D162" i="4"/>
  <c r="D165" i="4"/>
  <c r="D168" i="4"/>
  <c r="D171" i="4"/>
  <c r="D174" i="4"/>
  <c r="D177" i="4"/>
  <c r="D180" i="4"/>
  <c r="D183" i="4"/>
  <c r="D186" i="4"/>
  <c r="D189" i="4"/>
  <c r="D192" i="4"/>
  <c r="D195" i="4"/>
  <c r="D161" i="4"/>
  <c r="D164" i="4"/>
  <c r="D167" i="4"/>
  <c r="D170" i="4"/>
  <c r="D173" i="4"/>
  <c r="D176" i="4"/>
  <c r="D179" i="4"/>
  <c r="D182" i="4"/>
  <c r="D185" i="4"/>
  <c r="D188" i="4"/>
  <c r="D191" i="4"/>
  <c r="D194" i="4"/>
  <c r="D160" i="4"/>
  <c r="D163" i="4"/>
  <c r="D166" i="4"/>
  <c r="D169" i="4"/>
  <c r="D172" i="4"/>
  <c r="D175" i="4"/>
  <c r="D178" i="4"/>
  <c r="D181" i="4"/>
  <c r="D184" i="4"/>
  <c r="D187" i="4"/>
  <c r="D190" i="4"/>
  <c r="D193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G100" i="4" s="1"/>
  <c r="S100" i="4" s="1"/>
  <c r="D99" i="4"/>
  <c r="G99" i="4" s="1"/>
  <c r="S99" i="4" s="1"/>
  <c r="D98" i="4"/>
  <c r="G98" i="4" s="1"/>
  <c r="S98" i="4" s="1"/>
  <c r="D97" i="4"/>
  <c r="G97" i="4" s="1"/>
  <c r="S97" i="4" s="1"/>
  <c r="D96" i="4"/>
  <c r="G96" i="4" s="1"/>
  <c r="S96" i="4" s="1"/>
  <c r="D95" i="4"/>
  <c r="G95" i="4" s="1"/>
  <c r="S95" i="4" s="1"/>
  <c r="D94" i="4"/>
  <c r="G94" i="4" s="1"/>
  <c r="S94" i="4" s="1"/>
  <c r="D93" i="4"/>
  <c r="G93" i="4" s="1"/>
  <c r="K96" i="4" s="1"/>
  <c r="D92" i="4"/>
  <c r="G92" i="4" s="1"/>
  <c r="S92" i="4" s="1"/>
  <c r="D91" i="4"/>
  <c r="G91" i="4" s="1"/>
  <c r="S91" i="4" s="1"/>
  <c r="D90" i="4"/>
  <c r="G90" i="4" s="1"/>
  <c r="S90" i="4" s="1"/>
  <c r="D89" i="4"/>
  <c r="G89" i="4" s="1"/>
  <c r="S89" i="4" s="1"/>
  <c r="D88" i="4"/>
  <c r="G88" i="4" s="1"/>
  <c r="S88" i="4" s="1"/>
  <c r="D87" i="4"/>
  <c r="G87" i="4" s="1"/>
  <c r="S87" i="4" s="1"/>
  <c r="D86" i="4"/>
  <c r="G86" i="4" s="1"/>
  <c r="S86" i="4" s="1"/>
  <c r="D85" i="4"/>
  <c r="G85" i="4" s="1"/>
  <c r="S85" i="4" s="1"/>
  <c r="D84" i="4"/>
  <c r="G84" i="4" s="1"/>
  <c r="S84" i="4" s="1"/>
  <c r="D83" i="4"/>
  <c r="G83" i="4" s="1"/>
  <c r="S83" i="4" s="1"/>
  <c r="D82" i="4"/>
  <c r="G82" i="4" s="1"/>
  <c r="S82" i="4" s="1"/>
  <c r="D81" i="4"/>
  <c r="G81" i="4" s="1"/>
  <c r="K84" i="4" s="1"/>
  <c r="D80" i="4"/>
  <c r="G80" i="4" s="1"/>
  <c r="S80" i="4" s="1"/>
  <c r="D79" i="4"/>
  <c r="G79" i="4" s="1"/>
  <c r="K82" i="4" s="1"/>
  <c r="D78" i="4"/>
  <c r="G78" i="4" s="1"/>
  <c r="S78" i="4" s="1"/>
  <c r="D77" i="4"/>
  <c r="G77" i="4" s="1"/>
  <c r="S77" i="4" s="1"/>
  <c r="D76" i="4"/>
  <c r="G76" i="4" s="1"/>
  <c r="K79" i="4" s="1"/>
  <c r="D75" i="4"/>
  <c r="G75" i="4" s="1"/>
  <c r="S75" i="4" s="1"/>
  <c r="D74" i="4"/>
  <c r="G74" i="4" s="1"/>
  <c r="K77" i="4" s="1"/>
  <c r="D73" i="4"/>
  <c r="G73" i="4" s="1"/>
  <c r="S73" i="4" s="1"/>
  <c r="D72" i="4"/>
  <c r="G72" i="4" s="1"/>
  <c r="S72" i="4" s="1"/>
  <c r="D71" i="4"/>
  <c r="G71" i="4" s="1"/>
  <c r="S71" i="4" s="1"/>
  <c r="D70" i="4"/>
  <c r="G70" i="4" s="1"/>
  <c r="S70" i="4" s="1"/>
  <c r="D69" i="4"/>
  <c r="G69" i="4" s="1"/>
  <c r="S69" i="4" s="1"/>
  <c r="D68" i="4"/>
  <c r="G68" i="4" s="1"/>
  <c r="S68" i="4" s="1"/>
  <c r="D67" i="4"/>
  <c r="G67" i="4" s="1"/>
  <c r="S67" i="4" s="1"/>
  <c r="D66" i="4"/>
  <c r="G66" i="4" s="1"/>
  <c r="S66" i="4" s="1"/>
  <c r="D65" i="4"/>
  <c r="G65" i="4" s="1"/>
  <c r="K68" i="4" s="1"/>
  <c r="D64" i="4"/>
  <c r="G64" i="4" s="1"/>
  <c r="K67" i="4" s="1"/>
  <c r="D63" i="4"/>
  <c r="G63" i="4" s="1"/>
  <c r="S63" i="4" s="1"/>
  <c r="D62" i="4"/>
  <c r="G62" i="4" s="1"/>
  <c r="S62" i="4" s="1"/>
  <c r="D61" i="4"/>
  <c r="G61" i="4" s="1"/>
  <c r="S61" i="4" s="1"/>
  <c r="D60" i="4"/>
  <c r="G60" i="4" s="1"/>
  <c r="S60" i="4" s="1"/>
  <c r="D59" i="4"/>
  <c r="G59" i="4" s="1"/>
  <c r="S59" i="4" s="1"/>
  <c r="D58" i="4"/>
  <c r="G58" i="4" s="1"/>
  <c r="S58" i="4" s="1"/>
  <c r="D57" i="4"/>
  <c r="G57" i="4" s="1"/>
  <c r="S57" i="4" s="1"/>
  <c r="D56" i="4"/>
  <c r="G56" i="4" s="1"/>
  <c r="S56" i="4" s="1"/>
  <c r="D55" i="4"/>
  <c r="G55" i="4" s="1"/>
  <c r="K58" i="4" s="1"/>
  <c r="D54" i="4"/>
  <c r="G54" i="4" s="1"/>
  <c r="K57" i="4" s="1"/>
  <c r="D53" i="4"/>
  <c r="G53" i="4" s="1"/>
  <c r="K56" i="4" s="1"/>
  <c r="D52" i="4"/>
  <c r="G52" i="4" s="1"/>
  <c r="S52" i="4" s="1"/>
  <c r="D51" i="4"/>
  <c r="G51" i="4" s="1"/>
  <c r="S51" i="4" s="1"/>
  <c r="D50" i="4"/>
  <c r="G50" i="4" s="1"/>
  <c r="S50" i="4" s="1"/>
  <c r="D49" i="4"/>
  <c r="G49" i="4" s="1"/>
  <c r="S49" i="4" s="1"/>
  <c r="D48" i="4"/>
  <c r="G48" i="4" s="1"/>
  <c r="S48" i="4" s="1"/>
  <c r="D47" i="4"/>
  <c r="G47" i="4" s="1"/>
  <c r="S47" i="4" s="1"/>
  <c r="D46" i="4"/>
  <c r="G46" i="4" s="1"/>
  <c r="S46" i="4" s="1"/>
  <c r="D45" i="4"/>
  <c r="G45" i="4" s="1"/>
  <c r="K48" i="4" s="1"/>
  <c r="D44" i="4"/>
  <c r="G44" i="4" s="1"/>
  <c r="S44" i="4" s="1"/>
  <c r="D43" i="4"/>
  <c r="G43" i="4" s="1"/>
  <c r="S43" i="4" s="1"/>
  <c r="D42" i="4"/>
  <c r="G42" i="4" s="1"/>
  <c r="K45" i="4" s="1"/>
  <c r="D41" i="4"/>
  <c r="G41" i="4" s="1"/>
  <c r="S41" i="4" s="1"/>
  <c r="D40" i="4"/>
  <c r="G40" i="4" s="1"/>
  <c r="S40" i="4" s="1"/>
  <c r="D39" i="4"/>
  <c r="G39" i="4" s="1"/>
  <c r="S39" i="4" s="1"/>
  <c r="D38" i="4"/>
  <c r="G38" i="4" s="1"/>
  <c r="S38" i="4" s="1"/>
  <c r="D37" i="4"/>
  <c r="G37" i="4" s="1"/>
  <c r="S37" i="4" s="1"/>
  <c r="D36" i="4"/>
  <c r="G36" i="4" s="1"/>
  <c r="S36" i="4" s="1"/>
  <c r="D35" i="4"/>
  <c r="G35" i="4" s="1"/>
  <c r="K38" i="4" s="1"/>
  <c r="D34" i="4"/>
  <c r="G34" i="4" s="1"/>
  <c r="K37" i="4" s="1"/>
  <c r="D33" i="4"/>
  <c r="G33" i="4" s="1"/>
  <c r="S33" i="4" s="1"/>
  <c r="D32" i="4"/>
  <c r="G32" i="4" s="1"/>
  <c r="S32" i="4" s="1"/>
  <c r="D31" i="4"/>
  <c r="G31" i="4" s="1"/>
  <c r="K34" i="4" s="1"/>
  <c r="D30" i="4"/>
  <c r="G30" i="4" s="1"/>
  <c r="K33" i="4" s="1"/>
  <c r="D29" i="4"/>
  <c r="G29" i="4" s="1"/>
  <c r="K32" i="4" s="1"/>
  <c r="D28" i="4"/>
  <c r="G28" i="4" s="1"/>
  <c r="S28" i="4" s="1"/>
  <c r="D27" i="4"/>
  <c r="G27" i="4" s="1"/>
  <c r="S27" i="4" s="1"/>
  <c r="D26" i="4"/>
  <c r="G26" i="4" s="1"/>
  <c r="K29" i="4" s="1"/>
  <c r="D25" i="4"/>
  <c r="G25" i="4" s="1"/>
  <c r="K28" i="4" s="1"/>
  <c r="D24" i="4"/>
  <c r="G24" i="4" s="1"/>
  <c r="S24" i="4" s="1"/>
  <c r="D23" i="4"/>
  <c r="G23" i="4" s="1"/>
  <c r="S23" i="4" s="1"/>
  <c r="D22" i="4"/>
  <c r="G22" i="4" s="1"/>
  <c r="K25" i="4" s="1"/>
  <c r="D21" i="4"/>
  <c r="G21" i="4" s="1"/>
  <c r="S21" i="4" s="1"/>
  <c r="D20" i="4"/>
  <c r="G20" i="4" s="1"/>
  <c r="S20" i="4" s="1"/>
  <c r="D19" i="4"/>
  <c r="G19" i="4" s="1"/>
  <c r="S19" i="4" s="1"/>
  <c r="D18" i="4"/>
  <c r="G18" i="4" s="1"/>
  <c r="S18" i="4" s="1"/>
  <c r="D17" i="4"/>
  <c r="G17" i="4" s="1"/>
  <c r="S17" i="4" s="1"/>
  <c r="D16" i="4"/>
  <c r="G16" i="4" s="1"/>
  <c r="S16" i="4" s="1"/>
  <c r="D15" i="4"/>
  <c r="G15" i="4" s="1"/>
  <c r="K18" i="4" s="1"/>
  <c r="D14" i="4"/>
  <c r="G14" i="4" s="1"/>
  <c r="K17" i="4" s="1"/>
  <c r="D13" i="4"/>
  <c r="G13" i="4" s="1"/>
  <c r="S13" i="4" s="1"/>
  <c r="D12" i="4"/>
  <c r="G12" i="4" s="1"/>
  <c r="S12" i="4" s="1"/>
  <c r="D11" i="4"/>
  <c r="G11" i="4" s="1"/>
  <c r="K14" i="4" s="1"/>
  <c r="D10" i="4"/>
  <c r="G10" i="4" s="1"/>
  <c r="S10" i="4" s="1"/>
  <c r="D9" i="4"/>
  <c r="G9" i="4" s="1"/>
  <c r="S9" i="4" s="1"/>
  <c r="D8" i="4"/>
  <c r="G8" i="4" s="1"/>
  <c r="K11" i="4" s="1"/>
  <c r="D7" i="4"/>
  <c r="G7" i="4" s="1"/>
  <c r="S7" i="4" s="1"/>
  <c r="D6" i="4"/>
  <c r="G6" i="4" s="1"/>
  <c r="K9" i="4" s="1"/>
  <c r="D5" i="4"/>
  <c r="G5" i="4" s="1"/>
  <c r="S5" i="4" s="1"/>
  <c r="D4" i="4"/>
  <c r="G4" i="4" s="1"/>
  <c r="S4" i="4" s="1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A101" i="4"/>
  <c r="A104" i="4"/>
  <c r="A107" i="4"/>
  <c r="A110" i="4"/>
  <c r="A113" i="4"/>
  <c r="A116" i="4"/>
  <c r="A119" i="4"/>
  <c r="A122" i="4"/>
  <c r="A125" i="4"/>
  <c r="A128" i="4"/>
  <c r="A131" i="4"/>
  <c r="A134" i="4"/>
  <c r="A137" i="4"/>
  <c r="A140" i="4"/>
  <c r="A143" i="4"/>
  <c r="A146" i="4"/>
  <c r="A149" i="4"/>
  <c r="A152" i="4"/>
  <c r="A155" i="4"/>
  <c r="A158" i="4"/>
  <c r="A161" i="4"/>
  <c r="A164" i="4"/>
  <c r="A167" i="4"/>
  <c r="A170" i="4"/>
  <c r="A173" i="4"/>
  <c r="A176" i="4"/>
  <c r="A179" i="4"/>
  <c r="A182" i="4"/>
  <c r="A185" i="4"/>
  <c r="A188" i="4"/>
  <c r="A191" i="4"/>
  <c r="A194" i="4"/>
  <c r="A102" i="4"/>
  <c r="A105" i="4"/>
  <c r="A108" i="4"/>
  <c r="A111" i="4"/>
  <c r="A114" i="4"/>
  <c r="A117" i="4"/>
  <c r="A120" i="4"/>
  <c r="A123" i="4"/>
  <c r="A126" i="4"/>
  <c r="A129" i="4"/>
  <c r="A132" i="4"/>
  <c r="A135" i="4"/>
  <c r="A138" i="4"/>
  <c r="A141" i="4"/>
  <c r="A144" i="4"/>
  <c r="A147" i="4"/>
  <c r="A150" i="4"/>
  <c r="A153" i="4"/>
  <c r="A156" i="4"/>
  <c r="A159" i="4"/>
  <c r="A103" i="4"/>
  <c r="A106" i="4"/>
  <c r="A109" i="4"/>
  <c r="A112" i="4"/>
  <c r="A115" i="4"/>
  <c r="A118" i="4"/>
  <c r="A121" i="4"/>
  <c r="A124" i="4"/>
  <c r="A127" i="4"/>
  <c r="A130" i="4"/>
  <c r="A133" i="4"/>
  <c r="A136" i="4"/>
  <c r="A139" i="4"/>
  <c r="A142" i="4"/>
  <c r="A145" i="4"/>
  <c r="A148" i="4"/>
  <c r="A151" i="4"/>
  <c r="A154" i="4"/>
  <c r="A157" i="4"/>
  <c r="A160" i="4"/>
  <c r="A163" i="4"/>
  <c r="A166" i="4"/>
  <c r="A169" i="4"/>
  <c r="A172" i="4"/>
  <c r="A175" i="4"/>
  <c r="A178" i="4"/>
  <c r="A181" i="4"/>
  <c r="A184" i="4"/>
  <c r="A187" i="4"/>
  <c r="A190" i="4"/>
  <c r="A193" i="4"/>
  <c r="A162" i="4"/>
  <c r="A165" i="4"/>
  <c r="A168" i="4"/>
  <c r="A171" i="4"/>
  <c r="A174" i="4"/>
  <c r="A177" i="4"/>
  <c r="A180" i="4"/>
  <c r="A183" i="4"/>
  <c r="A186" i="4"/>
  <c r="A189" i="4"/>
  <c r="A192" i="4"/>
  <c r="A195" i="4"/>
  <c r="C159" i="4"/>
  <c r="C4" i="4"/>
  <c r="C5" i="4"/>
  <c r="I8" i="4" s="1"/>
  <c r="C6" i="4"/>
  <c r="C7" i="4"/>
  <c r="C8" i="4"/>
  <c r="C9" i="4"/>
  <c r="C10" i="4"/>
  <c r="C11" i="4"/>
  <c r="C12" i="4"/>
  <c r="C13" i="4"/>
  <c r="I16" i="4" s="1"/>
  <c r="C14" i="4"/>
  <c r="C15" i="4"/>
  <c r="C16" i="4"/>
  <c r="C17" i="4"/>
  <c r="C18" i="4"/>
  <c r="C19" i="4"/>
  <c r="C20" i="4"/>
  <c r="C21" i="4"/>
  <c r="C22" i="4"/>
  <c r="C23" i="4"/>
  <c r="I26" i="4" s="1"/>
  <c r="C24" i="4"/>
  <c r="C25" i="4"/>
  <c r="I28" i="4" s="1"/>
  <c r="C26" i="4"/>
  <c r="C27" i="4"/>
  <c r="C28" i="4"/>
  <c r="C29" i="4"/>
  <c r="C30" i="4"/>
  <c r="C31" i="4"/>
  <c r="C32" i="4"/>
  <c r="C33" i="4"/>
  <c r="I36" i="4" s="1"/>
  <c r="C34" i="4"/>
  <c r="C35" i="4"/>
  <c r="C36" i="4"/>
  <c r="C37" i="4"/>
  <c r="C38" i="4"/>
  <c r="C39" i="4"/>
  <c r="C40" i="4"/>
  <c r="C41" i="4"/>
  <c r="C42" i="4"/>
  <c r="C43" i="4"/>
  <c r="I46" i="4" s="1"/>
  <c r="C44" i="4"/>
  <c r="C45" i="4"/>
  <c r="I48" i="4" s="1"/>
  <c r="C46" i="4"/>
  <c r="C47" i="4"/>
  <c r="C48" i="4"/>
  <c r="C49" i="4"/>
  <c r="C50" i="4"/>
  <c r="C51" i="4"/>
  <c r="C52" i="4"/>
  <c r="C53" i="4"/>
  <c r="I56" i="4" s="1"/>
  <c r="C54" i="4"/>
  <c r="C55" i="4"/>
  <c r="C56" i="4"/>
  <c r="C57" i="4"/>
  <c r="C58" i="4"/>
  <c r="C59" i="4"/>
  <c r="C60" i="4"/>
  <c r="C61" i="4"/>
  <c r="C62" i="4"/>
  <c r="C63" i="4"/>
  <c r="I66" i="4" s="1"/>
  <c r="C64" i="4"/>
  <c r="C65" i="4"/>
  <c r="I68" i="4" s="1"/>
  <c r="C66" i="4"/>
  <c r="C67" i="4"/>
  <c r="C68" i="4"/>
  <c r="C69" i="4"/>
  <c r="C70" i="4"/>
  <c r="C71" i="4"/>
  <c r="C72" i="4"/>
  <c r="C73" i="4"/>
  <c r="I76" i="4" s="1"/>
  <c r="C74" i="4"/>
  <c r="C75" i="4"/>
  <c r="C76" i="4"/>
  <c r="C77" i="4"/>
  <c r="C78" i="4"/>
  <c r="C79" i="4"/>
  <c r="C80" i="4"/>
  <c r="C81" i="4"/>
  <c r="C82" i="4"/>
  <c r="C83" i="4"/>
  <c r="I86" i="4" s="1"/>
  <c r="C84" i="4"/>
  <c r="C85" i="4"/>
  <c r="I88" i="4" s="1"/>
  <c r="C86" i="4"/>
  <c r="C87" i="4"/>
  <c r="C88" i="4"/>
  <c r="C89" i="4"/>
  <c r="C90" i="4"/>
  <c r="C91" i="4"/>
  <c r="C92" i="4"/>
  <c r="C93" i="4"/>
  <c r="I96" i="4" s="1"/>
  <c r="C94" i="4"/>
  <c r="C95" i="4"/>
  <c r="I98" i="4" s="1"/>
  <c r="C96" i="4"/>
  <c r="C97" i="4"/>
  <c r="C98" i="4"/>
  <c r="C99" i="4"/>
  <c r="C100" i="4"/>
  <c r="I103" i="4" s="1"/>
  <c r="C101" i="4"/>
  <c r="C102" i="4"/>
  <c r="C103" i="4"/>
  <c r="I106" i="4" s="1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I109" i="4"/>
  <c r="I108" i="4"/>
  <c r="I107" i="4"/>
  <c r="I105" i="4"/>
  <c r="I104" i="4"/>
  <c r="I102" i="4"/>
  <c r="I101" i="4"/>
  <c r="I100" i="4"/>
  <c r="A100" i="4"/>
  <c r="I99" i="4"/>
  <c r="A99" i="4"/>
  <c r="A98" i="4"/>
  <c r="I97" i="4"/>
  <c r="A97" i="4"/>
  <c r="A96" i="4"/>
  <c r="I95" i="4"/>
  <c r="A95" i="4"/>
  <c r="I94" i="4"/>
  <c r="A94" i="4"/>
  <c r="I93" i="4"/>
  <c r="A93" i="4"/>
  <c r="I92" i="4"/>
  <c r="A92" i="4"/>
  <c r="I91" i="4"/>
  <c r="A91" i="4"/>
  <c r="I90" i="4"/>
  <c r="A90" i="4"/>
  <c r="I89" i="4"/>
  <c r="A89" i="4"/>
  <c r="A88" i="4"/>
  <c r="I87" i="4"/>
  <c r="A87" i="4"/>
  <c r="A86" i="4"/>
  <c r="I85" i="4"/>
  <c r="A85" i="4"/>
  <c r="I84" i="4"/>
  <c r="A84" i="4"/>
  <c r="I83" i="4"/>
  <c r="A83" i="4"/>
  <c r="I82" i="4"/>
  <c r="A82" i="4"/>
  <c r="I81" i="4"/>
  <c r="A81" i="4"/>
  <c r="I80" i="4"/>
  <c r="A80" i="4"/>
  <c r="I79" i="4"/>
  <c r="A79" i="4"/>
  <c r="I78" i="4"/>
  <c r="A78" i="4"/>
  <c r="I77" i="4"/>
  <c r="A77" i="4"/>
  <c r="A76" i="4"/>
  <c r="I75" i="4"/>
  <c r="A75" i="4"/>
  <c r="I74" i="4"/>
  <c r="A74" i="4"/>
  <c r="I73" i="4"/>
  <c r="A73" i="4"/>
  <c r="I72" i="4"/>
  <c r="A72" i="4"/>
  <c r="I71" i="4"/>
  <c r="A71" i="4"/>
  <c r="I70" i="4"/>
  <c r="A70" i="4"/>
  <c r="I69" i="4"/>
  <c r="A69" i="4"/>
  <c r="A68" i="4"/>
  <c r="I67" i="4"/>
  <c r="A67" i="4"/>
  <c r="A66" i="4"/>
  <c r="I65" i="4"/>
  <c r="A65" i="4"/>
  <c r="I64" i="4"/>
  <c r="A64" i="4"/>
  <c r="I63" i="4"/>
  <c r="A63" i="4"/>
  <c r="I62" i="4"/>
  <c r="A62" i="4"/>
  <c r="I61" i="4"/>
  <c r="A61" i="4"/>
  <c r="I60" i="4"/>
  <c r="A60" i="4"/>
  <c r="I59" i="4"/>
  <c r="A59" i="4"/>
  <c r="I58" i="4"/>
  <c r="A58" i="4"/>
  <c r="I57" i="4"/>
  <c r="A57" i="4"/>
  <c r="A56" i="4"/>
  <c r="I55" i="4"/>
  <c r="A55" i="4"/>
  <c r="I54" i="4"/>
  <c r="A54" i="4"/>
  <c r="I53" i="4"/>
  <c r="A53" i="4"/>
  <c r="I52" i="4"/>
  <c r="A52" i="4"/>
  <c r="I51" i="4"/>
  <c r="A51" i="4"/>
  <c r="I50" i="4"/>
  <c r="A50" i="4"/>
  <c r="I49" i="4"/>
  <c r="A49" i="4"/>
  <c r="A48" i="4"/>
  <c r="I47" i="4"/>
  <c r="A47" i="4"/>
  <c r="A46" i="4"/>
  <c r="I45" i="4"/>
  <c r="A45" i="4"/>
  <c r="I44" i="4"/>
  <c r="A44" i="4"/>
  <c r="I43" i="4"/>
  <c r="A43" i="4"/>
  <c r="I42" i="4"/>
  <c r="A42" i="4"/>
  <c r="I41" i="4"/>
  <c r="A41" i="4"/>
  <c r="I40" i="4"/>
  <c r="A40" i="4"/>
  <c r="I39" i="4"/>
  <c r="A39" i="4"/>
  <c r="I38" i="4"/>
  <c r="A38" i="4"/>
  <c r="I37" i="4"/>
  <c r="A37" i="4"/>
  <c r="A36" i="4"/>
  <c r="I35" i="4"/>
  <c r="A35" i="4"/>
  <c r="I34" i="4"/>
  <c r="A34" i="4"/>
  <c r="I33" i="4"/>
  <c r="A33" i="4"/>
  <c r="I32" i="4"/>
  <c r="A32" i="4"/>
  <c r="I31" i="4"/>
  <c r="A31" i="4"/>
  <c r="I30" i="4"/>
  <c r="A30" i="4"/>
  <c r="I29" i="4"/>
  <c r="A29" i="4"/>
  <c r="A28" i="4"/>
  <c r="I27" i="4"/>
  <c r="A27" i="4"/>
  <c r="A26" i="4"/>
  <c r="I25" i="4"/>
  <c r="A25" i="4"/>
  <c r="I24" i="4"/>
  <c r="A24" i="4"/>
  <c r="I23" i="4"/>
  <c r="A23" i="4"/>
  <c r="I22" i="4"/>
  <c r="A22" i="4"/>
  <c r="I21" i="4"/>
  <c r="A21" i="4"/>
  <c r="I20" i="4"/>
  <c r="A20" i="4"/>
  <c r="I19" i="4"/>
  <c r="A19" i="4"/>
  <c r="I18" i="4"/>
  <c r="A18" i="4"/>
  <c r="I17" i="4"/>
  <c r="A17" i="4"/>
  <c r="A16" i="4"/>
  <c r="I15" i="4"/>
  <c r="A15" i="4"/>
  <c r="I14" i="4"/>
  <c r="A14" i="4"/>
  <c r="I13" i="4"/>
  <c r="A13" i="4"/>
  <c r="I12" i="4"/>
  <c r="A12" i="4"/>
  <c r="I11" i="4"/>
  <c r="A11" i="4"/>
  <c r="I10" i="4"/>
  <c r="A10" i="4"/>
  <c r="I9" i="4"/>
  <c r="A9" i="4"/>
  <c r="I7" i="4"/>
  <c r="A8" i="4"/>
  <c r="A7" i="4"/>
  <c r="A6" i="4"/>
  <c r="A5" i="4"/>
  <c r="A4" i="4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E96" i="2"/>
  <c r="E97" i="2"/>
  <c r="E98" i="2"/>
  <c r="D157" i="2"/>
  <c r="D146" i="2"/>
  <c r="D147" i="2"/>
  <c r="D148" i="2"/>
  <c r="D149" i="2"/>
  <c r="D2" i="2"/>
  <c r="G2" i="2" s="1"/>
  <c r="H2" i="2" s="1"/>
  <c r="I2" i="2" s="1"/>
  <c r="AA5" i="2" s="1"/>
  <c r="D3" i="2"/>
  <c r="G3" i="2" s="1"/>
  <c r="H3" i="2" s="1"/>
  <c r="I3" i="2" s="1"/>
  <c r="AA6" i="2" s="1"/>
  <c r="D4" i="2"/>
  <c r="G4" i="2" s="1"/>
  <c r="H4" i="2" s="1"/>
  <c r="I4" i="2" s="1"/>
  <c r="AA7" i="2" s="1"/>
  <c r="D5" i="2"/>
  <c r="G5" i="2" s="1"/>
  <c r="H5" i="2" s="1"/>
  <c r="I5" i="2" s="1"/>
  <c r="AA8" i="2" s="1"/>
  <c r="D6" i="2"/>
  <c r="G6" i="2" s="1"/>
  <c r="H6" i="2" s="1"/>
  <c r="I6" i="2" s="1"/>
  <c r="AA9" i="2" s="1"/>
  <c r="D7" i="2"/>
  <c r="G7" i="2" s="1"/>
  <c r="H7" i="2" s="1"/>
  <c r="I7" i="2" s="1"/>
  <c r="AA10" i="2" s="1"/>
  <c r="D8" i="2"/>
  <c r="G8" i="2" s="1"/>
  <c r="H8" i="2" s="1"/>
  <c r="I8" i="2" s="1"/>
  <c r="AA11" i="2" s="1"/>
  <c r="D9" i="2"/>
  <c r="G9" i="2" s="1"/>
  <c r="H9" i="2" s="1"/>
  <c r="I9" i="2" s="1"/>
  <c r="AA12" i="2" s="1"/>
  <c r="D10" i="2"/>
  <c r="G10" i="2" s="1"/>
  <c r="H10" i="2" s="1"/>
  <c r="I10" i="2" s="1"/>
  <c r="AA13" i="2" s="1"/>
  <c r="D11" i="2"/>
  <c r="G11" i="2" s="1"/>
  <c r="H11" i="2" s="1"/>
  <c r="I11" i="2" s="1"/>
  <c r="AA14" i="2" s="1"/>
  <c r="D12" i="2"/>
  <c r="G12" i="2" s="1"/>
  <c r="H12" i="2" s="1"/>
  <c r="I12" i="2" s="1"/>
  <c r="AA15" i="2" s="1"/>
  <c r="D13" i="2"/>
  <c r="G13" i="2" s="1"/>
  <c r="H13" i="2" s="1"/>
  <c r="I13" i="2" s="1"/>
  <c r="AA16" i="2" s="1"/>
  <c r="D14" i="2"/>
  <c r="G14" i="2" s="1"/>
  <c r="H14" i="2" s="1"/>
  <c r="I14" i="2" s="1"/>
  <c r="AA17" i="2" s="1"/>
  <c r="D15" i="2"/>
  <c r="G15" i="2" s="1"/>
  <c r="H15" i="2" s="1"/>
  <c r="I15" i="2" s="1"/>
  <c r="AA18" i="2" s="1"/>
  <c r="D16" i="2"/>
  <c r="G16" i="2" s="1"/>
  <c r="H16" i="2" s="1"/>
  <c r="I16" i="2" s="1"/>
  <c r="AA19" i="2" s="1"/>
  <c r="D17" i="2"/>
  <c r="G17" i="2" s="1"/>
  <c r="H17" i="2" s="1"/>
  <c r="I17" i="2" s="1"/>
  <c r="AA20" i="2" s="1"/>
  <c r="D18" i="2"/>
  <c r="G18" i="2" s="1"/>
  <c r="H18" i="2" s="1"/>
  <c r="I18" i="2" s="1"/>
  <c r="AA21" i="2" s="1"/>
  <c r="D19" i="2"/>
  <c r="G19" i="2" s="1"/>
  <c r="H19" i="2" s="1"/>
  <c r="I19" i="2" s="1"/>
  <c r="AA22" i="2" s="1"/>
  <c r="D20" i="2"/>
  <c r="G20" i="2" s="1"/>
  <c r="H20" i="2" s="1"/>
  <c r="I20" i="2" s="1"/>
  <c r="AA23" i="2" s="1"/>
  <c r="D21" i="2"/>
  <c r="G21" i="2" s="1"/>
  <c r="H21" i="2" s="1"/>
  <c r="I21" i="2" s="1"/>
  <c r="AA24" i="2" s="1"/>
  <c r="D22" i="2"/>
  <c r="G22" i="2" s="1"/>
  <c r="H22" i="2" s="1"/>
  <c r="I22" i="2" s="1"/>
  <c r="AA25" i="2" s="1"/>
  <c r="D23" i="2"/>
  <c r="G23" i="2" s="1"/>
  <c r="H23" i="2" s="1"/>
  <c r="I23" i="2" s="1"/>
  <c r="AA26" i="2" s="1"/>
  <c r="D24" i="2"/>
  <c r="G24" i="2" s="1"/>
  <c r="H24" i="2" s="1"/>
  <c r="I24" i="2" s="1"/>
  <c r="AA27" i="2" s="1"/>
  <c r="D25" i="2"/>
  <c r="G25" i="2" s="1"/>
  <c r="H25" i="2" s="1"/>
  <c r="I25" i="2" s="1"/>
  <c r="AA28" i="2" s="1"/>
  <c r="D26" i="2"/>
  <c r="G26" i="2" s="1"/>
  <c r="H26" i="2" s="1"/>
  <c r="I26" i="2" s="1"/>
  <c r="AA29" i="2" s="1"/>
  <c r="D27" i="2"/>
  <c r="G27" i="2" s="1"/>
  <c r="H27" i="2" s="1"/>
  <c r="I27" i="2" s="1"/>
  <c r="AA30" i="2" s="1"/>
  <c r="D28" i="2"/>
  <c r="G28" i="2" s="1"/>
  <c r="H28" i="2" s="1"/>
  <c r="I28" i="2" s="1"/>
  <c r="AA31" i="2" s="1"/>
  <c r="D29" i="2"/>
  <c r="G29" i="2" s="1"/>
  <c r="H29" i="2" s="1"/>
  <c r="I29" i="2" s="1"/>
  <c r="AA32" i="2" s="1"/>
  <c r="D30" i="2"/>
  <c r="G30" i="2" s="1"/>
  <c r="H30" i="2" s="1"/>
  <c r="I30" i="2" s="1"/>
  <c r="AA33" i="2" s="1"/>
  <c r="D31" i="2"/>
  <c r="G31" i="2" s="1"/>
  <c r="H31" i="2" s="1"/>
  <c r="I31" i="2" s="1"/>
  <c r="AA34" i="2" s="1"/>
  <c r="D32" i="2"/>
  <c r="G32" i="2" s="1"/>
  <c r="H32" i="2" s="1"/>
  <c r="I32" i="2" s="1"/>
  <c r="AA35" i="2" s="1"/>
  <c r="D33" i="2"/>
  <c r="G33" i="2" s="1"/>
  <c r="H33" i="2" s="1"/>
  <c r="I33" i="2" s="1"/>
  <c r="AA36" i="2" s="1"/>
  <c r="D34" i="2"/>
  <c r="G34" i="2" s="1"/>
  <c r="H34" i="2" s="1"/>
  <c r="I34" i="2" s="1"/>
  <c r="AA37" i="2" s="1"/>
  <c r="D35" i="2"/>
  <c r="G35" i="2" s="1"/>
  <c r="H35" i="2" s="1"/>
  <c r="I35" i="2" s="1"/>
  <c r="AA38" i="2" s="1"/>
  <c r="D36" i="2"/>
  <c r="G36" i="2" s="1"/>
  <c r="H36" i="2" s="1"/>
  <c r="I36" i="2" s="1"/>
  <c r="AA39" i="2" s="1"/>
  <c r="D37" i="2"/>
  <c r="G37" i="2" s="1"/>
  <c r="H37" i="2" s="1"/>
  <c r="I37" i="2" s="1"/>
  <c r="AA40" i="2" s="1"/>
  <c r="D38" i="2"/>
  <c r="G38" i="2" s="1"/>
  <c r="D39" i="2"/>
  <c r="G39" i="2" s="1"/>
  <c r="H39" i="2" s="1"/>
  <c r="I39" i="2" s="1"/>
  <c r="AA42" i="2" s="1"/>
  <c r="D40" i="2"/>
  <c r="G40" i="2" s="1"/>
  <c r="H40" i="2" s="1"/>
  <c r="I40" i="2" s="1"/>
  <c r="AA43" i="2" s="1"/>
  <c r="D41" i="2"/>
  <c r="G41" i="2" s="1"/>
  <c r="H41" i="2" s="1"/>
  <c r="I41" i="2" s="1"/>
  <c r="AA44" i="2" s="1"/>
  <c r="D42" i="2"/>
  <c r="G42" i="2" s="1"/>
  <c r="H42" i="2" s="1"/>
  <c r="I42" i="2" s="1"/>
  <c r="AA45" i="2" s="1"/>
  <c r="D43" i="2"/>
  <c r="G43" i="2" s="1"/>
  <c r="H43" i="2" s="1"/>
  <c r="I43" i="2" s="1"/>
  <c r="AA46" i="2" s="1"/>
  <c r="D44" i="2"/>
  <c r="G44" i="2" s="1"/>
  <c r="H44" i="2" s="1"/>
  <c r="I44" i="2" s="1"/>
  <c r="AA47" i="2" s="1"/>
  <c r="D45" i="2"/>
  <c r="G45" i="2" s="1"/>
  <c r="H45" i="2" s="1"/>
  <c r="I45" i="2" s="1"/>
  <c r="AA48" i="2" s="1"/>
  <c r="D46" i="2"/>
  <c r="G46" i="2" s="1"/>
  <c r="H46" i="2" s="1"/>
  <c r="I46" i="2" s="1"/>
  <c r="AA49" i="2" s="1"/>
  <c r="D47" i="2"/>
  <c r="G47" i="2" s="1"/>
  <c r="H47" i="2" s="1"/>
  <c r="I47" i="2" s="1"/>
  <c r="AA50" i="2" s="1"/>
  <c r="D48" i="2"/>
  <c r="G48" i="2" s="1"/>
  <c r="H48" i="2" s="1"/>
  <c r="I48" i="2" s="1"/>
  <c r="AA51" i="2" s="1"/>
  <c r="D49" i="2"/>
  <c r="G49" i="2" s="1"/>
  <c r="H49" i="2" s="1"/>
  <c r="I49" i="2" s="1"/>
  <c r="AA52" i="2" s="1"/>
  <c r="D50" i="2"/>
  <c r="G50" i="2" s="1"/>
  <c r="H50" i="2" s="1"/>
  <c r="I50" i="2" s="1"/>
  <c r="AA53" i="2" s="1"/>
  <c r="D51" i="2"/>
  <c r="G51" i="2" s="1"/>
  <c r="H51" i="2" s="1"/>
  <c r="I51" i="2" s="1"/>
  <c r="AA54" i="2" s="1"/>
  <c r="D52" i="2"/>
  <c r="G52" i="2" s="1"/>
  <c r="H52" i="2" s="1"/>
  <c r="I52" i="2" s="1"/>
  <c r="AA55" i="2" s="1"/>
  <c r="D53" i="2"/>
  <c r="G53" i="2" s="1"/>
  <c r="H53" i="2" s="1"/>
  <c r="I53" i="2" s="1"/>
  <c r="AA56" i="2" s="1"/>
  <c r="D54" i="2"/>
  <c r="G54" i="2" s="1"/>
  <c r="H54" i="2" s="1"/>
  <c r="I54" i="2" s="1"/>
  <c r="AA57" i="2" s="1"/>
  <c r="D55" i="2"/>
  <c r="G55" i="2" s="1"/>
  <c r="H55" i="2" s="1"/>
  <c r="I55" i="2" s="1"/>
  <c r="AA58" i="2" s="1"/>
  <c r="D56" i="2"/>
  <c r="G56" i="2" s="1"/>
  <c r="H56" i="2" s="1"/>
  <c r="I56" i="2" s="1"/>
  <c r="AA59" i="2" s="1"/>
  <c r="D57" i="2"/>
  <c r="G57" i="2" s="1"/>
  <c r="H57" i="2" s="1"/>
  <c r="I57" i="2" s="1"/>
  <c r="AA60" i="2" s="1"/>
  <c r="D58" i="2"/>
  <c r="G58" i="2" s="1"/>
  <c r="D59" i="2"/>
  <c r="G59" i="2" s="1"/>
  <c r="H59" i="2" s="1"/>
  <c r="I59" i="2" s="1"/>
  <c r="AA62" i="2" s="1"/>
  <c r="D60" i="2"/>
  <c r="G60" i="2" s="1"/>
  <c r="H60" i="2" s="1"/>
  <c r="I60" i="2" s="1"/>
  <c r="AA63" i="2" s="1"/>
  <c r="D61" i="2"/>
  <c r="G61" i="2" s="1"/>
  <c r="H61" i="2" s="1"/>
  <c r="I61" i="2" s="1"/>
  <c r="AA64" i="2" s="1"/>
  <c r="D62" i="2"/>
  <c r="G62" i="2" s="1"/>
  <c r="H62" i="2" s="1"/>
  <c r="I62" i="2" s="1"/>
  <c r="AA65" i="2" s="1"/>
  <c r="D63" i="2"/>
  <c r="G63" i="2" s="1"/>
  <c r="H63" i="2" s="1"/>
  <c r="I63" i="2" s="1"/>
  <c r="AA66" i="2" s="1"/>
  <c r="D64" i="2"/>
  <c r="G64" i="2" s="1"/>
  <c r="H64" i="2" s="1"/>
  <c r="I64" i="2" s="1"/>
  <c r="AA67" i="2" s="1"/>
  <c r="D65" i="2"/>
  <c r="G65" i="2" s="1"/>
  <c r="H65" i="2" s="1"/>
  <c r="I65" i="2" s="1"/>
  <c r="D66" i="2"/>
  <c r="G66" i="2" s="1"/>
  <c r="H66" i="2" s="1"/>
  <c r="I66" i="2" s="1"/>
  <c r="AA69" i="2" s="1"/>
  <c r="D67" i="2"/>
  <c r="G67" i="2" s="1"/>
  <c r="H67" i="2" s="1"/>
  <c r="I67" i="2" s="1"/>
  <c r="AA70" i="2" s="1"/>
  <c r="D68" i="2"/>
  <c r="G68" i="2" s="1"/>
  <c r="D69" i="2"/>
  <c r="G69" i="2" s="1"/>
  <c r="H69" i="2" s="1"/>
  <c r="I69" i="2" s="1"/>
  <c r="AA72" i="2" s="1"/>
  <c r="D70" i="2"/>
  <c r="G70" i="2" s="1"/>
  <c r="H70" i="2" s="1"/>
  <c r="I70" i="2" s="1"/>
  <c r="AA73" i="2" s="1"/>
  <c r="D71" i="2"/>
  <c r="G71" i="2" s="1"/>
  <c r="H71" i="2" s="1"/>
  <c r="I71" i="2" s="1"/>
  <c r="AA74" i="2" s="1"/>
  <c r="D72" i="2"/>
  <c r="G72" i="2" s="1"/>
  <c r="H72" i="2" s="1"/>
  <c r="I72" i="2" s="1"/>
  <c r="AA75" i="2" s="1"/>
  <c r="D73" i="2"/>
  <c r="G73" i="2" s="1"/>
  <c r="H73" i="2" s="1"/>
  <c r="I73" i="2" s="1"/>
  <c r="AA76" i="2" s="1"/>
  <c r="D74" i="2"/>
  <c r="G74" i="2" s="1"/>
  <c r="H74" i="2" s="1"/>
  <c r="I74" i="2" s="1"/>
  <c r="AA77" i="2" s="1"/>
  <c r="D75" i="2"/>
  <c r="G75" i="2" s="1"/>
  <c r="H75" i="2" s="1"/>
  <c r="I75" i="2" s="1"/>
  <c r="D76" i="2"/>
  <c r="G76" i="2" s="1"/>
  <c r="H76" i="2" s="1"/>
  <c r="I76" i="2" s="1"/>
  <c r="AA79" i="2" s="1"/>
  <c r="D77" i="2"/>
  <c r="G77" i="2" s="1"/>
  <c r="H77" i="2" s="1"/>
  <c r="I77" i="2" s="1"/>
  <c r="AA80" i="2" s="1"/>
  <c r="D78" i="2"/>
  <c r="G78" i="2" s="1"/>
  <c r="H78" i="2" s="1"/>
  <c r="I78" i="2" s="1"/>
  <c r="AA81" i="2" s="1"/>
  <c r="D79" i="2"/>
  <c r="G79" i="2" s="1"/>
  <c r="D80" i="2"/>
  <c r="G80" i="2" s="1"/>
  <c r="H80" i="2" s="1"/>
  <c r="I80" i="2" s="1"/>
  <c r="AA83" i="2" s="1"/>
  <c r="D81" i="2"/>
  <c r="G81" i="2" s="1"/>
  <c r="H81" i="2" s="1"/>
  <c r="I81" i="2" s="1"/>
  <c r="AA84" i="2" s="1"/>
  <c r="D82" i="2"/>
  <c r="G82" i="2" s="1"/>
  <c r="H82" i="2" s="1"/>
  <c r="I82" i="2" s="1"/>
  <c r="AA85" i="2" s="1"/>
  <c r="D83" i="2"/>
  <c r="G83" i="2" s="1"/>
  <c r="H83" i="2" s="1"/>
  <c r="I83" i="2" s="1"/>
  <c r="AA86" i="2" s="1"/>
  <c r="D84" i="2"/>
  <c r="G84" i="2" s="1"/>
  <c r="H84" i="2" s="1"/>
  <c r="I84" i="2" s="1"/>
  <c r="AA87" i="2" s="1"/>
  <c r="D85" i="2"/>
  <c r="G85" i="2" s="1"/>
  <c r="H85" i="2" s="1"/>
  <c r="I85" i="2" s="1"/>
  <c r="AA88" i="2" s="1"/>
  <c r="D86" i="2"/>
  <c r="G86" i="2" s="1"/>
  <c r="H86" i="2" s="1"/>
  <c r="I86" i="2" s="1"/>
  <c r="D87" i="2"/>
  <c r="G87" i="2" s="1"/>
  <c r="H87" i="2" s="1"/>
  <c r="I87" i="2" s="1"/>
  <c r="AA90" i="2" s="1"/>
  <c r="D88" i="2"/>
  <c r="G88" i="2" s="1"/>
  <c r="D89" i="2"/>
  <c r="G89" i="2" s="1"/>
  <c r="H89" i="2" s="1"/>
  <c r="I89" i="2" s="1"/>
  <c r="AA92" i="2" s="1"/>
  <c r="D90" i="2"/>
  <c r="G90" i="2" s="1"/>
  <c r="H90" i="2" s="1"/>
  <c r="I90" i="2" s="1"/>
  <c r="AA93" i="2" s="1"/>
  <c r="D91" i="2"/>
  <c r="G91" i="2" s="1"/>
  <c r="H91" i="2" s="1"/>
  <c r="I91" i="2" s="1"/>
  <c r="AA94" i="2" s="1"/>
  <c r="D92" i="2"/>
  <c r="G92" i="2" s="1"/>
  <c r="H92" i="2" s="1"/>
  <c r="I92" i="2" s="1"/>
  <c r="AA95" i="2" s="1"/>
  <c r="D93" i="2"/>
  <c r="G93" i="2" s="1"/>
  <c r="H93" i="2" s="1"/>
  <c r="I93" i="2" s="1"/>
  <c r="AA96" i="2" s="1"/>
  <c r="D94" i="2"/>
  <c r="G94" i="2" s="1"/>
  <c r="H94" i="2" s="1"/>
  <c r="I94" i="2" s="1"/>
  <c r="AA97" i="2" s="1"/>
  <c r="D95" i="2"/>
  <c r="G95" i="2" s="1"/>
  <c r="H95" i="2" s="1"/>
  <c r="I95" i="2" s="1"/>
  <c r="AA98" i="2" s="1"/>
  <c r="D96" i="2"/>
  <c r="G96" i="2" s="1"/>
  <c r="H96" i="2" s="1"/>
  <c r="I96" i="2" s="1"/>
  <c r="AA99" i="2" s="1"/>
  <c r="D97" i="2"/>
  <c r="G97" i="2" s="1"/>
  <c r="H97" i="2" s="1"/>
  <c r="I97" i="2" s="1"/>
  <c r="AA100" i="2" s="1"/>
  <c r="D98" i="2"/>
  <c r="G98" i="2" s="1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50" i="2"/>
  <c r="D151" i="2"/>
  <c r="D152" i="2"/>
  <c r="D153" i="2"/>
  <c r="D154" i="2"/>
  <c r="D155" i="2"/>
  <c r="D156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K34" i="2"/>
  <c r="K35" i="2"/>
  <c r="K36" i="2"/>
  <c r="K37" i="2"/>
  <c r="K38" i="2"/>
  <c r="K39" i="2"/>
  <c r="K40" i="2"/>
  <c r="K41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9" i="2"/>
  <c r="K100" i="2"/>
  <c r="K109" i="2"/>
  <c r="K108" i="2"/>
  <c r="K107" i="2"/>
  <c r="K106" i="2"/>
  <c r="K105" i="2"/>
  <c r="K104" i="2"/>
  <c r="K103" i="2"/>
  <c r="K102" i="2"/>
  <c r="K101" i="2"/>
  <c r="K99" i="2"/>
  <c r="K98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2" i="2"/>
  <c r="C3" i="2"/>
  <c r="Y6" i="2"/>
  <c r="C4" i="2"/>
  <c r="C5" i="2"/>
  <c r="C6" i="2"/>
  <c r="Y9" i="2"/>
  <c r="C7" i="2"/>
  <c r="C8" i="2"/>
  <c r="C9" i="2"/>
  <c r="Y12" i="2"/>
  <c r="C10" i="2"/>
  <c r="Y13" i="2"/>
  <c r="C11" i="2"/>
  <c r="Y14" i="2"/>
  <c r="C12" i="2"/>
  <c r="Y15" i="2"/>
  <c r="C13" i="2"/>
  <c r="C14" i="2"/>
  <c r="Y17" i="2"/>
  <c r="C15" i="2"/>
  <c r="Y18" i="2"/>
  <c r="C16" i="2"/>
  <c r="C17" i="2"/>
  <c r="C18" i="2"/>
  <c r="Y21" i="2"/>
  <c r="C19" i="2"/>
  <c r="Q34" i="2"/>
  <c r="C20" i="2"/>
  <c r="Y23" i="2"/>
  <c r="C21" i="2"/>
  <c r="Y24" i="2"/>
  <c r="C22" i="2"/>
  <c r="Y25" i="2"/>
  <c r="C23" i="2"/>
  <c r="C24" i="2"/>
  <c r="C25" i="2"/>
  <c r="C26" i="2"/>
  <c r="Y29" i="2"/>
  <c r="C27" i="2"/>
  <c r="Y30" i="2"/>
  <c r="C28" i="2"/>
  <c r="C29" i="2"/>
  <c r="C30" i="2"/>
  <c r="C31" i="2"/>
  <c r="C32" i="2"/>
  <c r="Y35" i="2"/>
  <c r="C33" i="2"/>
  <c r="Y36" i="2"/>
  <c r="C34" i="2"/>
  <c r="C35" i="2"/>
  <c r="C36" i="2"/>
  <c r="Y39" i="2"/>
  <c r="C37" i="2"/>
  <c r="C38" i="2"/>
  <c r="C39" i="2"/>
  <c r="Y42" i="2"/>
  <c r="C40" i="2"/>
  <c r="C41" i="2"/>
  <c r="Y44" i="2"/>
  <c r="C42" i="2"/>
  <c r="Y45" i="2"/>
  <c r="C43" i="2"/>
  <c r="Y46" i="2"/>
  <c r="C44" i="2"/>
  <c r="Y47" i="2"/>
  <c r="C45" i="2"/>
  <c r="C46" i="2"/>
  <c r="C47" i="2"/>
  <c r="Y50" i="2"/>
  <c r="C48" i="2"/>
  <c r="C49" i="2"/>
  <c r="Y52" i="2"/>
  <c r="C50" i="2"/>
  <c r="Y53" i="2"/>
  <c r="C51" i="2"/>
  <c r="C52" i="2"/>
  <c r="Y55" i="2"/>
  <c r="C53" i="2"/>
  <c r="C54" i="2"/>
  <c r="C55" i="2"/>
  <c r="C56" i="2"/>
  <c r="Y59" i="2"/>
  <c r="C57" i="2"/>
  <c r="C58" i="2"/>
  <c r="C59" i="2"/>
  <c r="Y62" i="2"/>
  <c r="C60" i="2"/>
  <c r="C61" i="2"/>
  <c r="Y64" i="2"/>
  <c r="C62" i="2"/>
  <c r="Y65" i="2"/>
  <c r="C63" i="2"/>
  <c r="Y66" i="2"/>
  <c r="C64" i="2"/>
  <c r="C65" i="2"/>
  <c r="C66" i="2"/>
  <c r="C67" i="2"/>
  <c r="Y70" i="2"/>
  <c r="C68" i="2"/>
  <c r="C69" i="2"/>
  <c r="C70" i="2"/>
  <c r="Y73" i="2"/>
  <c r="C71" i="2"/>
  <c r="C72" i="2"/>
  <c r="Y75" i="2"/>
  <c r="C73" i="2"/>
  <c r="Y76" i="2"/>
  <c r="C74" i="2"/>
  <c r="C75" i="2"/>
  <c r="C76" i="2"/>
  <c r="Y79" i="2"/>
  <c r="C77" i="2"/>
  <c r="C78" i="2"/>
  <c r="C79" i="2"/>
  <c r="Y82" i="2"/>
  <c r="C80" i="2"/>
  <c r="C81" i="2"/>
  <c r="Y84" i="2"/>
  <c r="C82" i="2"/>
  <c r="Y85" i="2"/>
  <c r="C83" i="2"/>
  <c r="Y86" i="2"/>
  <c r="C84" i="2"/>
  <c r="C85" i="2"/>
  <c r="Y88" i="2"/>
  <c r="C86" i="2"/>
  <c r="C87" i="2"/>
  <c r="Y90" i="2"/>
  <c r="C88" i="2"/>
  <c r="C89" i="2"/>
  <c r="C90" i="2"/>
  <c r="Y93" i="2"/>
  <c r="C91" i="2"/>
  <c r="C92" i="2"/>
  <c r="Y95" i="2"/>
  <c r="C93" i="2"/>
  <c r="C94" i="2"/>
  <c r="C95" i="2"/>
  <c r="C96" i="2"/>
  <c r="Y99" i="2"/>
  <c r="C97" i="2"/>
  <c r="C98" i="2"/>
  <c r="Y101" i="2"/>
  <c r="C99" i="2"/>
  <c r="Y102" i="2"/>
  <c r="C100" i="2"/>
  <c r="C101" i="2"/>
  <c r="Y104" i="2"/>
  <c r="C102" i="2"/>
  <c r="Y105" i="2"/>
  <c r="C103" i="2"/>
  <c r="Y106" i="2"/>
  <c r="C104" i="2"/>
  <c r="Y107" i="2"/>
  <c r="C105" i="2"/>
  <c r="C106" i="2"/>
  <c r="C107" i="2"/>
  <c r="Y110" i="2"/>
  <c r="C108" i="2"/>
  <c r="Y108" i="2"/>
  <c r="C109" i="2"/>
  <c r="Y112" i="2"/>
  <c r="C110" i="2"/>
  <c r="Y113" i="2"/>
  <c r="C111" i="2"/>
  <c r="C112" i="2"/>
  <c r="Y115" i="2"/>
  <c r="C113" i="2"/>
  <c r="Y116" i="2"/>
  <c r="C114" i="2"/>
  <c r="Y114" i="2"/>
  <c r="C115" i="2"/>
  <c r="Y118" i="2"/>
  <c r="C116" i="2"/>
  <c r="Y119" i="2"/>
  <c r="C117" i="2"/>
  <c r="Y120" i="2"/>
  <c r="C118" i="2"/>
  <c r="Y121" i="2"/>
  <c r="C119" i="2"/>
  <c r="Y122" i="2"/>
  <c r="C120" i="2"/>
  <c r="C121" i="2"/>
  <c r="Y124" i="2"/>
  <c r="C122" i="2"/>
  <c r="Y125" i="2"/>
  <c r="C123" i="2"/>
  <c r="Y126" i="2"/>
  <c r="C124" i="2"/>
  <c r="Y127" i="2"/>
  <c r="C125" i="2"/>
  <c r="Y128" i="2"/>
  <c r="C126" i="2"/>
  <c r="C127" i="2"/>
  <c r="Y130" i="2"/>
  <c r="C128" i="2"/>
  <c r="C129" i="2"/>
  <c r="Y132" i="2"/>
  <c r="C130" i="2"/>
  <c r="Y133" i="2"/>
  <c r="C131" i="2"/>
  <c r="Y134" i="2"/>
  <c r="C132" i="2"/>
  <c r="Y135" i="2"/>
  <c r="C133" i="2"/>
  <c r="Y136" i="2"/>
  <c r="C134" i="2"/>
  <c r="C135" i="2"/>
  <c r="Y138" i="2"/>
  <c r="C136" i="2"/>
  <c r="Y139" i="2"/>
  <c r="C137" i="2"/>
  <c r="Y140" i="2"/>
  <c r="C138" i="2"/>
  <c r="Y141" i="2"/>
  <c r="C139" i="2"/>
  <c r="Y142" i="2"/>
  <c r="C140" i="2"/>
  <c r="C141" i="2"/>
  <c r="Y144" i="2"/>
  <c r="C142" i="2"/>
  <c r="Y145" i="2"/>
  <c r="C143" i="2"/>
  <c r="Y146" i="2"/>
  <c r="C144" i="2"/>
  <c r="Y147" i="2"/>
  <c r="C145" i="2"/>
  <c r="Y148" i="2"/>
  <c r="C146" i="2"/>
  <c r="C147" i="2"/>
  <c r="Y150" i="2"/>
  <c r="C148" i="2"/>
  <c r="C149" i="2"/>
  <c r="Y152" i="2"/>
  <c r="C150" i="2"/>
  <c r="Y153" i="2"/>
  <c r="C151" i="2"/>
  <c r="Y154" i="2"/>
  <c r="C152" i="2"/>
  <c r="Y155" i="2"/>
  <c r="C153" i="2"/>
  <c r="Y156" i="2"/>
  <c r="C154" i="2"/>
  <c r="C155" i="2"/>
  <c r="C156" i="2"/>
  <c r="Y159" i="2"/>
  <c r="C157" i="2"/>
  <c r="Y160" i="2"/>
  <c r="C158" i="2"/>
  <c r="Y161" i="2"/>
  <c r="C159" i="2"/>
  <c r="C160" i="2"/>
  <c r="C161" i="2"/>
  <c r="Y164" i="2"/>
  <c r="C162" i="2"/>
  <c r="Y165" i="2"/>
  <c r="C163" i="2"/>
  <c r="Y166" i="2"/>
  <c r="C164" i="2"/>
  <c r="C165" i="2"/>
  <c r="C166" i="2"/>
  <c r="Y169" i="2"/>
  <c r="C167" i="2"/>
  <c r="Y170" i="2"/>
  <c r="C168" i="2"/>
  <c r="Y171" i="2"/>
  <c r="C169" i="2"/>
  <c r="C170" i="2"/>
  <c r="C171" i="2"/>
  <c r="Y174" i="2"/>
  <c r="C172" i="2"/>
  <c r="Y175" i="2"/>
  <c r="C173" i="2"/>
  <c r="Y176" i="2"/>
  <c r="C174" i="2"/>
  <c r="C175" i="2"/>
  <c r="C176" i="2"/>
  <c r="Y179" i="2"/>
  <c r="C177" i="2"/>
  <c r="Y180" i="2"/>
  <c r="C178" i="2"/>
  <c r="C179" i="2"/>
  <c r="C180" i="2"/>
  <c r="C181" i="2"/>
  <c r="C182" i="2"/>
  <c r="Y185" i="2"/>
  <c r="C183" i="2"/>
  <c r="Y186" i="2"/>
  <c r="C184" i="2"/>
  <c r="C185" i="2"/>
  <c r="C186" i="2"/>
  <c r="Y189" i="2"/>
  <c r="C187" i="2"/>
  <c r="Y190" i="2"/>
  <c r="C188" i="2"/>
  <c r="Y191" i="2"/>
  <c r="C189" i="2"/>
  <c r="C190" i="2"/>
  <c r="C191" i="2"/>
  <c r="Y194" i="2"/>
  <c r="C192" i="2"/>
  <c r="Y195" i="2"/>
  <c r="C193" i="2"/>
  <c r="Y196" i="2"/>
  <c r="Y98" i="2"/>
  <c r="Y96" i="2"/>
  <c r="Y33" i="2"/>
  <c r="Y100" i="2"/>
  <c r="Y56" i="2"/>
  <c r="Y58" i="2"/>
  <c r="Y67" i="2"/>
  <c r="Y16" i="2"/>
  <c r="Y81" i="2"/>
  <c r="Y11" i="2"/>
  <c r="Y34" i="2"/>
  <c r="Y74" i="2"/>
  <c r="Y80" i="2"/>
  <c r="Y54" i="2"/>
  <c r="Y28" i="2"/>
  <c r="Y78" i="2"/>
  <c r="Y87" i="2"/>
  <c r="Y27" i="2"/>
  <c r="Y68" i="2"/>
  <c r="Y60" i="2"/>
  <c r="Y48" i="2"/>
  <c r="Y40" i="2"/>
  <c r="Y10" i="2"/>
  <c r="Y5" i="2"/>
  <c r="Y94" i="2"/>
  <c r="Y22" i="2"/>
  <c r="Y184" i="2"/>
  <c r="Y72" i="2"/>
  <c r="Y181" i="2"/>
  <c r="Y92" i="2"/>
  <c r="Y61" i="2"/>
  <c r="Y41" i="2"/>
  <c r="Y32" i="2"/>
  <c r="Y188" i="2"/>
  <c r="Y183" i="2"/>
  <c r="Y178" i="2"/>
  <c r="Y173" i="2"/>
  <c r="Y168" i="2"/>
  <c r="Y163" i="2"/>
  <c r="Y158" i="2"/>
  <c r="Y38" i="2"/>
  <c r="Y8" i="2"/>
  <c r="Y151" i="2"/>
  <c r="Y131" i="2"/>
  <c r="Y111" i="2"/>
  <c r="Y91" i="2"/>
  <c r="Y71" i="2"/>
  <c r="Y51" i="2"/>
  <c r="Y31" i="2"/>
  <c r="Y167" i="2"/>
  <c r="Y7" i="2"/>
  <c r="Y192" i="2"/>
  <c r="Y177" i="2"/>
  <c r="Y172" i="2"/>
  <c r="Y162" i="2"/>
  <c r="Y157" i="2"/>
  <c r="Y137" i="2"/>
  <c r="Y117" i="2"/>
  <c r="Y97" i="2"/>
  <c r="Y77" i="2"/>
  <c r="Y57" i="2"/>
  <c r="Y37" i="2"/>
  <c r="Y143" i="2"/>
  <c r="Y123" i="2"/>
  <c r="Y103" i="2"/>
  <c r="Y83" i="2"/>
  <c r="Y63" i="2"/>
  <c r="Y43" i="2"/>
  <c r="Y26" i="2"/>
  <c r="Y193" i="2"/>
  <c r="Y149" i="2"/>
  <c r="Y129" i="2"/>
  <c r="Y109" i="2"/>
  <c r="Y89" i="2"/>
  <c r="Y69" i="2"/>
  <c r="Y49" i="2"/>
  <c r="Y187" i="2"/>
  <c r="Y20" i="2"/>
  <c r="Y182" i="2"/>
  <c r="Q35" i="2"/>
  <c r="Y19" i="2"/>
  <c r="AD4" i="2"/>
  <c r="Q36" i="2"/>
  <c r="Q37" i="2"/>
  <c r="Q38" i="2"/>
  <c r="Q39" i="2"/>
  <c r="Q40" i="2"/>
  <c r="Q41" i="2"/>
  <c r="Q42" i="2"/>
  <c r="Q43" i="2"/>
  <c r="Q44" i="2"/>
  <c r="D31" i="1" l="1"/>
  <c r="G31" i="1" s="1"/>
  <c r="D32" i="1"/>
  <c r="D33" i="1"/>
  <c r="G34" i="1" s="1"/>
  <c r="I8" i="5"/>
  <c r="C34" i="5"/>
  <c r="G15" i="1"/>
  <c r="H7" i="5"/>
  <c r="H8" i="5"/>
  <c r="G13" i="1"/>
  <c r="G21" i="1"/>
  <c r="G22" i="1"/>
  <c r="G9" i="1"/>
  <c r="G16" i="1"/>
  <c r="K44" i="4"/>
  <c r="K30" i="4"/>
  <c r="K89" i="4"/>
  <c r="K43" i="4"/>
  <c r="K42" i="4"/>
  <c r="G12" i="1"/>
  <c r="G19" i="1"/>
  <c r="G14" i="1"/>
  <c r="G29" i="1"/>
  <c r="G10" i="1"/>
  <c r="G24" i="1"/>
  <c r="G11" i="1"/>
  <c r="G17" i="1"/>
  <c r="K71" i="4"/>
  <c r="K12" i="4"/>
  <c r="K13" i="4"/>
  <c r="K53" i="4"/>
  <c r="K72" i="4"/>
  <c r="K73" i="4"/>
  <c r="F77" i="4"/>
  <c r="K51" i="4"/>
  <c r="S8" i="4"/>
  <c r="K70" i="4"/>
  <c r="K83" i="4"/>
  <c r="K100" i="4"/>
  <c r="K101" i="4"/>
  <c r="K103" i="4"/>
  <c r="S30" i="4"/>
  <c r="K21" i="4"/>
  <c r="K23" i="4"/>
  <c r="S76" i="4"/>
  <c r="K24" i="4"/>
  <c r="S79" i="4"/>
  <c r="K40" i="4"/>
  <c r="K64" i="4"/>
  <c r="S11" i="4"/>
  <c r="K63" i="4"/>
  <c r="K54" i="4"/>
  <c r="F40" i="4"/>
  <c r="K74" i="4"/>
  <c r="K81" i="4"/>
  <c r="K35" i="4"/>
  <c r="K15" i="4"/>
  <c r="K80" i="4"/>
  <c r="F34" i="4"/>
  <c r="F45" i="2"/>
  <c r="K75" i="4"/>
  <c r="K26" i="4"/>
  <c r="F71" i="2"/>
  <c r="K94" i="4"/>
  <c r="K47" i="4"/>
  <c r="G7" i="1"/>
  <c r="K55" i="4"/>
  <c r="F31" i="2"/>
  <c r="G23" i="1"/>
  <c r="F22" i="4"/>
  <c r="G30" i="1"/>
  <c r="K52" i="4"/>
  <c r="K98" i="4"/>
  <c r="F99" i="4"/>
  <c r="G18" i="1"/>
  <c r="K10" i="4"/>
  <c r="K99" i="4"/>
  <c r="G25" i="1"/>
  <c r="K62" i="4"/>
  <c r="K102" i="4"/>
  <c r="G26" i="1"/>
  <c r="K19" i="4"/>
  <c r="G20" i="1"/>
  <c r="K22" i="4"/>
  <c r="F93" i="4"/>
  <c r="F65" i="2"/>
  <c r="F86" i="2"/>
  <c r="K39" i="4"/>
  <c r="K97" i="4"/>
  <c r="K41" i="4"/>
  <c r="S29" i="4"/>
  <c r="E101" i="4"/>
  <c r="S31" i="4"/>
  <c r="F9" i="2"/>
  <c r="F30" i="2"/>
  <c r="F50" i="2"/>
  <c r="F70" i="2"/>
  <c r="F90" i="2"/>
  <c r="K16" i="4"/>
  <c r="F10" i="2"/>
  <c r="F91" i="2"/>
  <c r="K76" i="4"/>
  <c r="F51" i="2"/>
  <c r="K20" i="4"/>
  <c r="K50" i="4"/>
  <c r="K78" i="4"/>
  <c r="F16" i="2"/>
  <c r="F77" i="2"/>
  <c r="S53" i="4"/>
  <c r="S54" i="4"/>
  <c r="E102" i="4"/>
  <c r="K31" i="4"/>
  <c r="K59" i="4"/>
  <c r="K90" i="4"/>
  <c r="S14" i="4"/>
  <c r="K60" i="4"/>
  <c r="K91" i="4"/>
  <c r="F19" i="4"/>
  <c r="S15" i="4"/>
  <c r="S55" i="4"/>
  <c r="G8" i="1"/>
  <c r="G27" i="1"/>
  <c r="K61" i="4"/>
  <c r="K92" i="4"/>
  <c r="F60" i="4"/>
  <c r="F80" i="4"/>
  <c r="K93" i="4"/>
  <c r="K7" i="4"/>
  <c r="F72" i="2"/>
  <c r="F44" i="2"/>
  <c r="K36" i="4"/>
  <c r="K95" i="4"/>
  <c r="F6" i="4"/>
  <c r="F28" i="4"/>
  <c r="F48" i="4"/>
  <c r="F68" i="4"/>
  <c r="F88" i="4"/>
  <c r="S64" i="4"/>
  <c r="S65" i="4"/>
  <c r="F32" i="4"/>
  <c r="F52" i="4"/>
  <c r="F72" i="4"/>
  <c r="F92" i="4"/>
  <c r="K27" i="4"/>
  <c r="K86" i="4"/>
  <c r="S45" i="4"/>
  <c r="K87" i="4"/>
  <c r="F33" i="2"/>
  <c r="F76" i="4"/>
  <c r="G28" i="1"/>
  <c r="E103" i="4"/>
  <c r="F59" i="4"/>
  <c r="F79" i="4"/>
  <c r="F20" i="4"/>
  <c r="S25" i="4"/>
  <c r="S26" i="4"/>
  <c r="F36" i="2"/>
  <c r="F19" i="2"/>
  <c r="F20" i="2"/>
  <c r="F81" i="2"/>
  <c r="S6" i="4"/>
  <c r="F13" i="4"/>
  <c r="F33" i="4"/>
  <c r="K85" i="4"/>
  <c r="F14" i="4"/>
  <c r="F54" i="4"/>
  <c r="F36" i="4"/>
  <c r="F78" i="4"/>
  <c r="K66" i="4"/>
  <c r="F41" i="4"/>
  <c r="F61" i="4"/>
  <c r="F81" i="4"/>
  <c r="F62" i="4"/>
  <c r="F82" i="4"/>
  <c r="F54" i="2"/>
  <c r="F94" i="2"/>
  <c r="F14" i="2"/>
  <c r="F35" i="2"/>
  <c r="F95" i="2"/>
  <c r="K46" i="4"/>
  <c r="F42" i="4"/>
  <c r="F15" i="2"/>
  <c r="F96" i="2"/>
  <c r="F9" i="4"/>
  <c r="F29" i="4"/>
  <c r="F49" i="4"/>
  <c r="F69" i="4"/>
  <c r="F89" i="4"/>
  <c r="S22" i="4"/>
  <c r="F12" i="4"/>
  <c r="S81" i="4"/>
  <c r="F17" i="2"/>
  <c r="F38" i="2"/>
  <c r="F58" i="2"/>
  <c r="F78" i="2"/>
  <c r="F73" i="4"/>
  <c r="S42" i="4"/>
  <c r="F18" i="2"/>
  <c r="F22" i="2"/>
  <c r="F42" i="2"/>
  <c r="F63" i="2"/>
  <c r="F83" i="2"/>
  <c r="K8" i="4"/>
  <c r="K88" i="4"/>
  <c r="F97" i="2"/>
  <c r="F24" i="2"/>
  <c r="F64" i="2"/>
  <c r="F84" i="2"/>
  <c r="K49" i="4"/>
  <c r="K69" i="4"/>
  <c r="F25" i="2"/>
  <c r="F85" i="2"/>
  <c r="K65" i="4"/>
  <c r="F18" i="4"/>
  <c r="F74" i="2"/>
  <c r="F60" i="2"/>
  <c r="F21" i="4"/>
  <c r="F39" i="2"/>
  <c r="F49" i="2"/>
  <c r="F69" i="2"/>
  <c r="F88" i="2"/>
  <c r="F53" i="4"/>
  <c r="S34" i="4"/>
  <c r="S74" i="4"/>
  <c r="S35" i="4"/>
  <c r="F52" i="2"/>
  <c r="F27" i="4"/>
  <c r="S93" i="4"/>
  <c r="F75" i="2"/>
  <c r="F67" i="4"/>
  <c r="F7" i="4"/>
  <c r="F8" i="4"/>
  <c r="F55" i="2"/>
  <c r="F53" i="2"/>
  <c r="F76" i="2"/>
  <c r="F56" i="2"/>
  <c r="F23" i="2"/>
  <c r="F37" i="2"/>
  <c r="F57" i="2"/>
  <c r="F21" i="2"/>
  <c r="F59" i="2"/>
  <c r="F16" i="4"/>
  <c r="F56" i="4"/>
  <c r="F62" i="2"/>
  <c r="F79" i="2"/>
  <c r="F96" i="4"/>
  <c r="F61" i="2"/>
  <c r="F80" i="2"/>
  <c r="F17" i="4"/>
  <c r="F57" i="4"/>
  <c r="F58" i="4"/>
  <c r="F97" i="4"/>
  <c r="F98" i="4"/>
  <c r="F38" i="4"/>
  <c r="F39" i="4"/>
  <c r="F2" i="2"/>
  <c r="F3" i="2"/>
  <c r="F37" i="4"/>
  <c r="F93" i="2"/>
  <c r="F43" i="2"/>
  <c r="F40" i="2"/>
  <c r="J98" i="2"/>
  <c r="F41" i="2"/>
  <c r="F34" i="2"/>
  <c r="F47" i="4"/>
  <c r="F87" i="4"/>
  <c r="F12" i="2"/>
  <c r="F32" i="2"/>
  <c r="F73" i="2"/>
  <c r="F82" i="2"/>
  <c r="F5" i="4"/>
  <c r="F25" i="4"/>
  <c r="F45" i="4"/>
  <c r="F65" i="4"/>
  <c r="F85" i="4"/>
  <c r="F4" i="2"/>
  <c r="F30" i="4"/>
  <c r="F70" i="4"/>
  <c r="F10" i="4"/>
  <c r="F50" i="4"/>
  <c r="F90" i="4"/>
  <c r="F5" i="2"/>
  <c r="F26" i="2"/>
  <c r="F47" i="2"/>
  <c r="F66" i="2"/>
  <c r="F87" i="2"/>
  <c r="F11" i="4"/>
  <c r="F31" i="4"/>
  <c r="F51" i="4"/>
  <c r="F71" i="4"/>
  <c r="F91" i="4"/>
  <c r="F29" i="2"/>
  <c r="F8" i="2"/>
  <c r="F11" i="2"/>
  <c r="F92" i="2"/>
  <c r="F15" i="4"/>
  <c r="F35" i="4"/>
  <c r="F55" i="4"/>
  <c r="L35" i="2"/>
  <c r="H79" i="2"/>
  <c r="H38" i="2"/>
  <c r="L32" i="2"/>
  <c r="AA68" i="2"/>
  <c r="L36" i="2"/>
  <c r="H88" i="2"/>
  <c r="AA78" i="2"/>
  <c r="L33" i="2"/>
  <c r="H58" i="2"/>
  <c r="H68" i="2"/>
  <c r="L34" i="2"/>
  <c r="AA89" i="2"/>
  <c r="F48" i="2"/>
  <c r="F7" i="2"/>
  <c r="F46" i="2"/>
  <c r="F28" i="2"/>
  <c r="F13" i="2"/>
  <c r="F6" i="2"/>
  <c r="F68" i="2"/>
  <c r="F27" i="2"/>
  <c r="F75" i="4"/>
  <c r="F74" i="4"/>
  <c r="F95" i="4"/>
  <c r="F94" i="4"/>
  <c r="F67" i="2"/>
  <c r="F89" i="2"/>
  <c r="F23" i="4"/>
  <c r="F43" i="4"/>
  <c r="F63" i="4"/>
  <c r="F83" i="4"/>
  <c r="F4" i="4"/>
  <c r="F24" i="4"/>
  <c r="F44" i="4"/>
  <c r="F64" i="4"/>
  <c r="F84" i="4"/>
  <c r="F26" i="4"/>
  <c r="F46" i="4"/>
  <c r="F66" i="4"/>
  <c r="F86" i="4"/>
  <c r="G32" i="1" l="1"/>
  <c r="E105" i="4"/>
  <c r="E108" i="4" s="1"/>
  <c r="E111" i="4" s="1"/>
  <c r="G33" i="1"/>
  <c r="E104" i="4"/>
  <c r="E107" i="4" s="1"/>
  <c r="E110" i="4" s="1"/>
  <c r="C35" i="5"/>
  <c r="D35" i="1"/>
  <c r="G35" i="1" s="1"/>
  <c r="E106" i="4"/>
  <c r="J8" i="5"/>
  <c r="H6" i="5"/>
  <c r="H10" i="5"/>
  <c r="H11" i="5"/>
  <c r="H9" i="5"/>
  <c r="F101" i="4"/>
  <c r="G101" i="4" s="1"/>
  <c r="K104" i="4" s="1"/>
  <c r="F100" i="4"/>
  <c r="F102" i="4"/>
  <c r="G102" i="4" s="1"/>
  <c r="S102" i="4" s="1"/>
  <c r="I68" i="2"/>
  <c r="N34" i="2"/>
  <c r="N36" i="2"/>
  <c r="I88" i="2"/>
  <c r="I58" i="2"/>
  <c r="N33" i="2"/>
  <c r="I38" i="2"/>
  <c r="N32" i="2"/>
  <c r="I79" i="2"/>
  <c r="N35" i="2"/>
  <c r="F106" i="4" l="1"/>
  <c r="G106" i="4" s="1"/>
  <c r="S106" i="4" s="1"/>
  <c r="F104" i="4"/>
  <c r="G104" i="4" s="1"/>
  <c r="K107" i="4" s="1"/>
  <c r="F103" i="4"/>
  <c r="G103" i="4" s="1"/>
  <c r="S103" i="4" s="1"/>
  <c r="C36" i="5"/>
  <c r="D36" i="1"/>
  <c r="G36" i="1" s="1"/>
  <c r="I9" i="5"/>
  <c r="J9" i="5" s="1"/>
  <c r="E109" i="4"/>
  <c r="F110" i="4" s="1"/>
  <c r="G110" i="4" s="1"/>
  <c r="F105" i="4"/>
  <c r="G105" i="4" s="1"/>
  <c r="K108" i="4" s="1"/>
  <c r="J6" i="5"/>
  <c r="J7" i="5"/>
  <c r="H12" i="5"/>
  <c r="S101" i="4"/>
  <c r="E99" i="2"/>
  <c r="E100" i="2"/>
  <c r="K105" i="4"/>
  <c r="F107" i="4"/>
  <c r="G107" i="4" s="1"/>
  <c r="S107" i="4" s="1"/>
  <c r="AA82" i="2"/>
  <c r="R35" i="2"/>
  <c r="AA41" i="2"/>
  <c r="R32" i="2"/>
  <c r="AA71" i="2"/>
  <c r="R34" i="2"/>
  <c r="AA91" i="2"/>
  <c r="R36" i="2"/>
  <c r="AA61" i="2"/>
  <c r="R33" i="2"/>
  <c r="E114" i="4"/>
  <c r="E113" i="4"/>
  <c r="K109" i="4" l="1"/>
  <c r="S104" i="4"/>
  <c r="K106" i="4"/>
  <c r="C37" i="5"/>
  <c r="D37" i="1"/>
  <c r="G37" i="1" s="1"/>
  <c r="S105" i="4"/>
  <c r="E112" i="4"/>
  <c r="F112" i="4" s="1"/>
  <c r="G112" i="4" s="1"/>
  <c r="K115" i="4" s="1"/>
  <c r="F109" i="4"/>
  <c r="G109" i="4" s="1"/>
  <c r="K112" i="4" s="1"/>
  <c r="F108" i="4"/>
  <c r="G108" i="4" s="1"/>
  <c r="K111" i="4" s="1"/>
  <c r="H14" i="5"/>
  <c r="H13" i="5"/>
  <c r="J100" i="2"/>
  <c r="F98" i="2"/>
  <c r="J99" i="2"/>
  <c r="F99" i="2"/>
  <c r="G99" i="2" s="1"/>
  <c r="K110" i="4"/>
  <c r="E103" i="2"/>
  <c r="S110" i="4"/>
  <c r="K113" i="4"/>
  <c r="E116" i="4"/>
  <c r="E117" i="4"/>
  <c r="C38" i="5" l="1"/>
  <c r="D38" i="1"/>
  <c r="G38" i="1" s="1"/>
  <c r="F113" i="4"/>
  <c r="G113" i="4" s="1"/>
  <c r="S113" i="4" s="1"/>
  <c r="F111" i="4"/>
  <c r="G111" i="4" s="1"/>
  <c r="S111" i="4" s="1"/>
  <c r="E115" i="4"/>
  <c r="F114" i="4" s="1"/>
  <c r="G114" i="4" s="1"/>
  <c r="K117" i="4" s="1"/>
  <c r="S109" i="4"/>
  <c r="S108" i="4"/>
  <c r="E102" i="2"/>
  <c r="E105" i="2" s="1"/>
  <c r="J103" i="2"/>
  <c r="E106" i="2"/>
  <c r="E101" i="2"/>
  <c r="S112" i="4"/>
  <c r="E120" i="4"/>
  <c r="E119" i="4"/>
  <c r="C39" i="5" l="1"/>
  <c r="D39" i="1"/>
  <c r="G39" i="1" s="1"/>
  <c r="K114" i="4"/>
  <c r="F116" i="4"/>
  <c r="G116" i="4" s="1"/>
  <c r="K119" i="4" s="1"/>
  <c r="E118" i="4"/>
  <c r="F117" i="4" s="1"/>
  <c r="G117" i="4" s="1"/>
  <c r="K120" i="4" s="1"/>
  <c r="K116" i="4"/>
  <c r="S114" i="4"/>
  <c r="F115" i="4"/>
  <c r="G115" i="4" s="1"/>
  <c r="S115" i="4" s="1"/>
  <c r="J102" i="2"/>
  <c r="J101" i="2"/>
  <c r="E104" i="2"/>
  <c r="F102" i="2"/>
  <c r="G102" i="2" s="1"/>
  <c r="F101" i="2"/>
  <c r="G101" i="2" s="1"/>
  <c r="F100" i="2"/>
  <c r="G100" i="2" s="1"/>
  <c r="E108" i="2"/>
  <c r="J105" i="2"/>
  <c r="E109" i="2"/>
  <c r="J106" i="2"/>
  <c r="E122" i="4"/>
  <c r="E123" i="4"/>
  <c r="C40" i="5" l="1"/>
  <c r="I10" i="5" s="1"/>
  <c r="J10" i="5" s="1"/>
  <c r="D40" i="1"/>
  <c r="G40" i="1" s="1"/>
  <c r="F118" i="4"/>
  <c r="G118" i="4" s="1"/>
  <c r="S118" i="4" s="1"/>
  <c r="E121" i="4"/>
  <c r="F120" i="4" s="1"/>
  <c r="G120" i="4" s="1"/>
  <c r="S120" i="4" s="1"/>
  <c r="F119" i="4"/>
  <c r="G119" i="4" s="1"/>
  <c r="K122" i="4" s="1"/>
  <c r="S116" i="4"/>
  <c r="S117" i="4"/>
  <c r="K118" i="4"/>
  <c r="E112" i="2"/>
  <c r="J109" i="2"/>
  <c r="E111" i="2"/>
  <c r="J108" i="2"/>
  <c r="E107" i="2"/>
  <c r="J104" i="2"/>
  <c r="F105" i="2"/>
  <c r="G105" i="2" s="1"/>
  <c r="F103" i="2"/>
  <c r="G103" i="2" s="1"/>
  <c r="F104" i="2"/>
  <c r="G104" i="2" s="1"/>
  <c r="E125" i="4"/>
  <c r="E126" i="4"/>
  <c r="C41" i="5" l="1"/>
  <c r="D41" i="1"/>
  <c r="G41" i="1" s="1"/>
  <c r="K121" i="4"/>
  <c r="K123" i="4"/>
  <c r="F122" i="4"/>
  <c r="G122" i="4" s="1"/>
  <c r="S122" i="4" s="1"/>
  <c r="E124" i="4"/>
  <c r="F123" i="4" s="1"/>
  <c r="G123" i="4" s="1"/>
  <c r="S123" i="4" s="1"/>
  <c r="F121" i="4"/>
  <c r="G121" i="4" s="1"/>
  <c r="S121" i="4" s="1"/>
  <c r="S119" i="4"/>
  <c r="E114" i="2"/>
  <c r="E115" i="2"/>
  <c r="J107" i="2"/>
  <c r="E110" i="2"/>
  <c r="F108" i="2"/>
  <c r="G108" i="2" s="1"/>
  <c r="F107" i="2"/>
  <c r="G107" i="2" s="1"/>
  <c r="F106" i="2"/>
  <c r="G106" i="2" s="1"/>
  <c r="E128" i="4"/>
  <c r="E129" i="4"/>
  <c r="C42" i="5" l="1"/>
  <c r="D42" i="1"/>
  <c r="G42" i="1" s="1"/>
  <c r="F124" i="4"/>
  <c r="G124" i="4" s="1"/>
  <c r="S124" i="4" s="1"/>
  <c r="K126" i="4"/>
  <c r="E127" i="4"/>
  <c r="F128" i="4" s="1"/>
  <c r="G128" i="4" s="1"/>
  <c r="F125" i="4"/>
  <c r="G125" i="4" s="1"/>
  <c r="S125" i="4" s="1"/>
  <c r="K125" i="4"/>
  <c r="K124" i="4"/>
  <c r="E118" i="2"/>
  <c r="E113" i="2"/>
  <c r="F111" i="2"/>
  <c r="G111" i="2" s="1"/>
  <c r="F109" i="2"/>
  <c r="G109" i="2" s="1"/>
  <c r="L37" i="2" s="1"/>
  <c r="M37" i="2" s="1"/>
  <c r="O6" i="2" s="1"/>
  <c r="H106" i="2" s="1"/>
  <c r="I106" i="2" s="1"/>
  <c r="AA109" i="2" s="1"/>
  <c r="F110" i="2"/>
  <c r="G110" i="2" s="1"/>
  <c r="E117" i="2"/>
  <c r="E131" i="4"/>
  <c r="E132" i="4"/>
  <c r="C43" i="5" l="1"/>
  <c r="D43" i="1"/>
  <c r="G43" i="1" s="1"/>
  <c r="K127" i="4"/>
  <c r="K128" i="4"/>
  <c r="F126" i="4"/>
  <c r="G126" i="4" s="1"/>
  <c r="S126" i="4" s="1"/>
  <c r="E130" i="4"/>
  <c r="F129" i="4" s="1"/>
  <c r="G129" i="4" s="1"/>
  <c r="S129" i="4" s="1"/>
  <c r="F127" i="4"/>
  <c r="G127" i="4" s="1"/>
  <c r="K130" i="4" s="1"/>
  <c r="E116" i="2"/>
  <c r="F114" i="2"/>
  <c r="G114" i="2" s="1"/>
  <c r="F112" i="2"/>
  <c r="G112" i="2" s="1"/>
  <c r="F113" i="2"/>
  <c r="G113" i="2" s="1"/>
  <c r="H102" i="2"/>
  <c r="I102" i="2" s="1"/>
  <c r="AA105" i="2" s="1"/>
  <c r="H99" i="2"/>
  <c r="I99" i="2" s="1"/>
  <c r="AA102" i="2" s="1"/>
  <c r="H98" i="2"/>
  <c r="H101" i="2"/>
  <c r="I101" i="2" s="1"/>
  <c r="AA104" i="2" s="1"/>
  <c r="H100" i="2"/>
  <c r="I100" i="2" s="1"/>
  <c r="AA103" i="2" s="1"/>
  <c r="H104" i="2"/>
  <c r="I104" i="2" s="1"/>
  <c r="AA107" i="2" s="1"/>
  <c r="H103" i="2"/>
  <c r="I103" i="2" s="1"/>
  <c r="AA106" i="2" s="1"/>
  <c r="H105" i="2"/>
  <c r="I105" i="2" s="1"/>
  <c r="AA108" i="2" s="1"/>
  <c r="H108" i="2"/>
  <c r="I108" i="2" s="1"/>
  <c r="AA111" i="2" s="1"/>
  <c r="H107" i="2"/>
  <c r="I107" i="2" s="1"/>
  <c r="AA110" i="2" s="1"/>
  <c r="H109" i="2"/>
  <c r="I109" i="2" s="1"/>
  <c r="AA112" i="2" s="1"/>
  <c r="E135" i="4"/>
  <c r="S128" i="4"/>
  <c r="K131" i="4"/>
  <c r="E134" i="4"/>
  <c r="C44" i="5" l="1"/>
  <c r="D44" i="1"/>
  <c r="G44" i="1" s="1"/>
  <c r="S127" i="4"/>
  <c r="E133" i="4"/>
  <c r="F133" i="4" s="1"/>
  <c r="G133" i="4" s="1"/>
  <c r="S133" i="4" s="1"/>
  <c r="F131" i="4"/>
  <c r="G131" i="4" s="1"/>
  <c r="K134" i="4" s="1"/>
  <c r="F130" i="4"/>
  <c r="G130" i="4" s="1"/>
  <c r="K133" i="4" s="1"/>
  <c r="K129" i="4"/>
  <c r="K132" i="4"/>
  <c r="E121" i="2"/>
  <c r="E120" i="2"/>
  <c r="N37" i="2"/>
  <c r="O37" i="2" s="1"/>
  <c r="I98" i="2"/>
  <c r="E119" i="2"/>
  <c r="F117" i="2"/>
  <c r="G117" i="2" s="1"/>
  <c r="F115" i="2"/>
  <c r="G115" i="2" s="1"/>
  <c r="F116" i="2"/>
  <c r="G116" i="2" s="1"/>
  <c r="E138" i="4"/>
  <c r="E137" i="4"/>
  <c r="C45" i="5" l="1"/>
  <c r="D46" i="1" s="1"/>
  <c r="D45" i="1"/>
  <c r="G45" i="1" s="1"/>
  <c r="I11" i="5"/>
  <c r="F132" i="4"/>
  <c r="G132" i="4" s="1"/>
  <c r="S132" i="4" s="1"/>
  <c r="E136" i="4"/>
  <c r="F135" i="4" s="1"/>
  <c r="G135" i="4" s="1"/>
  <c r="F134" i="4"/>
  <c r="G134" i="4" s="1"/>
  <c r="K137" i="4" s="1"/>
  <c r="S131" i="4"/>
  <c r="S130" i="4"/>
  <c r="E124" i="2"/>
  <c r="E127" i="2" s="1"/>
  <c r="E123" i="2"/>
  <c r="E126" i="2" s="1"/>
  <c r="E122" i="2"/>
  <c r="F120" i="2"/>
  <c r="G120" i="2" s="1"/>
  <c r="F119" i="2"/>
  <c r="G119" i="2" s="1"/>
  <c r="F118" i="2"/>
  <c r="G118" i="2" s="1"/>
  <c r="AA101" i="2"/>
  <c r="R37" i="2"/>
  <c r="S37" i="2" s="1"/>
  <c r="K136" i="4"/>
  <c r="E140" i="4"/>
  <c r="E141" i="4"/>
  <c r="I12" i="5" l="1"/>
  <c r="J11" i="5"/>
  <c r="G46" i="1"/>
  <c r="E139" i="4"/>
  <c r="F138" i="4" s="1"/>
  <c r="G138" i="4" s="1"/>
  <c r="S138" i="4" s="1"/>
  <c r="F137" i="4"/>
  <c r="G137" i="4" s="1"/>
  <c r="S137" i="4" s="1"/>
  <c r="S134" i="4"/>
  <c r="K135" i="4"/>
  <c r="F136" i="4"/>
  <c r="G136" i="4" s="1"/>
  <c r="K139" i="4" s="1"/>
  <c r="E125" i="2"/>
  <c r="F123" i="2"/>
  <c r="G123" i="2" s="1"/>
  <c r="F121" i="2"/>
  <c r="G121" i="2" s="1"/>
  <c r="L38" i="2" s="1"/>
  <c r="M38" i="2" s="1"/>
  <c r="O7" i="2" s="1"/>
  <c r="H120" i="2" s="1"/>
  <c r="I120" i="2" s="1"/>
  <c r="AA123" i="2" s="1"/>
  <c r="F122" i="2"/>
  <c r="G122" i="2" s="1"/>
  <c r="E129" i="2"/>
  <c r="E143" i="4"/>
  <c r="S135" i="4"/>
  <c r="K138" i="4"/>
  <c r="E144" i="4"/>
  <c r="I13" i="5" l="1"/>
  <c r="J12" i="5"/>
  <c r="S136" i="4"/>
  <c r="E142" i="4"/>
  <c r="F141" i="4" s="1"/>
  <c r="G141" i="4" s="1"/>
  <c r="S141" i="4" s="1"/>
  <c r="F140" i="4"/>
  <c r="G140" i="4" s="1"/>
  <c r="S140" i="4" s="1"/>
  <c r="K141" i="4"/>
  <c r="F139" i="4"/>
  <c r="G139" i="4" s="1"/>
  <c r="S139" i="4" s="1"/>
  <c r="K140" i="4"/>
  <c r="E128" i="2"/>
  <c r="F126" i="2"/>
  <c r="G126" i="2" s="1"/>
  <c r="F125" i="2"/>
  <c r="G125" i="2" s="1"/>
  <c r="F124" i="2"/>
  <c r="G124" i="2" s="1"/>
  <c r="H110" i="2"/>
  <c r="H111" i="2"/>
  <c r="I111" i="2" s="1"/>
  <c r="AA114" i="2" s="1"/>
  <c r="H112" i="2"/>
  <c r="I112" i="2" s="1"/>
  <c r="AA115" i="2" s="1"/>
  <c r="H114" i="2"/>
  <c r="I114" i="2" s="1"/>
  <c r="AA117" i="2" s="1"/>
  <c r="H113" i="2"/>
  <c r="I113" i="2" s="1"/>
  <c r="AA116" i="2" s="1"/>
  <c r="H115" i="2"/>
  <c r="I115" i="2" s="1"/>
  <c r="AA118" i="2" s="1"/>
  <c r="H117" i="2"/>
  <c r="I117" i="2" s="1"/>
  <c r="AA120" i="2" s="1"/>
  <c r="H116" i="2"/>
  <c r="I116" i="2" s="1"/>
  <c r="AA119" i="2" s="1"/>
  <c r="H118" i="2"/>
  <c r="I118" i="2" s="1"/>
  <c r="AA121" i="2" s="1"/>
  <c r="H119" i="2"/>
  <c r="I119" i="2" s="1"/>
  <c r="AA122" i="2" s="1"/>
  <c r="H121" i="2"/>
  <c r="I121" i="2" s="1"/>
  <c r="AA124" i="2" s="1"/>
  <c r="E132" i="2"/>
  <c r="E130" i="2"/>
  <c r="E146" i="4"/>
  <c r="E147" i="4"/>
  <c r="I14" i="5" l="1"/>
  <c r="J14" i="5" s="1"/>
  <c r="J13" i="5"/>
  <c r="K142" i="4"/>
  <c r="E145" i="4"/>
  <c r="F146" i="4" s="1"/>
  <c r="G146" i="4" s="1"/>
  <c r="F143" i="4"/>
  <c r="G143" i="4" s="1"/>
  <c r="S143" i="4" s="1"/>
  <c r="K143" i="4"/>
  <c r="K144" i="4"/>
  <c r="F142" i="4"/>
  <c r="G142" i="4" s="1"/>
  <c r="S142" i="4" s="1"/>
  <c r="I110" i="2"/>
  <c r="N38" i="2"/>
  <c r="O38" i="2" s="1"/>
  <c r="E131" i="2"/>
  <c r="F129" i="2"/>
  <c r="G129" i="2" s="1"/>
  <c r="F128" i="2"/>
  <c r="G128" i="2" s="1"/>
  <c r="F127" i="2"/>
  <c r="G127" i="2" s="1"/>
  <c r="E133" i="2"/>
  <c r="E149" i="4"/>
  <c r="E150" i="4"/>
  <c r="F145" i="4" l="1"/>
  <c r="G145" i="4" s="1"/>
  <c r="S145" i="4" s="1"/>
  <c r="K146" i="4"/>
  <c r="F144" i="4"/>
  <c r="G144" i="4" s="1"/>
  <c r="S144" i="4" s="1"/>
  <c r="E148" i="4"/>
  <c r="F147" i="4" s="1"/>
  <c r="G147" i="4" s="1"/>
  <c r="K145" i="4"/>
  <c r="E135" i="2"/>
  <c r="E134" i="2"/>
  <c r="F132" i="2"/>
  <c r="G132" i="2" s="1"/>
  <c r="F130" i="2"/>
  <c r="G130" i="2" s="1"/>
  <c r="F131" i="2"/>
  <c r="G131" i="2" s="1"/>
  <c r="AA113" i="2"/>
  <c r="R38" i="2"/>
  <c r="S38" i="2" s="1"/>
  <c r="E136" i="2"/>
  <c r="K148" i="4"/>
  <c r="E152" i="4"/>
  <c r="S146" i="4"/>
  <c r="K149" i="4"/>
  <c r="E153" i="4"/>
  <c r="F148" i="4" l="1"/>
  <c r="G148" i="4" s="1"/>
  <c r="S148" i="4" s="1"/>
  <c r="F149" i="4"/>
  <c r="G149" i="4" s="1"/>
  <c r="K152" i="4" s="1"/>
  <c r="E151" i="4"/>
  <c r="F150" i="4" s="1"/>
  <c r="G150" i="4" s="1"/>
  <c r="S150" i="4" s="1"/>
  <c r="K147" i="4"/>
  <c r="F134" i="2"/>
  <c r="G134" i="2" s="1"/>
  <c r="E138" i="2"/>
  <c r="E141" i="2" s="1"/>
  <c r="E137" i="2"/>
  <c r="F135" i="2"/>
  <c r="G135" i="2" s="1"/>
  <c r="E139" i="2"/>
  <c r="F133" i="2"/>
  <c r="G133" i="2" s="1"/>
  <c r="S147" i="4"/>
  <c r="K150" i="4"/>
  <c r="E155" i="4"/>
  <c r="E156" i="4"/>
  <c r="K151" i="4" l="1"/>
  <c r="E154" i="4"/>
  <c r="F153" i="4" s="1"/>
  <c r="G153" i="4" s="1"/>
  <c r="S153" i="4" s="1"/>
  <c r="K153" i="4"/>
  <c r="F151" i="4"/>
  <c r="G151" i="4" s="1"/>
  <c r="K154" i="4" s="1"/>
  <c r="F152" i="4"/>
  <c r="G152" i="4" s="1"/>
  <c r="K155" i="4" s="1"/>
  <c r="S149" i="4"/>
  <c r="E144" i="2"/>
  <c r="E140" i="2"/>
  <c r="F138" i="2"/>
  <c r="G138" i="2" s="1"/>
  <c r="F137" i="2"/>
  <c r="G137" i="2" s="1"/>
  <c r="F136" i="2"/>
  <c r="G136" i="2" s="1"/>
  <c r="E142" i="2"/>
  <c r="E158" i="4"/>
  <c r="E159" i="4"/>
  <c r="F154" i="4" l="1"/>
  <c r="G154" i="4" s="1"/>
  <c r="K157" i="4" s="1"/>
  <c r="F155" i="4"/>
  <c r="G155" i="4" s="1"/>
  <c r="S155" i="4" s="1"/>
  <c r="E157" i="4"/>
  <c r="F156" i="4" s="1"/>
  <c r="G156" i="4" s="1"/>
  <c r="S156" i="4" s="1"/>
  <c r="S152" i="4"/>
  <c r="S151" i="4"/>
  <c r="K156" i="4"/>
  <c r="E143" i="2"/>
  <c r="F141" i="2"/>
  <c r="G141" i="2" s="1"/>
  <c r="F139" i="2"/>
  <c r="G139" i="2" s="1"/>
  <c r="F140" i="2"/>
  <c r="G140" i="2" s="1"/>
  <c r="E145" i="2"/>
  <c r="E147" i="2"/>
  <c r="E161" i="4"/>
  <c r="E162" i="4"/>
  <c r="E160" i="4" l="1"/>
  <c r="F159" i="4" s="1"/>
  <c r="G159" i="4" s="1"/>
  <c r="K162" i="4" s="1"/>
  <c r="K158" i="4"/>
  <c r="F158" i="4"/>
  <c r="G158" i="4" s="1"/>
  <c r="S154" i="4"/>
  <c r="K159" i="4"/>
  <c r="F157" i="4"/>
  <c r="G157" i="4" s="1"/>
  <c r="S157" i="4" s="1"/>
  <c r="E146" i="2"/>
  <c r="F146" i="2" s="1"/>
  <c r="G146" i="2" s="1"/>
  <c r="F144" i="2"/>
  <c r="G144" i="2" s="1"/>
  <c r="F142" i="2"/>
  <c r="G142" i="2" s="1"/>
  <c r="F143" i="2"/>
  <c r="G143" i="2" s="1"/>
  <c r="E148" i="2"/>
  <c r="E165" i="4"/>
  <c r="E164" i="4"/>
  <c r="S158" i="4"/>
  <c r="K161" i="4"/>
  <c r="S159" i="4" l="1"/>
  <c r="F160" i="4"/>
  <c r="G160" i="4" s="1"/>
  <c r="S160" i="4" s="1"/>
  <c r="F161" i="4"/>
  <c r="G161" i="4" s="1"/>
  <c r="S161" i="4" s="1"/>
  <c r="E163" i="4"/>
  <c r="F164" i="4" s="1"/>
  <c r="G164" i="4" s="1"/>
  <c r="K160" i="4"/>
  <c r="E150" i="2"/>
  <c r="E151" i="2"/>
  <c r="E149" i="2"/>
  <c r="F147" i="2"/>
  <c r="G147" i="2" s="1"/>
  <c r="F145" i="2"/>
  <c r="G145" i="2" s="1"/>
  <c r="L40" i="2" s="1"/>
  <c r="F165" i="4"/>
  <c r="E167" i="4"/>
  <c r="F166" i="4"/>
  <c r="E168" i="4"/>
  <c r="F162" i="4" l="1"/>
  <c r="G162" i="4" s="1"/>
  <c r="S162" i="4" s="1"/>
  <c r="E166" i="4"/>
  <c r="E169" i="4" s="1"/>
  <c r="F163" i="4"/>
  <c r="G163" i="4" s="1"/>
  <c r="G166" i="4" s="1"/>
  <c r="K164" i="4"/>
  <c r="K163" i="4"/>
  <c r="F149" i="2"/>
  <c r="G149" i="2" s="1"/>
  <c r="E154" i="2"/>
  <c r="E152" i="2"/>
  <c r="F150" i="2"/>
  <c r="G150" i="2" s="1"/>
  <c r="E153" i="2"/>
  <c r="F148" i="2"/>
  <c r="G148" i="2" s="1"/>
  <c r="E170" i="4"/>
  <c r="F168" i="4"/>
  <c r="F169" i="4"/>
  <c r="E171" i="4"/>
  <c r="S164" i="4"/>
  <c r="K167" i="4"/>
  <c r="G165" i="4" l="1"/>
  <c r="S165" i="4" s="1"/>
  <c r="K165" i="4"/>
  <c r="F167" i="4"/>
  <c r="G167" i="4" s="1"/>
  <c r="S167" i="4" s="1"/>
  <c r="K166" i="4"/>
  <c r="S163" i="4"/>
  <c r="E155" i="2"/>
  <c r="F154" i="2" s="1"/>
  <c r="G154" i="2" s="1"/>
  <c r="F153" i="2"/>
  <c r="G153" i="2" s="1"/>
  <c r="E157" i="2"/>
  <c r="F152" i="2"/>
  <c r="G152" i="2" s="1"/>
  <c r="F151" i="2"/>
  <c r="G151" i="2" s="1"/>
  <c r="E156" i="2"/>
  <c r="G169" i="4"/>
  <c r="S169" i="4" s="1"/>
  <c r="E174" i="4"/>
  <c r="F172" i="4"/>
  <c r="F171" i="4"/>
  <c r="E173" i="4"/>
  <c r="F170" i="4"/>
  <c r="E172" i="4"/>
  <c r="K169" i="4"/>
  <c r="S166" i="4"/>
  <c r="G168" i="4" l="1"/>
  <c r="G171" i="4" s="1"/>
  <c r="K174" i="4" s="1"/>
  <c r="G170" i="4"/>
  <c r="K173" i="4" s="1"/>
  <c r="K170" i="4"/>
  <c r="K168" i="4"/>
  <c r="F155" i="2"/>
  <c r="G155" i="2" s="1"/>
  <c r="E160" i="2"/>
  <c r="E159" i="2"/>
  <c r="E158" i="2"/>
  <c r="F156" i="2"/>
  <c r="G156" i="2" s="1"/>
  <c r="K172" i="4"/>
  <c r="G172" i="4"/>
  <c r="S172" i="4" s="1"/>
  <c r="F173" i="4"/>
  <c r="E175" i="4"/>
  <c r="F175" i="4"/>
  <c r="E177" i="4"/>
  <c r="F174" i="4"/>
  <c r="E176" i="4"/>
  <c r="S168" i="4" l="1"/>
  <c r="K171" i="4"/>
  <c r="S170" i="4"/>
  <c r="G173" i="4"/>
  <c r="S173" i="4" s="1"/>
  <c r="S171" i="4"/>
  <c r="F158" i="2"/>
  <c r="G158" i="2" s="1"/>
  <c r="G174" i="4"/>
  <c r="S174" i="4" s="1"/>
  <c r="F157" i="2"/>
  <c r="G157" i="2" s="1"/>
  <c r="L41" i="2" s="1"/>
  <c r="M41" i="2" s="1"/>
  <c r="E162" i="2"/>
  <c r="E161" i="2"/>
  <c r="F159" i="2"/>
  <c r="G159" i="2" s="1"/>
  <c r="G175" i="4"/>
  <c r="S175" i="4" s="1"/>
  <c r="E163" i="2"/>
  <c r="K175" i="4"/>
  <c r="F177" i="4"/>
  <c r="E179" i="4"/>
  <c r="E178" i="4"/>
  <c r="F176" i="4"/>
  <c r="F178" i="4"/>
  <c r="E180" i="4"/>
  <c r="G176" i="4" l="1"/>
  <c r="K179" i="4" s="1"/>
  <c r="K176" i="4"/>
  <c r="G177" i="4"/>
  <c r="K180" i="4" s="1"/>
  <c r="K177" i="4"/>
  <c r="F162" i="2"/>
  <c r="G162" i="2" s="1"/>
  <c r="E164" i="2"/>
  <c r="E165" i="2"/>
  <c r="F163" i="2"/>
  <c r="G163" i="2" s="1"/>
  <c r="K178" i="4"/>
  <c r="F164" i="2"/>
  <c r="G164" i="2" s="1"/>
  <c r="E166" i="2"/>
  <c r="G178" i="4"/>
  <c r="K181" i="4" s="1"/>
  <c r="F161" i="2"/>
  <c r="G161" i="2" s="1"/>
  <c r="F160" i="2"/>
  <c r="G160" i="2" s="1"/>
  <c r="F180" i="4"/>
  <c r="E182" i="4"/>
  <c r="F179" i="4"/>
  <c r="E181" i="4"/>
  <c r="F181" i="4"/>
  <c r="E183" i="4"/>
  <c r="G179" i="4" l="1"/>
  <c r="K182" i="4" s="1"/>
  <c r="S176" i="4"/>
  <c r="S177" i="4"/>
  <c r="G180" i="4"/>
  <c r="S180" i="4" s="1"/>
  <c r="S178" i="4"/>
  <c r="G181" i="4"/>
  <c r="S181" i="4" s="1"/>
  <c r="F167" i="2"/>
  <c r="G167" i="2" s="1"/>
  <c r="E169" i="2"/>
  <c r="F165" i="2"/>
  <c r="G165" i="2" s="1"/>
  <c r="E167" i="2"/>
  <c r="F166" i="2"/>
  <c r="G166" i="2" s="1"/>
  <c r="E168" i="2"/>
  <c r="E185" i="4"/>
  <c r="F183" i="4"/>
  <c r="F184" i="4"/>
  <c r="E186" i="4"/>
  <c r="F182" i="4"/>
  <c r="E184" i="4"/>
  <c r="G182" i="4" l="1"/>
  <c r="S182" i="4" s="1"/>
  <c r="S179" i="4"/>
  <c r="G183" i="4"/>
  <c r="S183" i="4" s="1"/>
  <c r="K183" i="4"/>
  <c r="G184" i="4"/>
  <c r="K187" i="4" s="1"/>
  <c r="E172" i="2"/>
  <c r="F170" i="2"/>
  <c r="G170" i="2" s="1"/>
  <c r="E171" i="2"/>
  <c r="F169" i="2"/>
  <c r="G169" i="2" s="1"/>
  <c r="K184" i="4"/>
  <c r="E170" i="2"/>
  <c r="F168" i="2"/>
  <c r="G168" i="2" s="1"/>
  <c r="E189" i="4"/>
  <c r="F187" i="4"/>
  <c r="F186" i="4"/>
  <c r="E188" i="4"/>
  <c r="F185" i="4"/>
  <c r="E187" i="4"/>
  <c r="G185" i="4" l="1"/>
  <c r="S185" i="4" s="1"/>
  <c r="K185" i="4"/>
  <c r="G186" i="4"/>
  <c r="K189" i="4" s="1"/>
  <c r="K186" i="4"/>
  <c r="S184" i="4"/>
  <c r="G187" i="4"/>
  <c r="K190" i="4" s="1"/>
  <c r="E175" i="2"/>
  <c r="F173" i="2"/>
  <c r="G173" i="2" s="1"/>
  <c r="F171" i="2"/>
  <c r="G171" i="2" s="1"/>
  <c r="E173" i="2"/>
  <c r="E174" i="2"/>
  <c r="F172" i="2"/>
  <c r="G172" i="2" s="1"/>
  <c r="F188" i="4"/>
  <c r="E190" i="4"/>
  <c r="K188" i="4"/>
  <c r="F189" i="4"/>
  <c r="E191" i="4"/>
  <c r="F190" i="4"/>
  <c r="E192" i="4"/>
  <c r="G188" i="4" l="1"/>
  <c r="K191" i="4" s="1"/>
  <c r="S186" i="4"/>
  <c r="G189" i="4"/>
  <c r="K192" i="4" s="1"/>
  <c r="G190" i="4"/>
  <c r="S190" i="4" s="1"/>
  <c r="S187" i="4"/>
  <c r="F174" i="2"/>
  <c r="G174" i="2" s="1"/>
  <c r="E176" i="2"/>
  <c r="E177" i="2"/>
  <c r="F175" i="2"/>
  <c r="G175" i="2" s="1"/>
  <c r="F176" i="2"/>
  <c r="G176" i="2" s="1"/>
  <c r="E178" i="2"/>
  <c r="F192" i="4"/>
  <c r="E194" i="4"/>
  <c r="F193" i="4"/>
  <c r="E195" i="4"/>
  <c r="E193" i="4"/>
  <c r="F191" i="4"/>
  <c r="S188" i="4" l="1"/>
  <c r="G191" i="4"/>
  <c r="S191" i="4" s="1"/>
  <c r="F196" i="4"/>
  <c r="E198" i="4"/>
  <c r="F195" i="4"/>
  <c r="E197" i="4"/>
  <c r="F198" i="4" s="1"/>
  <c r="F194" i="4"/>
  <c r="E196" i="4"/>
  <c r="F197" i="4" s="1"/>
  <c r="G192" i="4"/>
  <c r="S189" i="4"/>
  <c r="G193" i="4"/>
  <c r="K193" i="4"/>
  <c r="E180" i="2"/>
  <c r="F178" i="2"/>
  <c r="G178" i="2" s="1"/>
  <c r="E181" i="2"/>
  <c r="F179" i="2"/>
  <c r="G179" i="2" s="1"/>
  <c r="F177" i="2"/>
  <c r="G177" i="2" s="1"/>
  <c r="E179" i="2"/>
  <c r="G195" i="4" l="1"/>
  <c r="K198" i="4" s="1"/>
  <c r="K194" i="4"/>
  <c r="G194" i="4"/>
  <c r="K197" i="4" s="1"/>
  <c r="G197" i="4"/>
  <c r="S193" i="4"/>
  <c r="G196" i="4"/>
  <c r="S195" i="4"/>
  <c r="G198" i="4"/>
  <c r="K195" i="4"/>
  <c r="S192" i="4"/>
  <c r="K196" i="4"/>
  <c r="F182" i="2"/>
  <c r="G182" i="2" s="1"/>
  <c r="E184" i="2"/>
  <c r="F181" i="2"/>
  <c r="G181" i="2" s="1"/>
  <c r="E183" i="2"/>
  <c r="E182" i="2"/>
  <c r="F180" i="2"/>
  <c r="G180" i="2" s="1"/>
  <c r="S194" i="4" l="1"/>
  <c r="S196" i="4"/>
  <c r="K199" i="4"/>
  <c r="K201" i="4"/>
  <c r="N7" i="4" s="1"/>
  <c r="N8" i="4" s="1"/>
  <c r="S198" i="4"/>
  <c r="K200" i="4"/>
  <c r="S197" i="4"/>
  <c r="F185" i="2"/>
  <c r="G185" i="2" s="1"/>
  <c r="E187" i="2"/>
  <c r="F184" i="2"/>
  <c r="G184" i="2" s="1"/>
  <c r="E186" i="2"/>
  <c r="F183" i="2"/>
  <c r="G183" i="2" s="1"/>
  <c r="E185" i="2"/>
  <c r="F187" i="2" l="1"/>
  <c r="G187" i="2" s="1"/>
  <c r="E189" i="2"/>
  <c r="E190" i="2"/>
  <c r="F188" i="2"/>
  <c r="G188" i="2" s="1"/>
  <c r="F186" i="2"/>
  <c r="G186" i="2" s="1"/>
  <c r="E188" i="2"/>
  <c r="E191" i="2" l="1"/>
  <c r="F192" i="2" s="1"/>
  <c r="G192" i="2" s="1"/>
  <c r="F189" i="2"/>
  <c r="G189" i="2" s="1"/>
  <c r="E192" i="2"/>
  <c r="F193" i="2" s="1"/>
  <c r="G193" i="2" s="1"/>
  <c r="L39" i="2" s="1"/>
  <c r="F190" i="2"/>
  <c r="G190" i="2" s="1"/>
  <c r="F191" i="2"/>
  <c r="G191" i="2" s="1"/>
  <c r="E193" i="2"/>
  <c r="M39" i="2" l="1"/>
  <c r="O8" i="2" s="1"/>
  <c r="M40" i="2"/>
  <c r="O9" i="2" l="1"/>
  <c r="H143" i="2" s="1"/>
  <c r="I143" i="2" s="1"/>
  <c r="AA146" i="2" s="1"/>
  <c r="H122" i="2"/>
  <c r="H123" i="2"/>
  <c r="I123" i="2" s="1"/>
  <c r="AA126" i="2" s="1"/>
  <c r="H126" i="2"/>
  <c r="I126" i="2" s="1"/>
  <c r="AA129" i="2" s="1"/>
  <c r="H125" i="2"/>
  <c r="I125" i="2" s="1"/>
  <c r="AA128" i="2" s="1"/>
  <c r="H124" i="2"/>
  <c r="I124" i="2" s="1"/>
  <c r="AA127" i="2" s="1"/>
  <c r="H128" i="2"/>
  <c r="I128" i="2" s="1"/>
  <c r="AA131" i="2" s="1"/>
  <c r="H127" i="2"/>
  <c r="I127" i="2" s="1"/>
  <c r="AA130" i="2" s="1"/>
  <c r="H129" i="2"/>
  <c r="I129" i="2" s="1"/>
  <c r="AA132" i="2" s="1"/>
  <c r="H131" i="2"/>
  <c r="I131" i="2" s="1"/>
  <c r="AA134" i="2" s="1"/>
  <c r="H132" i="2"/>
  <c r="I132" i="2" s="1"/>
  <c r="AA135" i="2" s="1"/>
  <c r="H130" i="2"/>
  <c r="I130" i="2" s="1"/>
  <c r="AA133" i="2" s="1"/>
  <c r="H133" i="2"/>
  <c r="I133" i="2" s="1"/>
  <c r="AA136" i="2" s="1"/>
  <c r="H144" i="2" l="1"/>
  <c r="I144" i="2" s="1"/>
  <c r="AA147" i="2" s="1"/>
  <c r="H139" i="2"/>
  <c r="I139" i="2" s="1"/>
  <c r="AA142" i="2" s="1"/>
  <c r="H145" i="2"/>
  <c r="I145" i="2" s="1"/>
  <c r="AA148" i="2" s="1"/>
  <c r="H137" i="2"/>
  <c r="I137" i="2" s="1"/>
  <c r="AA140" i="2" s="1"/>
  <c r="H135" i="2"/>
  <c r="I135" i="2" s="1"/>
  <c r="AA138" i="2" s="1"/>
  <c r="O10" i="2"/>
  <c r="H148" i="2" s="1"/>
  <c r="I148" i="2" s="1"/>
  <c r="H142" i="2"/>
  <c r="I142" i="2" s="1"/>
  <c r="AA145" i="2" s="1"/>
  <c r="H140" i="2"/>
  <c r="I140" i="2" s="1"/>
  <c r="AA143" i="2" s="1"/>
  <c r="H141" i="2"/>
  <c r="I141" i="2" s="1"/>
  <c r="AA144" i="2" s="1"/>
  <c r="H136" i="2"/>
  <c r="I136" i="2" s="1"/>
  <c r="AA139" i="2" s="1"/>
  <c r="H134" i="2"/>
  <c r="I134" i="2" s="1"/>
  <c r="H138" i="2"/>
  <c r="I138" i="2" s="1"/>
  <c r="AA141" i="2" s="1"/>
  <c r="I122" i="2"/>
  <c r="N39" i="2"/>
  <c r="O39" i="2" s="1"/>
  <c r="H150" i="2" l="1"/>
  <c r="I150" i="2" s="1"/>
  <c r="AA153" i="2" s="1"/>
  <c r="H146" i="2"/>
  <c r="I146" i="2" s="1"/>
  <c r="H156" i="2"/>
  <c r="I156" i="2" s="1"/>
  <c r="I168" i="2" s="1"/>
  <c r="N40" i="2"/>
  <c r="O40" i="2" s="1"/>
  <c r="H149" i="2"/>
  <c r="I149" i="2" s="1"/>
  <c r="AA152" i="2" s="1"/>
  <c r="H147" i="2"/>
  <c r="I147" i="2" s="1"/>
  <c r="AA150" i="2" s="1"/>
  <c r="H153" i="2"/>
  <c r="I153" i="2" s="1"/>
  <c r="AA156" i="2" s="1"/>
  <c r="H157" i="2"/>
  <c r="I157" i="2" s="1"/>
  <c r="I169" i="2" s="1"/>
  <c r="H152" i="2"/>
  <c r="I152" i="2" s="1"/>
  <c r="AA155" i="2" s="1"/>
  <c r="H151" i="2"/>
  <c r="I151" i="2" s="1"/>
  <c r="I163" i="2" s="1"/>
  <c r="H154" i="2"/>
  <c r="I154" i="2" s="1"/>
  <c r="AA157" i="2" s="1"/>
  <c r="H155" i="2"/>
  <c r="I155" i="2" s="1"/>
  <c r="AA158" i="2" s="1"/>
  <c r="R40" i="2"/>
  <c r="AA137" i="2"/>
  <c r="R39" i="2"/>
  <c r="S39" i="2" s="1"/>
  <c r="AA125" i="2"/>
  <c r="AA151" i="2"/>
  <c r="I160" i="2"/>
  <c r="I162" i="2" l="1"/>
  <c r="AA165" i="2" s="1"/>
  <c r="I166" i="2"/>
  <c r="AA169" i="2" s="1"/>
  <c r="I161" i="2"/>
  <c r="AA164" i="2" s="1"/>
  <c r="AA159" i="2"/>
  <c r="AA154" i="2"/>
  <c r="I159" i="2"/>
  <c r="I171" i="2" s="1"/>
  <c r="I165" i="2"/>
  <c r="AA168" i="2" s="1"/>
  <c r="AA160" i="2"/>
  <c r="I164" i="2"/>
  <c r="AA167" i="2" s="1"/>
  <c r="I167" i="2"/>
  <c r="I179" i="2" s="1"/>
  <c r="N41" i="2"/>
  <c r="O41" i="2" s="1"/>
  <c r="I175" i="2"/>
  <c r="AA166" i="2"/>
  <c r="I181" i="2"/>
  <c r="AA172" i="2"/>
  <c r="AA149" i="2"/>
  <c r="R41" i="2"/>
  <c r="S41" i="2" s="1"/>
  <c r="I158" i="2"/>
  <c r="AA163" i="2"/>
  <c r="I172" i="2"/>
  <c r="S40" i="2"/>
  <c r="AA171" i="2"/>
  <c r="I180" i="2"/>
  <c r="I173" i="2" l="1"/>
  <c r="I185" i="2" s="1"/>
  <c r="AA188" i="2" s="1"/>
  <c r="I174" i="2"/>
  <c r="I186" i="2" s="1"/>
  <c r="AA189" i="2" s="1"/>
  <c r="AA162" i="2"/>
  <c r="I178" i="2"/>
  <c r="I190" i="2" s="1"/>
  <c r="AA193" i="2" s="1"/>
  <c r="AA170" i="2"/>
  <c r="I176" i="2"/>
  <c r="I188" i="2" s="1"/>
  <c r="AA191" i="2" s="1"/>
  <c r="I177" i="2"/>
  <c r="AA180" i="2" s="1"/>
  <c r="R42" i="2"/>
  <c r="S42" i="2" s="1"/>
  <c r="I170" i="2"/>
  <c r="AA161" i="2"/>
  <c r="I191" i="2"/>
  <c r="AA194" i="2" s="1"/>
  <c r="AA182" i="2"/>
  <c r="I183" i="2"/>
  <c r="AA186" i="2" s="1"/>
  <c r="AA174" i="2"/>
  <c r="AA175" i="2"/>
  <c r="I184" i="2"/>
  <c r="AA187" i="2" s="1"/>
  <c r="AA183" i="2"/>
  <c r="I192" i="2"/>
  <c r="AA195" i="2" s="1"/>
  <c r="I193" i="2"/>
  <c r="AA196" i="2" s="1"/>
  <c r="AA184" i="2"/>
  <c r="AA178" i="2"/>
  <c r="I187" i="2"/>
  <c r="AA190" i="2" s="1"/>
  <c r="AA176" i="2" l="1"/>
  <c r="I189" i="2"/>
  <c r="AA192" i="2" s="1"/>
  <c r="AA179" i="2"/>
  <c r="AA177" i="2"/>
  <c r="AA181" i="2"/>
  <c r="R43" i="2"/>
  <c r="S43" i="2" s="1"/>
  <c r="I182" i="2"/>
  <c r="AA173" i="2"/>
  <c r="R44" i="2" l="1"/>
  <c r="S44" i="2" s="1"/>
  <c r="AA185" i="2"/>
  <c r="AD5" i="2" s="1"/>
  <c r="AD6" i="2" s="1"/>
</calcChain>
</file>

<file path=xl/sharedStrings.xml><?xml version="1.0" encoding="utf-8"?>
<sst xmlns="http://schemas.openxmlformats.org/spreadsheetml/2006/main" count="932" uniqueCount="91">
  <si>
    <t>,</t>
  </si>
  <si>
    <t>2028Q1</t>
  </si>
  <si>
    <t>2027Q4</t>
  </si>
  <si>
    <t>2027Q3</t>
  </si>
  <si>
    <t>2027Q2</t>
  </si>
  <si>
    <t>2027Q1</t>
  </si>
  <si>
    <t>2026Q4</t>
  </si>
  <si>
    <t>2026Q3</t>
  </si>
  <si>
    <t>2026Q2</t>
  </si>
  <si>
    <t>2026Q1</t>
  </si>
  <si>
    <t>2025Q4</t>
  </si>
  <si>
    <t>2025Q3</t>
  </si>
  <si>
    <t>2025Q2</t>
  </si>
  <si>
    <t>2025Q1</t>
  </si>
  <si>
    <t>2024Q4</t>
  </si>
  <si>
    <t>2024Q3</t>
  </si>
  <si>
    <t>2024Q2</t>
  </si>
  <si>
    <t>2024Q1</t>
  </si>
  <si>
    <t>2023Q4</t>
  </si>
  <si>
    <t>2023Q3</t>
  </si>
  <si>
    <t>2023Q2</t>
  </si>
  <si>
    <t>2023Q1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</si>
  <si>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</si>
  <si>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</si>
  <si>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</si>
  <si>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</si>
  <si>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</si>
  <si>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</si>
  <si>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</si>
  <si>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</si>
  <si>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</si>
  <si>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</si>
  <si>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</si>
  <si>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</si>
  <si>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</si>
  <si>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</si>
  <si>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</si>
  <si>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</si>
  <si>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</si>
  <si>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</si>
  <si>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</si>
  <si>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</si>
  <si>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date</t>
  </si>
  <si>
    <t>GDP (Q4 2019 = 100)</t>
  </si>
  <si>
    <t>] }</t>
  </si>
  <si>
    <t xml:space="preserve">], </t>
  </si>
  <si>
    <t>new_to_2030</t>
  </si>
  <si>
    <t>year</t>
  </si>
  <si>
    <t>new</t>
  </si>
  <si>
    <t>treasury</t>
  </si>
  <si>
    <t>"gdp" : [</t>
  </si>
  <si>
    <t>"ds" : [</t>
  </si>
  <si>
    <t>{</t>
  </si>
  <si>
    <t>gdp</t>
  </si>
  <si>
    <t>ds</t>
  </si>
  <si>
    <t>What we want</t>
  </si>
  <si>
    <t>OBR</t>
  </si>
  <si>
    <t>Historic ONS Data</t>
  </si>
  <si>
    <t>Q</t>
  </si>
  <si>
    <t>q</t>
  </si>
  <si>
    <t>Coeffs to get there</t>
  </si>
  <si>
    <t>coeff</t>
  </si>
  <si>
    <t>NEW</t>
  </si>
  <si>
    <t>Delta</t>
  </si>
  <si>
    <t>&gt;</t>
  </si>
  <si>
    <t>Check - Good coeffs</t>
  </si>
  <si>
    <t>To 2030</t>
  </si>
  <si>
    <t>GDP</t>
  </si>
  <si>
    <t>gdp_1</t>
  </si>
  <si>
    <t>roll_avg</t>
  </si>
  <si>
    <t>outturn gdp</t>
  </si>
  <si>
    <t>March 2023 forecast</t>
  </si>
  <si>
    <t>central</t>
  </si>
  <si>
    <t>&gt;&gt;&gt;</t>
  </si>
  <si>
    <t/>
  </si>
  <si>
    <t>CENTRAL</t>
  </si>
  <si>
    <t>GDP Forecasts</t>
  </si>
  <si>
    <t>Previous</t>
  </si>
  <si>
    <t>Central</t>
  </si>
  <si>
    <t>Downside</t>
  </si>
  <si>
    <t>Upside</t>
  </si>
  <si>
    <t>YoY</t>
  </si>
  <si>
    <t>Real GDP</t>
  </si>
  <si>
    <t>Year</t>
  </si>
  <si>
    <t>Independent Forecasts</t>
  </si>
  <si>
    <t>Diff</t>
  </si>
  <si>
    <t>YoY Change</t>
  </si>
  <si>
    <t>FC</t>
  </si>
  <si>
    <t>New FC</t>
  </si>
  <si>
    <t>Oct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</si>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</sst>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1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3"/>
      <name val="Calibri"/>
      <family val="2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5" fillId="2" borderId="1" xfId="2" applyFont="1" applyFill="1" applyBorder="1" applyAlignment="1">
      <alignment horizontal="center" vertical="center" wrapText="1"/>
    </xf>
    <xf numFmtId="164" fontId="5" fillId="0" borderId="10" xfId="2" applyNumberFormat="1" applyFont="1" applyBorder="1" applyAlignment="1">
      <alignment horizontal="center" vertical="center" wrapText="1"/>
    </xf>
    <xf numFmtId="164" fontId="5" fillId="0" borderId="11" xfId="2" applyNumberFormat="1" applyFont="1" applyBorder="1" applyAlignment="1">
      <alignment horizontal="center" vertical="center" wrapText="1"/>
    </xf>
    <xf numFmtId="164" fontId="4" fillId="0" borderId="11" xfId="2" applyNumberFormat="1" applyFont="1" applyBorder="1" applyAlignment="1">
      <alignment horizontal="center" vertical="center" wrapText="1"/>
    </xf>
    <xf numFmtId="164" fontId="4" fillId="0" borderId="12" xfId="2" applyNumberFormat="1" applyFont="1" applyBorder="1" applyAlignment="1">
      <alignment horizontal="center" vertical="center" wrapText="1"/>
    </xf>
    <xf numFmtId="0" fontId="5" fillId="2" borderId="10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14" fontId="5" fillId="3" borderId="10" xfId="2" applyNumberFormat="1" applyFont="1" applyFill="1" applyBorder="1" applyAlignment="1">
      <alignment horizontal="center" vertical="center" wrapText="1"/>
    </xf>
    <xf numFmtId="14" fontId="5" fillId="3" borderId="11" xfId="2" applyNumberFormat="1" applyFont="1" applyFill="1" applyBorder="1" applyAlignment="1">
      <alignment horizontal="center" vertical="center" wrapText="1"/>
    </xf>
    <xf numFmtId="14" fontId="5" fillId="3" borderId="1" xfId="2" applyNumberFormat="1" applyFont="1" applyFill="1" applyBorder="1" applyAlignment="1">
      <alignment horizontal="center" vertical="center" wrapText="1"/>
    </xf>
    <xf numFmtId="14" fontId="5" fillId="0" borderId="10" xfId="2" applyNumberFormat="1" applyFont="1" applyBorder="1" applyAlignment="1">
      <alignment horizontal="center" vertical="center" wrapText="1"/>
    </xf>
    <xf numFmtId="14" fontId="5" fillId="0" borderId="11" xfId="2" applyNumberFormat="1" applyFont="1" applyBorder="1" applyAlignment="1">
      <alignment horizontal="center" vertical="center" wrapText="1"/>
    </xf>
    <xf numFmtId="14" fontId="5" fillId="0" borderId="12" xfId="2" applyNumberFormat="1" applyFont="1" applyBorder="1" applyAlignment="1">
      <alignment horizontal="center" vertical="center" wrapText="1"/>
    </xf>
    <xf numFmtId="166" fontId="0" fillId="0" borderId="0" xfId="0" applyNumberFormat="1"/>
    <xf numFmtId="164" fontId="0" fillId="0" borderId="4" xfId="0" applyNumberFormat="1" applyBorder="1" applyAlignment="1">
      <alignment horizontal="center"/>
    </xf>
    <xf numFmtId="0" fontId="0" fillId="0" borderId="5" xfId="0" applyBorder="1"/>
    <xf numFmtId="165" fontId="0" fillId="0" borderId="5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13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0" fontId="0" fillId="0" borderId="0" xfId="1" applyNumberFormat="1" applyFont="1"/>
    <xf numFmtId="0" fontId="0" fillId="0" borderId="10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2" fontId="0" fillId="0" borderId="0" xfId="0" applyNumberFormat="1"/>
    <xf numFmtId="164" fontId="5" fillId="0" borderId="0" xfId="2" applyNumberFormat="1" applyFont="1" applyAlignment="1">
      <alignment horizontal="center" vertical="center" wrapText="1"/>
    </xf>
    <xf numFmtId="9" fontId="5" fillId="0" borderId="0" xfId="1" applyFont="1" applyBorder="1" applyAlignment="1">
      <alignment horizontal="center" vertical="center" wrapText="1"/>
    </xf>
    <xf numFmtId="0" fontId="0" fillId="0" borderId="0" xfId="0" quotePrefix="1"/>
    <xf numFmtId="0" fontId="2" fillId="8" borderId="0" xfId="0" applyFont="1" applyFill="1" applyAlignment="1">
      <alignment horizontal="center"/>
    </xf>
    <xf numFmtId="0" fontId="0" fillId="8" borderId="0" xfId="0" applyFill="1"/>
    <xf numFmtId="9" fontId="7" fillId="9" borderId="0" xfId="0" applyNumberFormat="1" applyFont="1" applyFill="1" applyAlignment="1">
      <alignment horizontal="center"/>
    </xf>
    <xf numFmtId="164" fontId="0" fillId="0" borderId="0" xfId="0" applyNumberFormat="1"/>
    <xf numFmtId="0" fontId="3" fillId="0" borderId="0" xfId="2"/>
    <xf numFmtId="0" fontId="5" fillId="11" borderId="1" xfId="3" applyFont="1" applyFill="1" applyBorder="1" applyAlignment="1">
      <alignment horizontal="center" vertical="center" wrapText="1"/>
    </xf>
    <xf numFmtId="0" fontId="3" fillId="0" borderId="1" xfId="2" applyBorder="1"/>
    <xf numFmtId="0" fontId="9" fillId="0" borderId="0" xfId="2" applyFont="1"/>
    <xf numFmtId="0" fontId="5" fillId="11" borderId="11" xfId="3" applyFont="1" applyFill="1" applyBorder="1" applyAlignment="1">
      <alignment horizontal="center" vertical="center" wrapText="1"/>
    </xf>
    <xf numFmtId="164" fontId="5" fillId="0" borderId="10" xfId="3" applyNumberFormat="1" applyFont="1" applyBorder="1" applyAlignment="1">
      <alignment horizontal="center" vertical="center" wrapText="1"/>
    </xf>
    <xf numFmtId="0" fontId="3" fillId="0" borderId="10" xfId="2" applyBorder="1" applyAlignment="1">
      <alignment horizontal="center"/>
    </xf>
    <xf numFmtId="164" fontId="5" fillId="0" borderId="11" xfId="3" applyNumberFormat="1" applyFont="1" applyBorder="1" applyAlignment="1">
      <alignment horizontal="center" vertical="center" wrapText="1"/>
    </xf>
    <xf numFmtId="0" fontId="3" fillId="0" borderId="11" xfId="2" applyBorder="1" applyAlignment="1">
      <alignment horizontal="center"/>
    </xf>
    <xf numFmtId="0" fontId="10" fillId="0" borderId="11" xfId="2" applyFont="1" applyBorder="1" applyAlignment="1">
      <alignment horizontal="center"/>
    </xf>
    <xf numFmtId="0" fontId="10" fillId="0" borderId="12" xfId="2" applyFont="1" applyBorder="1" applyAlignment="1">
      <alignment horizontal="center"/>
    </xf>
    <xf numFmtId="0" fontId="3" fillId="0" borderId="1" xfId="2" applyBorder="1" applyAlignment="1">
      <alignment horizontal="center"/>
    </xf>
    <xf numFmtId="164" fontId="11" fillId="0" borderId="11" xfId="3" applyNumberFormat="1" applyFont="1" applyBorder="1" applyAlignment="1">
      <alignment horizontal="center" vertical="center" wrapText="1"/>
    </xf>
    <xf numFmtId="0" fontId="5" fillId="11" borderId="12" xfId="3" applyFont="1" applyFill="1" applyBorder="1" applyAlignment="1">
      <alignment horizontal="center" vertical="center" wrapText="1"/>
    </xf>
    <xf numFmtId="164" fontId="11" fillId="0" borderId="12" xfId="3" applyNumberFormat="1" applyFont="1" applyBorder="1" applyAlignment="1">
      <alignment horizontal="center" vertical="center" wrapText="1"/>
    </xf>
    <xf numFmtId="0" fontId="3" fillId="0" borderId="0" xfId="2" applyAlignment="1">
      <alignment horizontal="center"/>
    </xf>
    <xf numFmtId="0" fontId="12" fillId="0" borderId="3" xfId="0" applyFont="1" applyBorder="1" applyAlignment="1">
      <alignment horizontal="center"/>
    </xf>
    <xf numFmtId="164" fontId="3" fillId="0" borderId="10" xfId="2" applyNumberFormat="1" applyBorder="1" applyAlignment="1">
      <alignment horizontal="center" vertical="center"/>
    </xf>
    <xf numFmtId="164" fontId="3" fillId="0" borderId="11" xfId="2" applyNumberFormat="1" applyBorder="1" applyAlignment="1">
      <alignment horizontal="center" vertical="center"/>
    </xf>
    <xf numFmtId="164" fontId="3" fillId="0" borderId="12" xfId="2" applyNumberFormat="1" applyBorder="1" applyAlignment="1">
      <alignment horizontal="center"/>
    </xf>
    <xf numFmtId="164" fontId="10" fillId="0" borderId="10" xfId="2" applyNumberFormat="1" applyFont="1" applyBorder="1" applyAlignment="1">
      <alignment horizontal="center"/>
    </xf>
    <xf numFmtId="164" fontId="10" fillId="0" borderId="11" xfId="2" applyNumberFormat="1" applyFont="1" applyBorder="1" applyAlignment="1">
      <alignment horizontal="center"/>
    </xf>
    <xf numFmtId="164" fontId="10" fillId="0" borderId="12" xfId="2" applyNumberFormat="1" applyFont="1" applyBorder="1" applyAlignment="1">
      <alignment horizontal="center"/>
    </xf>
    <xf numFmtId="10" fontId="3" fillId="0" borderId="1" xfId="2" applyNumberFormat="1" applyBorder="1" applyAlignment="1">
      <alignment horizontal="center"/>
    </xf>
    <xf numFmtId="0" fontId="3" fillId="0" borderId="11" xfId="2" applyBorder="1"/>
    <xf numFmtId="165" fontId="3" fillId="0" borderId="11" xfId="1" applyNumberFormat="1" applyFont="1" applyBorder="1" applyAlignment="1">
      <alignment horizontal="center"/>
    </xf>
    <xf numFmtId="165" fontId="3" fillId="0" borderId="12" xfId="1" applyNumberFormat="1" applyFont="1" applyBorder="1" applyAlignment="1">
      <alignment horizontal="center"/>
    </xf>
    <xf numFmtId="10" fontId="3" fillId="0" borderId="5" xfId="2" applyNumberFormat="1" applyBorder="1" applyAlignment="1">
      <alignment horizontal="center"/>
    </xf>
    <xf numFmtId="10" fontId="3" fillId="0" borderId="7" xfId="2" applyNumberFormat="1" applyBorder="1" applyAlignment="1">
      <alignment horizontal="center"/>
    </xf>
    <xf numFmtId="0" fontId="12" fillId="0" borderId="1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5" fillId="11" borderId="2" xfId="3" applyFont="1" applyFill="1" applyBorder="1" applyAlignment="1">
      <alignment horizontal="center" vertical="center" wrapText="1"/>
    </xf>
    <xf numFmtId="0" fontId="5" fillId="11" borderId="3" xfId="3" applyFont="1" applyFill="1" applyBorder="1" applyAlignment="1">
      <alignment horizontal="center" vertical="center" wrapText="1"/>
    </xf>
    <xf numFmtId="0" fontId="8" fillId="0" borderId="2" xfId="2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5" fillId="2" borderId="2" xfId="2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6" fillId="2" borderId="2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5">
    <cellStyle name="Normal" xfId="0" builtinId="0"/>
    <cellStyle name="Normal 53" xfId="3" xr:uid="{53C6139F-84A4-4432-8848-746BA2111CEB}"/>
    <cellStyle name="Normal 56" xfId="2" xr:uid="{7F4E0486-D0BA-42E2-B2AB-641D086B03C5}"/>
    <cellStyle name="Percent" xfId="1" builtinId="5"/>
    <cellStyle name="Percent 2" xfId="4" xr:uid="{635AA72F-66E9-4D57-825A-47E0E9FE1F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Non_Domestic!$G$4</c:f>
              <c:strCache>
                <c:ptCount val="1"/>
                <c:pt idx="0">
                  <c:v>Previous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Non_Domestic!$F$5:$F$14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Non_Domestic!$G$5:$G$14</c:f>
              <c:numCache>
                <c:formatCode>0.0</c:formatCode>
                <c:ptCount val="10"/>
                <c:pt idx="0">
                  <c:v>95.429767039168837</c:v>
                </c:pt>
                <c:pt idx="1">
                  <c:v>99.290312983776289</c:v>
                </c:pt>
                <c:pt idx="2">
                  <c:v>99.306706630503186</c:v>
                </c:pt>
                <c:pt idx="3">
                  <c:v>100.02881552119351</c:v>
                </c:pt>
                <c:pt idx="4">
                  <c:v>101.51297790952643</c:v>
                </c:pt>
                <c:pt idx="5">
                  <c:v>103.37858396794883</c:v>
                </c:pt>
                <c:pt idx="6">
                  <c:v>105.3568163088778</c:v>
                </c:pt>
                <c:pt idx="7">
                  <c:v>107.46395263505535</c:v>
                </c:pt>
                <c:pt idx="8">
                  <c:v>109.61323168775645</c:v>
                </c:pt>
                <c:pt idx="9">
                  <c:v>111.80549632151158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1-4127-801E-11D45E096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199608"/>
        <c:axId val="488194688"/>
      </c:lineChart>
      <c:catAx>
        <c:axId val="48819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94688"/>
        <c:crosses val="autoZero"/>
        <c:auto val="1"/>
        <c:lblAlgn val="ctr"/>
        <c:lblOffset val="100"/>
        <c:noMultiLvlLbl val="0"/>
      </c:catAx>
      <c:valAx>
        <c:axId val="4881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9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Non_Domestic!$C$4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Non_Domestic!$B$5:$B$45</c:f>
              <c:strCache>
                <c:ptCount val="41"/>
                <c:pt idx="0">
                  <c:v>2018Q1</c:v>
                </c:pt>
                <c:pt idx="1">
                  <c:v>2018Q2</c:v>
                </c:pt>
                <c:pt idx="2">
                  <c:v>2018Q3</c:v>
                </c:pt>
                <c:pt idx="3">
                  <c:v>2018Q4</c:v>
                </c:pt>
                <c:pt idx="4">
                  <c:v>2019Q1</c:v>
                </c:pt>
                <c:pt idx="5">
                  <c:v>2019Q2</c:v>
                </c:pt>
                <c:pt idx="6">
                  <c:v>2019Q3</c:v>
                </c:pt>
                <c:pt idx="7">
                  <c:v>2019Q4</c:v>
                </c:pt>
                <c:pt idx="8">
                  <c:v>2020Q1</c:v>
                </c:pt>
                <c:pt idx="9">
                  <c:v>2020Q2</c:v>
                </c:pt>
                <c:pt idx="10">
                  <c:v>2020Q3</c:v>
                </c:pt>
                <c:pt idx="11">
                  <c:v>2020Q4</c:v>
                </c:pt>
                <c:pt idx="12">
                  <c:v>2021Q1</c:v>
                </c:pt>
                <c:pt idx="13">
                  <c:v>2021Q2</c:v>
                </c:pt>
                <c:pt idx="14">
                  <c:v>2021Q3</c:v>
                </c:pt>
                <c:pt idx="15">
                  <c:v>2021Q4</c:v>
                </c:pt>
                <c:pt idx="16">
                  <c:v>2022Q1</c:v>
                </c:pt>
                <c:pt idx="17">
                  <c:v>2022Q2</c:v>
                </c:pt>
                <c:pt idx="18">
                  <c:v>2022Q3</c:v>
                </c:pt>
                <c:pt idx="19">
                  <c:v>2022Q4</c:v>
                </c:pt>
                <c:pt idx="20">
                  <c:v>2023Q1</c:v>
                </c:pt>
                <c:pt idx="21">
                  <c:v>2023Q2</c:v>
                </c:pt>
                <c:pt idx="22">
                  <c:v>2023Q3</c:v>
                </c:pt>
                <c:pt idx="23">
                  <c:v>2023Q4</c:v>
                </c:pt>
                <c:pt idx="24">
                  <c:v>2024Q1</c:v>
                </c:pt>
                <c:pt idx="25">
                  <c:v>2024Q2</c:v>
                </c:pt>
                <c:pt idx="26">
                  <c:v>2024Q3</c:v>
                </c:pt>
                <c:pt idx="27">
                  <c:v>2024Q4</c:v>
                </c:pt>
                <c:pt idx="28">
                  <c:v>2025Q1</c:v>
                </c:pt>
                <c:pt idx="29">
                  <c:v>2025Q2</c:v>
                </c:pt>
                <c:pt idx="30">
                  <c:v>2025Q3</c:v>
                </c:pt>
                <c:pt idx="31">
                  <c:v>2025Q4</c:v>
                </c:pt>
                <c:pt idx="32">
                  <c:v>2026Q1</c:v>
                </c:pt>
                <c:pt idx="33">
                  <c:v>2026Q2</c:v>
                </c:pt>
                <c:pt idx="34">
                  <c:v>2026Q3</c:v>
                </c:pt>
                <c:pt idx="35">
                  <c:v>2026Q4</c:v>
                </c:pt>
                <c:pt idx="36">
                  <c:v>2027Q1</c:v>
                </c:pt>
                <c:pt idx="37">
                  <c:v>2027Q2</c:v>
                </c:pt>
                <c:pt idx="38">
                  <c:v>2027Q3</c:v>
                </c:pt>
                <c:pt idx="39">
                  <c:v>2027Q4</c:v>
                </c:pt>
                <c:pt idx="40">
                  <c:v>2028Q1</c:v>
                </c:pt>
              </c:strCache>
            </c:strRef>
          </c:cat>
          <c:val>
            <c:numRef>
              <c:f>Non_Domestic!$C$5:$C$45</c:f>
              <c:numCache>
                <c:formatCode>0.0</c:formatCode>
                <c:ptCount val="41"/>
                <c:pt idx="0">
                  <c:v>97.446106541679796</c:v>
                </c:pt>
                <c:pt idx="1">
                  <c:v>97.889332471109256</c:v>
                </c:pt>
                <c:pt idx="2">
                  <c:v>98.433388736574514</c:v>
                </c:pt>
                <c:pt idx="3">
                  <c:v>98.686533449484187</c:v>
                </c:pt>
                <c:pt idx="4">
                  <c:v>99.308617430821656</c:v>
                </c:pt>
                <c:pt idx="5">
                  <c:v>99.417820603948769</c:v>
                </c:pt>
                <c:pt idx="6">
                  <c:v>100.02511851127393</c:v>
                </c:pt>
                <c:pt idx="7">
                  <c:v>100</c:v>
                </c:pt>
                <c:pt idx="8">
                  <c:v>97.359171552306179</c:v>
                </c:pt>
                <c:pt idx="9">
                  <c:v>76.922145085233694</c:v>
                </c:pt>
                <c:pt idx="10">
                  <c:v>89.697847468285659</c:v>
                </c:pt>
                <c:pt idx="11">
                  <c:v>90.786672581096269</c:v>
                </c:pt>
                <c:pt idx="12">
                  <c:v>89.830743988926471</c:v>
                </c:pt>
                <c:pt idx="13">
                  <c:v>95.695292862245452</c:v>
                </c:pt>
                <c:pt idx="14">
                  <c:v>97.354183479145391</c:v>
                </c:pt>
                <c:pt idx="15">
                  <c:v>98.838847826358048</c:v>
                </c:pt>
                <c:pt idx="16">
                  <c:v>99.291337320228962</c:v>
                </c:pt>
                <c:pt idx="17">
                  <c:v>99.394127256435056</c:v>
                </c:pt>
                <c:pt idx="18">
                  <c:v>99.231124151359523</c:v>
                </c:pt>
                <c:pt idx="19">
                  <c:v>99.244663207081643</c:v>
                </c:pt>
                <c:pt idx="20">
                  <c:v>99.294285538685173</c:v>
                </c:pt>
                <c:pt idx="21">
                  <c:v>99.343932681454504</c:v>
                </c:pt>
                <c:pt idx="22">
                  <c:v>99.393604647795229</c:v>
                </c:pt>
                <c:pt idx="23">
                  <c:v>99.443301450119122</c:v>
                </c:pt>
                <c:pt idx="24">
                  <c:v>99.592466402294306</c:v>
                </c:pt>
                <c:pt idx="25">
                  <c:v>99.741855101897755</c:v>
                </c:pt>
                <c:pt idx="26">
                  <c:v>99.891467884550607</c:v>
                </c:pt>
                <c:pt idx="27">
                  <c:v>100.04130508637743</c:v>
                </c:pt>
                <c:pt idx="28">
                  <c:v>100.44147030672295</c:v>
                </c:pt>
                <c:pt idx="29">
                  <c:v>100.84323618794984</c:v>
                </c:pt>
                <c:pt idx="30">
                  <c:v>101.24660913270164</c:v>
                </c:pt>
                <c:pt idx="31">
                  <c:v>101.65159556923244</c:v>
                </c:pt>
                <c:pt idx="32">
                  <c:v>102.1344406481863</c:v>
                </c:pt>
                <c:pt idx="33">
                  <c:v>102.61957924126519</c:v>
                </c:pt>
                <c:pt idx="34">
                  <c:v>103.1070222426612</c:v>
                </c:pt>
                <c:pt idx="35">
                  <c:v>103.59678059831384</c:v>
                </c:pt>
                <c:pt idx="36">
                  <c:v>104.08886530615584</c:v>
                </c:pt>
                <c:pt idx="37">
                  <c:v>104.58328741636008</c:v>
                </c:pt>
                <c:pt idx="38">
                  <c:v>105.0800580315878</c:v>
                </c:pt>
                <c:pt idx="39">
                  <c:v>105.57918830723784</c:v>
                </c:pt>
                <c:pt idx="40">
                  <c:v>106.10708424877402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1-41AA-A99B-00AD71A7538C}"/>
            </c:ext>
          </c:extLst>
        </c:ser>
        <c:ser>
          <c:idx val="1"/>
          <c:order val="1"/>
          <c:tx>
            <c:strRef>
              <c:f>Non_Domestic!$D$4</c:f>
              <c:strCache>
                <c:ptCount val="1"/>
                <c:pt idx="0">
                  <c:v>Previous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Non_Domestic!$B$5:$B$45</c:f>
              <c:strCache>
                <c:ptCount val="41"/>
                <c:pt idx="0">
                  <c:v>2018Q1</c:v>
                </c:pt>
                <c:pt idx="1">
                  <c:v>2018Q2</c:v>
                </c:pt>
                <c:pt idx="2">
                  <c:v>2018Q3</c:v>
                </c:pt>
                <c:pt idx="3">
                  <c:v>2018Q4</c:v>
                </c:pt>
                <c:pt idx="4">
                  <c:v>2019Q1</c:v>
                </c:pt>
                <c:pt idx="5">
                  <c:v>2019Q2</c:v>
                </c:pt>
                <c:pt idx="6">
                  <c:v>2019Q3</c:v>
                </c:pt>
                <c:pt idx="7">
                  <c:v>2019Q4</c:v>
                </c:pt>
                <c:pt idx="8">
                  <c:v>2020Q1</c:v>
                </c:pt>
                <c:pt idx="9">
                  <c:v>2020Q2</c:v>
                </c:pt>
                <c:pt idx="10">
                  <c:v>2020Q3</c:v>
                </c:pt>
                <c:pt idx="11">
                  <c:v>2020Q4</c:v>
                </c:pt>
                <c:pt idx="12">
                  <c:v>2021Q1</c:v>
                </c:pt>
                <c:pt idx="13">
                  <c:v>2021Q2</c:v>
                </c:pt>
                <c:pt idx="14">
                  <c:v>2021Q3</c:v>
                </c:pt>
                <c:pt idx="15">
                  <c:v>2021Q4</c:v>
                </c:pt>
                <c:pt idx="16">
                  <c:v>2022Q1</c:v>
                </c:pt>
                <c:pt idx="17">
                  <c:v>2022Q2</c:v>
                </c:pt>
                <c:pt idx="18">
                  <c:v>2022Q3</c:v>
                </c:pt>
                <c:pt idx="19">
                  <c:v>2022Q4</c:v>
                </c:pt>
                <c:pt idx="20">
                  <c:v>2023Q1</c:v>
                </c:pt>
                <c:pt idx="21">
                  <c:v>2023Q2</c:v>
                </c:pt>
                <c:pt idx="22">
                  <c:v>2023Q3</c:v>
                </c:pt>
                <c:pt idx="23">
                  <c:v>2023Q4</c:v>
                </c:pt>
                <c:pt idx="24">
                  <c:v>2024Q1</c:v>
                </c:pt>
                <c:pt idx="25">
                  <c:v>2024Q2</c:v>
                </c:pt>
                <c:pt idx="26">
                  <c:v>2024Q3</c:v>
                </c:pt>
                <c:pt idx="27">
                  <c:v>2024Q4</c:v>
                </c:pt>
                <c:pt idx="28">
                  <c:v>2025Q1</c:v>
                </c:pt>
                <c:pt idx="29">
                  <c:v>2025Q2</c:v>
                </c:pt>
                <c:pt idx="30">
                  <c:v>2025Q3</c:v>
                </c:pt>
                <c:pt idx="31">
                  <c:v>2025Q4</c:v>
                </c:pt>
                <c:pt idx="32">
                  <c:v>2026Q1</c:v>
                </c:pt>
                <c:pt idx="33">
                  <c:v>2026Q2</c:v>
                </c:pt>
                <c:pt idx="34">
                  <c:v>2026Q3</c:v>
                </c:pt>
                <c:pt idx="35">
                  <c:v>2026Q4</c:v>
                </c:pt>
                <c:pt idx="36">
                  <c:v>2027Q1</c:v>
                </c:pt>
                <c:pt idx="37">
                  <c:v>2027Q2</c:v>
                </c:pt>
                <c:pt idx="38">
                  <c:v>2027Q3</c:v>
                </c:pt>
                <c:pt idx="39">
                  <c:v>2027Q4</c:v>
                </c:pt>
                <c:pt idx="40">
                  <c:v>2028Q1</c:v>
                </c:pt>
              </c:strCache>
            </c:strRef>
          </c:cat>
          <c:val>
            <c:numRef>
              <c:f>Non_Domestic!$D$5:$D$45</c:f>
              <c:numCache>
                <c:formatCode>0.0</c:formatCode>
                <c:ptCount val="41"/>
                <c:pt idx="0">
                  <c:v>97.446106541679796</c:v>
                </c:pt>
                <c:pt idx="1">
                  <c:v>97.889332471109256</c:v>
                </c:pt>
                <c:pt idx="2">
                  <c:v>98.433388736574514</c:v>
                </c:pt>
                <c:pt idx="3">
                  <c:v>98.686533449484187</c:v>
                </c:pt>
                <c:pt idx="4">
                  <c:v>99.308617430821656</c:v>
                </c:pt>
                <c:pt idx="5">
                  <c:v>99.417820603948769</c:v>
                </c:pt>
                <c:pt idx="6">
                  <c:v>100.02511851127393</c:v>
                </c:pt>
                <c:pt idx="7">
                  <c:v>100</c:v>
                </c:pt>
                <c:pt idx="8">
                  <c:v>97.359171552306179</c:v>
                </c:pt>
                <c:pt idx="9">
                  <c:v>76.922145085233694</c:v>
                </c:pt>
                <c:pt idx="10">
                  <c:v>89.697847468285659</c:v>
                </c:pt>
                <c:pt idx="11">
                  <c:v>90.786672581096269</c:v>
                </c:pt>
                <c:pt idx="12">
                  <c:v>89.830743988926471</c:v>
                </c:pt>
                <c:pt idx="13">
                  <c:v>95.695292862245452</c:v>
                </c:pt>
                <c:pt idx="14">
                  <c:v>97.354183479145391</c:v>
                </c:pt>
                <c:pt idx="15">
                  <c:v>98.838847826358048</c:v>
                </c:pt>
                <c:pt idx="16">
                  <c:v>99.291337320228962</c:v>
                </c:pt>
                <c:pt idx="17">
                  <c:v>99.394127256435056</c:v>
                </c:pt>
                <c:pt idx="18">
                  <c:v>99.231124151359523</c:v>
                </c:pt>
                <c:pt idx="19">
                  <c:v>99.244663207081643</c:v>
                </c:pt>
                <c:pt idx="20">
                  <c:v>99.269474372883423</c:v>
                </c:pt>
                <c:pt idx="21">
                  <c:v>99.294291741476655</c:v>
                </c:pt>
                <c:pt idx="22">
                  <c:v>99.319115314412031</c:v>
                </c:pt>
                <c:pt idx="23">
                  <c:v>99.343945093240649</c:v>
                </c:pt>
                <c:pt idx="24">
                  <c:v>99.617140942247062</c:v>
                </c:pt>
                <c:pt idx="25">
                  <c:v>99.891088079838241</c:v>
                </c:pt>
                <c:pt idx="26">
                  <c:v>100.16578857205779</c:v>
                </c:pt>
                <c:pt idx="27">
                  <c:v>100.44124449063095</c:v>
                </c:pt>
                <c:pt idx="28">
                  <c:v>100.86811977971614</c:v>
                </c:pt>
                <c:pt idx="29">
                  <c:v>101.29680928877994</c:v>
                </c:pt>
                <c:pt idx="30">
                  <c:v>101.72732072825727</c:v>
                </c:pt>
                <c:pt idx="31">
                  <c:v>102.15966184135237</c:v>
                </c:pt>
                <c:pt idx="32">
                  <c:v>102.64492023509879</c:v>
                </c:pt>
                <c:pt idx="33">
                  <c:v>103.13248360621552</c:v>
                </c:pt>
                <c:pt idx="34">
                  <c:v>103.62236290334505</c:v>
                </c:pt>
                <c:pt idx="35">
                  <c:v>104.11456912713594</c:v>
                </c:pt>
                <c:pt idx="36">
                  <c:v>104.60911333048983</c:v>
                </c:pt>
                <c:pt idx="37">
                  <c:v>105.10600661880966</c:v>
                </c:pt>
                <c:pt idx="38">
                  <c:v>105.60526015024901</c:v>
                </c:pt>
                <c:pt idx="39">
                  <c:v>106.1068851359627</c:v>
                </c:pt>
                <c:pt idx="40">
                  <c:v>106.6374195616425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7-44D5-AAC5-824E32E36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569928"/>
        <c:axId val="906566976"/>
      </c:lineChart>
      <c:catAx>
        <c:axId val="90656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66976"/>
        <c:crosses val="autoZero"/>
        <c:auto val="1"/>
        <c:lblAlgn val="ctr"/>
        <c:lblOffset val="100"/>
        <c:noMultiLvlLbl val="0"/>
      </c:catAx>
      <c:valAx>
        <c:axId val="906566976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6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Q_GDP_Input!$S$5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Q_GDP_Input!$R$6:$R$109</c:f>
              <c:numCache>
                <c:formatCode>m/d/yyyy</c:formatCode>
                <c:ptCount val="10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</c:numCache>
            </c:numRef>
          </c:cat>
          <c:val>
            <c:numRef>
              <c:f>Q_GDP_Input!$S$6:$S$109</c:f>
              <c:numCache>
                <c:formatCode>0.0</c:formatCode>
                <c:ptCount val="104"/>
                <c:pt idx="0">
                  <c:v>91.686999999999998</c:v>
                </c:pt>
                <c:pt idx="1">
                  <c:v>91.960999999999999</c:v>
                </c:pt>
                <c:pt idx="2">
                  <c:v>92.019499999999994</c:v>
                </c:pt>
                <c:pt idx="3">
                  <c:v>92.551299999999998</c:v>
                </c:pt>
                <c:pt idx="4">
                  <c:v>92.306600000000003</c:v>
                </c:pt>
                <c:pt idx="5">
                  <c:v>92.213899999999995</c:v>
                </c:pt>
                <c:pt idx="6">
                  <c:v>92.652600000000007</c:v>
                </c:pt>
                <c:pt idx="7">
                  <c:v>92.5197</c:v>
                </c:pt>
                <c:pt idx="8">
                  <c:v>92.651600000000002</c:v>
                </c:pt>
                <c:pt idx="9">
                  <c:v>93.029499999999999</c:v>
                </c:pt>
                <c:pt idx="10">
                  <c:v>92.869200000000006</c:v>
                </c:pt>
                <c:pt idx="11">
                  <c:v>93.268500000000003</c:v>
                </c:pt>
                <c:pt idx="12">
                  <c:v>93.241900000000001</c:v>
                </c:pt>
                <c:pt idx="13">
                  <c:v>93.534499999999994</c:v>
                </c:pt>
                <c:pt idx="14">
                  <c:v>93.721900000000005</c:v>
                </c:pt>
                <c:pt idx="15">
                  <c:v>94.223399999999998</c:v>
                </c:pt>
                <c:pt idx="16">
                  <c:v>94.016599999999997</c:v>
                </c:pt>
                <c:pt idx="17">
                  <c:v>94.133600000000001</c:v>
                </c:pt>
                <c:pt idx="18">
                  <c:v>94.242800000000003</c:v>
                </c:pt>
                <c:pt idx="19">
                  <c:v>94.537800000000004</c:v>
                </c:pt>
                <c:pt idx="20">
                  <c:v>95.046199999999999</c:v>
                </c:pt>
                <c:pt idx="21">
                  <c:v>94.736999999999995</c:v>
                </c:pt>
                <c:pt idx="22">
                  <c:v>95.248199999999997</c:v>
                </c:pt>
                <c:pt idx="23">
                  <c:v>95.947100000000006</c:v>
                </c:pt>
                <c:pt idx="24">
                  <c:v>96.081299999999999</c:v>
                </c:pt>
                <c:pt idx="25">
                  <c:v>96.108699999999999</c:v>
                </c:pt>
                <c:pt idx="26">
                  <c:v>96.210800000000006</c:v>
                </c:pt>
                <c:pt idx="27">
                  <c:v>96.613</c:v>
                </c:pt>
                <c:pt idx="28">
                  <c:v>96.760199999999998</c:v>
                </c:pt>
                <c:pt idx="29">
                  <c:v>96.774799999999999</c:v>
                </c:pt>
                <c:pt idx="30">
                  <c:v>96.976200000000006</c:v>
                </c:pt>
                <c:pt idx="31">
                  <c:v>97.1614</c:v>
                </c:pt>
                <c:pt idx="32">
                  <c:v>97.576499999999996</c:v>
                </c:pt>
                <c:pt idx="33">
                  <c:v>97.608800000000002</c:v>
                </c:pt>
                <c:pt idx="34">
                  <c:v>97.827399999999997</c:v>
                </c:pt>
                <c:pt idx="35">
                  <c:v>98.052800000000005</c:v>
                </c:pt>
                <c:pt idx="36">
                  <c:v>97.832099999999997</c:v>
                </c:pt>
                <c:pt idx="37">
                  <c:v>97.877499999999998</c:v>
                </c:pt>
                <c:pt idx="38">
                  <c:v>98.000699999999995</c:v>
                </c:pt>
                <c:pt idx="39">
                  <c:v>97.769000000000005</c:v>
                </c:pt>
                <c:pt idx="40">
                  <c:v>98.083500000000001</c:v>
                </c:pt>
                <c:pt idx="41">
                  <c:v>98.429599999999994</c:v>
                </c:pt>
                <c:pt idx="42">
                  <c:v>98.285799999999995</c:v>
                </c:pt>
                <c:pt idx="43">
                  <c:v>98.450400000000002</c:v>
                </c:pt>
                <c:pt idx="44">
                  <c:v>98.596400000000003</c:v>
                </c:pt>
                <c:pt idx="45">
                  <c:v>98.495000000000005</c:v>
                </c:pt>
                <c:pt idx="46">
                  <c:v>98.751599999999996</c:v>
                </c:pt>
                <c:pt idx="47">
                  <c:v>98.490899999999996</c:v>
                </c:pt>
                <c:pt idx="48">
                  <c:v>98.857100000000003</c:v>
                </c:pt>
                <c:pt idx="49">
                  <c:v>99.529899999999998</c:v>
                </c:pt>
                <c:pt idx="50">
                  <c:v>99.555599999999998</c:v>
                </c:pt>
                <c:pt idx="51">
                  <c:v>99.305400000000006</c:v>
                </c:pt>
                <c:pt idx="52">
                  <c:v>99.593800000000002</c:v>
                </c:pt>
                <c:pt idx="53">
                  <c:v>100.08580000000001</c:v>
                </c:pt>
                <c:pt idx="54">
                  <c:v>100.5729</c:v>
                </c:pt>
                <c:pt idx="55">
                  <c:v>100.2885</c:v>
                </c:pt>
                <c:pt idx="56">
                  <c:v>100.6168</c:v>
                </c:pt>
                <c:pt idx="57">
                  <c:v>100.46939999999999</c:v>
                </c:pt>
                <c:pt idx="58">
                  <c:v>100.3002</c:v>
                </c:pt>
                <c:pt idx="59">
                  <c:v>100.8246</c:v>
                </c:pt>
                <c:pt idx="60">
                  <c:v>100.8145</c:v>
                </c:pt>
                <c:pt idx="61">
                  <c:v>100.444</c:v>
                </c:pt>
                <c:pt idx="62">
                  <c:v>92.776899999999998</c:v>
                </c:pt>
                <c:pt idx="63">
                  <c:v>74.569100000000006</c:v>
                </c:pt>
                <c:pt idx="64">
                  <c:v>76.155500000000004</c:v>
                </c:pt>
                <c:pt idx="65">
                  <c:v>83.577600000000004</c:v>
                </c:pt>
                <c:pt idx="66">
                  <c:v>89.126000000000005</c:v>
                </c:pt>
                <c:pt idx="67">
                  <c:v>91.819800000000001</c:v>
                </c:pt>
                <c:pt idx="68">
                  <c:v>93.025999999999996</c:v>
                </c:pt>
                <c:pt idx="69">
                  <c:v>93.567700000000002</c:v>
                </c:pt>
                <c:pt idx="70">
                  <c:v>91.668099999999995</c:v>
                </c:pt>
                <c:pt idx="71">
                  <c:v>92.897599999999997</c:v>
                </c:pt>
                <c:pt idx="72">
                  <c:v>90.316699999999997</c:v>
                </c:pt>
                <c:pt idx="73">
                  <c:v>91.272599999999997</c:v>
                </c:pt>
                <c:pt idx="74">
                  <c:v>93.335599999999999</c:v>
                </c:pt>
                <c:pt idx="75">
                  <c:v>96.766099999999994</c:v>
                </c:pt>
                <c:pt idx="76">
                  <c:v>98.284800000000004</c:v>
                </c:pt>
                <c:pt idx="77">
                  <c:v>99.421199999999999</c:v>
                </c:pt>
                <c:pt idx="78">
                  <c:v>98.899100000000004</c:v>
                </c:pt>
                <c:pt idx="79">
                  <c:v>99.776700000000005</c:v>
                </c:pt>
                <c:pt idx="80">
                  <c:v>100.36060000000001</c:v>
                </c:pt>
                <c:pt idx="81">
                  <c:v>100.7081</c:v>
                </c:pt>
                <c:pt idx="82">
                  <c:v>101.44329999999999</c:v>
                </c:pt>
                <c:pt idx="83">
                  <c:v>100.92189999999999</c:v>
                </c:pt>
                <c:pt idx="84">
                  <c:v>101.4331</c:v>
                </c:pt>
                <c:pt idx="85">
                  <c:v>101.96599999999999</c:v>
                </c:pt>
                <c:pt idx="86">
                  <c:v>102.1056</c:v>
                </c:pt>
                <c:pt idx="87">
                  <c:v>101.8883</c:v>
                </c:pt>
                <c:pt idx="88">
                  <c:v>102.5782</c:v>
                </c:pt>
                <c:pt idx="89">
                  <c:v>101.5609</c:v>
                </c:pt>
                <c:pt idx="90">
                  <c:v>101.99850000000001</c:v>
                </c:pt>
                <c:pt idx="91">
                  <c:v>102.0639</c:v>
                </c:pt>
                <c:pt idx="92">
                  <c:v>101.4602</c:v>
                </c:pt>
                <c:pt idx="93">
                  <c:v>102.14660000000001</c:v>
                </c:pt>
                <c:pt idx="94">
                  <c:v>102.205</c:v>
                </c:pt>
                <c:pt idx="95">
                  <c:v>101.8905</c:v>
                </c:pt>
                <c:pt idx="96">
                  <c:v>102.4213</c:v>
                </c:pt>
                <c:pt idx="97">
                  <c:v>102.5735</c:v>
                </c:pt>
                <c:pt idx="98">
                  <c:v>102.2569</c:v>
                </c:pt>
                <c:pt idx="99">
                  <c:v>102.4903</c:v>
                </c:pt>
                <c:pt idx="100">
                  <c:v>102.26479999999999</c:v>
                </c:pt>
                <c:pt idx="101">
                  <c:v>103.0142</c:v>
                </c:pt>
                <c:pt idx="102">
                  <c:v>102.35129999999999</c:v>
                </c:pt>
                <c:pt idx="103">
                  <c:v>102.5317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F-48BC-925B-3D86BA737D7B}"/>
            </c:ext>
          </c:extLst>
        </c:ser>
        <c:ser>
          <c:idx val="1"/>
          <c:order val="1"/>
          <c:tx>
            <c:strRef>
              <c:f>Q_GDP_Input!$T$5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Q_GDP_Input!$R$6:$R$109</c:f>
              <c:numCache>
                <c:formatCode>m/d/yyyy</c:formatCode>
                <c:ptCount val="10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</c:numCache>
            </c:numRef>
          </c:cat>
          <c:val>
            <c:numRef>
              <c:f>Q_GDP_Input!$T$6:$T$109</c:f>
              <c:numCache>
                <c:formatCode>0.0</c:formatCode>
                <c:ptCount val="104"/>
                <c:pt idx="0">
                  <c:v>91.333198547363196</c:v>
                </c:pt>
                <c:pt idx="1">
                  <c:v>91.562400817871094</c:v>
                </c:pt>
                <c:pt idx="2">
                  <c:v>91.801200866699205</c:v>
                </c:pt>
                <c:pt idx="3">
                  <c:v>92.2510986328125</c:v>
                </c:pt>
                <c:pt idx="4">
                  <c:v>92.133003234863196</c:v>
                </c:pt>
                <c:pt idx="5">
                  <c:v>91.985397338867102</c:v>
                </c:pt>
                <c:pt idx="6">
                  <c:v>92.286003112792898</c:v>
                </c:pt>
                <c:pt idx="7">
                  <c:v>92.269798278808594</c:v>
                </c:pt>
                <c:pt idx="8">
                  <c:v>92.569099426269503</c:v>
                </c:pt>
                <c:pt idx="9">
                  <c:v>93.005302429199205</c:v>
                </c:pt>
                <c:pt idx="10">
                  <c:v>92.986099243164006</c:v>
                </c:pt>
                <c:pt idx="11">
                  <c:v>93.124702453613196</c:v>
                </c:pt>
                <c:pt idx="12">
                  <c:v>93.139099121093693</c:v>
                </c:pt>
                <c:pt idx="13">
                  <c:v>93.388099670410099</c:v>
                </c:pt>
                <c:pt idx="14">
                  <c:v>93.663398742675696</c:v>
                </c:pt>
                <c:pt idx="15">
                  <c:v>94.235198974609304</c:v>
                </c:pt>
                <c:pt idx="16">
                  <c:v>93.993400573730398</c:v>
                </c:pt>
                <c:pt idx="17">
                  <c:v>94.214797973632798</c:v>
                </c:pt>
                <c:pt idx="18">
                  <c:v>94.555603027343693</c:v>
                </c:pt>
                <c:pt idx="19">
                  <c:v>94.619201660156193</c:v>
                </c:pt>
                <c:pt idx="20">
                  <c:v>94.929298400878906</c:v>
                </c:pt>
                <c:pt idx="21">
                  <c:v>95.053001403808594</c:v>
                </c:pt>
                <c:pt idx="22">
                  <c:v>95.308502197265597</c:v>
                </c:pt>
                <c:pt idx="23">
                  <c:v>95.4093017578125</c:v>
                </c:pt>
                <c:pt idx="24">
                  <c:v>95.844902038574205</c:v>
                </c:pt>
                <c:pt idx="25">
                  <c:v>95.902496337890597</c:v>
                </c:pt>
                <c:pt idx="26">
                  <c:v>95.993598937988196</c:v>
                </c:pt>
                <c:pt idx="27">
                  <c:v>96.237899780273395</c:v>
                </c:pt>
                <c:pt idx="28">
                  <c:v>96.508399963378906</c:v>
                </c:pt>
                <c:pt idx="29">
                  <c:v>96.578598022460895</c:v>
                </c:pt>
                <c:pt idx="30">
                  <c:v>96.723197937011705</c:v>
                </c:pt>
                <c:pt idx="31">
                  <c:v>96.971603393554602</c:v>
                </c:pt>
                <c:pt idx="32">
                  <c:v>97.462997436523395</c:v>
                </c:pt>
                <c:pt idx="33">
                  <c:v>97.501296997070298</c:v>
                </c:pt>
                <c:pt idx="34">
                  <c:v>97.807899475097599</c:v>
                </c:pt>
                <c:pt idx="35">
                  <c:v>97.392799377441406</c:v>
                </c:pt>
                <c:pt idx="36">
                  <c:v>97.351997375488196</c:v>
                </c:pt>
                <c:pt idx="37">
                  <c:v>97.406501770019503</c:v>
                </c:pt>
                <c:pt idx="38">
                  <c:v>97.929100036621094</c:v>
                </c:pt>
                <c:pt idx="39">
                  <c:v>97.714302062988196</c:v>
                </c:pt>
                <c:pt idx="40">
                  <c:v>98.141502380371094</c:v>
                </c:pt>
                <c:pt idx="41">
                  <c:v>98.329902648925696</c:v>
                </c:pt>
                <c:pt idx="42">
                  <c:v>98.499099731445298</c:v>
                </c:pt>
                <c:pt idx="43">
                  <c:v>98.6593017578125</c:v>
                </c:pt>
                <c:pt idx="44">
                  <c:v>98.792999267578097</c:v>
                </c:pt>
                <c:pt idx="45">
                  <c:v>98.723503112792898</c:v>
                </c:pt>
                <c:pt idx="46">
                  <c:v>99.097801208496094</c:v>
                </c:pt>
                <c:pt idx="47">
                  <c:v>99.025802612304602</c:v>
                </c:pt>
                <c:pt idx="48">
                  <c:v>99.258003234863196</c:v>
                </c:pt>
                <c:pt idx="49">
                  <c:v>99.673202514648395</c:v>
                </c:pt>
                <c:pt idx="50">
                  <c:v>99.685798645019503</c:v>
                </c:pt>
                <c:pt idx="51">
                  <c:v>99.281997680664006</c:v>
                </c:pt>
                <c:pt idx="52">
                  <c:v>99.639602661132798</c:v>
                </c:pt>
                <c:pt idx="53">
                  <c:v>99.947303771972599</c:v>
                </c:pt>
                <c:pt idx="54">
                  <c:v>100.30549621582</c:v>
                </c:pt>
                <c:pt idx="55">
                  <c:v>100.28269958496</c:v>
                </c:pt>
                <c:pt idx="56">
                  <c:v>100.67389678955</c:v>
                </c:pt>
                <c:pt idx="57">
                  <c:v>100.537696838378</c:v>
                </c:pt>
                <c:pt idx="58">
                  <c:v>100.33920288085901</c:v>
                </c:pt>
                <c:pt idx="59">
                  <c:v>100.375099182128</c:v>
                </c:pt>
                <c:pt idx="60">
                  <c:v>100.71410369873</c:v>
                </c:pt>
                <c:pt idx="61">
                  <c:v>100.182502746582</c:v>
                </c:pt>
                <c:pt idx="62">
                  <c:v>93.139099121093693</c:v>
                </c:pt>
                <c:pt idx="63">
                  <c:v>73.653800964355398</c:v>
                </c:pt>
                <c:pt idx="64">
                  <c:v>75.97509765625</c:v>
                </c:pt>
                <c:pt idx="65">
                  <c:v>82.775497436523395</c:v>
                </c:pt>
                <c:pt idx="66">
                  <c:v>88.937599182128906</c:v>
                </c:pt>
                <c:pt idx="67">
                  <c:v>90.753097534179602</c:v>
                </c:pt>
                <c:pt idx="68">
                  <c:v>91.758598327636705</c:v>
                </c:pt>
                <c:pt idx="69">
                  <c:v>92.342903137207003</c:v>
                </c:pt>
                <c:pt idx="70">
                  <c:v>90.650497436523395</c:v>
                </c:pt>
                <c:pt idx="71">
                  <c:v>92.274002075195298</c:v>
                </c:pt>
                <c:pt idx="72">
                  <c:v>89.579002380371094</c:v>
                </c:pt>
                <c:pt idx="73">
                  <c:v>90.172302246093693</c:v>
                </c:pt>
                <c:pt idx="74">
                  <c:v>92.232002258300696</c:v>
                </c:pt>
                <c:pt idx="75">
                  <c:v>95.110496520996094</c:v>
                </c:pt>
                <c:pt idx="76">
                  <c:v>96.345802307128906</c:v>
                </c:pt>
                <c:pt idx="77">
                  <c:v>97.339996337890597</c:v>
                </c:pt>
                <c:pt idx="78">
                  <c:v>97.167198181152301</c:v>
                </c:pt>
                <c:pt idx="79">
                  <c:v>98.002296447753906</c:v>
                </c:pt>
                <c:pt idx="80">
                  <c:v>98.591400146484304</c:v>
                </c:pt>
                <c:pt idx="81">
                  <c:v>98.718597412109304</c:v>
                </c:pt>
                <c:pt idx="82">
                  <c:v>99.693000793457003</c:v>
                </c:pt>
                <c:pt idx="83">
                  <c:v>99.817802429199205</c:v>
                </c:pt>
                <c:pt idx="84">
                  <c:v>99.977897644042898</c:v>
                </c:pt>
                <c:pt idx="85">
                  <c:v>99.911399841308594</c:v>
                </c:pt>
                <c:pt idx="86">
                  <c:v>99.993499755859304</c:v>
                </c:pt>
                <c:pt idx="87">
                  <c:v>99.960601806640597</c:v>
                </c:pt>
                <c:pt idx="88">
                  <c:v>100.77890014648401</c:v>
                </c:pt>
                <c:pt idx="89">
                  <c:v>100.03610229492099</c:v>
                </c:pt>
                <c:pt idx="90">
                  <c:v>100.407501220703</c:v>
                </c:pt>
                <c:pt idx="91">
                  <c:v>100.412300109863</c:v>
                </c:pt>
                <c:pt idx="92">
                  <c:v>99.672599792480398</c:v>
                </c:pt>
                <c:pt idx="93">
                  <c:v>100.35050201416</c:v>
                </c:pt>
                <c:pt idx="94">
                  <c:v>100.54070281982401</c:v>
                </c:pt>
                <c:pt idx="95">
                  <c:v>100.018798828125</c:v>
                </c:pt>
                <c:pt idx="96">
                  <c:v>100.492698669433</c:v>
                </c:pt>
                <c:pt idx="97">
                  <c:v>100.54010009765599</c:v>
                </c:pt>
                <c:pt idx="98">
                  <c:v>100.25749969482401</c:v>
                </c:pt>
                <c:pt idx="99">
                  <c:v>100.43930053710901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F-48BC-925B-3D86BA737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015104"/>
        <c:axId val="432014024"/>
      </c:lineChart>
      <c:dateAx>
        <c:axId val="432015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14024"/>
        <c:crosses val="autoZero"/>
        <c:auto val="1"/>
        <c:lblOffset val="100"/>
        <c:baseTimeUnit val="months"/>
      </c:dateAx>
      <c:valAx>
        <c:axId val="4320140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GDP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M_Transform!$S$3</c:f>
              <c:strCache>
                <c:ptCount val="1"/>
                <c:pt idx="0">
                  <c:v>central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M_Transform!$R$4:$R$198</c:f>
              <c:numCache>
                <c:formatCode>m/d/yyyy</c:formatCode>
                <c:ptCount val="19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  <c:pt idx="108">
                  <c:v>45292</c:v>
                </c:pt>
                <c:pt idx="109">
                  <c:v>45323</c:v>
                </c:pt>
                <c:pt idx="110">
                  <c:v>45352</c:v>
                </c:pt>
                <c:pt idx="111">
                  <c:v>45383</c:v>
                </c:pt>
                <c:pt idx="112">
                  <c:v>45413</c:v>
                </c:pt>
                <c:pt idx="113">
                  <c:v>45444</c:v>
                </c:pt>
                <c:pt idx="114">
                  <c:v>45474</c:v>
                </c:pt>
                <c:pt idx="115">
                  <c:v>45505</c:v>
                </c:pt>
                <c:pt idx="116">
                  <c:v>45536</c:v>
                </c:pt>
                <c:pt idx="117">
                  <c:v>45566</c:v>
                </c:pt>
                <c:pt idx="118">
                  <c:v>45597</c:v>
                </c:pt>
                <c:pt idx="119">
                  <c:v>45627</c:v>
                </c:pt>
                <c:pt idx="120">
                  <c:v>45658</c:v>
                </c:pt>
                <c:pt idx="121">
                  <c:v>45689</c:v>
                </c:pt>
                <c:pt idx="122">
                  <c:v>45717</c:v>
                </c:pt>
                <c:pt idx="123">
                  <c:v>45748</c:v>
                </c:pt>
                <c:pt idx="124">
                  <c:v>45778</c:v>
                </c:pt>
                <c:pt idx="125">
                  <c:v>45809</c:v>
                </c:pt>
                <c:pt idx="126">
                  <c:v>45839</c:v>
                </c:pt>
                <c:pt idx="127">
                  <c:v>45870</c:v>
                </c:pt>
                <c:pt idx="128">
                  <c:v>45901</c:v>
                </c:pt>
                <c:pt idx="129">
                  <c:v>45931</c:v>
                </c:pt>
                <c:pt idx="130">
                  <c:v>45962</c:v>
                </c:pt>
                <c:pt idx="131">
                  <c:v>45992</c:v>
                </c:pt>
                <c:pt idx="132">
                  <c:v>46023</c:v>
                </c:pt>
                <c:pt idx="133">
                  <c:v>46054</c:v>
                </c:pt>
                <c:pt idx="134">
                  <c:v>46082</c:v>
                </c:pt>
                <c:pt idx="135">
                  <c:v>46113</c:v>
                </c:pt>
                <c:pt idx="136">
                  <c:v>46143</c:v>
                </c:pt>
                <c:pt idx="137">
                  <c:v>46174</c:v>
                </c:pt>
                <c:pt idx="138">
                  <c:v>46204</c:v>
                </c:pt>
                <c:pt idx="139">
                  <c:v>46235</c:v>
                </c:pt>
                <c:pt idx="140">
                  <c:v>46266</c:v>
                </c:pt>
                <c:pt idx="141">
                  <c:v>46296</c:v>
                </c:pt>
                <c:pt idx="142">
                  <c:v>46327</c:v>
                </c:pt>
                <c:pt idx="143">
                  <c:v>46357</c:v>
                </c:pt>
                <c:pt idx="144">
                  <c:v>46388</c:v>
                </c:pt>
                <c:pt idx="145">
                  <c:v>46419</c:v>
                </c:pt>
                <c:pt idx="146">
                  <c:v>46447</c:v>
                </c:pt>
                <c:pt idx="147">
                  <c:v>46478</c:v>
                </c:pt>
                <c:pt idx="148">
                  <c:v>46508</c:v>
                </c:pt>
                <c:pt idx="149">
                  <c:v>46539</c:v>
                </c:pt>
                <c:pt idx="150">
                  <c:v>46569</c:v>
                </c:pt>
                <c:pt idx="151">
                  <c:v>46600</c:v>
                </c:pt>
                <c:pt idx="152">
                  <c:v>46631</c:v>
                </c:pt>
                <c:pt idx="153">
                  <c:v>46661</c:v>
                </c:pt>
                <c:pt idx="154">
                  <c:v>46692</c:v>
                </c:pt>
                <c:pt idx="155">
                  <c:v>46722</c:v>
                </c:pt>
                <c:pt idx="156">
                  <c:v>46753</c:v>
                </c:pt>
                <c:pt idx="157">
                  <c:v>46784</c:v>
                </c:pt>
                <c:pt idx="158">
                  <c:v>46813</c:v>
                </c:pt>
                <c:pt idx="159">
                  <c:v>46844</c:v>
                </c:pt>
                <c:pt idx="160">
                  <c:v>46874</c:v>
                </c:pt>
                <c:pt idx="161">
                  <c:v>46905</c:v>
                </c:pt>
                <c:pt idx="162">
                  <c:v>46935</c:v>
                </c:pt>
                <c:pt idx="163">
                  <c:v>46966</c:v>
                </c:pt>
                <c:pt idx="164">
                  <c:v>46997</c:v>
                </c:pt>
                <c:pt idx="165">
                  <c:v>47027</c:v>
                </c:pt>
                <c:pt idx="166">
                  <c:v>47058</c:v>
                </c:pt>
                <c:pt idx="167">
                  <c:v>47088</c:v>
                </c:pt>
                <c:pt idx="168">
                  <c:v>47119</c:v>
                </c:pt>
                <c:pt idx="169">
                  <c:v>47150</c:v>
                </c:pt>
                <c:pt idx="170">
                  <c:v>47178</c:v>
                </c:pt>
                <c:pt idx="171">
                  <c:v>47209</c:v>
                </c:pt>
                <c:pt idx="172">
                  <c:v>47239</c:v>
                </c:pt>
                <c:pt idx="173">
                  <c:v>47270</c:v>
                </c:pt>
                <c:pt idx="174">
                  <c:v>47300</c:v>
                </c:pt>
                <c:pt idx="175">
                  <c:v>47331</c:v>
                </c:pt>
                <c:pt idx="176">
                  <c:v>47362</c:v>
                </c:pt>
                <c:pt idx="177">
                  <c:v>47392</c:v>
                </c:pt>
                <c:pt idx="178">
                  <c:v>47423</c:v>
                </c:pt>
                <c:pt idx="179">
                  <c:v>47453</c:v>
                </c:pt>
                <c:pt idx="180">
                  <c:v>47484</c:v>
                </c:pt>
                <c:pt idx="181">
                  <c:v>47515</c:v>
                </c:pt>
                <c:pt idx="182">
                  <c:v>47543</c:v>
                </c:pt>
                <c:pt idx="183">
                  <c:v>47574</c:v>
                </c:pt>
                <c:pt idx="184">
                  <c:v>47604</c:v>
                </c:pt>
                <c:pt idx="185">
                  <c:v>47635</c:v>
                </c:pt>
                <c:pt idx="186">
                  <c:v>47665</c:v>
                </c:pt>
                <c:pt idx="187">
                  <c:v>47696</c:v>
                </c:pt>
                <c:pt idx="188">
                  <c:v>47727</c:v>
                </c:pt>
                <c:pt idx="189">
                  <c:v>47757</c:v>
                </c:pt>
                <c:pt idx="190">
                  <c:v>47788</c:v>
                </c:pt>
                <c:pt idx="191">
                  <c:v>47818</c:v>
                </c:pt>
                <c:pt idx="192">
                  <c:v>47849</c:v>
                </c:pt>
                <c:pt idx="193">
                  <c:v>47880</c:v>
                </c:pt>
                <c:pt idx="194">
                  <c:v>47908</c:v>
                </c:pt>
              </c:numCache>
            </c:numRef>
          </c:cat>
          <c:val>
            <c:numRef>
              <c:f>M_Transform!$S$4:$S$198</c:f>
              <c:numCache>
                <c:formatCode>General</c:formatCode>
                <c:ptCount val="195"/>
                <c:pt idx="0">
                  <c:v>91.686999999999998</c:v>
                </c:pt>
                <c:pt idx="1">
                  <c:v>91.960999999999999</c:v>
                </c:pt>
                <c:pt idx="2">
                  <c:v>92.019499999999994</c:v>
                </c:pt>
                <c:pt idx="3">
                  <c:v>92.551299999999998</c:v>
                </c:pt>
                <c:pt idx="4">
                  <c:v>92.306600000000003</c:v>
                </c:pt>
                <c:pt idx="5">
                  <c:v>92.213899999999995</c:v>
                </c:pt>
                <c:pt idx="6">
                  <c:v>92.652600000000007</c:v>
                </c:pt>
                <c:pt idx="7">
                  <c:v>92.5197</c:v>
                </c:pt>
                <c:pt idx="8">
                  <c:v>92.651600000000002</c:v>
                </c:pt>
                <c:pt idx="9">
                  <c:v>93.029499999999999</c:v>
                </c:pt>
                <c:pt idx="10">
                  <c:v>92.869200000000006</c:v>
                </c:pt>
                <c:pt idx="11">
                  <c:v>93.268500000000003</c:v>
                </c:pt>
                <c:pt idx="12">
                  <c:v>93.241900000000001</c:v>
                </c:pt>
                <c:pt idx="13">
                  <c:v>93.534499999999994</c:v>
                </c:pt>
                <c:pt idx="14">
                  <c:v>93.721900000000005</c:v>
                </c:pt>
                <c:pt idx="15">
                  <c:v>94.223399999999998</c:v>
                </c:pt>
                <c:pt idx="16">
                  <c:v>94.016599999999997</c:v>
                </c:pt>
                <c:pt idx="17">
                  <c:v>94.133600000000001</c:v>
                </c:pt>
                <c:pt idx="18">
                  <c:v>94.242800000000003</c:v>
                </c:pt>
                <c:pt idx="19">
                  <c:v>94.537800000000004</c:v>
                </c:pt>
                <c:pt idx="20">
                  <c:v>95.046199999999999</c:v>
                </c:pt>
                <c:pt idx="21">
                  <c:v>94.736999999999995</c:v>
                </c:pt>
                <c:pt idx="22">
                  <c:v>95.248199999999997</c:v>
                </c:pt>
                <c:pt idx="23">
                  <c:v>95.947100000000006</c:v>
                </c:pt>
                <c:pt idx="24">
                  <c:v>96.081299999999999</c:v>
                </c:pt>
                <c:pt idx="25">
                  <c:v>96.108699999999999</c:v>
                </c:pt>
                <c:pt idx="26">
                  <c:v>96.210800000000006</c:v>
                </c:pt>
                <c:pt idx="27">
                  <c:v>96.613</c:v>
                </c:pt>
                <c:pt idx="28">
                  <c:v>96.760199999999998</c:v>
                </c:pt>
                <c:pt idx="29">
                  <c:v>96.774799999999999</c:v>
                </c:pt>
                <c:pt idx="30">
                  <c:v>96.976200000000006</c:v>
                </c:pt>
                <c:pt idx="31">
                  <c:v>97.1614</c:v>
                </c:pt>
                <c:pt idx="32">
                  <c:v>97.576499999999996</c:v>
                </c:pt>
                <c:pt idx="33">
                  <c:v>97.608800000000002</c:v>
                </c:pt>
                <c:pt idx="34">
                  <c:v>97.827399999999997</c:v>
                </c:pt>
                <c:pt idx="35">
                  <c:v>98.052800000000005</c:v>
                </c:pt>
                <c:pt idx="36">
                  <c:v>97.832099999999997</c:v>
                </c:pt>
                <c:pt idx="37">
                  <c:v>97.877499999999998</c:v>
                </c:pt>
                <c:pt idx="38">
                  <c:v>98.000699999999995</c:v>
                </c:pt>
                <c:pt idx="39">
                  <c:v>97.769000000000005</c:v>
                </c:pt>
                <c:pt idx="40">
                  <c:v>98.083500000000001</c:v>
                </c:pt>
                <c:pt idx="41">
                  <c:v>98.429599999999994</c:v>
                </c:pt>
                <c:pt idx="42">
                  <c:v>98.285799999999995</c:v>
                </c:pt>
                <c:pt idx="43">
                  <c:v>98.450400000000002</c:v>
                </c:pt>
                <c:pt idx="44">
                  <c:v>98.596400000000003</c:v>
                </c:pt>
                <c:pt idx="45">
                  <c:v>98.495000000000005</c:v>
                </c:pt>
                <c:pt idx="46">
                  <c:v>98.751599999999996</c:v>
                </c:pt>
                <c:pt idx="47">
                  <c:v>98.490899999999996</c:v>
                </c:pt>
                <c:pt idx="48">
                  <c:v>98.857100000000003</c:v>
                </c:pt>
                <c:pt idx="49">
                  <c:v>99.529899999999998</c:v>
                </c:pt>
                <c:pt idx="50">
                  <c:v>99.555599999999998</c:v>
                </c:pt>
                <c:pt idx="51">
                  <c:v>99.305400000000006</c:v>
                </c:pt>
                <c:pt idx="52">
                  <c:v>99.593800000000002</c:v>
                </c:pt>
                <c:pt idx="53">
                  <c:v>100.08580000000001</c:v>
                </c:pt>
                <c:pt idx="54">
                  <c:v>100.5729</c:v>
                </c:pt>
                <c:pt idx="55">
                  <c:v>100.2885</c:v>
                </c:pt>
                <c:pt idx="56">
                  <c:v>100.6168</c:v>
                </c:pt>
                <c:pt idx="57">
                  <c:v>100.46939999999999</c:v>
                </c:pt>
                <c:pt idx="58">
                  <c:v>100.3002</c:v>
                </c:pt>
                <c:pt idx="59">
                  <c:v>100.8246</c:v>
                </c:pt>
                <c:pt idx="60">
                  <c:v>100.8145</c:v>
                </c:pt>
                <c:pt idx="61">
                  <c:v>100.444</c:v>
                </c:pt>
                <c:pt idx="62">
                  <c:v>92.776899999999998</c:v>
                </c:pt>
                <c:pt idx="63">
                  <c:v>74.569100000000006</c:v>
                </c:pt>
                <c:pt idx="64">
                  <c:v>76.155500000000004</c:v>
                </c:pt>
                <c:pt idx="65">
                  <c:v>83.577600000000004</c:v>
                </c:pt>
                <c:pt idx="66">
                  <c:v>89.126000000000005</c:v>
                </c:pt>
                <c:pt idx="67">
                  <c:v>91.819800000000001</c:v>
                </c:pt>
                <c:pt idx="68">
                  <c:v>93.025999999999996</c:v>
                </c:pt>
                <c:pt idx="69">
                  <c:v>93.567700000000002</c:v>
                </c:pt>
                <c:pt idx="70">
                  <c:v>91.668099999999995</c:v>
                </c:pt>
                <c:pt idx="71">
                  <c:v>92.897599999999997</c:v>
                </c:pt>
                <c:pt idx="72">
                  <c:v>90.316699999999997</c:v>
                </c:pt>
                <c:pt idx="73">
                  <c:v>91.272599999999997</c:v>
                </c:pt>
                <c:pt idx="74">
                  <c:v>93.335599999999999</c:v>
                </c:pt>
                <c:pt idx="75">
                  <c:v>96.766099999999994</c:v>
                </c:pt>
                <c:pt idx="76">
                  <c:v>98.284800000000004</c:v>
                </c:pt>
                <c:pt idx="77">
                  <c:v>99.421199999999999</c:v>
                </c:pt>
                <c:pt idx="78">
                  <c:v>98.899100000000004</c:v>
                </c:pt>
                <c:pt idx="79">
                  <c:v>99.776700000000005</c:v>
                </c:pt>
                <c:pt idx="80">
                  <c:v>100.36060000000001</c:v>
                </c:pt>
                <c:pt idx="81">
                  <c:v>100.7081</c:v>
                </c:pt>
                <c:pt idx="82">
                  <c:v>101.44329999999999</c:v>
                </c:pt>
                <c:pt idx="83">
                  <c:v>100.92189999999999</c:v>
                </c:pt>
                <c:pt idx="84">
                  <c:v>101.4331</c:v>
                </c:pt>
                <c:pt idx="85">
                  <c:v>101.96599999999999</c:v>
                </c:pt>
                <c:pt idx="86">
                  <c:v>102.1056</c:v>
                </c:pt>
                <c:pt idx="87">
                  <c:v>101.8883</c:v>
                </c:pt>
                <c:pt idx="88">
                  <c:v>102.5782</c:v>
                </c:pt>
                <c:pt idx="89">
                  <c:v>101.5609</c:v>
                </c:pt>
                <c:pt idx="90">
                  <c:v>101.99850000000001</c:v>
                </c:pt>
                <c:pt idx="91">
                  <c:v>102.0639</c:v>
                </c:pt>
                <c:pt idx="92">
                  <c:v>101.4602</c:v>
                </c:pt>
                <c:pt idx="93">
                  <c:v>102.14660000000001</c:v>
                </c:pt>
                <c:pt idx="94">
                  <c:v>102.205</c:v>
                </c:pt>
                <c:pt idx="95">
                  <c:v>101.8905</c:v>
                </c:pt>
                <c:pt idx="96">
                  <c:v>102.4213</c:v>
                </c:pt>
                <c:pt idx="97">
                  <c:v>102.5735</c:v>
                </c:pt>
                <c:pt idx="98">
                  <c:v>102.2569</c:v>
                </c:pt>
                <c:pt idx="99">
                  <c:v>102.4903</c:v>
                </c:pt>
                <c:pt idx="100">
                  <c:v>102.26479999999999</c:v>
                </c:pt>
                <c:pt idx="101">
                  <c:v>103.0142</c:v>
                </c:pt>
                <c:pt idx="102">
                  <c:v>102.35129999999999</c:v>
                </c:pt>
                <c:pt idx="103">
                  <c:v>102.5317</c:v>
                </c:pt>
                <c:pt idx="104">
                  <c:v>102.66662758333332</c:v>
                </c:pt>
                <c:pt idx="105">
                  <c:v>102.68371619999999</c:v>
                </c:pt>
                <c:pt idx="106">
                  <c:v>102.70089381784999</c:v>
                </c:pt>
                <c:pt idx="107">
                  <c:v>102.752095055675</c:v>
                </c:pt>
                <c:pt idx="108">
                  <c:v>102.80338653860001</c:v>
                </c:pt>
                <c:pt idx="109">
                  <c:v>102.85494515857677</c:v>
                </c:pt>
                <c:pt idx="110">
                  <c:v>102.9062231982585</c:v>
                </c:pt>
                <c:pt idx="111">
                  <c:v>102.9575916184079</c:v>
                </c:pt>
                <c:pt idx="112">
                  <c:v>103.00922757631464</c:v>
                </c:pt>
                <c:pt idx="113">
                  <c:v>103.06058253305589</c:v>
                </c:pt>
                <c:pt idx="114">
                  <c:v>103.11202800583551</c:v>
                </c:pt>
                <c:pt idx="115">
                  <c:v>103.16374141767911</c:v>
                </c:pt>
                <c:pt idx="116">
                  <c:v>103.2151734068555</c:v>
                </c:pt>
                <c:pt idx="117">
                  <c:v>103.26669604784428</c:v>
                </c:pt>
                <c:pt idx="118">
                  <c:v>103.31848702980564</c:v>
                </c:pt>
                <c:pt idx="119">
                  <c:v>103.45584472889935</c:v>
                </c:pt>
                <c:pt idx="120">
                  <c:v>103.59344452876671</c:v>
                </c:pt>
                <c:pt idx="121">
                  <c:v>103.73176097792486</c:v>
                </c:pt>
                <c:pt idx="122">
                  <c:v>103.86966810781492</c:v>
                </c:pt>
                <c:pt idx="123">
                  <c:v>104.00781830688179</c:v>
                </c:pt>
                <c:pt idx="124">
                  <c:v>104.14668802183657</c:v>
                </c:pt>
                <c:pt idx="125">
                  <c:v>104.28514678024619</c:v>
                </c:pt>
                <c:pt idx="126">
                  <c:v>104.42384958010932</c:v>
                </c:pt>
                <c:pt idx="127">
                  <c:v>104.56327477392392</c:v>
                </c:pt>
                <c:pt idx="128">
                  <c:v>104.70228736736719</c:v>
                </c:pt>
                <c:pt idx="129">
                  <c:v>104.84154497842974</c:v>
                </c:pt>
                <c:pt idx="130">
                  <c:v>104.9815278730196</c:v>
                </c:pt>
                <c:pt idx="131">
                  <c:v>105.14726563755234</c:v>
                </c:pt>
                <c:pt idx="132">
                  <c:v>105.31329552434168</c:v>
                </c:pt>
                <c:pt idx="133">
                  <c:v>105.48019013041646</c:v>
                </c:pt>
                <c:pt idx="134">
                  <c:v>105.64671514933072</c:v>
                </c:pt>
                <c:pt idx="135">
                  <c:v>105.81353367808231</c:v>
                </c:pt>
                <c:pt idx="136">
                  <c:v>105.98122103353592</c:v>
                </c:pt>
                <c:pt idx="137">
                  <c:v>106.14853704629006</c:v>
                </c:pt>
                <c:pt idx="138">
                  <c:v>106.3161479630532</c:v>
                </c:pt>
                <c:pt idx="139">
                  <c:v>106.48463183344523</c:v>
                </c:pt>
                <c:pt idx="140">
                  <c:v>106.65274259725993</c:v>
                </c:pt>
                <c:pt idx="141">
                  <c:v>106.82114966587771</c:v>
                </c:pt>
                <c:pt idx="142">
                  <c:v>106.9904338346541</c:v>
                </c:pt>
                <c:pt idx="143">
                  <c:v>107.1593431245969</c:v>
                </c:pt>
                <c:pt idx="144">
                  <c:v>107.32855012679063</c:v>
                </c:pt>
                <c:pt idx="145">
                  <c:v>107.4986383953687</c:v>
                </c:pt>
                <c:pt idx="146">
                  <c:v>107.66835000443875</c:v>
                </c:pt>
                <c:pt idx="147">
                  <c:v>107.83836073989289</c:v>
                </c:pt>
                <c:pt idx="148">
                  <c:v>108.00925692774672</c:v>
                </c:pt>
                <c:pt idx="149">
                  <c:v>108.17977466695986</c:v>
                </c:pt>
                <c:pt idx="150">
                  <c:v>108.35059295340739</c:v>
                </c:pt>
                <c:pt idx="151">
                  <c:v>108.5223008981535</c:v>
                </c:pt>
                <c:pt idx="152">
                  <c:v>108.6936285966279</c:v>
                </c:pt>
                <c:pt idx="153">
                  <c:v>108.86525826993608</c:v>
                </c:pt>
                <c:pt idx="154">
                  <c:v>109.03778182741974</c:v>
                </c:pt>
                <c:pt idx="155">
                  <c:v>109.21898341167463</c:v>
                </c:pt>
                <c:pt idx="156">
                  <c:v>109.40050437404976</c:v>
                </c:pt>
                <c:pt idx="157">
                  <c:v>109.58297073655683</c:v>
                </c:pt>
                <c:pt idx="158">
                  <c:v>109.76507832873298</c:v>
                </c:pt>
                <c:pt idx="159">
                  <c:v>109.94750689592</c:v>
                </c:pt>
                <c:pt idx="160">
                  <c:v>110.1308855902396</c:v>
                </c:pt>
                <c:pt idx="161">
                  <c:v>110.31390372037663</c:v>
                </c:pt>
                <c:pt idx="162">
                  <c:v>110.49724443039959</c:v>
                </c:pt>
                <c:pt idx="163">
                  <c:v>110.68154001819079</c:v>
                </c:pt>
                <c:pt idx="164">
                  <c:v>110.8654732389785</c:v>
                </c:pt>
                <c:pt idx="165">
                  <c:v>111.04973065255157</c:v>
                </c:pt>
                <c:pt idx="166">
                  <c:v>111.23494771828173</c:v>
                </c:pt>
                <c:pt idx="167">
                  <c:v>111.41980060517338</c:v>
                </c:pt>
                <c:pt idx="168">
                  <c:v>111.60497930581433</c:v>
                </c:pt>
                <c:pt idx="169">
                  <c:v>111.79112245687313</c:v>
                </c:pt>
                <c:pt idx="170">
                  <c:v>111.97689960819923</c:v>
                </c:pt>
                <c:pt idx="171">
                  <c:v>112.16300420234339</c:v>
                </c:pt>
                <c:pt idx="172">
                  <c:v>112.35007806915748</c:v>
                </c:pt>
                <c:pt idx="173">
                  <c:v>112.53678410624022</c:v>
                </c:pt>
                <c:pt idx="174">
                  <c:v>112.72381922335509</c:v>
                </c:pt>
                <c:pt idx="175">
                  <c:v>112.91182845950325</c:v>
                </c:pt>
                <c:pt idx="176">
                  <c:v>113.0994680267714</c:v>
                </c:pt>
                <c:pt idx="177">
                  <c:v>113.28743831947186</c:v>
                </c:pt>
                <c:pt idx="178">
                  <c:v>113.47638760180075</c:v>
                </c:pt>
                <c:pt idx="179">
                  <c:v>113.66496536690525</c:v>
                </c:pt>
                <c:pt idx="180">
                  <c:v>113.85387551106921</c:v>
                </c:pt>
                <c:pt idx="181">
                  <c:v>114.04376953980974</c:v>
                </c:pt>
                <c:pt idx="182">
                  <c:v>114.23329019373976</c:v>
                </c:pt>
                <c:pt idx="183">
                  <c:v>114.42314488862453</c:v>
                </c:pt>
                <c:pt idx="184">
                  <c:v>114.61398838750878</c:v>
                </c:pt>
                <c:pt idx="185">
                  <c:v>114.80445664470845</c:v>
                </c:pt>
                <c:pt idx="186">
                  <c:v>114.99526061306764</c:v>
                </c:pt>
                <c:pt idx="187">
                  <c:v>115.18705832944632</c:v>
                </c:pt>
                <c:pt idx="188">
                  <c:v>115.37847892793198</c:v>
                </c:pt>
                <c:pt idx="189">
                  <c:v>115.57023691613297</c:v>
                </c:pt>
                <c:pt idx="190">
                  <c:v>115.76299362109353</c:v>
                </c:pt>
                <c:pt idx="191">
                  <c:v>115.95537132257162</c:v>
                </c:pt>
                <c:pt idx="192">
                  <c:v>116.14808810071362</c:v>
                </c:pt>
                <c:pt idx="193">
                  <c:v>116.34180858919899</c:v>
                </c:pt>
                <c:pt idx="194">
                  <c:v>116.53514817918447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F-4387-8C94-AF3D66ADD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460968"/>
        <c:axId val="1032459000"/>
      </c:lineChart>
      <c:dateAx>
        <c:axId val="1032460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59000"/>
        <c:crosses val="autoZero"/>
        <c:auto val="1"/>
        <c:lblOffset val="100"/>
        <c:baseTimeUnit val="months"/>
      </c:dateAx>
      <c:valAx>
        <c:axId val="103245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6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M_Independent_GDP_Output!$J$98:$J$109</c:f>
              <c:numCache>
                <c:formatCode>0.00%</c:formatCode>
                <c:ptCount val="12"/>
                <c:pt idx="0">
                  <c:v>2.6892720854143626E-3</c:v>
                </c:pt>
                <c:pt idx="1">
                  <c:v>3.6054987525071525E-3</c:v>
                </c:pt>
                <c:pt idx="2">
                  <c:v>3.5960172930744605E-3</c:v>
                </c:pt>
                <c:pt idx="3">
                  <c:v>6.7368799263434198E-4</c:v>
                </c:pt>
                <c:pt idx="4">
                  <c:v>-3.0095492500500365E-3</c:v>
                </c:pt>
                <c:pt idx="5">
                  <c:v>7.4058572086577179E-3</c:v>
                </c:pt>
                <c:pt idx="6">
                  <c:v>-1.356225906256614E-3</c:v>
                </c:pt>
                <c:pt idx="7">
                  <c:v>2.609891184454538E-3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C-4FA6-A42B-DB4F5753DC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M_Independent_GDP_Output!$K$98:$K$109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C-4FA6-A42B-DB4F5753D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490872"/>
        <c:axId val="1149491200"/>
      </c:lineChart>
      <c:catAx>
        <c:axId val="114949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91200"/>
        <c:crosses val="autoZero"/>
        <c:auto val="1"/>
        <c:lblAlgn val="ctr"/>
        <c:lblOffset val="100"/>
        <c:noMultiLvlLbl val="0"/>
      </c:catAx>
      <c:valAx>
        <c:axId val="11494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9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544195</xdr:colOff>
      <xdr:row>1</xdr:row>
      <xdr:rowOff>127404</xdr:rowOff>
    </xdr:from>
    <xdr:to>
      <xdr:col>22</xdr:col>
      <xdr:colOff>560621</xdr:colOff>
      <xdr:row>15</xdr:row>
      <xdr:rowOff>163182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4F4682-79F4-4F8C-995C-6DEAFC90D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325120</xdr:colOff>
      <xdr:row>19</xdr:row>
      <xdr:rowOff>60324</xdr:rowOff>
    </xdr:from>
    <xdr:to>
      <xdr:col>21</xdr:col>
      <xdr:colOff>529013</xdr:colOff>
      <xdr:row>45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DA7510-8422-41C1-80AB-A74F8C44C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674370</xdr:colOff>
      <xdr:row>1</xdr:row>
      <xdr:rowOff>148590</xdr:rowOff>
    </xdr:from>
    <xdr:to>
      <xdr:col>27</xdr:col>
      <xdr:colOff>339090</xdr:colOff>
      <xdr:row>16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13BB50-B742-45F6-8875-CD0FA92C6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401954</xdr:colOff>
      <xdr:row>2</xdr:row>
      <xdr:rowOff>1904</xdr:rowOff>
    </xdr:from>
    <xdr:to>
      <xdr:col>37</xdr:col>
      <xdr:colOff>228599</xdr:colOff>
      <xdr:row>33</xdr:row>
      <xdr:rowOff>49529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43EF24-CE89-4DDC-B109-F4CE68BD0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560070</xdr:colOff>
      <xdr:row>95</xdr:row>
      <xdr:rowOff>95250</xdr:rowOff>
    </xdr:from>
    <xdr:to>
      <xdr:col>18</xdr:col>
      <xdr:colOff>224790</xdr:colOff>
      <xdr:row>111</xdr:row>
      <xdr:rowOff>34290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1B5A13-9454-09CD-12F0-96AA5B296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AAC08-F0DD-496E-A845-C266D91BFE15}">
  <dimension ref="A3:M45"/>
  <sheetViews>
    <sheetView zoomScale="66" workbookViewId="0">
      <selection activeCell="I31" sqref="I31"/>
    </sheetView>
  </sheetViews>
  <sheetFormatPr defaultRowHeight="14.4" x14ac:dyDescent="0.55000000000000004"/>
  <cols>
    <col min="1" max="5" width="8.76171875" style="59"/>
    <col min="6" max="10" width="10.42578125" style="59" customWidth="1"/>
    <col min="11" max="17" width="8.76171875" style="59"/>
    <col min="18" max="18" width="8.76171875" style="59" customWidth="1"/>
    <col min="19" max="16384" width="8.76171875" style="59"/>
  </cols>
  <sheetData>
    <row r="3" spans="1:13" x14ac:dyDescent="0.55000000000000004">
      <c r="B3" s="60"/>
      <c r="C3" s="90" t="s">
        <v>78</v>
      </c>
      <c r="D3" s="91"/>
      <c r="M3" s="74"/>
    </row>
    <row r="4" spans="1:13" x14ac:dyDescent="0.55000000000000004">
      <c r="B4" s="60" t="s">
        <v>82</v>
      </c>
      <c r="C4" s="72" t="s">
        <v>87</v>
      </c>
      <c r="D4" s="72" t="s">
        <v>77</v>
      </c>
      <c r="F4" s="61"/>
      <c r="G4" s="60" t="s">
        <v>77</v>
      </c>
      <c r="H4" s="60" t="s">
        <v>86</v>
      </c>
      <c r="I4" s="60" t="s">
        <v>88</v>
      </c>
      <c r="J4" s="60" t="s">
        <v>86</v>
      </c>
    </row>
    <row r="5" spans="1:13" x14ac:dyDescent="0.55000000000000004">
      <c r="A5" s="62">
        <f>_xlfn.NUMBERVALUE(LEFT(B5,4))</f>
        <v>2018</v>
      </c>
      <c r="B5" s="63" t="s">
        <v>41</v>
      </c>
      <c r="C5" s="64">
        <f>IF(A5&gt;=$F$21,D5*(1 + VLOOKUP(A5,$F$21:$G$28,2,0) - VLOOKUP(A5,$F$5:$H$14,3,0)),D5)</f>
        <v>97.446106541679796</v>
      </c>
      <c r="D5" s="64">
        <v>97.446106541679796</v>
      </c>
      <c r="F5" s="65">
        <v>2021</v>
      </c>
      <c r="G5" s="76">
        <f>AVERAGEIFS($D:$D,$A:$A,F5)</f>
        <v>95.429767039168837</v>
      </c>
      <c r="H5" s="83"/>
      <c r="I5" s="76">
        <f>AVERAGEIFS($C:$C,$A:$A,F5)</f>
        <v>95.429767039168837</v>
      </c>
      <c r="J5" s="83"/>
    </row>
    <row r="6" spans="1:13" x14ac:dyDescent="0.55000000000000004">
      <c r="A6" s="62">
        <f t="shared" ref="A6:A45" si="0">_xlfn.NUMBERVALUE(LEFT(B6,4))</f>
        <v>2018</v>
      </c>
      <c r="B6" s="63" t="s">
        <v>40</v>
      </c>
      <c r="C6" s="66">
        <f t="shared" ref="C6:C19" si="1">IF(A6&gt;=$F$21,D6*(1 + VLOOKUP(A6,$F$21:$G$28,2,0) - VLOOKUP(A6,$F$5:$H$14,3,0)),D6)</f>
        <v>97.889332471109256</v>
      </c>
      <c r="D6" s="66">
        <v>97.889332471109256</v>
      </c>
      <c r="F6" s="67">
        <v>2022</v>
      </c>
      <c r="G6" s="77">
        <f t="shared" ref="G6:G11" si="2">AVERAGEIFS($D:$D,$A:$A,F6)</f>
        <v>99.290312983776289</v>
      </c>
      <c r="H6" s="84">
        <f>G6/G5-1</f>
        <v>4.0454315926632178E-2</v>
      </c>
      <c r="I6" s="77">
        <f t="shared" ref="I6:I11" si="3">AVERAGEIFS($C:$C,$A:$A,F6)</f>
        <v>99.290312983776289</v>
      </c>
      <c r="J6" s="84">
        <f>I6/I5-1</f>
        <v>4.0454315926632178E-2</v>
      </c>
    </row>
    <row r="7" spans="1:13" x14ac:dyDescent="0.55000000000000004">
      <c r="A7" s="62">
        <f t="shared" si="0"/>
        <v>2018</v>
      </c>
      <c r="B7" s="63" t="s">
        <v>39</v>
      </c>
      <c r="C7" s="66">
        <f t="shared" si="1"/>
        <v>98.433388736574514</v>
      </c>
      <c r="D7" s="66">
        <v>98.433388736574514</v>
      </c>
      <c r="F7" s="67">
        <v>2023</v>
      </c>
      <c r="G7" s="77">
        <f t="shared" si="2"/>
        <v>99.306706630503186</v>
      </c>
      <c r="H7" s="84">
        <f t="shared" ref="H7:J14" si="4">G7/G6-1</f>
        <v>1.6510821886095428E-4</v>
      </c>
      <c r="I7" s="77">
        <f t="shared" si="3"/>
        <v>99.368781079513511</v>
      </c>
      <c r="J7" s="84">
        <f t="shared" si="4"/>
        <v>7.9028953962545501E-4</v>
      </c>
    </row>
    <row r="8" spans="1:13" x14ac:dyDescent="0.55000000000000004">
      <c r="A8" s="62">
        <f t="shared" si="0"/>
        <v>2018</v>
      </c>
      <c r="B8" s="63" t="s">
        <v>38</v>
      </c>
      <c r="C8" s="66">
        <f t="shared" si="1"/>
        <v>98.686533449484187</v>
      </c>
      <c r="D8" s="66">
        <v>98.686533449484187</v>
      </c>
      <c r="F8" s="67">
        <v>2024</v>
      </c>
      <c r="G8" s="77">
        <f t="shared" si="2"/>
        <v>100.02881552119351</v>
      </c>
      <c r="H8" s="84">
        <f t="shared" si="4"/>
        <v>7.2715017463735876E-3</v>
      </c>
      <c r="I8" s="77">
        <f t="shared" si="3"/>
        <v>99.816773618780019</v>
      </c>
      <c r="J8" s="84">
        <f t="shared" si="4"/>
        <v>4.5083831601802071E-3</v>
      </c>
    </row>
    <row r="9" spans="1:13" x14ac:dyDescent="0.55000000000000004">
      <c r="A9" s="62">
        <f t="shared" si="0"/>
        <v>2019</v>
      </c>
      <c r="B9" s="63" t="s">
        <v>37</v>
      </c>
      <c r="C9" s="66">
        <f t="shared" si="1"/>
        <v>99.308617430821656</v>
      </c>
      <c r="D9" s="66">
        <v>99.308617430821656</v>
      </c>
      <c r="F9" s="67">
        <v>2025</v>
      </c>
      <c r="G9" s="77">
        <f t="shared" si="2"/>
        <v>101.51297790952643</v>
      </c>
      <c r="H9" s="84">
        <f t="shared" si="4"/>
        <v>1.4837348424049601E-2</v>
      </c>
      <c r="I9" s="77">
        <f t="shared" si="3"/>
        <v>101.04572779915171</v>
      </c>
      <c r="J9" s="84">
        <f t="shared" si="4"/>
        <v>1.2312100820502492E-2</v>
      </c>
    </row>
    <row r="10" spans="1:13" x14ac:dyDescent="0.55000000000000004">
      <c r="A10" s="62">
        <f t="shared" si="0"/>
        <v>2019</v>
      </c>
      <c r="B10" s="63" t="s">
        <v>36</v>
      </c>
      <c r="C10" s="66">
        <f t="shared" si="1"/>
        <v>99.417820603948769</v>
      </c>
      <c r="D10" s="66">
        <v>99.417820603948769</v>
      </c>
      <c r="F10" s="67">
        <v>2026</v>
      </c>
      <c r="G10" s="77">
        <f t="shared" si="2"/>
        <v>103.37858396794883</v>
      </c>
      <c r="H10" s="84">
        <f t="shared" si="4"/>
        <v>1.8378005421977983E-2</v>
      </c>
      <c r="I10" s="77">
        <f t="shared" si="3"/>
        <v>102.86445568260663</v>
      </c>
      <c r="J10" s="84">
        <f t="shared" si="4"/>
        <v>1.7999057684754405E-2</v>
      </c>
    </row>
    <row r="11" spans="1:13" x14ac:dyDescent="0.55000000000000004">
      <c r="A11" s="62">
        <f t="shared" si="0"/>
        <v>2019</v>
      </c>
      <c r="B11" s="63" t="s">
        <v>35</v>
      </c>
      <c r="C11" s="66">
        <f t="shared" si="1"/>
        <v>100.02511851127393</v>
      </c>
      <c r="D11" s="66">
        <v>100.02511851127393</v>
      </c>
      <c r="F11" s="67">
        <v>2027</v>
      </c>
      <c r="G11" s="78">
        <f t="shared" si="2"/>
        <v>105.3568163088778</v>
      </c>
      <c r="H11" s="84">
        <f t="shared" si="4"/>
        <v>1.9135804196566353E-2</v>
      </c>
      <c r="I11" s="78">
        <f t="shared" si="3"/>
        <v>104.8328497653354</v>
      </c>
      <c r="J11" s="84">
        <f t="shared" si="4"/>
        <v>1.9135804196566575E-2</v>
      </c>
    </row>
    <row r="12" spans="1:13" x14ac:dyDescent="0.55000000000000004">
      <c r="A12" s="62">
        <f t="shared" si="0"/>
        <v>2019</v>
      </c>
      <c r="B12" s="63" t="s">
        <v>34</v>
      </c>
      <c r="C12" s="66">
        <f t="shared" si="1"/>
        <v>100</v>
      </c>
      <c r="D12" s="66">
        <v>100</v>
      </c>
      <c r="F12" s="68">
        <f>F11+1</f>
        <v>2028</v>
      </c>
      <c r="G12" s="79">
        <f>G11*(1+G$16)</f>
        <v>107.46395263505535</v>
      </c>
      <c r="H12" s="84">
        <f t="shared" si="4"/>
        <v>2.0000000000000018E-2</v>
      </c>
      <c r="I12" s="79">
        <f>I11*(1+I$16)</f>
        <v>106.92950676064211</v>
      </c>
      <c r="J12" s="84">
        <f t="shared" si="4"/>
        <v>2.0000000000000018E-2</v>
      </c>
    </row>
    <row r="13" spans="1:13" x14ac:dyDescent="0.55000000000000004">
      <c r="A13" s="62">
        <f t="shared" si="0"/>
        <v>2020</v>
      </c>
      <c r="B13" s="63" t="s">
        <v>33</v>
      </c>
      <c r="C13" s="66">
        <f t="shared" si="1"/>
        <v>97.359171552306179</v>
      </c>
      <c r="D13" s="66">
        <v>97.359171552306179</v>
      </c>
      <c r="F13" s="68">
        <f>F12+1</f>
        <v>2029</v>
      </c>
      <c r="G13" s="80">
        <f>G12*(1+G$16)</f>
        <v>109.61323168775645</v>
      </c>
      <c r="H13" s="84">
        <f t="shared" si="4"/>
        <v>2.0000000000000018E-2</v>
      </c>
      <c r="I13" s="80">
        <f>I12*(1+I$16)</f>
        <v>109.06809689585495</v>
      </c>
      <c r="J13" s="84">
        <f t="shared" si="4"/>
        <v>2.0000000000000018E-2</v>
      </c>
    </row>
    <row r="14" spans="1:13" x14ac:dyDescent="0.55000000000000004">
      <c r="A14" s="62">
        <f t="shared" si="0"/>
        <v>2020</v>
      </c>
      <c r="B14" s="63" t="s">
        <v>32</v>
      </c>
      <c r="C14" s="66">
        <f t="shared" si="1"/>
        <v>76.922145085233694</v>
      </c>
      <c r="D14" s="66">
        <v>76.922145085233694</v>
      </c>
      <c r="F14" s="69">
        <f>F13+1</f>
        <v>2030</v>
      </c>
      <c r="G14" s="81">
        <f>G13*(1+G$16)</f>
        <v>111.80549632151158</v>
      </c>
      <c r="H14" s="85">
        <f t="shared" si="4"/>
        <v>2.0000000000000018E-2</v>
      </c>
      <c r="I14" s="81">
        <f>I13*(1+I$16)</f>
        <v>111.24945883377205</v>
      </c>
      <c r="J14" s="85">
        <f t="shared" si="4"/>
        <v>2.0000000000000018E-2</v>
      </c>
    </row>
    <row r="15" spans="1:13" x14ac:dyDescent="0.55000000000000004">
      <c r="A15" s="62">
        <f t="shared" si="0"/>
        <v>2020</v>
      </c>
      <c r="B15" s="63" t="s">
        <v>31</v>
      </c>
      <c r="C15" s="66">
        <f t="shared" si="1"/>
        <v>89.697847468285659</v>
      </c>
      <c r="D15" s="66">
        <v>89.697847468285659</v>
      </c>
    </row>
    <row r="16" spans="1:13" x14ac:dyDescent="0.55000000000000004">
      <c r="A16" s="62">
        <f t="shared" si="0"/>
        <v>2020</v>
      </c>
      <c r="B16" s="63" t="s">
        <v>30</v>
      </c>
      <c r="C16" s="66">
        <f t="shared" si="1"/>
        <v>90.786672581096269</v>
      </c>
      <c r="D16" s="66">
        <v>90.786672581096269</v>
      </c>
      <c r="F16" s="70" t="s">
        <v>81</v>
      </c>
      <c r="G16" s="82">
        <v>0.02</v>
      </c>
      <c r="I16" s="82">
        <v>0.02</v>
      </c>
    </row>
    <row r="17" spans="1:7" x14ac:dyDescent="0.55000000000000004">
      <c r="A17" s="62">
        <f t="shared" si="0"/>
        <v>2021</v>
      </c>
      <c r="B17" s="63" t="s">
        <v>29</v>
      </c>
      <c r="C17" s="66">
        <f t="shared" si="1"/>
        <v>89.830743988926471</v>
      </c>
      <c r="D17" s="66">
        <v>89.830743988926471</v>
      </c>
    </row>
    <row r="18" spans="1:7" x14ac:dyDescent="0.55000000000000004">
      <c r="A18" s="62">
        <f t="shared" si="0"/>
        <v>2021</v>
      </c>
      <c r="B18" s="63" t="s">
        <v>28</v>
      </c>
      <c r="C18" s="66">
        <f t="shared" si="1"/>
        <v>95.695292862245452</v>
      </c>
      <c r="D18" s="66">
        <v>95.695292862245452</v>
      </c>
    </row>
    <row r="19" spans="1:7" x14ac:dyDescent="0.55000000000000004">
      <c r="A19" s="62">
        <f t="shared" si="0"/>
        <v>2021</v>
      </c>
      <c r="B19" s="63" t="s">
        <v>27</v>
      </c>
      <c r="C19" s="66">
        <f t="shared" si="1"/>
        <v>97.354183479145391</v>
      </c>
      <c r="D19" s="66">
        <v>97.354183479145391</v>
      </c>
      <c r="F19" s="92" t="s">
        <v>84</v>
      </c>
      <c r="G19" s="93"/>
    </row>
    <row r="20" spans="1:7" x14ac:dyDescent="0.55000000000000004">
      <c r="A20" s="62">
        <f t="shared" si="0"/>
        <v>2021</v>
      </c>
      <c r="B20" s="63" t="s">
        <v>26</v>
      </c>
      <c r="C20" s="66">
        <f>IF(A20&gt;=$F$21,D19*VLOOKUP(A20,$F$21:$G$28,2,0)/4,D20)</f>
        <v>98.838847826358048</v>
      </c>
      <c r="D20" s="66">
        <v>98.838847826358048</v>
      </c>
      <c r="F20" s="88" t="s">
        <v>83</v>
      </c>
      <c r="G20" s="75" t="s">
        <v>78</v>
      </c>
    </row>
    <row r="21" spans="1:7" x14ac:dyDescent="0.55000000000000004">
      <c r="A21" s="62">
        <f t="shared" si="0"/>
        <v>2022</v>
      </c>
      <c r="B21" s="63" t="s">
        <v>25</v>
      </c>
      <c r="C21" s="66">
        <f t="shared" ref="C21:C24" si="5">IF(A21&gt;=$F$21,D20*VLOOKUP(A21,$F$21:$G$28,2,0)/4,D21)</f>
        <v>99.291337320228962</v>
      </c>
      <c r="D21" s="66">
        <v>99.291337320228962</v>
      </c>
      <c r="F21" s="34">
        <v>2023</v>
      </c>
      <c r="G21" s="30">
        <v>2E-3</v>
      </c>
    </row>
    <row r="22" spans="1:7" x14ac:dyDescent="0.55000000000000004">
      <c r="A22" s="62">
        <f t="shared" si="0"/>
        <v>2022</v>
      </c>
      <c r="B22" s="63" t="s">
        <v>24</v>
      </c>
      <c r="C22" s="66">
        <f t="shared" si="5"/>
        <v>99.394127256435056</v>
      </c>
      <c r="D22" s="66">
        <v>99.394127256435056</v>
      </c>
      <c r="F22" s="34">
        <v>2024</v>
      </c>
      <c r="G22" s="30">
        <v>6.0000000000000001E-3</v>
      </c>
    </row>
    <row r="23" spans="1:7" x14ac:dyDescent="0.55000000000000004">
      <c r="A23" s="62">
        <f t="shared" si="0"/>
        <v>2022</v>
      </c>
      <c r="B23" s="63" t="s">
        <v>23</v>
      </c>
      <c r="C23" s="66">
        <f t="shared" si="5"/>
        <v>99.231124151359523</v>
      </c>
      <c r="D23" s="66">
        <v>99.231124151359523</v>
      </c>
      <c r="F23" s="34">
        <v>2025</v>
      </c>
      <c r="G23" s="30">
        <v>1.6E-2</v>
      </c>
    </row>
    <row r="24" spans="1:7" x14ac:dyDescent="0.55000000000000004">
      <c r="A24" s="62">
        <f t="shared" si="0"/>
        <v>2022</v>
      </c>
      <c r="B24" s="63" t="s">
        <v>22</v>
      </c>
      <c r="C24" s="66">
        <f t="shared" si="5"/>
        <v>99.244663207081643</v>
      </c>
      <c r="D24" s="66">
        <v>99.244663207081643</v>
      </c>
      <c r="F24" s="34">
        <v>2026</v>
      </c>
      <c r="G24" s="30">
        <v>1.9E-2</v>
      </c>
    </row>
    <row r="25" spans="1:7" x14ac:dyDescent="0.55000000000000004">
      <c r="A25" s="62">
        <f t="shared" si="0"/>
        <v>2023</v>
      </c>
      <c r="B25" s="63" t="s">
        <v>21</v>
      </c>
      <c r="C25" s="66">
        <f>IF(A25&gt;=$F$21,C24*(1+VLOOKUP(A25,$F$21:$G$28,2,0)/4),D25)</f>
        <v>99.294285538685173</v>
      </c>
      <c r="D25" s="71">
        <v>99.269474372883423</v>
      </c>
      <c r="F25" s="35">
        <v>2027</v>
      </c>
      <c r="G25" s="32">
        <v>1.9E-2</v>
      </c>
    </row>
    <row r="26" spans="1:7" x14ac:dyDescent="0.55000000000000004">
      <c r="A26" s="62">
        <f t="shared" si="0"/>
        <v>2023</v>
      </c>
      <c r="B26" s="63" t="s">
        <v>20</v>
      </c>
      <c r="C26" s="66">
        <f t="shared" ref="C26:C45" si="6">IF(A26&gt;=$F$21,C25*(1+VLOOKUP(A26,$F$21:$G$28,2,0)/4),D26)</f>
        <v>99.343932681454504</v>
      </c>
      <c r="D26" s="71">
        <v>99.294291741476655</v>
      </c>
      <c r="F26" s="68">
        <f>F25+1</f>
        <v>2028</v>
      </c>
      <c r="G26" s="86">
        <f>$G$16</f>
        <v>0.02</v>
      </c>
    </row>
    <row r="27" spans="1:7" x14ac:dyDescent="0.55000000000000004">
      <c r="A27" s="62">
        <f t="shared" si="0"/>
        <v>2023</v>
      </c>
      <c r="B27" s="63" t="s">
        <v>19</v>
      </c>
      <c r="C27" s="66">
        <f t="shared" si="6"/>
        <v>99.393604647795229</v>
      </c>
      <c r="D27" s="71">
        <v>99.319115314412031</v>
      </c>
      <c r="F27" s="68">
        <f>F26+1</f>
        <v>2029</v>
      </c>
      <c r="G27" s="86">
        <f t="shared" ref="G27:G28" si="7">$G$16</f>
        <v>0.02</v>
      </c>
    </row>
    <row r="28" spans="1:7" x14ac:dyDescent="0.55000000000000004">
      <c r="A28" s="62">
        <f t="shared" si="0"/>
        <v>2023</v>
      </c>
      <c r="B28" s="63" t="s">
        <v>18</v>
      </c>
      <c r="C28" s="66">
        <f t="shared" si="6"/>
        <v>99.443301450119122</v>
      </c>
      <c r="D28" s="71">
        <v>99.343945093240649</v>
      </c>
      <c r="F28" s="69">
        <f>F27+1</f>
        <v>2030</v>
      </c>
      <c r="G28" s="87">
        <f t="shared" si="7"/>
        <v>0.02</v>
      </c>
    </row>
    <row r="29" spans="1:7" x14ac:dyDescent="0.55000000000000004">
      <c r="A29" s="62">
        <f t="shared" si="0"/>
        <v>2024</v>
      </c>
      <c r="B29" s="63" t="s">
        <v>17</v>
      </c>
      <c r="C29" s="66">
        <f t="shared" si="6"/>
        <v>99.592466402294306</v>
      </c>
      <c r="D29" s="71">
        <v>99.617140942247062</v>
      </c>
    </row>
    <row r="30" spans="1:7" x14ac:dyDescent="0.55000000000000004">
      <c r="A30" s="62">
        <f t="shared" si="0"/>
        <v>2024</v>
      </c>
      <c r="B30" s="63" t="s">
        <v>16</v>
      </c>
      <c r="C30" s="66">
        <f t="shared" si="6"/>
        <v>99.741855101897755</v>
      </c>
      <c r="D30" s="71">
        <v>99.891088079838241</v>
      </c>
    </row>
    <row r="31" spans="1:7" x14ac:dyDescent="0.55000000000000004">
      <c r="A31" s="62">
        <f t="shared" si="0"/>
        <v>2024</v>
      </c>
      <c r="B31" s="63" t="s">
        <v>15</v>
      </c>
      <c r="C31" s="66">
        <f t="shared" si="6"/>
        <v>99.891467884550607</v>
      </c>
      <c r="D31" s="71">
        <v>100.16578857205779</v>
      </c>
    </row>
    <row r="32" spans="1:7" x14ac:dyDescent="0.55000000000000004">
      <c r="A32" s="62">
        <f t="shared" si="0"/>
        <v>2024</v>
      </c>
      <c r="B32" s="63" t="s">
        <v>14</v>
      </c>
      <c r="C32" s="66">
        <f t="shared" si="6"/>
        <v>100.04130508637743</v>
      </c>
      <c r="D32" s="71">
        <v>100.44124449063095</v>
      </c>
    </row>
    <row r="33" spans="1:4" x14ac:dyDescent="0.55000000000000004">
      <c r="A33" s="62">
        <f t="shared" si="0"/>
        <v>2025</v>
      </c>
      <c r="B33" s="63" t="s">
        <v>13</v>
      </c>
      <c r="C33" s="66">
        <f t="shared" si="6"/>
        <v>100.44147030672295</v>
      </c>
      <c r="D33" s="71">
        <v>100.86811977971614</v>
      </c>
    </row>
    <row r="34" spans="1:4" x14ac:dyDescent="0.55000000000000004">
      <c r="A34" s="62">
        <f t="shared" si="0"/>
        <v>2025</v>
      </c>
      <c r="B34" s="63" t="s">
        <v>12</v>
      </c>
      <c r="C34" s="66">
        <f t="shared" si="6"/>
        <v>100.84323618794984</v>
      </c>
      <c r="D34" s="71">
        <v>101.29680928877994</v>
      </c>
    </row>
    <row r="35" spans="1:4" x14ac:dyDescent="0.55000000000000004">
      <c r="A35" s="62">
        <f t="shared" si="0"/>
        <v>2025</v>
      </c>
      <c r="B35" s="63" t="s">
        <v>11</v>
      </c>
      <c r="C35" s="66">
        <f t="shared" si="6"/>
        <v>101.24660913270164</v>
      </c>
      <c r="D35" s="71">
        <v>101.72732072825727</v>
      </c>
    </row>
    <row r="36" spans="1:4" x14ac:dyDescent="0.55000000000000004">
      <c r="A36" s="62">
        <f t="shared" si="0"/>
        <v>2025</v>
      </c>
      <c r="B36" s="63" t="s">
        <v>10</v>
      </c>
      <c r="C36" s="66">
        <f t="shared" si="6"/>
        <v>101.65159556923244</v>
      </c>
      <c r="D36" s="71">
        <v>102.15966184135237</v>
      </c>
    </row>
    <row r="37" spans="1:4" x14ac:dyDescent="0.55000000000000004">
      <c r="A37" s="62">
        <f t="shared" si="0"/>
        <v>2026</v>
      </c>
      <c r="B37" s="63" t="s">
        <v>9</v>
      </c>
      <c r="C37" s="66">
        <f t="shared" si="6"/>
        <v>102.1344406481863</v>
      </c>
      <c r="D37" s="71">
        <v>102.64492023509879</v>
      </c>
    </row>
    <row r="38" spans="1:4" x14ac:dyDescent="0.55000000000000004">
      <c r="A38" s="62">
        <f t="shared" si="0"/>
        <v>2026</v>
      </c>
      <c r="B38" s="63" t="s">
        <v>8</v>
      </c>
      <c r="C38" s="66">
        <f t="shared" si="6"/>
        <v>102.61957924126519</v>
      </c>
      <c r="D38" s="71">
        <v>103.13248360621552</v>
      </c>
    </row>
    <row r="39" spans="1:4" x14ac:dyDescent="0.55000000000000004">
      <c r="A39" s="62">
        <f t="shared" si="0"/>
        <v>2026</v>
      </c>
      <c r="B39" s="63" t="s">
        <v>7</v>
      </c>
      <c r="C39" s="66">
        <f t="shared" si="6"/>
        <v>103.1070222426612</v>
      </c>
      <c r="D39" s="71">
        <v>103.62236290334505</v>
      </c>
    </row>
    <row r="40" spans="1:4" x14ac:dyDescent="0.55000000000000004">
      <c r="A40" s="62">
        <f t="shared" si="0"/>
        <v>2026</v>
      </c>
      <c r="B40" s="63" t="s">
        <v>6</v>
      </c>
      <c r="C40" s="66">
        <f t="shared" si="6"/>
        <v>103.59678059831384</v>
      </c>
      <c r="D40" s="71">
        <v>104.11456912713594</v>
      </c>
    </row>
    <row r="41" spans="1:4" x14ac:dyDescent="0.55000000000000004">
      <c r="A41" s="62">
        <f t="shared" si="0"/>
        <v>2027</v>
      </c>
      <c r="B41" s="63" t="s">
        <v>5</v>
      </c>
      <c r="C41" s="66">
        <f t="shared" si="6"/>
        <v>104.08886530615584</v>
      </c>
      <c r="D41" s="71">
        <v>104.60911333048983</v>
      </c>
    </row>
    <row r="42" spans="1:4" x14ac:dyDescent="0.55000000000000004">
      <c r="A42" s="62">
        <f t="shared" si="0"/>
        <v>2027</v>
      </c>
      <c r="B42" s="63" t="s">
        <v>4</v>
      </c>
      <c r="C42" s="66">
        <f t="shared" si="6"/>
        <v>104.58328741636008</v>
      </c>
      <c r="D42" s="71">
        <v>105.10600661880966</v>
      </c>
    </row>
    <row r="43" spans="1:4" x14ac:dyDescent="0.55000000000000004">
      <c r="A43" s="62">
        <f t="shared" si="0"/>
        <v>2027</v>
      </c>
      <c r="B43" s="63" t="s">
        <v>3</v>
      </c>
      <c r="C43" s="66">
        <f t="shared" si="6"/>
        <v>105.0800580315878</v>
      </c>
      <c r="D43" s="71">
        <v>105.60526015024901</v>
      </c>
    </row>
    <row r="44" spans="1:4" x14ac:dyDescent="0.55000000000000004">
      <c r="A44" s="62">
        <f t="shared" si="0"/>
        <v>2027</v>
      </c>
      <c r="B44" s="63" t="s">
        <v>2</v>
      </c>
      <c r="C44" s="66">
        <f t="shared" si="6"/>
        <v>105.57918830723784</v>
      </c>
      <c r="D44" s="71">
        <v>106.1068851359627</v>
      </c>
    </row>
    <row r="45" spans="1:4" x14ac:dyDescent="0.55000000000000004">
      <c r="A45" s="62">
        <f t="shared" si="0"/>
        <v>2028</v>
      </c>
      <c r="B45" s="72" t="s">
        <v>1</v>
      </c>
      <c r="C45" s="66">
        <f t="shared" si="6"/>
        <v>106.10708424877402</v>
      </c>
      <c r="D45" s="73">
        <v>106.6374195616425</v>
      </c>
    </row>
  </sheetData>
  <mergeCells count="2">
    <mergeCell ref="C3:D3"/>
    <mergeCell ref="F19:G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09519-E997-46EE-BAA5-0F2226B8E114}">
  <dimension ref="B2:U109"/>
  <sheetViews>
    <sheetView topLeftCell="K75" workbookViewId="0">
      <selection activeCell="O109" sqref="O109"/>
    </sheetView>
  </sheetViews>
  <sheetFormatPr defaultRowHeight="13.8" x14ac:dyDescent="0.45"/>
  <cols>
    <col min="1" max="1" width="3.1875" customWidth="1"/>
    <col min="3" max="3" width="9.6640625" bestFit="1" customWidth="1"/>
    <col min="13" max="13" width="9.6640625" style="1" bestFit="1" customWidth="1"/>
    <col min="14" max="14" width="8.76171875" style="1"/>
    <col min="17" max="17" width="11.234375" customWidth="1"/>
    <col min="18" max="18" width="9.6640625" bestFit="1" customWidth="1"/>
    <col min="19" max="19" width="8.76171875" customWidth="1"/>
  </cols>
  <sheetData>
    <row r="2" spans="2:20" ht="14.1" x14ac:dyDescent="0.5">
      <c r="B2" s="100" t="s">
        <v>56</v>
      </c>
      <c r="C2" s="101"/>
      <c r="D2" s="101"/>
      <c r="E2" s="101"/>
      <c r="F2" s="101"/>
      <c r="G2" s="101"/>
      <c r="H2" s="101"/>
      <c r="I2" s="102"/>
      <c r="L2" s="97" t="s">
        <v>57</v>
      </c>
      <c r="M2" s="98"/>
      <c r="N2" s="98"/>
      <c r="O2" s="99"/>
    </row>
    <row r="4" spans="2:20" ht="13.8" customHeight="1" x14ac:dyDescent="0.45">
      <c r="B4" s="94" t="s">
        <v>43</v>
      </c>
      <c r="C4" s="95"/>
      <c r="D4" s="96"/>
    </row>
    <row r="5" spans="2:20" ht="25.8" x14ac:dyDescent="0.45">
      <c r="B5" s="12" t="s">
        <v>58</v>
      </c>
      <c r="C5" s="12" t="s">
        <v>42</v>
      </c>
      <c r="D5" s="12" t="s">
        <v>71</v>
      </c>
      <c r="E5" s="12" t="s">
        <v>79</v>
      </c>
      <c r="F5" s="12" t="s">
        <v>80</v>
      </c>
      <c r="G5" s="12" t="s">
        <v>78</v>
      </c>
      <c r="H5" s="12" t="s">
        <v>79</v>
      </c>
      <c r="I5" s="12" t="s">
        <v>80</v>
      </c>
      <c r="L5" s="20" t="s">
        <v>58</v>
      </c>
      <c r="M5" s="20" t="s">
        <v>42</v>
      </c>
      <c r="N5" s="23">
        <v>45092</v>
      </c>
      <c r="O5" s="23">
        <v>45218</v>
      </c>
      <c r="P5" s="23" t="s">
        <v>85</v>
      </c>
      <c r="S5" s="23" t="s">
        <v>89</v>
      </c>
      <c r="T5" s="23" t="s">
        <v>90</v>
      </c>
    </row>
    <row r="6" spans="2:20" x14ac:dyDescent="0.45">
      <c r="B6" s="17" t="s">
        <v>41</v>
      </c>
      <c r="C6" s="24">
        <f>DATE(LEFT(B6,4),(_xlfn.NUMBERVALUE(RIGHT(B6,1))*3)-2,1)</f>
        <v>43101</v>
      </c>
      <c r="D6" s="13">
        <f>Non_Domestic!C5</f>
        <v>97.446106541679796</v>
      </c>
      <c r="E6" s="13"/>
      <c r="F6" s="13"/>
      <c r="G6" s="52"/>
      <c r="H6" s="52"/>
      <c r="I6" s="52"/>
      <c r="L6" s="21" t="str">
        <f t="shared" ref="L6:L9" si="0">YEAR(M6)&amp;"Q"&amp;ROUNDDOWN((MONTH(M6)+2)/3,0)</f>
        <v>2015Q1</v>
      </c>
      <c r="M6" s="21">
        <v>42005</v>
      </c>
      <c r="N6" s="13">
        <v>91.333198547363196</v>
      </c>
      <c r="O6" s="13">
        <v>91.686999999999998</v>
      </c>
      <c r="P6" s="13">
        <f>O6-N6</f>
        <v>0.35380145263680163</v>
      </c>
      <c r="R6" s="21">
        <v>42005</v>
      </c>
      <c r="S6" s="13">
        <v>91.686999999999998</v>
      </c>
      <c r="T6" s="13">
        <v>91.333198547363196</v>
      </c>
    </row>
    <row r="7" spans="2:20" x14ac:dyDescent="0.45">
      <c r="B7" s="18" t="s">
        <v>40</v>
      </c>
      <c r="C7" s="25">
        <f t="shared" ref="C7:C46" si="1">DATE(LEFT(B7,4),(_xlfn.NUMBERVALUE(RIGHT(B7,1))*3)-2,1)</f>
        <v>43191</v>
      </c>
      <c r="D7" s="14">
        <f>Non_Domestic!C6</f>
        <v>97.889332471109256</v>
      </c>
      <c r="E7" s="14"/>
      <c r="F7" s="14"/>
      <c r="G7" s="53">
        <f>D7/D6-1</f>
        <v>4.5484211238329131E-3</v>
      </c>
      <c r="H7" s="53"/>
      <c r="I7" s="53"/>
      <c r="L7" s="22" t="str">
        <f t="shared" si="0"/>
        <v>2015Q1</v>
      </c>
      <c r="M7" s="22">
        <v>42036</v>
      </c>
      <c r="N7" s="14">
        <v>91.562400817871094</v>
      </c>
      <c r="O7" s="14">
        <v>91.960999999999999</v>
      </c>
      <c r="P7" s="14">
        <f t="shared" ref="P7:P70" si="2">O7-N7</f>
        <v>0.39859918212890477</v>
      </c>
      <c r="R7" s="22">
        <v>42036</v>
      </c>
      <c r="S7" s="14">
        <v>91.960999999999999</v>
      </c>
      <c r="T7" s="14">
        <v>91.562400817871094</v>
      </c>
    </row>
    <row r="8" spans="2:20" x14ac:dyDescent="0.45">
      <c r="B8" s="18" t="s">
        <v>39</v>
      </c>
      <c r="C8" s="25">
        <f t="shared" si="1"/>
        <v>43282</v>
      </c>
      <c r="D8" s="14">
        <f>Non_Domestic!C7</f>
        <v>98.433388736574514</v>
      </c>
      <c r="E8" s="14"/>
      <c r="F8" s="14"/>
      <c r="G8" s="53">
        <f t="shared" ref="G8:G46" si="3">D8/D7-1</f>
        <v>5.557870829549616E-3</v>
      </c>
      <c r="H8" s="53"/>
      <c r="I8" s="53"/>
      <c r="L8" s="22" t="str">
        <f t="shared" si="0"/>
        <v>2015Q1</v>
      </c>
      <c r="M8" s="22">
        <v>42064</v>
      </c>
      <c r="N8" s="14">
        <v>91.801200866699205</v>
      </c>
      <c r="O8" s="14">
        <v>92.019499999999994</v>
      </c>
      <c r="P8" s="14">
        <f t="shared" si="2"/>
        <v>0.21829913330078909</v>
      </c>
      <c r="R8" s="22">
        <v>42064</v>
      </c>
      <c r="S8" s="14">
        <v>92.019499999999994</v>
      </c>
      <c r="T8" s="14">
        <v>91.801200866699205</v>
      </c>
    </row>
    <row r="9" spans="2:20" x14ac:dyDescent="0.45">
      <c r="B9" s="18" t="s">
        <v>38</v>
      </c>
      <c r="C9" s="25">
        <f t="shared" si="1"/>
        <v>43374</v>
      </c>
      <c r="D9" s="14">
        <f>Non_Domestic!C8</f>
        <v>98.686533449484187</v>
      </c>
      <c r="E9" s="14"/>
      <c r="F9" s="14"/>
      <c r="G9" s="53">
        <f t="shared" si="3"/>
        <v>2.5717362386774578E-3</v>
      </c>
      <c r="H9" s="53"/>
      <c r="I9" s="53"/>
      <c r="L9" s="22" t="str">
        <f t="shared" si="0"/>
        <v>2015Q2</v>
      </c>
      <c r="M9" s="22">
        <v>42095</v>
      </c>
      <c r="N9" s="14">
        <v>92.2510986328125</v>
      </c>
      <c r="O9" s="14">
        <v>92.551299999999998</v>
      </c>
      <c r="P9" s="14">
        <f t="shared" si="2"/>
        <v>0.30020136718749768</v>
      </c>
      <c r="R9" s="22">
        <v>42095</v>
      </c>
      <c r="S9" s="14">
        <v>92.551299999999998</v>
      </c>
      <c r="T9" s="14">
        <v>92.2510986328125</v>
      </c>
    </row>
    <row r="10" spans="2:20" x14ac:dyDescent="0.45">
      <c r="B10" s="18" t="s">
        <v>37</v>
      </c>
      <c r="C10" s="25">
        <f t="shared" si="1"/>
        <v>43466</v>
      </c>
      <c r="D10" s="14">
        <f>Non_Domestic!C9</f>
        <v>99.308617430821656</v>
      </c>
      <c r="E10" s="14"/>
      <c r="F10" s="14"/>
      <c r="G10" s="53">
        <f t="shared" si="3"/>
        <v>6.3036359632178129E-3</v>
      </c>
      <c r="H10" s="53"/>
      <c r="I10" s="53"/>
      <c r="L10" s="22" t="str">
        <f>YEAR(M10)&amp;"Q"&amp;ROUNDDOWN((MONTH(M10)+2)/3,0)</f>
        <v>2015Q2</v>
      </c>
      <c r="M10" s="22">
        <v>42125</v>
      </c>
      <c r="N10" s="14">
        <v>92.133003234863196</v>
      </c>
      <c r="O10" s="14">
        <v>92.306600000000003</v>
      </c>
      <c r="P10" s="14">
        <f t="shared" si="2"/>
        <v>0.17359676513680711</v>
      </c>
      <c r="R10" s="22">
        <v>42125</v>
      </c>
      <c r="S10" s="14">
        <v>92.306600000000003</v>
      </c>
      <c r="T10" s="14">
        <v>92.133003234863196</v>
      </c>
    </row>
    <row r="11" spans="2:20" x14ac:dyDescent="0.45">
      <c r="B11" s="18" t="s">
        <v>36</v>
      </c>
      <c r="C11" s="25">
        <f t="shared" si="1"/>
        <v>43556</v>
      </c>
      <c r="D11" s="14">
        <f>Non_Domestic!C10</f>
        <v>99.417820603948769</v>
      </c>
      <c r="E11" s="14"/>
      <c r="F11" s="14"/>
      <c r="G11" s="53">
        <f t="shared" si="3"/>
        <v>1.0996344119198476E-3</v>
      </c>
      <c r="H11" s="53"/>
      <c r="I11" s="53"/>
      <c r="L11" s="22" t="str">
        <f t="shared" ref="L11:L74" si="4">YEAR(M11)&amp;"Q"&amp;ROUNDDOWN((MONTH(M11)+2)/3,0)</f>
        <v>2015Q2</v>
      </c>
      <c r="M11" s="22">
        <v>42156</v>
      </c>
      <c r="N11" s="14">
        <v>91.985397338867102</v>
      </c>
      <c r="O11" s="14">
        <v>92.213899999999995</v>
      </c>
      <c r="P11" s="14">
        <f t="shared" si="2"/>
        <v>0.22850266113289308</v>
      </c>
      <c r="R11" s="22">
        <v>42156</v>
      </c>
      <c r="S11" s="14">
        <v>92.213899999999995</v>
      </c>
      <c r="T11" s="14">
        <v>91.985397338867102</v>
      </c>
    </row>
    <row r="12" spans="2:20" x14ac:dyDescent="0.45">
      <c r="B12" s="18" t="s">
        <v>35</v>
      </c>
      <c r="C12" s="25">
        <f t="shared" si="1"/>
        <v>43647</v>
      </c>
      <c r="D12" s="14">
        <f>Non_Domestic!C11</f>
        <v>100.02511851127393</v>
      </c>
      <c r="E12" s="14"/>
      <c r="F12" s="14"/>
      <c r="G12" s="53">
        <f t="shared" si="3"/>
        <v>6.1085417446884449E-3</v>
      </c>
      <c r="H12" s="53"/>
      <c r="I12" s="53"/>
      <c r="L12" s="22" t="str">
        <f t="shared" si="4"/>
        <v>2015Q3</v>
      </c>
      <c r="M12" s="22">
        <v>42186</v>
      </c>
      <c r="N12" s="14">
        <v>92.286003112792898</v>
      </c>
      <c r="O12" s="14">
        <v>92.652600000000007</v>
      </c>
      <c r="P12" s="14">
        <f t="shared" si="2"/>
        <v>0.36659688720710903</v>
      </c>
      <c r="R12" s="22">
        <v>42186</v>
      </c>
      <c r="S12" s="14">
        <v>92.652600000000007</v>
      </c>
      <c r="T12" s="14">
        <v>92.286003112792898</v>
      </c>
    </row>
    <row r="13" spans="2:20" x14ac:dyDescent="0.45">
      <c r="B13" s="18" t="s">
        <v>34</v>
      </c>
      <c r="C13" s="25">
        <f t="shared" si="1"/>
        <v>43739</v>
      </c>
      <c r="D13" s="14">
        <f>Non_Domestic!C12</f>
        <v>100</v>
      </c>
      <c r="E13" s="14"/>
      <c r="F13" s="14"/>
      <c r="G13" s="53">
        <f t="shared" si="3"/>
        <v>-2.5112203462274163E-4</v>
      </c>
      <c r="H13" s="53"/>
      <c r="I13" s="53"/>
      <c r="L13" s="22" t="str">
        <f t="shared" si="4"/>
        <v>2015Q3</v>
      </c>
      <c r="M13" s="22">
        <v>42217</v>
      </c>
      <c r="N13" s="14">
        <v>92.269798278808594</v>
      </c>
      <c r="O13" s="14">
        <v>92.5197</v>
      </c>
      <c r="P13" s="14">
        <f t="shared" si="2"/>
        <v>0.24990172119140652</v>
      </c>
      <c r="R13" s="22">
        <v>42217</v>
      </c>
      <c r="S13" s="14">
        <v>92.5197</v>
      </c>
      <c r="T13" s="14">
        <v>92.269798278808594</v>
      </c>
    </row>
    <row r="14" spans="2:20" x14ac:dyDescent="0.45">
      <c r="B14" s="18" t="s">
        <v>33</v>
      </c>
      <c r="C14" s="25">
        <f t="shared" si="1"/>
        <v>43831</v>
      </c>
      <c r="D14" s="14">
        <f>Non_Domestic!C13</f>
        <v>97.359171552306179</v>
      </c>
      <c r="E14" s="14"/>
      <c r="F14" s="14"/>
      <c r="G14" s="53">
        <f t="shared" si="3"/>
        <v>-2.6408284476938215E-2</v>
      </c>
      <c r="H14" s="53"/>
      <c r="I14" s="53"/>
      <c r="L14" s="22" t="str">
        <f t="shared" si="4"/>
        <v>2015Q3</v>
      </c>
      <c r="M14" s="22">
        <v>42248</v>
      </c>
      <c r="N14" s="14">
        <v>92.569099426269503</v>
      </c>
      <c r="O14" s="14">
        <v>92.651600000000002</v>
      </c>
      <c r="P14" s="14">
        <f t="shared" si="2"/>
        <v>8.2500573730499127E-2</v>
      </c>
      <c r="R14" s="22">
        <v>42248</v>
      </c>
      <c r="S14" s="14">
        <v>92.651600000000002</v>
      </c>
      <c r="T14" s="14">
        <v>92.569099426269503</v>
      </c>
    </row>
    <row r="15" spans="2:20" x14ac:dyDescent="0.45">
      <c r="B15" s="18" t="s">
        <v>32</v>
      </c>
      <c r="C15" s="25">
        <f t="shared" si="1"/>
        <v>43922</v>
      </c>
      <c r="D15" s="14">
        <f>Non_Domestic!C14</f>
        <v>76.922145085233694</v>
      </c>
      <c r="E15" s="14"/>
      <c r="F15" s="14"/>
      <c r="G15" s="53">
        <f t="shared" si="3"/>
        <v>-0.20991372606424352</v>
      </c>
      <c r="H15" s="53"/>
      <c r="I15" s="53"/>
      <c r="L15" s="22" t="str">
        <f t="shared" si="4"/>
        <v>2015Q4</v>
      </c>
      <c r="M15" s="22">
        <v>42278</v>
      </c>
      <c r="N15" s="14">
        <v>93.005302429199205</v>
      </c>
      <c r="O15" s="14">
        <v>93.029499999999999</v>
      </c>
      <c r="P15" s="14">
        <f t="shared" si="2"/>
        <v>2.419757080079421E-2</v>
      </c>
      <c r="R15" s="22">
        <v>42278</v>
      </c>
      <c r="S15" s="14">
        <v>93.029499999999999</v>
      </c>
      <c r="T15" s="14">
        <v>93.005302429199205</v>
      </c>
    </row>
    <row r="16" spans="2:20" x14ac:dyDescent="0.45">
      <c r="B16" s="18" t="s">
        <v>31</v>
      </c>
      <c r="C16" s="25">
        <f t="shared" si="1"/>
        <v>44013</v>
      </c>
      <c r="D16" s="14">
        <f>Non_Domestic!C15</f>
        <v>89.697847468285659</v>
      </c>
      <c r="E16" s="14"/>
      <c r="F16" s="14"/>
      <c r="G16" s="53">
        <f t="shared" si="3"/>
        <v>0.16608614292926727</v>
      </c>
      <c r="H16" s="53"/>
      <c r="I16" s="53"/>
      <c r="L16" s="22" t="str">
        <f t="shared" si="4"/>
        <v>2015Q4</v>
      </c>
      <c r="M16" s="22">
        <v>42309</v>
      </c>
      <c r="N16" s="14">
        <v>92.986099243164006</v>
      </c>
      <c r="O16" s="14">
        <v>92.869200000000006</v>
      </c>
      <c r="P16" s="14">
        <f t="shared" si="2"/>
        <v>-0.11689924316399924</v>
      </c>
      <c r="R16" s="22">
        <v>42309</v>
      </c>
      <c r="S16" s="14">
        <v>92.869200000000006</v>
      </c>
      <c r="T16" s="14">
        <v>92.986099243164006</v>
      </c>
    </row>
    <row r="17" spans="2:21" x14ac:dyDescent="0.45">
      <c r="B17" s="18" t="s">
        <v>30</v>
      </c>
      <c r="C17" s="25">
        <f t="shared" si="1"/>
        <v>44105</v>
      </c>
      <c r="D17" s="14">
        <f>Non_Domestic!C16</f>
        <v>90.786672581096269</v>
      </c>
      <c r="E17" s="14"/>
      <c r="F17" s="14"/>
      <c r="G17" s="53">
        <f t="shared" si="3"/>
        <v>1.2138809832594744E-2</v>
      </c>
      <c r="H17" s="53"/>
      <c r="I17" s="53"/>
      <c r="L17" s="22" t="str">
        <f t="shared" si="4"/>
        <v>2015Q4</v>
      </c>
      <c r="M17" s="22">
        <v>42339</v>
      </c>
      <c r="N17" s="14">
        <v>93.124702453613196</v>
      </c>
      <c r="O17" s="14">
        <v>93.268500000000003</v>
      </c>
      <c r="P17" s="14">
        <f t="shared" si="2"/>
        <v>0.14379754638680708</v>
      </c>
      <c r="R17" s="22">
        <v>42339</v>
      </c>
      <c r="S17" s="14">
        <v>93.268500000000003</v>
      </c>
      <c r="T17" s="14">
        <v>93.124702453613196</v>
      </c>
    </row>
    <row r="18" spans="2:21" x14ac:dyDescent="0.45">
      <c r="B18" s="18" t="s">
        <v>29</v>
      </c>
      <c r="C18" s="25">
        <f t="shared" si="1"/>
        <v>44197</v>
      </c>
      <c r="D18" s="14">
        <f>Non_Domestic!C17</f>
        <v>89.830743988926471</v>
      </c>
      <c r="E18" s="14"/>
      <c r="F18" s="14"/>
      <c r="G18" s="53">
        <f t="shared" si="3"/>
        <v>-1.0529393411967014E-2</v>
      </c>
      <c r="H18" s="53"/>
      <c r="I18" s="53"/>
      <c r="L18" s="22" t="str">
        <f t="shared" si="4"/>
        <v>2016Q1</v>
      </c>
      <c r="M18" s="22">
        <v>42370</v>
      </c>
      <c r="N18" s="14">
        <v>93.139099121093693</v>
      </c>
      <c r="O18" s="14">
        <v>93.241900000000001</v>
      </c>
      <c r="P18" s="14">
        <f t="shared" si="2"/>
        <v>0.10280087890630796</v>
      </c>
      <c r="R18" s="22">
        <v>42370</v>
      </c>
      <c r="S18" s="14">
        <v>93.241900000000001</v>
      </c>
      <c r="T18" s="14">
        <v>93.139099121093693</v>
      </c>
    </row>
    <row r="19" spans="2:21" x14ac:dyDescent="0.45">
      <c r="B19" s="18" t="s">
        <v>28</v>
      </c>
      <c r="C19" s="25">
        <f t="shared" si="1"/>
        <v>44287</v>
      </c>
      <c r="D19" s="14">
        <f>Non_Domestic!C18</f>
        <v>95.695292862245452</v>
      </c>
      <c r="E19" s="14"/>
      <c r="F19" s="14"/>
      <c r="G19" s="53">
        <f t="shared" si="3"/>
        <v>6.5284429504913311E-2</v>
      </c>
      <c r="H19" s="53"/>
      <c r="I19" s="53"/>
      <c r="L19" s="22" t="str">
        <f t="shared" si="4"/>
        <v>2016Q1</v>
      </c>
      <c r="M19" s="22">
        <v>42401</v>
      </c>
      <c r="N19" s="14">
        <v>93.388099670410099</v>
      </c>
      <c r="O19" s="14">
        <v>93.534499999999994</v>
      </c>
      <c r="P19" s="14">
        <f t="shared" si="2"/>
        <v>0.1464003295898948</v>
      </c>
      <c r="R19" s="22">
        <v>42401</v>
      </c>
      <c r="S19" s="14">
        <v>93.534499999999994</v>
      </c>
      <c r="T19" s="14">
        <v>93.388099670410099</v>
      </c>
    </row>
    <row r="20" spans="2:21" x14ac:dyDescent="0.45">
      <c r="B20" s="18" t="s">
        <v>27</v>
      </c>
      <c r="C20" s="25">
        <f t="shared" si="1"/>
        <v>44378</v>
      </c>
      <c r="D20" s="14">
        <f>Non_Domestic!C19</f>
        <v>97.354183479145391</v>
      </c>
      <c r="E20" s="14"/>
      <c r="F20" s="14"/>
      <c r="G20" s="53">
        <f t="shared" si="3"/>
        <v>1.7335132871038272E-2</v>
      </c>
      <c r="H20" s="53"/>
      <c r="I20" s="53"/>
      <c r="L20" s="22" t="str">
        <f t="shared" si="4"/>
        <v>2016Q1</v>
      </c>
      <c r="M20" s="22">
        <v>42430</v>
      </c>
      <c r="N20" s="14">
        <v>93.663398742675696</v>
      </c>
      <c r="O20" s="14">
        <v>93.721900000000005</v>
      </c>
      <c r="P20" s="14">
        <f t="shared" si="2"/>
        <v>5.8501257324309108E-2</v>
      </c>
      <c r="R20" s="22">
        <v>42430</v>
      </c>
      <c r="S20" s="14">
        <v>93.721900000000005</v>
      </c>
      <c r="T20" s="14">
        <v>93.663398742675696</v>
      </c>
    </row>
    <row r="21" spans="2:21" x14ac:dyDescent="0.45">
      <c r="B21" s="18" t="s">
        <v>26</v>
      </c>
      <c r="C21" s="25">
        <f t="shared" si="1"/>
        <v>44470</v>
      </c>
      <c r="D21" s="14">
        <f>Non_Domestic!C20</f>
        <v>98.838847826358048</v>
      </c>
      <c r="E21" s="14"/>
      <c r="F21" s="14"/>
      <c r="G21" s="53">
        <f t="shared" si="3"/>
        <v>1.5250134037955165E-2</v>
      </c>
      <c r="H21" s="53"/>
      <c r="I21" s="53"/>
      <c r="L21" s="22" t="str">
        <f t="shared" si="4"/>
        <v>2016Q2</v>
      </c>
      <c r="M21" s="22">
        <v>42461</v>
      </c>
      <c r="N21" s="14">
        <v>94.235198974609304</v>
      </c>
      <c r="O21" s="14">
        <v>94.223399999999998</v>
      </c>
      <c r="P21" s="14">
        <f t="shared" si="2"/>
        <v>-1.1798974609305901E-2</v>
      </c>
      <c r="R21" s="22">
        <v>42461</v>
      </c>
      <c r="S21" s="14">
        <v>94.223399999999998</v>
      </c>
      <c r="T21" s="14">
        <v>94.235198974609304</v>
      </c>
    </row>
    <row r="22" spans="2:21" x14ac:dyDescent="0.45">
      <c r="B22" s="18" t="s">
        <v>25</v>
      </c>
      <c r="C22" s="25">
        <f t="shared" si="1"/>
        <v>44562</v>
      </c>
      <c r="D22" s="14">
        <f>Non_Domestic!C21</f>
        <v>99.291337320228962</v>
      </c>
      <c r="E22" s="14"/>
      <c r="F22" s="14"/>
      <c r="G22" s="53">
        <f t="shared" si="3"/>
        <v>4.5780531018113635E-3</v>
      </c>
      <c r="H22" s="53"/>
      <c r="I22" s="53"/>
      <c r="L22" s="22" t="str">
        <f t="shared" si="4"/>
        <v>2016Q2</v>
      </c>
      <c r="M22" s="22">
        <v>42491</v>
      </c>
      <c r="N22" s="14">
        <v>93.993400573730398</v>
      </c>
      <c r="O22" s="14">
        <v>94.016599999999997</v>
      </c>
      <c r="P22" s="14">
        <f t="shared" si="2"/>
        <v>2.3199426269599144E-2</v>
      </c>
      <c r="R22" s="22">
        <v>42491</v>
      </c>
      <c r="S22" s="14">
        <v>94.016599999999997</v>
      </c>
      <c r="T22" s="14">
        <v>93.993400573730398</v>
      </c>
    </row>
    <row r="23" spans="2:21" x14ac:dyDescent="0.45">
      <c r="B23" s="18" t="s">
        <v>24</v>
      </c>
      <c r="C23" s="25">
        <f t="shared" si="1"/>
        <v>44652</v>
      </c>
      <c r="D23" s="14">
        <f>Non_Domestic!C22</f>
        <v>99.394127256435056</v>
      </c>
      <c r="E23" s="14"/>
      <c r="F23" s="14"/>
      <c r="G23" s="53">
        <f t="shared" si="3"/>
        <v>1.0352356910510174E-3</v>
      </c>
      <c r="H23" s="53"/>
      <c r="I23" s="53"/>
      <c r="L23" s="22" t="str">
        <f t="shared" si="4"/>
        <v>2016Q2</v>
      </c>
      <c r="M23" s="22">
        <v>42522</v>
      </c>
      <c r="N23" s="14">
        <v>94.214797973632798</v>
      </c>
      <c r="O23" s="14">
        <v>94.133600000000001</v>
      </c>
      <c r="P23" s="14">
        <f t="shared" si="2"/>
        <v>-8.1197973632797016E-2</v>
      </c>
      <c r="R23" s="22">
        <v>42522</v>
      </c>
      <c r="S23" s="14">
        <v>94.133600000000001</v>
      </c>
      <c r="T23" s="14">
        <v>94.214797973632798</v>
      </c>
    </row>
    <row r="24" spans="2:21" x14ac:dyDescent="0.45">
      <c r="B24" s="18" t="s">
        <v>23</v>
      </c>
      <c r="C24" s="25">
        <f t="shared" si="1"/>
        <v>44743</v>
      </c>
      <c r="D24" s="15">
        <f>Non_Domestic!C23</f>
        <v>99.231124151359523</v>
      </c>
      <c r="E24" s="15"/>
      <c r="F24" s="15"/>
      <c r="G24" s="53">
        <f t="shared" si="3"/>
        <v>-1.6399671648102965E-3</v>
      </c>
      <c r="H24" s="53"/>
      <c r="I24" s="53"/>
      <c r="L24" s="22" t="str">
        <f t="shared" si="4"/>
        <v>2016Q3</v>
      </c>
      <c r="M24" s="22">
        <v>42552</v>
      </c>
      <c r="N24" s="14">
        <v>94.555603027343693</v>
      </c>
      <c r="O24" s="14">
        <v>94.242800000000003</v>
      </c>
      <c r="P24" s="14">
        <f t="shared" si="2"/>
        <v>-0.31280302734369059</v>
      </c>
      <c r="R24" s="22">
        <v>42552</v>
      </c>
      <c r="S24" s="14">
        <v>94.242800000000003</v>
      </c>
      <c r="T24" s="14">
        <v>94.555603027343693</v>
      </c>
    </row>
    <row r="25" spans="2:21" x14ac:dyDescent="0.45">
      <c r="B25" s="18" t="s">
        <v>22</v>
      </c>
      <c r="C25" s="25">
        <f t="shared" si="1"/>
        <v>44835</v>
      </c>
      <c r="D25" s="15">
        <f>Non_Domestic!C24</f>
        <v>99.244663207081643</v>
      </c>
      <c r="E25" s="15"/>
      <c r="F25" s="15"/>
      <c r="G25" s="53">
        <f t="shared" si="3"/>
        <v>1.3643960841824843E-4</v>
      </c>
      <c r="H25" s="53"/>
      <c r="I25" s="53"/>
      <c r="L25" s="22" t="str">
        <f t="shared" si="4"/>
        <v>2016Q3</v>
      </c>
      <c r="M25" s="22">
        <v>42583</v>
      </c>
      <c r="N25" s="14">
        <v>94.619201660156193</v>
      </c>
      <c r="O25" s="14">
        <v>94.537800000000004</v>
      </c>
      <c r="P25" s="14">
        <f t="shared" si="2"/>
        <v>-8.1401660156188882E-2</v>
      </c>
      <c r="R25" s="22">
        <v>42583</v>
      </c>
      <c r="S25" s="14">
        <v>94.537800000000004</v>
      </c>
      <c r="T25" s="14">
        <v>94.619201660156193</v>
      </c>
    </row>
    <row r="26" spans="2:21" x14ac:dyDescent="0.45">
      <c r="B26" s="18" t="s">
        <v>21</v>
      </c>
      <c r="C26" s="25">
        <f t="shared" si="1"/>
        <v>44927</v>
      </c>
      <c r="D26" s="15">
        <f>Non_Domestic!C25</f>
        <v>99.294285538685173</v>
      </c>
      <c r="E26" s="15"/>
      <c r="F26" s="15"/>
      <c r="G26" s="53">
        <f t="shared" si="3"/>
        <v>4.9999999999994493E-4</v>
      </c>
      <c r="H26" s="53"/>
      <c r="I26" s="53"/>
      <c r="L26" s="22" t="str">
        <f t="shared" si="4"/>
        <v>2016Q3</v>
      </c>
      <c r="M26" s="22">
        <v>42614</v>
      </c>
      <c r="N26" s="14">
        <v>94.929298400878906</v>
      </c>
      <c r="O26" s="14">
        <v>95.046199999999999</v>
      </c>
      <c r="P26" s="14">
        <f t="shared" si="2"/>
        <v>0.11690159912109266</v>
      </c>
      <c r="R26" s="22">
        <v>42614</v>
      </c>
      <c r="S26" s="14">
        <v>95.046199999999999</v>
      </c>
      <c r="T26" s="14">
        <v>94.929298400878906</v>
      </c>
      <c r="U26" s="51"/>
    </row>
    <row r="27" spans="2:21" x14ac:dyDescent="0.45">
      <c r="B27" s="18" t="s">
        <v>20</v>
      </c>
      <c r="C27" s="25">
        <f t="shared" si="1"/>
        <v>45017</v>
      </c>
      <c r="D27" s="15">
        <f>Non_Domestic!C26</f>
        <v>99.343932681454504</v>
      </c>
      <c r="E27" s="15"/>
      <c r="F27" s="15"/>
      <c r="G27" s="53">
        <f t="shared" si="3"/>
        <v>4.9999999999994493E-4</v>
      </c>
      <c r="H27" s="53"/>
      <c r="I27" s="53"/>
      <c r="J27" s="58"/>
      <c r="L27" s="22" t="str">
        <f t="shared" si="4"/>
        <v>2016Q4</v>
      </c>
      <c r="M27" s="22">
        <v>42644</v>
      </c>
      <c r="N27" s="14">
        <v>95.053001403808594</v>
      </c>
      <c r="O27" s="14">
        <v>94.736999999999995</v>
      </c>
      <c r="P27" s="14">
        <f t="shared" si="2"/>
        <v>-0.31600140380859898</v>
      </c>
      <c r="R27" s="22">
        <v>42644</v>
      </c>
      <c r="S27" s="14">
        <v>94.736999999999995</v>
      </c>
      <c r="T27" s="14">
        <v>95.053001403808594</v>
      </c>
      <c r="U27" s="51"/>
    </row>
    <row r="28" spans="2:21" x14ac:dyDescent="0.45">
      <c r="B28" s="18" t="s">
        <v>19</v>
      </c>
      <c r="C28" s="25">
        <f t="shared" si="1"/>
        <v>45108</v>
      </c>
      <c r="D28" s="15">
        <f>Non_Domestic!C27</f>
        <v>99.393604647795229</v>
      </c>
      <c r="E28" s="15"/>
      <c r="F28" s="15"/>
      <c r="G28" s="53">
        <f t="shared" si="3"/>
        <v>4.9999999999994493E-4</v>
      </c>
      <c r="H28" s="53"/>
      <c r="I28" s="53"/>
      <c r="L28" s="22" t="str">
        <f t="shared" si="4"/>
        <v>2016Q4</v>
      </c>
      <c r="M28" s="22">
        <v>42675</v>
      </c>
      <c r="N28" s="14">
        <v>95.308502197265597</v>
      </c>
      <c r="O28" s="14">
        <v>95.248199999999997</v>
      </c>
      <c r="P28" s="14">
        <f t="shared" si="2"/>
        <v>-6.0302197265599489E-2</v>
      </c>
      <c r="R28" s="22">
        <v>42675</v>
      </c>
      <c r="S28" s="14">
        <v>95.248199999999997</v>
      </c>
      <c r="T28" s="14">
        <v>95.308502197265597</v>
      </c>
      <c r="U28" s="51"/>
    </row>
    <row r="29" spans="2:21" x14ac:dyDescent="0.45">
      <c r="B29" s="18" t="s">
        <v>18</v>
      </c>
      <c r="C29" s="25">
        <f t="shared" si="1"/>
        <v>45200</v>
      </c>
      <c r="D29" s="15">
        <f>Non_Domestic!C28</f>
        <v>99.443301450119122</v>
      </c>
      <c r="E29" s="15"/>
      <c r="F29" s="15"/>
      <c r="G29" s="53">
        <f t="shared" si="3"/>
        <v>4.9999999999994493E-4</v>
      </c>
      <c r="H29" s="53"/>
      <c r="I29" s="53"/>
      <c r="L29" s="22" t="str">
        <f t="shared" si="4"/>
        <v>2016Q4</v>
      </c>
      <c r="M29" s="22">
        <v>42705</v>
      </c>
      <c r="N29" s="14">
        <v>95.4093017578125</v>
      </c>
      <c r="O29" s="14">
        <v>95.947100000000006</v>
      </c>
      <c r="P29" s="14">
        <f t="shared" si="2"/>
        <v>0.53779824218750605</v>
      </c>
      <c r="R29" s="22">
        <v>42705</v>
      </c>
      <c r="S29" s="14">
        <v>95.947100000000006</v>
      </c>
      <c r="T29" s="14">
        <v>95.4093017578125</v>
      </c>
      <c r="U29" s="51"/>
    </row>
    <row r="30" spans="2:21" x14ac:dyDescent="0.45">
      <c r="B30" s="18" t="s">
        <v>17</v>
      </c>
      <c r="C30" s="25">
        <f t="shared" si="1"/>
        <v>45292</v>
      </c>
      <c r="D30" s="15">
        <f>Non_Domestic!C29</f>
        <v>99.592466402294306</v>
      </c>
      <c r="E30" s="15"/>
      <c r="F30" s="15"/>
      <c r="G30" s="53">
        <f t="shared" si="3"/>
        <v>1.5000000000000568E-3</v>
      </c>
      <c r="H30" s="53"/>
      <c r="I30" s="53"/>
      <c r="L30" s="22" t="str">
        <f t="shared" si="4"/>
        <v>2017Q1</v>
      </c>
      <c r="M30" s="22">
        <v>42736</v>
      </c>
      <c r="N30" s="14">
        <v>95.844902038574205</v>
      </c>
      <c r="O30" s="14">
        <v>96.081299999999999</v>
      </c>
      <c r="P30" s="14">
        <f t="shared" si="2"/>
        <v>0.23639796142579428</v>
      </c>
      <c r="R30" s="22">
        <v>42736</v>
      </c>
      <c r="S30" s="14">
        <v>96.081299999999999</v>
      </c>
      <c r="T30" s="14">
        <v>95.844902038574205</v>
      </c>
      <c r="U30" s="51"/>
    </row>
    <row r="31" spans="2:21" x14ac:dyDescent="0.45">
      <c r="B31" s="18" t="s">
        <v>16</v>
      </c>
      <c r="C31" s="25">
        <f t="shared" si="1"/>
        <v>45383</v>
      </c>
      <c r="D31" s="15">
        <f>Non_Domestic!C30</f>
        <v>99.741855101897755</v>
      </c>
      <c r="E31" s="15"/>
      <c r="F31" s="15"/>
      <c r="G31" s="53">
        <f t="shared" si="3"/>
        <v>1.5000000000000568E-3</v>
      </c>
      <c r="H31" s="53"/>
      <c r="I31" s="53"/>
      <c r="L31" s="22" t="str">
        <f t="shared" si="4"/>
        <v>2017Q1</v>
      </c>
      <c r="M31" s="22">
        <v>42767</v>
      </c>
      <c r="N31" s="14">
        <v>95.902496337890597</v>
      </c>
      <c r="O31" s="14">
        <v>96.108699999999999</v>
      </c>
      <c r="P31" s="14">
        <f t="shared" si="2"/>
        <v>0.20620366210940233</v>
      </c>
      <c r="R31" s="22">
        <v>42767</v>
      </c>
      <c r="S31" s="14">
        <v>96.108699999999999</v>
      </c>
      <c r="T31" s="14">
        <v>95.902496337890597</v>
      </c>
      <c r="U31" s="51"/>
    </row>
    <row r="32" spans="2:21" x14ac:dyDescent="0.45">
      <c r="B32" s="18" t="s">
        <v>15</v>
      </c>
      <c r="C32" s="25">
        <f t="shared" si="1"/>
        <v>45474</v>
      </c>
      <c r="D32" s="15">
        <f>Non_Domestic!C31</f>
        <v>99.891467884550607</v>
      </c>
      <c r="E32" s="15"/>
      <c r="F32" s="15"/>
      <c r="G32" s="53">
        <f t="shared" si="3"/>
        <v>1.5000000000000568E-3</v>
      </c>
      <c r="H32" s="53"/>
      <c r="I32" s="53"/>
      <c r="L32" s="22" t="str">
        <f t="shared" si="4"/>
        <v>2017Q1</v>
      </c>
      <c r="M32" s="22">
        <v>42795</v>
      </c>
      <c r="N32" s="14">
        <v>95.993598937988196</v>
      </c>
      <c r="O32" s="14">
        <v>96.210800000000006</v>
      </c>
      <c r="P32" s="14">
        <f t="shared" si="2"/>
        <v>0.21720106201181011</v>
      </c>
      <c r="R32" s="22">
        <v>42795</v>
      </c>
      <c r="S32" s="14">
        <v>96.210800000000006</v>
      </c>
      <c r="T32" s="14">
        <v>95.993598937988196</v>
      </c>
      <c r="U32" s="51"/>
    </row>
    <row r="33" spans="2:21" x14ac:dyDescent="0.45">
      <c r="B33" s="18" t="s">
        <v>14</v>
      </c>
      <c r="C33" s="25">
        <f t="shared" si="1"/>
        <v>45566</v>
      </c>
      <c r="D33" s="15">
        <f>Non_Domestic!C32</f>
        <v>100.04130508637743</v>
      </c>
      <c r="E33" s="15"/>
      <c r="F33" s="15"/>
      <c r="G33" s="53">
        <f t="shared" si="3"/>
        <v>1.5000000000000568E-3</v>
      </c>
      <c r="H33" s="53"/>
      <c r="I33" s="53"/>
      <c r="L33" s="22" t="str">
        <f t="shared" si="4"/>
        <v>2017Q2</v>
      </c>
      <c r="M33" s="22">
        <v>42826</v>
      </c>
      <c r="N33" s="14">
        <v>96.237899780273395</v>
      </c>
      <c r="O33" s="14">
        <v>96.613</v>
      </c>
      <c r="P33" s="14">
        <f t="shared" si="2"/>
        <v>0.37510021972660468</v>
      </c>
      <c r="R33" s="22">
        <v>42826</v>
      </c>
      <c r="S33" s="14">
        <v>96.613</v>
      </c>
      <c r="T33" s="14">
        <v>96.237899780273395</v>
      </c>
      <c r="U33" s="51"/>
    </row>
    <row r="34" spans="2:21" x14ac:dyDescent="0.45">
      <c r="B34" s="18" t="s">
        <v>13</v>
      </c>
      <c r="C34" s="25">
        <f t="shared" si="1"/>
        <v>45658</v>
      </c>
      <c r="D34" s="15">
        <f>Non_Domestic!C33</f>
        <v>100.44147030672295</v>
      </c>
      <c r="E34" s="15"/>
      <c r="F34" s="15"/>
      <c r="G34" s="53">
        <f t="shared" si="3"/>
        <v>4.0000000000000036E-3</v>
      </c>
      <c r="H34" s="53"/>
      <c r="I34" s="53"/>
      <c r="L34" s="22" t="str">
        <f t="shared" si="4"/>
        <v>2017Q2</v>
      </c>
      <c r="M34" s="22">
        <v>42856</v>
      </c>
      <c r="N34" s="14">
        <v>96.508399963378906</v>
      </c>
      <c r="O34" s="14">
        <v>96.760199999999998</v>
      </c>
      <c r="P34" s="14">
        <f t="shared" si="2"/>
        <v>0.25180003662109129</v>
      </c>
      <c r="R34" s="22">
        <v>42856</v>
      </c>
      <c r="S34" s="14">
        <v>96.760199999999998</v>
      </c>
      <c r="T34" s="14">
        <v>96.508399963378906</v>
      </c>
      <c r="U34" s="51"/>
    </row>
    <row r="35" spans="2:21" x14ac:dyDescent="0.45">
      <c r="B35" s="18" t="s">
        <v>12</v>
      </c>
      <c r="C35" s="25">
        <f t="shared" si="1"/>
        <v>45748</v>
      </c>
      <c r="D35" s="15">
        <f>Non_Domestic!C34</f>
        <v>100.84323618794984</v>
      </c>
      <c r="E35" s="15"/>
      <c r="F35" s="15"/>
      <c r="G35" s="53">
        <f t="shared" si="3"/>
        <v>4.0000000000000036E-3</v>
      </c>
      <c r="H35" s="53"/>
      <c r="I35" s="53"/>
      <c r="L35" s="22" t="str">
        <f t="shared" si="4"/>
        <v>2017Q2</v>
      </c>
      <c r="M35" s="22">
        <v>42887</v>
      </c>
      <c r="N35" s="14">
        <v>96.578598022460895</v>
      </c>
      <c r="O35" s="14">
        <v>96.774799999999999</v>
      </c>
      <c r="P35" s="14">
        <f t="shared" si="2"/>
        <v>0.19620197753910418</v>
      </c>
      <c r="R35" s="22">
        <v>42887</v>
      </c>
      <c r="S35" s="14">
        <v>96.774799999999999</v>
      </c>
      <c r="T35" s="14">
        <v>96.578598022460895</v>
      </c>
      <c r="U35" s="51"/>
    </row>
    <row r="36" spans="2:21" x14ac:dyDescent="0.45">
      <c r="B36" s="18" t="s">
        <v>11</v>
      </c>
      <c r="C36" s="25">
        <f t="shared" si="1"/>
        <v>45839</v>
      </c>
      <c r="D36" s="15">
        <f>Non_Domestic!C35</f>
        <v>101.24660913270164</v>
      </c>
      <c r="E36" s="15"/>
      <c r="F36" s="15"/>
      <c r="G36" s="53">
        <f t="shared" si="3"/>
        <v>4.0000000000000036E-3</v>
      </c>
      <c r="H36" s="53"/>
      <c r="I36" s="53"/>
      <c r="L36" s="22" t="str">
        <f t="shared" si="4"/>
        <v>2017Q3</v>
      </c>
      <c r="M36" s="22">
        <v>42917</v>
      </c>
      <c r="N36" s="14">
        <v>96.723197937011705</v>
      </c>
      <c r="O36" s="14">
        <v>96.976200000000006</v>
      </c>
      <c r="P36" s="14">
        <f t="shared" si="2"/>
        <v>0.25300206298830119</v>
      </c>
      <c r="R36" s="22">
        <v>42917</v>
      </c>
      <c r="S36" s="14">
        <v>96.976200000000006</v>
      </c>
      <c r="T36" s="14">
        <v>96.723197937011705</v>
      </c>
      <c r="U36" s="51"/>
    </row>
    <row r="37" spans="2:21" x14ac:dyDescent="0.45">
      <c r="B37" s="18" t="s">
        <v>10</v>
      </c>
      <c r="C37" s="25">
        <f t="shared" si="1"/>
        <v>45931</v>
      </c>
      <c r="D37" s="15">
        <f>Non_Domestic!C36</f>
        <v>101.65159556923244</v>
      </c>
      <c r="E37" s="15"/>
      <c r="F37" s="15"/>
      <c r="G37" s="53">
        <f t="shared" si="3"/>
        <v>4.0000000000000036E-3</v>
      </c>
      <c r="H37" s="53"/>
      <c r="I37" s="53"/>
      <c r="L37" s="22" t="str">
        <f t="shared" si="4"/>
        <v>2017Q3</v>
      </c>
      <c r="M37" s="22">
        <v>42948</v>
      </c>
      <c r="N37" s="14">
        <v>96.971603393554602</v>
      </c>
      <c r="O37" s="14">
        <v>97.1614</v>
      </c>
      <c r="P37" s="14">
        <f t="shared" si="2"/>
        <v>0.1897966064453982</v>
      </c>
      <c r="R37" s="22">
        <v>42948</v>
      </c>
      <c r="S37" s="14">
        <v>97.1614</v>
      </c>
      <c r="T37" s="14">
        <v>96.971603393554602</v>
      </c>
      <c r="U37" s="51"/>
    </row>
    <row r="38" spans="2:21" x14ac:dyDescent="0.45">
      <c r="B38" s="18" t="s">
        <v>9</v>
      </c>
      <c r="C38" s="25">
        <f t="shared" si="1"/>
        <v>46023</v>
      </c>
      <c r="D38" s="15">
        <f>Non_Domestic!C37</f>
        <v>102.1344406481863</v>
      </c>
      <c r="E38" s="15"/>
      <c r="F38" s="15"/>
      <c r="G38" s="53">
        <f t="shared" si="3"/>
        <v>4.750000000000032E-3</v>
      </c>
      <c r="H38" s="53"/>
      <c r="I38" s="53"/>
      <c r="L38" s="22" t="str">
        <f t="shared" si="4"/>
        <v>2017Q3</v>
      </c>
      <c r="M38" s="22">
        <v>42979</v>
      </c>
      <c r="N38" s="14">
        <v>97.462997436523395</v>
      </c>
      <c r="O38" s="14">
        <v>97.576499999999996</v>
      </c>
      <c r="P38" s="14">
        <f t="shared" si="2"/>
        <v>0.11350256347660093</v>
      </c>
      <c r="R38" s="22">
        <v>42979</v>
      </c>
      <c r="S38" s="14">
        <v>97.576499999999996</v>
      </c>
      <c r="T38" s="14">
        <v>97.462997436523395</v>
      </c>
      <c r="U38" s="51"/>
    </row>
    <row r="39" spans="2:21" x14ac:dyDescent="0.45">
      <c r="B39" s="18" t="s">
        <v>8</v>
      </c>
      <c r="C39" s="25">
        <f t="shared" si="1"/>
        <v>46113</v>
      </c>
      <c r="D39" s="15">
        <f>Non_Domestic!C38</f>
        <v>102.61957924126519</v>
      </c>
      <c r="E39" s="15"/>
      <c r="F39" s="15"/>
      <c r="G39" s="53">
        <f t="shared" si="3"/>
        <v>4.750000000000032E-3</v>
      </c>
      <c r="H39" s="53"/>
      <c r="I39" s="53"/>
      <c r="L39" s="22" t="str">
        <f t="shared" si="4"/>
        <v>2017Q4</v>
      </c>
      <c r="M39" s="22">
        <v>43009</v>
      </c>
      <c r="N39" s="14">
        <v>97.501296997070298</v>
      </c>
      <c r="O39" s="14">
        <v>97.608800000000002</v>
      </c>
      <c r="P39" s="14">
        <f t="shared" si="2"/>
        <v>0.10750300292970394</v>
      </c>
      <c r="R39" s="22">
        <v>43009</v>
      </c>
      <c r="S39" s="14">
        <v>97.608800000000002</v>
      </c>
      <c r="T39" s="14">
        <v>97.501296997070298</v>
      </c>
      <c r="U39" s="51"/>
    </row>
    <row r="40" spans="2:21" x14ac:dyDescent="0.45">
      <c r="B40" s="18" t="s">
        <v>7</v>
      </c>
      <c r="C40" s="25">
        <f t="shared" si="1"/>
        <v>46204</v>
      </c>
      <c r="D40" s="15">
        <f>Non_Domestic!C39</f>
        <v>103.1070222426612</v>
      </c>
      <c r="E40" s="15"/>
      <c r="F40" s="15"/>
      <c r="G40" s="53">
        <f t="shared" si="3"/>
        <v>4.750000000000032E-3</v>
      </c>
      <c r="H40" s="53"/>
      <c r="I40" s="53"/>
      <c r="L40" s="22" t="str">
        <f t="shared" si="4"/>
        <v>2017Q4</v>
      </c>
      <c r="M40" s="22">
        <v>43040</v>
      </c>
      <c r="N40" s="14">
        <v>97.807899475097599</v>
      </c>
      <c r="O40" s="14">
        <v>97.827399999999997</v>
      </c>
      <c r="P40" s="14">
        <f t="shared" si="2"/>
        <v>1.9500524902397842E-2</v>
      </c>
      <c r="R40" s="22">
        <v>43040</v>
      </c>
      <c r="S40" s="14">
        <v>97.827399999999997</v>
      </c>
      <c r="T40" s="14">
        <v>97.807899475097599</v>
      </c>
      <c r="U40" s="51"/>
    </row>
    <row r="41" spans="2:21" x14ac:dyDescent="0.45">
      <c r="B41" s="18" t="s">
        <v>6</v>
      </c>
      <c r="C41" s="25">
        <f t="shared" si="1"/>
        <v>46296</v>
      </c>
      <c r="D41" s="15">
        <f>Non_Domestic!C40</f>
        <v>103.59678059831384</v>
      </c>
      <c r="E41" s="15"/>
      <c r="F41" s="15"/>
      <c r="G41" s="53">
        <f t="shared" si="3"/>
        <v>4.750000000000032E-3</v>
      </c>
      <c r="H41" s="53"/>
      <c r="I41" s="53"/>
      <c r="L41" s="22" t="str">
        <f t="shared" si="4"/>
        <v>2017Q4</v>
      </c>
      <c r="M41" s="22">
        <v>43070</v>
      </c>
      <c r="N41" s="14">
        <v>97.392799377441406</v>
      </c>
      <c r="O41" s="14">
        <v>98.052800000000005</v>
      </c>
      <c r="P41" s="14">
        <f t="shared" si="2"/>
        <v>0.66000062255859859</v>
      </c>
      <c r="R41" s="22">
        <v>43070</v>
      </c>
      <c r="S41" s="14">
        <v>98.052800000000005</v>
      </c>
      <c r="T41" s="14">
        <v>97.392799377441406</v>
      </c>
      <c r="U41" s="51"/>
    </row>
    <row r="42" spans="2:21" x14ac:dyDescent="0.45">
      <c r="B42" s="18" t="s">
        <v>5</v>
      </c>
      <c r="C42" s="25">
        <f t="shared" si="1"/>
        <v>46388</v>
      </c>
      <c r="D42" s="15">
        <f>Non_Domestic!C41</f>
        <v>104.08886530615584</v>
      </c>
      <c r="E42" s="15"/>
      <c r="F42" s="15"/>
      <c r="G42" s="53">
        <f t="shared" si="3"/>
        <v>4.750000000000032E-3</v>
      </c>
      <c r="H42" s="53"/>
      <c r="I42" s="53"/>
      <c r="L42" s="22" t="str">
        <f t="shared" si="4"/>
        <v>2018Q1</v>
      </c>
      <c r="M42" s="22">
        <v>43101</v>
      </c>
      <c r="N42" s="14">
        <v>97.351997375488196</v>
      </c>
      <c r="O42" s="14">
        <v>97.832099999999997</v>
      </c>
      <c r="P42" s="14">
        <f t="shared" si="2"/>
        <v>0.48010262451180097</v>
      </c>
      <c r="R42" s="22">
        <v>43101</v>
      </c>
      <c r="S42" s="14">
        <v>97.832099999999997</v>
      </c>
      <c r="T42" s="14">
        <v>97.351997375488196</v>
      </c>
      <c r="U42" s="51"/>
    </row>
    <row r="43" spans="2:21" x14ac:dyDescent="0.45">
      <c r="B43" s="18" t="s">
        <v>4</v>
      </c>
      <c r="C43" s="25">
        <f t="shared" si="1"/>
        <v>46478</v>
      </c>
      <c r="D43" s="15">
        <f>Non_Domestic!C42</f>
        <v>104.58328741636008</v>
      </c>
      <c r="E43" s="15"/>
      <c r="F43" s="15"/>
      <c r="G43" s="53">
        <f t="shared" si="3"/>
        <v>4.750000000000032E-3</v>
      </c>
      <c r="H43" s="53"/>
      <c r="I43" s="53"/>
      <c r="L43" s="22" t="str">
        <f t="shared" si="4"/>
        <v>2018Q1</v>
      </c>
      <c r="M43" s="22">
        <v>43132</v>
      </c>
      <c r="N43" s="14">
        <v>97.406501770019503</v>
      </c>
      <c r="O43" s="14">
        <v>97.877499999999998</v>
      </c>
      <c r="P43" s="14">
        <f t="shared" si="2"/>
        <v>0.4709982299804949</v>
      </c>
      <c r="R43" s="22">
        <v>43132</v>
      </c>
      <c r="S43" s="14">
        <v>97.877499999999998</v>
      </c>
      <c r="T43" s="14">
        <v>97.406501770019503</v>
      </c>
      <c r="U43" s="51"/>
    </row>
    <row r="44" spans="2:21" x14ac:dyDescent="0.45">
      <c r="B44" s="18" t="s">
        <v>3</v>
      </c>
      <c r="C44" s="25">
        <f t="shared" si="1"/>
        <v>46569</v>
      </c>
      <c r="D44" s="15">
        <f>Non_Domestic!C43</f>
        <v>105.0800580315878</v>
      </c>
      <c r="E44" s="15"/>
      <c r="F44" s="15"/>
      <c r="G44" s="53">
        <f t="shared" si="3"/>
        <v>4.750000000000032E-3</v>
      </c>
      <c r="H44" s="53"/>
      <c r="I44" s="53"/>
      <c r="L44" s="22" t="str">
        <f t="shared" si="4"/>
        <v>2018Q1</v>
      </c>
      <c r="M44" s="22">
        <v>43160</v>
      </c>
      <c r="N44" s="14">
        <v>97.929100036621094</v>
      </c>
      <c r="O44" s="14">
        <v>98.000699999999995</v>
      </c>
      <c r="P44" s="14">
        <f t="shared" si="2"/>
        <v>7.1599963378901066E-2</v>
      </c>
      <c r="R44" s="22">
        <v>43160</v>
      </c>
      <c r="S44" s="14">
        <v>98.000699999999995</v>
      </c>
      <c r="T44" s="14">
        <v>97.929100036621094</v>
      </c>
      <c r="U44" s="51"/>
    </row>
    <row r="45" spans="2:21" x14ac:dyDescent="0.45">
      <c r="B45" s="18" t="s">
        <v>2</v>
      </c>
      <c r="C45" s="25">
        <f t="shared" si="1"/>
        <v>46661</v>
      </c>
      <c r="D45" s="15">
        <f>Non_Domestic!C44</f>
        <v>105.57918830723784</v>
      </c>
      <c r="E45" s="15"/>
      <c r="F45" s="15"/>
      <c r="G45" s="53">
        <f t="shared" si="3"/>
        <v>4.750000000000032E-3</v>
      </c>
      <c r="H45" s="53"/>
      <c r="I45" s="53"/>
      <c r="L45" s="22" t="str">
        <f t="shared" si="4"/>
        <v>2018Q2</v>
      </c>
      <c r="M45" s="22">
        <v>43191</v>
      </c>
      <c r="N45" s="14">
        <v>97.714302062988196</v>
      </c>
      <c r="O45" s="14">
        <v>97.769000000000005</v>
      </c>
      <c r="P45" s="14">
        <f t="shared" si="2"/>
        <v>5.4697937011809472E-2</v>
      </c>
      <c r="R45" s="22">
        <v>43191</v>
      </c>
      <c r="S45" s="14">
        <v>97.769000000000005</v>
      </c>
      <c r="T45" s="14">
        <v>97.714302062988196</v>
      </c>
      <c r="U45" s="51"/>
    </row>
    <row r="46" spans="2:21" x14ac:dyDescent="0.45">
      <c r="B46" s="19" t="s">
        <v>1</v>
      </c>
      <c r="C46" s="26">
        <f t="shared" si="1"/>
        <v>46753</v>
      </c>
      <c r="D46" s="16">
        <f>Non_Domestic!C45</f>
        <v>106.10708424877402</v>
      </c>
      <c r="E46" s="16"/>
      <c r="F46" s="16"/>
      <c r="G46" s="53">
        <f t="shared" si="3"/>
        <v>4.9999999999998934E-3</v>
      </c>
      <c r="H46" s="53"/>
      <c r="I46" s="53"/>
      <c r="L46" s="22" t="str">
        <f t="shared" si="4"/>
        <v>2018Q2</v>
      </c>
      <c r="M46" s="22">
        <v>43221</v>
      </c>
      <c r="N46" s="14">
        <v>98.141502380371094</v>
      </c>
      <c r="O46" s="14">
        <v>98.083500000000001</v>
      </c>
      <c r="P46" s="14">
        <f t="shared" si="2"/>
        <v>-5.8002380371092954E-2</v>
      </c>
      <c r="R46" s="22">
        <v>43221</v>
      </c>
      <c r="S46" s="14">
        <v>98.083500000000001</v>
      </c>
      <c r="T46" s="14">
        <v>98.141502380371094</v>
      </c>
      <c r="U46" s="51"/>
    </row>
    <row r="47" spans="2:21" x14ac:dyDescent="0.45">
      <c r="L47" s="22" t="str">
        <f t="shared" si="4"/>
        <v>2018Q2</v>
      </c>
      <c r="M47" s="22">
        <v>43252</v>
      </c>
      <c r="N47" s="14">
        <v>98.329902648925696</v>
      </c>
      <c r="O47" s="14">
        <v>98.429599999999994</v>
      </c>
      <c r="P47" s="14">
        <f t="shared" si="2"/>
        <v>9.9697351074297558E-2</v>
      </c>
      <c r="R47" s="22">
        <v>43252</v>
      </c>
      <c r="S47" s="14">
        <v>98.429599999999994</v>
      </c>
      <c r="T47" s="14">
        <v>98.329902648925696</v>
      </c>
      <c r="U47" s="51"/>
    </row>
    <row r="48" spans="2:21" x14ac:dyDescent="0.45">
      <c r="L48" s="22" t="str">
        <f t="shared" si="4"/>
        <v>2018Q3</v>
      </c>
      <c r="M48" s="22">
        <v>43282</v>
      </c>
      <c r="N48" s="14">
        <v>98.499099731445298</v>
      </c>
      <c r="O48" s="14">
        <v>98.285799999999995</v>
      </c>
      <c r="P48" s="14">
        <f t="shared" si="2"/>
        <v>-0.21329973144530356</v>
      </c>
      <c r="R48" s="22">
        <v>43282</v>
      </c>
      <c r="S48" s="14">
        <v>98.285799999999995</v>
      </c>
      <c r="T48" s="14">
        <v>98.499099731445298</v>
      </c>
      <c r="U48" s="51"/>
    </row>
    <row r="49" spans="12:21" x14ac:dyDescent="0.45">
      <c r="L49" s="22" t="str">
        <f t="shared" si="4"/>
        <v>2018Q3</v>
      </c>
      <c r="M49" s="22">
        <v>43313</v>
      </c>
      <c r="N49" s="14">
        <v>98.6593017578125</v>
      </c>
      <c r="O49" s="14">
        <v>98.450400000000002</v>
      </c>
      <c r="P49" s="14">
        <f t="shared" si="2"/>
        <v>-0.20890175781249809</v>
      </c>
      <c r="R49" s="22">
        <v>43313</v>
      </c>
      <c r="S49" s="14">
        <v>98.450400000000002</v>
      </c>
      <c r="T49" s="14">
        <v>98.6593017578125</v>
      </c>
      <c r="U49" s="51"/>
    </row>
    <row r="50" spans="12:21" x14ac:dyDescent="0.45">
      <c r="L50" s="22" t="str">
        <f t="shared" si="4"/>
        <v>2018Q3</v>
      </c>
      <c r="M50" s="22">
        <v>43344</v>
      </c>
      <c r="N50" s="14">
        <v>98.792999267578097</v>
      </c>
      <c r="O50" s="14">
        <v>98.596400000000003</v>
      </c>
      <c r="P50" s="14">
        <f t="shared" si="2"/>
        <v>-0.19659926757809387</v>
      </c>
      <c r="R50" s="22">
        <v>43344</v>
      </c>
      <c r="S50" s="14">
        <v>98.596400000000003</v>
      </c>
      <c r="T50" s="14">
        <v>98.792999267578097</v>
      </c>
      <c r="U50" s="51"/>
    </row>
    <row r="51" spans="12:21" x14ac:dyDescent="0.45">
      <c r="L51" s="22" t="str">
        <f t="shared" si="4"/>
        <v>2018Q4</v>
      </c>
      <c r="M51" s="22">
        <v>43374</v>
      </c>
      <c r="N51" s="14">
        <v>98.723503112792898</v>
      </c>
      <c r="O51" s="14">
        <v>98.495000000000005</v>
      </c>
      <c r="P51" s="14">
        <f t="shared" si="2"/>
        <v>-0.22850311279289315</v>
      </c>
      <c r="R51" s="22">
        <v>43374</v>
      </c>
      <c r="S51" s="14">
        <v>98.495000000000005</v>
      </c>
      <c r="T51" s="14">
        <v>98.723503112792898</v>
      </c>
      <c r="U51" s="51"/>
    </row>
    <row r="52" spans="12:21" x14ac:dyDescent="0.45">
      <c r="L52" s="22" t="str">
        <f t="shared" si="4"/>
        <v>2018Q4</v>
      </c>
      <c r="M52" s="22">
        <v>43405</v>
      </c>
      <c r="N52" s="14">
        <v>99.097801208496094</v>
      </c>
      <c r="O52" s="14">
        <v>98.751599999999996</v>
      </c>
      <c r="P52" s="14">
        <f t="shared" si="2"/>
        <v>-0.34620120849609748</v>
      </c>
      <c r="R52" s="22">
        <v>43405</v>
      </c>
      <c r="S52" s="14">
        <v>98.751599999999996</v>
      </c>
      <c r="T52" s="14">
        <v>99.097801208496094</v>
      </c>
      <c r="U52" s="51"/>
    </row>
    <row r="53" spans="12:21" x14ac:dyDescent="0.45">
      <c r="L53" s="22" t="str">
        <f t="shared" si="4"/>
        <v>2018Q4</v>
      </c>
      <c r="M53" s="22">
        <v>43435</v>
      </c>
      <c r="N53" s="14">
        <v>99.025802612304602</v>
      </c>
      <c r="O53" s="14">
        <v>98.490899999999996</v>
      </c>
      <c r="P53" s="14">
        <f t="shared" si="2"/>
        <v>-0.5349026123046059</v>
      </c>
      <c r="R53" s="22">
        <v>43435</v>
      </c>
      <c r="S53" s="14">
        <v>98.490899999999996</v>
      </c>
      <c r="T53" s="14">
        <v>99.025802612304602</v>
      </c>
      <c r="U53" s="51"/>
    </row>
    <row r="54" spans="12:21" x14ac:dyDescent="0.45">
      <c r="L54" s="22" t="str">
        <f t="shared" si="4"/>
        <v>2019Q1</v>
      </c>
      <c r="M54" s="22">
        <v>43466</v>
      </c>
      <c r="N54" s="14">
        <v>99.258003234863196</v>
      </c>
      <c r="O54" s="14">
        <v>98.857100000000003</v>
      </c>
      <c r="P54" s="14">
        <f t="shared" si="2"/>
        <v>-0.40090323486319335</v>
      </c>
      <c r="R54" s="22">
        <v>43466</v>
      </c>
      <c r="S54" s="14">
        <v>98.857100000000003</v>
      </c>
      <c r="T54" s="14">
        <v>99.258003234863196</v>
      </c>
      <c r="U54" s="51"/>
    </row>
    <row r="55" spans="12:21" x14ac:dyDescent="0.45">
      <c r="L55" s="22" t="str">
        <f t="shared" si="4"/>
        <v>2019Q1</v>
      </c>
      <c r="M55" s="22">
        <v>43497</v>
      </c>
      <c r="N55" s="14">
        <v>99.673202514648395</v>
      </c>
      <c r="O55" s="14">
        <v>99.529899999999998</v>
      </c>
      <c r="P55" s="14">
        <f t="shared" si="2"/>
        <v>-0.14330251464839705</v>
      </c>
      <c r="R55" s="22">
        <v>43497</v>
      </c>
      <c r="S55" s="14">
        <v>99.529899999999998</v>
      </c>
      <c r="T55" s="14">
        <v>99.673202514648395</v>
      </c>
      <c r="U55" s="51"/>
    </row>
    <row r="56" spans="12:21" x14ac:dyDescent="0.45">
      <c r="L56" s="22" t="str">
        <f t="shared" si="4"/>
        <v>2019Q1</v>
      </c>
      <c r="M56" s="22">
        <v>43525</v>
      </c>
      <c r="N56" s="14">
        <v>99.685798645019503</v>
      </c>
      <c r="O56" s="14">
        <v>99.555599999999998</v>
      </c>
      <c r="P56" s="14">
        <f t="shared" si="2"/>
        <v>-0.13019864501950451</v>
      </c>
      <c r="R56" s="22">
        <v>43525</v>
      </c>
      <c r="S56" s="14">
        <v>99.555599999999998</v>
      </c>
      <c r="T56" s="14">
        <v>99.685798645019503</v>
      </c>
      <c r="U56" s="51"/>
    </row>
    <row r="57" spans="12:21" x14ac:dyDescent="0.45">
      <c r="L57" s="22" t="str">
        <f t="shared" si="4"/>
        <v>2019Q2</v>
      </c>
      <c r="M57" s="22">
        <v>43556</v>
      </c>
      <c r="N57" s="14">
        <v>99.281997680664006</v>
      </c>
      <c r="O57" s="14">
        <v>99.305400000000006</v>
      </c>
      <c r="P57" s="14">
        <f t="shared" si="2"/>
        <v>2.3402319336000232E-2</v>
      </c>
      <c r="R57" s="22">
        <v>43556</v>
      </c>
      <c r="S57" s="14">
        <v>99.305400000000006</v>
      </c>
      <c r="T57" s="14">
        <v>99.281997680664006</v>
      </c>
      <c r="U57" s="51"/>
    </row>
    <row r="58" spans="12:21" x14ac:dyDescent="0.45">
      <c r="L58" s="22" t="str">
        <f t="shared" si="4"/>
        <v>2019Q2</v>
      </c>
      <c r="M58" s="22">
        <v>43586</v>
      </c>
      <c r="N58" s="14">
        <v>99.639602661132798</v>
      </c>
      <c r="O58" s="14">
        <v>99.593800000000002</v>
      </c>
      <c r="P58" s="14">
        <f t="shared" si="2"/>
        <v>-4.5802661132796629E-2</v>
      </c>
      <c r="R58" s="22">
        <v>43586</v>
      </c>
      <c r="S58" s="14">
        <v>99.593800000000002</v>
      </c>
      <c r="T58" s="14">
        <v>99.639602661132798</v>
      </c>
      <c r="U58" s="51"/>
    </row>
    <row r="59" spans="12:21" x14ac:dyDescent="0.45">
      <c r="L59" s="22" t="str">
        <f t="shared" si="4"/>
        <v>2019Q2</v>
      </c>
      <c r="M59" s="22">
        <v>43617</v>
      </c>
      <c r="N59" s="14">
        <v>99.947303771972599</v>
      </c>
      <c r="O59" s="14">
        <v>100.08580000000001</v>
      </c>
      <c r="P59" s="14">
        <f t="shared" si="2"/>
        <v>0.13849622802740669</v>
      </c>
      <c r="R59" s="22">
        <v>43617</v>
      </c>
      <c r="S59" s="14">
        <v>100.08580000000001</v>
      </c>
      <c r="T59" s="14">
        <v>99.947303771972599</v>
      </c>
    </row>
    <row r="60" spans="12:21" x14ac:dyDescent="0.45">
      <c r="L60" s="22" t="str">
        <f t="shared" si="4"/>
        <v>2019Q3</v>
      </c>
      <c r="M60" s="22">
        <v>43647</v>
      </c>
      <c r="N60" s="14">
        <v>100.30549621582</v>
      </c>
      <c r="O60" s="14">
        <v>100.5729</v>
      </c>
      <c r="P60" s="14">
        <f t="shared" si="2"/>
        <v>0.26740378418000432</v>
      </c>
      <c r="R60" s="22">
        <v>43647</v>
      </c>
      <c r="S60" s="14">
        <v>100.5729</v>
      </c>
      <c r="T60" s="14">
        <v>100.30549621582</v>
      </c>
    </row>
    <row r="61" spans="12:21" x14ac:dyDescent="0.45">
      <c r="L61" s="22" t="str">
        <f t="shared" si="4"/>
        <v>2019Q3</v>
      </c>
      <c r="M61" s="22">
        <v>43678</v>
      </c>
      <c r="N61" s="14">
        <v>100.28269958496</v>
      </c>
      <c r="O61" s="14">
        <v>100.2885</v>
      </c>
      <c r="P61" s="14">
        <f t="shared" si="2"/>
        <v>5.8004150399995069E-3</v>
      </c>
      <c r="R61" s="22">
        <v>43678</v>
      </c>
      <c r="S61" s="14">
        <v>100.2885</v>
      </c>
      <c r="T61" s="14">
        <v>100.28269958496</v>
      </c>
    </row>
    <row r="62" spans="12:21" x14ac:dyDescent="0.45">
      <c r="L62" s="22" t="str">
        <f t="shared" si="4"/>
        <v>2019Q3</v>
      </c>
      <c r="M62" s="22">
        <v>43709</v>
      </c>
      <c r="N62" s="14">
        <v>100.67389678955</v>
      </c>
      <c r="O62" s="14">
        <v>100.6168</v>
      </c>
      <c r="P62" s="14">
        <f t="shared" si="2"/>
        <v>-5.7096789550001859E-2</v>
      </c>
      <c r="R62" s="22">
        <v>43709</v>
      </c>
      <c r="S62" s="14">
        <v>100.6168</v>
      </c>
      <c r="T62" s="14">
        <v>100.67389678955</v>
      </c>
    </row>
    <row r="63" spans="12:21" x14ac:dyDescent="0.45">
      <c r="L63" s="22" t="str">
        <f t="shared" si="4"/>
        <v>2019Q4</v>
      </c>
      <c r="M63" s="22">
        <v>43739</v>
      </c>
      <c r="N63" s="14">
        <v>100.537696838378</v>
      </c>
      <c r="O63" s="14">
        <v>100.46939999999999</v>
      </c>
      <c r="P63" s="14">
        <f t="shared" si="2"/>
        <v>-6.8296838378003599E-2</v>
      </c>
      <c r="R63" s="22">
        <v>43739</v>
      </c>
      <c r="S63" s="14">
        <v>100.46939999999999</v>
      </c>
      <c r="T63" s="14">
        <v>100.537696838378</v>
      </c>
    </row>
    <row r="64" spans="12:21" x14ac:dyDescent="0.45">
      <c r="L64" s="22" t="str">
        <f t="shared" si="4"/>
        <v>2019Q4</v>
      </c>
      <c r="M64" s="22">
        <v>43770</v>
      </c>
      <c r="N64" s="14">
        <v>100.33920288085901</v>
      </c>
      <c r="O64" s="14">
        <v>100.3002</v>
      </c>
      <c r="P64" s="14">
        <f t="shared" si="2"/>
        <v>-3.9002880859001721E-2</v>
      </c>
      <c r="R64" s="22">
        <v>43770</v>
      </c>
      <c r="S64" s="14">
        <v>100.3002</v>
      </c>
      <c r="T64" s="14">
        <v>100.33920288085901</v>
      </c>
    </row>
    <row r="65" spans="12:20" x14ac:dyDescent="0.45">
      <c r="L65" s="22" t="str">
        <f t="shared" si="4"/>
        <v>2019Q4</v>
      </c>
      <c r="M65" s="22">
        <v>43800</v>
      </c>
      <c r="N65" s="14">
        <v>100.375099182128</v>
      </c>
      <c r="O65" s="14">
        <v>100.8246</v>
      </c>
      <c r="P65" s="14">
        <f t="shared" si="2"/>
        <v>0.44950081787200702</v>
      </c>
      <c r="R65" s="22">
        <v>43800</v>
      </c>
      <c r="S65" s="14">
        <v>100.8246</v>
      </c>
      <c r="T65" s="14">
        <v>100.375099182128</v>
      </c>
    </row>
    <row r="66" spans="12:20" x14ac:dyDescent="0.45">
      <c r="L66" s="22" t="str">
        <f t="shared" si="4"/>
        <v>2020Q1</v>
      </c>
      <c r="M66" s="22">
        <v>43831</v>
      </c>
      <c r="N66" s="14">
        <v>100.71410369873</v>
      </c>
      <c r="O66" s="14">
        <v>100.8145</v>
      </c>
      <c r="P66" s="14">
        <f t="shared" si="2"/>
        <v>0.10039630126999555</v>
      </c>
      <c r="R66" s="22">
        <v>43831</v>
      </c>
      <c r="S66" s="14">
        <v>100.8145</v>
      </c>
      <c r="T66" s="14">
        <v>100.71410369873</v>
      </c>
    </row>
    <row r="67" spans="12:20" x14ac:dyDescent="0.45">
      <c r="L67" s="22" t="str">
        <f t="shared" si="4"/>
        <v>2020Q1</v>
      </c>
      <c r="M67" s="22">
        <v>43862</v>
      </c>
      <c r="N67" s="14">
        <v>100.182502746582</v>
      </c>
      <c r="O67" s="14">
        <v>100.444</v>
      </c>
      <c r="P67" s="14">
        <f t="shared" si="2"/>
        <v>0.26149725341799979</v>
      </c>
      <c r="R67" s="22">
        <v>43862</v>
      </c>
      <c r="S67" s="14">
        <v>100.444</v>
      </c>
      <c r="T67" s="14">
        <v>100.182502746582</v>
      </c>
    </row>
    <row r="68" spans="12:20" x14ac:dyDescent="0.45">
      <c r="L68" s="22" t="str">
        <f t="shared" si="4"/>
        <v>2020Q1</v>
      </c>
      <c r="M68" s="22">
        <v>43891</v>
      </c>
      <c r="N68" s="14">
        <v>93.139099121093693</v>
      </c>
      <c r="O68" s="14">
        <v>92.776899999999998</v>
      </c>
      <c r="P68" s="14">
        <f t="shared" si="2"/>
        <v>-0.36219912109369545</v>
      </c>
      <c r="R68" s="22">
        <v>43891</v>
      </c>
      <c r="S68" s="14">
        <v>92.776899999999998</v>
      </c>
      <c r="T68" s="14">
        <v>93.139099121093693</v>
      </c>
    </row>
    <row r="69" spans="12:20" x14ac:dyDescent="0.45">
      <c r="L69" s="22" t="str">
        <f t="shared" si="4"/>
        <v>2020Q2</v>
      </c>
      <c r="M69" s="22">
        <v>43922</v>
      </c>
      <c r="N69" s="14">
        <v>73.653800964355398</v>
      </c>
      <c r="O69" s="14">
        <v>74.569100000000006</v>
      </c>
      <c r="P69" s="14">
        <f t="shared" si="2"/>
        <v>0.91529903564460824</v>
      </c>
      <c r="R69" s="22">
        <v>43922</v>
      </c>
      <c r="S69" s="14">
        <v>74.569100000000006</v>
      </c>
      <c r="T69" s="14">
        <v>73.653800964355398</v>
      </c>
    </row>
    <row r="70" spans="12:20" x14ac:dyDescent="0.45">
      <c r="L70" s="22" t="str">
        <f t="shared" si="4"/>
        <v>2020Q2</v>
      </c>
      <c r="M70" s="22">
        <v>43952</v>
      </c>
      <c r="N70" s="14">
        <v>75.97509765625</v>
      </c>
      <c r="O70" s="14">
        <v>76.155500000000004</v>
      </c>
      <c r="P70" s="14">
        <f t="shared" si="2"/>
        <v>0.18040234375000352</v>
      </c>
      <c r="R70" s="22">
        <v>43952</v>
      </c>
      <c r="S70" s="14">
        <v>76.155500000000004</v>
      </c>
      <c r="T70" s="14">
        <v>75.97509765625</v>
      </c>
    </row>
    <row r="71" spans="12:20" x14ac:dyDescent="0.45">
      <c r="L71" s="22" t="str">
        <f t="shared" si="4"/>
        <v>2020Q2</v>
      </c>
      <c r="M71" s="22">
        <v>43983</v>
      </c>
      <c r="N71" s="14">
        <v>82.775497436523395</v>
      </c>
      <c r="O71" s="14">
        <v>83.577600000000004</v>
      </c>
      <c r="P71" s="14">
        <f t="shared" ref="P71:P105" si="5">O71-N71</f>
        <v>0.80210256347660902</v>
      </c>
      <c r="R71" s="22">
        <v>43983</v>
      </c>
      <c r="S71" s="14">
        <v>83.577600000000004</v>
      </c>
      <c r="T71" s="14">
        <v>82.775497436523395</v>
      </c>
    </row>
    <row r="72" spans="12:20" x14ac:dyDescent="0.45">
      <c r="L72" s="22" t="str">
        <f t="shared" si="4"/>
        <v>2020Q3</v>
      </c>
      <c r="M72" s="22">
        <v>44013</v>
      </c>
      <c r="N72" s="14">
        <v>88.937599182128906</v>
      </c>
      <c r="O72" s="14">
        <v>89.126000000000005</v>
      </c>
      <c r="P72" s="14">
        <f t="shared" si="5"/>
        <v>0.18840081787109852</v>
      </c>
      <c r="R72" s="22">
        <v>44013</v>
      </c>
      <c r="S72" s="14">
        <v>89.126000000000005</v>
      </c>
      <c r="T72" s="14">
        <v>88.937599182128906</v>
      </c>
    </row>
    <row r="73" spans="12:20" x14ac:dyDescent="0.45">
      <c r="L73" s="22" t="str">
        <f t="shared" si="4"/>
        <v>2020Q3</v>
      </c>
      <c r="M73" s="22">
        <v>44044</v>
      </c>
      <c r="N73" s="14">
        <v>90.753097534179602</v>
      </c>
      <c r="O73" s="14">
        <v>91.819800000000001</v>
      </c>
      <c r="P73" s="14">
        <f t="shared" si="5"/>
        <v>1.0667024658203985</v>
      </c>
      <c r="R73" s="22">
        <v>44044</v>
      </c>
      <c r="S73" s="14">
        <v>91.819800000000001</v>
      </c>
      <c r="T73" s="14">
        <v>90.753097534179602</v>
      </c>
    </row>
    <row r="74" spans="12:20" x14ac:dyDescent="0.45">
      <c r="L74" s="22" t="str">
        <f t="shared" si="4"/>
        <v>2020Q3</v>
      </c>
      <c r="M74" s="22">
        <v>44075</v>
      </c>
      <c r="N74" s="14">
        <v>91.758598327636705</v>
      </c>
      <c r="O74" s="14">
        <v>93.025999999999996</v>
      </c>
      <c r="P74" s="14">
        <f t="shared" si="5"/>
        <v>1.2674016723632917</v>
      </c>
      <c r="R74" s="22">
        <v>44075</v>
      </c>
      <c r="S74" s="14">
        <v>93.025999999999996</v>
      </c>
      <c r="T74" s="14">
        <v>91.758598327636705</v>
      </c>
    </row>
    <row r="75" spans="12:20" x14ac:dyDescent="0.45">
      <c r="L75" s="22" t="str">
        <f t="shared" ref="L75:L102" si="6">YEAR(M75)&amp;"Q"&amp;ROUNDDOWN((MONTH(M75)+2)/3,0)</f>
        <v>2020Q4</v>
      </c>
      <c r="M75" s="22">
        <v>44105</v>
      </c>
      <c r="N75" s="14">
        <v>92.342903137207003</v>
      </c>
      <c r="O75" s="14">
        <v>93.567700000000002</v>
      </c>
      <c r="P75" s="14">
        <f t="shared" si="5"/>
        <v>1.2247968627929993</v>
      </c>
      <c r="R75" s="22">
        <v>44105</v>
      </c>
      <c r="S75" s="14">
        <v>93.567700000000002</v>
      </c>
      <c r="T75" s="14">
        <v>92.342903137207003</v>
      </c>
    </row>
    <row r="76" spans="12:20" x14ac:dyDescent="0.45">
      <c r="L76" s="22" t="str">
        <f t="shared" si="6"/>
        <v>2020Q4</v>
      </c>
      <c r="M76" s="22">
        <v>44136</v>
      </c>
      <c r="N76" s="14">
        <v>90.650497436523395</v>
      </c>
      <c r="O76" s="14">
        <v>91.668099999999995</v>
      </c>
      <c r="P76" s="14">
        <f t="shared" si="5"/>
        <v>1.0176025634766006</v>
      </c>
      <c r="R76" s="22">
        <v>44136</v>
      </c>
      <c r="S76" s="14">
        <v>91.668099999999995</v>
      </c>
      <c r="T76" s="14">
        <v>90.650497436523395</v>
      </c>
    </row>
    <row r="77" spans="12:20" x14ac:dyDescent="0.45">
      <c r="L77" s="22" t="str">
        <f t="shared" si="6"/>
        <v>2020Q4</v>
      </c>
      <c r="M77" s="22">
        <v>44166</v>
      </c>
      <c r="N77" s="14">
        <v>92.274002075195298</v>
      </c>
      <c r="O77" s="14">
        <v>92.897599999999997</v>
      </c>
      <c r="P77" s="14">
        <f t="shared" si="5"/>
        <v>0.62359792480469878</v>
      </c>
      <c r="R77" s="22">
        <v>44166</v>
      </c>
      <c r="S77" s="14">
        <v>92.897599999999997</v>
      </c>
      <c r="T77" s="14">
        <v>92.274002075195298</v>
      </c>
    </row>
    <row r="78" spans="12:20" x14ac:dyDescent="0.45">
      <c r="L78" s="22" t="str">
        <f t="shared" si="6"/>
        <v>2021Q1</v>
      </c>
      <c r="M78" s="22">
        <v>44197</v>
      </c>
      <c r="N78" s="14">
        <v>89.579002380371094</v>
      </c>
      <c r="O78" s="14">
        <v>90.316699999999997</v>
      </c>
      <c r="P78" s="14">
        <f t="shared" si="5"/>
        <v>0.73769761962890357</v>
      </c>
      <c r="R78" s="22">
        <v>44197</v>
      </c>
      <c r="S78" s="14">
        <v>90.316699999999997</v>
      </c>
      <c r="T78" s="14">
        <v>89.579002380371094</v>
      </c>
    </row>
    <row r="79" spans="12:20" x14ac:dyDescent="0.45">
      <c r="L79" s="22" t="str">
        <f t="shared" si="6"/>
        <v>2021Q1</v>
      </c>
      <c r="M79" s="22">
        <v>44228</v>
      </c>
      <c r="N79" s="14">
        <v>90.172302246093693</v>
      </c>
      <c r="O79" s="14">
        <v>91.272599999999997</v>
      </c>
      <c r="P79" s="14">
        <f t="shared" si="5"/>
        <v>1.1002977539063039</v>
      </c>
      <c r="R79" s="22">
        <v>44228</v>
      </c>
      <c r="S79" s="14">
        <v>91.272599999999997</v>
      </c>
      <c r="T79" s="14">
        <v>90.172302246093693</v>
      </c>
    </row>
    <row r="80" spans="12:20" x14ac:dyDescent="0.45">
      <c r="L80" s="22" t="str">
        <f t="shared" si="6"/>
        <v>2021Q1</v>
      </c>
      <c r="M80" s="22">
        <v>44256</v>
      </c>
      <c r="N80" s="14">
        <v>92.232002258300696</v>
      </c>
      <c r="O80" s="14">
        <v>93.335599999999999</v>
      </c>
      <c r="P80" s="14">
        <f t="shared" si="5"/>
        <v>1.1035977416993035</v>
      </c>
      <c r="R80" s="22">
        <v>44256</v>
      </c>
      <c r="S80" s="14">
        <v>93.335599999999999</v>
      </c>
      <c r="T80" s="14">
        <v>92.232002258300696</v>
      </c>
    </row>
    <row r="81" spans="12:20" x14ac:dyDescent="0.45">
      <c r="L81" s="22" t="str">
        <f t="shared" si="6"/>
        <v>2021Q2</v>
      </c>
      <c r="M81" s="22">
        <v>44287</v>
      </c>
      <c r="N81" s="14">
        <v>95.110496520996094</v>
      </c>
      <c r="O81" s="14">
        <v>96.766099999999994</v>
      </c>
      <c r="P81" s="14">
        <f t="shared" si="5"/>
        <v>1.6556034790039007</v>
      </c>
      <c r="R81" s="22">
        <v>44287</v>
      </c>
      <c r="S81" s="14">
        <v>96.766099999999994</v>
      </c>
      <c r="T81" s="14">
        <v>95.110496520996094</v>
      </c>
    </row>
    <row r="82" spans="12:20" x14ac:dyDescent="0.45">
      <c r="L82" s="22" t="str">
        <f t="shared" si="6"/>
        <v>2021Q2</v>
      </c>
      <c r="M82" s="22">
        <v>44317</v>
      </c>
      <c r="N82" s="14">
        <v>96.345802307128906</v>
      </c>
      <c r="O82" s="14">
        <v>98.284800000000004</v>
      </c>
      <c r="P82" s="14">
        <f t="shared" si="5"/>
        <v>1.9389976928710979</v>
      </c>
      <c r="R82" s="22">
        <v>44317</v>
      </c>
      <c r="S82" s="14">
        <v>98.284800000000004</v>
      </c>
      <c r="T82" s="14">
        <v>96.345802307128906</v>
      </c>
    </row>
    <row r="83" spans="12:20" x14ac:dyDescent="0.45">
      <c r="L83" s="22" t="str">
        <f t="shared" si="6"/>
        <v>2021Q2</v>
      </c>
      <c r="M83" s="22">
        <v>44348</v>
      </c>
      <c r="N83" s="14">
        <v>97.339996337890597</v>
      </c>
      <c r="O83" s="14">
        <v>99.421199999999999</v>
      </c>
      <c r="P83" s="14">
        <f t="shared" si="5"/>
        <v>2.0812036621094023</v>
      </c>
      <c r="R83" s="22">
        <v>44348</v>
      </c>
      <c r="S83" s="14">
        <v>99.421199999999999</v>
      </c>
      <c r="T83" s="14">
        <v>97.339996337890597</v>
      </c>
    </row>
    <row r="84" spans="12:20" x14ac:dyDescent="0.45">
      <c r="L84" s="22" t="str">
        <f t="shared" si="6"/>
        <v>2021Q3</v>
      </c>
      <c r="M84" s="22">
        <v>44378</v>
      </c>
      <c r="N84" s="14">
        <v>97.167198181152301</v>
      </c>
      <c r="O84" s="14">
        <v>98.899100000000004</v>
      </c>
      <c r="P84" s="14">
        <f t="shared" si="5"/>
        <v>1.7319018188477031</v>
      </c>
      <c r="R84" s="22">
        <v>44378</v>
      </c>
      <c r="S84" s="14">
        <v>98.899100000000004</v>
      </c>
      <c r="T84" s="14">
        <v>97.167198181152301</v>
      </c>
    </row>
    <row r="85" spans="12:20" x14ac:dyDescent="0.45">
      <c r="L85" s="22" t="str">
        <f t="shared" si="6"/>
        <v>2021Q3</v>
      </c>
      <c r="M85" s="22">
        <v>44409</v>
      </c>
      <c r="N85" s="14">
        <v>98.002296447753906</v>
      </c>
      <c r="O85" s="14">
        <v>99.776700000000005</v>
      </c>
      <c r="P85" s="14">
        <f t="shared" si="5"/>
        <v>1.774403552246099</v>
      </c>
      <c r="R85" s="22">
        <v>44409</v>
      </c>
      <c r="S85" s="14">
        <v>99.776700000000005</v>
      </c>
      <c r="T85" s="14">
        <v>98.002296447753906</v>
      </c>
    </row>
    <row r="86" spans="12:20" x14ac:dyDescent="0.45">
      <c r="L86" s="22" t="str">
        <f t="shared" si="6"/>
        <v>2021Q3</v>
      </c>
      <c r="M86" s="22">
        <v>44440</v>
      </c>
      <c r="N86" s="14">
        <v>98.591400146484304</v>
      </c>
      <c r="O86" s="14">
        <v>100.36060000000001</v>
      </c>
      <c r="P86" s="14">
        <f t="shared" si="5"/>
        <v>1.7691998535157012</v>
      </c>
      <c r="R86" s="22">
        <v>44440</v>
      </c>
      <c r="S86" s="14">
        <v>100.36060000000001</v>
      </c>
      <c r="T86" s="14">
        <v>98.591400146484304</v>
      </c>
    </row>
    <row r="87" spans="12:20" x14ac:dyDescent="0.45">
      <c r="L87" s="22" t="str">
        <f t="shared" si="6"/>
        <v>2021Q4</v>
      </c>
      <c r="M87" s="22">
        <v>44470</v>
      </c>
      <c r="N87" s="14">
        <v>98.718597412109304</v>
      </c>
      <c r="O87" s="14">
        <v>100.7081</v>
      </c>
      <c r="P87" s="14">
        <f t="shared" si="5"/>
        <v>1.9895025878906978</v>
      </c>
      <c r="R87" s="22">
        <v>44470</v>
      </c>
      <c r="S87" s="14">
        <v>100.7081</v>
      </c>
      <c r="T87" s="14">
        <v>98.718597412109304</v>
      </c>
    </row>
    <row r="88" spans="12:20" x14ac:dyDescent="0.45">
      <c r="L88" s="22" t="str">
        <f t="shared" si="6"/>
        <v>2021Q4</v>
      </c>
      <c r="M88" s="22">
        <v>44501</v>
      </c>
      <c r="N88" s="14">
        <v>99.693000793457003</v>
      </c>
      <c r="O88" s="14">
        <v>101.44329999999999</v>
      </c>
      <c r="P88" s="14">
        <f t="shared" si="5"/>
        <v>1.7502992065429908</v>
      </c>
      <c r="R88" s="22">
        <v>44501</v>
      </c>
      <c r="S88" s="14">
        <v>101.44329999999999</v>
      </c>
      <c r="T88" s="14">
        <v>99.693000793457003</v>
      </c>
    </row>
    <row r="89" spans="12:20" x14ac:dyDescent="0.45">
      <c r="L89" s="22" t="str">
        <f t="shared" si="6"/>
        <v>2021Q4</v>
      </c>
      <c r="M89" s="22">
        <v>44531</v>
      </c>
      <c r="N89" s="14">
        <v>99.817802429199205</v>
      </c>
      <c r="O89" s="14">
        <v>100.92189999999999</v>
      </c>
      <c r="P89" s="14">
        <f t="shared" si="5"/>
        <v>1.1040975708007892</v>
      </c>
      <c r="R89" s="22">
        <v>44531</v>
      </c>
      <c r="S89" s="14">
        <v>100.92189999999999</v>
      </c>
      <c r="T89" s="14">
        <v>99.817802429199205</v>
      </c>
    </row>
    <row r="90" spans="12:20" x14ac:dyDescent="0.45">
      <c r="L90" s="22" t="str">
        <f t="shared" si="6"/>
        <v>2022Q1</v>
      </c>
      <c r="M90" s="22">
        <v>44562</v>
      </c>
      <c r="N90" s="14">
        <v>99.977897644042898</v>
      </c>
      <c r="O90" s="14">
        <v>101.4331</v>
      </c>
      <c r="P90" s="14">
        <f t="shared" si="5"/>
        <v>1.4552023559570983</v>
      </c>
      <c r="R90" s="22">
        <v>44562</v>
      </c>
      <c r="S90" s="14">
        <v>101.4331</v>
      </c>
      <c r="T90" s="14">
        <v>99.977897644042898</v>
      </c>
    </row>
    <row r="91" spans="12:20" x14ac:dyDescent="0.45">
      <c r="L91" s="22" t="str">
        <f t="shared" si="6"/>
        <v>2022Q1</v>
      </c>
      <c r="M91" s="22">
        <v>44593</v>
      </c>
      <c r="N91" s="14">
        <v>99.911399841308594</v>
      </c>
      <c r="O91" s="14">
        <v>101.96599999999999</v>
      </c>
      <c r="P91" s="14">
        <f t="shared" si="5"/>
        <v>2.0546001586914002</v>
      </c>
      <c r="R91" s="22">
        <v>44593</v>
      </c>
      <c r="S91" s="14">
        <v>101.96599999999999</v>
      </c>
      <c r="T91" s="14">
        <v>99.911399841308594</v>
      </c>
    </row>
    <row r="92" spans="12:20" x14ac:dyDescent="0.45">
      <c r="L92" s="22" t="str">
        <f t="shared" si="6"/>
        <v>2022Q1</v>
      </c>
      <c r="M92" s="22">
        <v>44621</v>
      </c>
      <c r="N92" s="14">
        <v>99.993499755859304</v>
      </c>
      <c r="O92" s="14">
        <v>102.1056</v>
      </c>
      <c r="P92" s="14">
        <f t="shared" si="5"/>
        <v>2.1121002441406915</v>
      </c>
      <c r="R92" s="22">
        <v>44621</v>
      </c>
      <c r="S92" s="14">
        <v>102.1056</v>
      </c>
      <c r="T92" s="14">
        <v>99.993499755859304</v>
      </c>
    </row>
    <row r="93" spans="12:20" x14ac:dyDescent="0.45">
      <c r="L93" s="22" t="str">
        <f t="shared" si="6"/>
        <v>2022Q2</v>
      </c>
      <c r="M93" s="22">
        <v>44652</v>
      </c>
      <c r="N93" s="14">
        <v>99.960601806640597</v>
      </c>
      <c r="O93" s="14">
        <v>101.8883</v>
      </c>
      <c r="P93" s="14">
        <f t="shared" si="5"/>
        <v>1.9276981933594044</v>
      </c>
      <c r="R93" s="22">
        <v>44652</v>
      </c>
      <c r="S93" s="14">
        <v>101.8883</v>
      </c>
      <c r="T93" s="14">
        <v>99.960601806640597</v>
      </c>
    </row>
    <row r="94" spans="12:20" x14ac:dyDescent="0.45">
      <c r="L94" s="22" t="str">
        <f t="shared" si="6"/>
        <v>2022Q2</v>
      </c>
      <c r="M94" s="22">
        <v>44682</v>
      </c>
      <c r="N94" s="14">
        <v>100.77890014648401</v>
      </c>
      <c r="O94" s="14">
        <v>102.5782</v>
      </c>
      <c r="P94" s="14">
        <f t="shared" si="5"/>
        <v>1.7992998535159899</v>
      </c>
      <c r="R94" s="22">
        <v>44682</v>
      </c>
      <c r="S94" s="14">
        <v>102.5782</v>
      </c>
      <c r="T94" s="14">
        <v>100.77890014648401</v>
      </c>
    </row>
    <row r="95" spans="12:20" x14ac:dyDescent="0.45">
      <c r="L95" s="22" t="str">
        <f t="shared" si="6"/>
        <v>2022Q2</v>
      </c>
      <c r="M95" s="22">
        <v>44713</v>
      </c>
      <c r="N95" s="14">
        <v>100.03610229492099</v>
      </c>
      <c r="O95" s="14">
        <v>101.5609</v>
      </c>
      <c r="P95" s="14">
        <f t="shared" si="5"/>
        <v>1.5247977050790098</v>
      </c>
      <c r="R95" s="22">
        <v>44713</v>
      </c>
      <c r="S95" s="14">
        <v>101.5609</v>
      </c>
      <c r="T95" s="14">
        <v>100.03610229492099</v>
      </c>
    </row>
    <row r="96" spans="12:20" x14ac:dyDescent="0.45">
      <c r="L96" s="22" t="str">
        <f t="shared" si="6"/>
        <v>2022Q3</v>
      </c>
      <c r="M96" s="22">
        <v>44743</v>
      </c>
      <c r="N96" s="14">
        <v>100.407501220703</v>
      </c>
      <c r="O96" s="14">
        <v>101.99850000000001</v>
      </c>
      <c r="P96" s="14">
        <f t="shared" si="5"/>
        <v>1.5909987792970099</v>
      </c>
      <c r="R96" s="22">
        <v>44743</v>
      </c>
      <c r="S96" s="14">
        <v>101.99850000000001</v>
      </c>
      <c r="T96" s="14">
        <v>100.407501220703</v>
      </c>
    </row>
    <row r="97" spans="12:20" x14ac:dyDescent="0.45">
      <c r="L97" s="22" t="str">
        <f t="shared" si="6"/>
        <v>2022Q3</v>
      </c>
      <c r="M97" s="22">
        <v>44774</v>
      </c>
      <c r="N97" s="14">
        <v>100.412300109863</v>
      </c>
      <c r="O97" s="14">
        <v>102.0639</v>
      </c>
      <c r="P97" s="14">
        <f t="shared" si="5"/>
        <v>1.6515998901370068</v>
      </c>
      <c r="R97" s="22">
        <v>44774</v>
      </c>
      <c r="S97" s="14">
        <v>102.0639</v>
      </c>
      <c r="T97" s="14">
        <v>100.412300109863</v>
      </c>
    </row>
    <row r="98" spans="12:20" x14ac:dyDescent="0.45">
      <c r="L98" s="22" t="str">
        <f t="shared" si="6"/>
        <v>2022Q3</v>
      </c>
      <c r="M98" s="22">
        <v>44805</v>
      </c>
      <c r="N98" s="14">
        <v>99.672599792480398</v>
      </c>
      <c r="O98" s="14">
        <v>101.4602</v>
      </c>
      <c r="P98" s="14">
        <f t="shared" si="5"/>
        <v>1.7876002075196027</v>
      </c>
      <c r="R98" s="22">
        <v>44805</v>
      </c>
      <c r="S98" s="14">
        <v>101.4602</v>
      </c>
      <c r="T98" s="14">
        <v>99.672599792480398</v>
      </c>
    </row>
    <row r="99" spans="12:20" x14ac:dyDescent="0.45">
      <c r="L99" s="22" t="str">
        <f t="shared" si="6"/>
        <v>2022Q4</v>
      </c>
      <c r="M99" s="22">
        <v>44835</v>
      </c>
      <c r="N99" s="14">
        <v>100.35050201416</v>
      </c>
      <c r="O99" s="14">
        <v>102.14660000000001</v>
      </c>
      <c r="P99" s="14">
        <f t="shared" si="5"/>
        <v>1.7960979858400066</v>
      </c>
      <c r="R99" s="22">
        <v>44835</v>
      </c>
      <c r="S99" s="14">
        <v>102.14660000000001</v>
      </c>
      <c r="T99" s="14">
        <v>100.35050201416</v>
      </c>
    </row>
    <row r="100" spans="12:20" x14ac:dyDescent="0.45">
      <c r="L100" s="22" t="str">
        <f t="shared" si="6"/>
        <v>2022Q4</v>
      </c>
      <c r="M100" s="22">
        <v>44866</v>
      </c>
      <c r="N100" s="14">
        <v>100.54070281982401</v>
      </c>
      <c r="O100" s="14">
        <v>102.205</v>
      </c>
      <c r="P100" s="14">
        <f t="shared" si="5"/>
        <v>1.6642971801759927</v>
      </c>
      <c r="R100" s="22">
        <v>44866</v>
      </c>
      <c r="S100" s="14">
        <v>102.205</v>
      </c>
      <c r="T100" s="14">
        <v>100.54070281982401</v>
      </c>
    </row>
    <row r="101" spans="12:20" x14ac:dyDescent="0.45">
      <c r="L101" s="22" t="str">
        <f t="shared" si="6"/>
        <v>2022Q4</v>
      </c>
      <c r="M101" s="22">
        <v>44896</v>
      </c>
      <c r="N101" s="14">
        <v>100.018798828125</v>
      </c>
      <c r="O101" s="14">
        <v>101.8905</v>
      </c>
      <c r="P101" s="14">
        <f t="shared" si="5"/>
        <v>1.871701171875003</v>
      </c>
      <c r="R101" s="22">
        <v>44896</v>
      </c>
      <c r="S101" s="14">
        <v>101.8905</v>
      </c>
      <c r="T101" s="14">
        <v>100.018798828125</v>
      </c>
    </row>
    <row r="102" spans="12:20" x14ac:dyDescent="0.45">
      <c r="L102" s="22" t="str">
        <f t="shared" si="6"/>
        <v>2023Q1</v>
      </c>
      <c r="M102" s="22">
        <v>44927</v>
      </c>
      <c r="N102" s="14">
        <v>100.492698669433</v>
      </c>
      <c r="O102" s="14">
        <v>102.4213</v>
      </c>
      <c r="P102" s="14">
        <f t="shared" si="5"/>
        <v>1.9286013305670053</v>
      </c>
      <c r="R102" s="22">
        <v>44927</v>
      </c>
      <c r="S102" s="14">
        <v>102.4213</v>
      </c>
      <c r="T102" s="14">
        <v>100.492698669433</v>
      </c>
    </row>
    <row r="103" spans="12:20" x14ac:dyDescent="0.45">
      <c r="M103" s="22">
        <v>44958</v>
      </c>
      <c r="N103" s="14">
        <v>100.54010009765599</v>
      </c>
      <c r="O103" s="14">
        <v>102.5735</v>
      </c>
      <c r="P103" s="14">
        <f t="shared" si="5"/>
        <v>2.0333999023440015</v>
      </c>
      <c r="R103" s="22">
        <v>44958</v>
      </c>
      <c r="S103" s="14">
        <v>102.5735</v>
      </c>
      <c r="T103" s="14">
        <v>100.54010009765599</v>
      </c>
    </row>
    <row r="104" spans="12:20" x14ac:dyDescent="0.45">
      <c r="M104" s="22">
        <v>44986</v>
      </c>
      <c r="N104" s="14">
        <v>100.25749969482401</v>
      </c>
      <c r="O104" s="14">
        <v>102.2569</v>
      </c>
      <c r="P104" s="14">
        <f t="shared" si="5"/>
        <v>1.9994003051759961</v>
      </c>
      <c r="R104" s="22">
        <v>44986</v>
      </c>
      <c r="S104" s="14">
        <v>102.2569</v>
      </c>
      <c r="T104" s="14">
        <v>100.25749969482401</v>
      </c>
    </row>
    <row r="105" spans="12:20" x14ac:dyDescent="0.45">
      <c r="M105" s="22">
        <v>45017</v>
      </c>
      <c r="N105" s="14">
        <v>100.43930053710901</v>
      </c>
      <c r="O105" s="14">
        <v>102.4903</v>
      </c>
      <c r="P105" s="14">
        <f t="shared" si="5"/>
        <v>2.0509994628909993</v>
      </c>
      <c r="R105" s="22">
        <v>45017</v>
      </c>
      <c r="S105" s="14">
        <v>102.4903</v>
      </c>
      <c r="T105" s="14">
        <v>100.43930053710901</v>
      </c>
    </row>
    <row r="106" spans="12:20" x14ac:dyDescent="0.45">
      <c r="M106" s="22">
        <v>45047</v>
      </c>
      <c r="O106" s="14">
        <v>102.26479999999999</v>
      </c>
      <c r="R106" s="22">
        <v>45047</v>
      </c>
      <c r="S106" s="14">
        <v>102.26479999999999</v>
      </c>
    </row>
    <row r="107" spans="12:20" x14ac:dyDescent="0.45">
      <c r="M107" s="22">
        <v>45078</v>
      </c>
      <c r="O107" s="14">
        <v>103.0142</v>
      </c>
      <c r="R107" s="22">
        <v>45078</v>
      </c>
      <c r="S107" s="14">
        <v>103.0142</v>
      </c>
    </row>
    <row r="108" spans="12:20" x14ac:dyDescent="0.45">
      <c r="M108" s="22">
        <v>45108</v>
      </c>
      <c r="O108" s="14">
        <v>102.35129999999999</v>
      </c>
      <c r="R108" s="22">
        <v>45108</v>
      </c>
      <c r="S108" s="14">
        <v>102.35129999999999</v>
      </c>
    </row>
    <row r="109" spans="12:20" x14ac:dyDescent="0.45">
      <c r="M109" s="22">
        <v>45139</v>
      </c>
      <c r="O109" s="14">
        <v>102.5317</v>
      </c>
      <c r="R109" s="22">
        <v>45139</v>
      </c>
      <c r="S109" s="14">
        <v>102.5317</v>
      </c>
    </row>
  </sheetData>
  <mergeCells count="3">
    <mergeCell ref="B4:D4"/>
    <mergeCell ref="L2:O2"/>
    <mergeCell ref="B2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2037-51E7-4238-B803-C0229F2B7C2C}">
  <dimension ref="A1:AL201"/>
  <sheetViews>
    <sheetView tabSelected="1" zoomScale="57" workbookViewId="0">
      <selection activeCell="N22" sqref="N22"/>
    </sheetView>
  </sheetViews>
  <sheetFormatPr defaultRowHeight="13.8" x14ac:dyDescent="0.45"/>
  <cols>
    <col min="2" max="8" width="11.76171875" style="1" customWidth="1"/>
    <col min="10" max="10" width="8.76171875" customWidth="1"/>
  </cols>
  <sheetData>
    <row r="1" spans="1:38" ht="14.1" x14ac:dyDescent="0.5">
      <c r="A1" s="104" t="s">
        <v>75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R1" s="103" t="s">
        <v>76</v>
      </c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</row>
    <row r="2" spans="1:38" ht="14.1" x14ac:dyDescent="0.5">
      <c r="G2" s="57">
        <v>0.02</v>
      </c>
    </row>
    <row r="3" spans="1:38" ht="14.1" x14ac:dyDescent="0.5">
      <c r="A3" s="4" t="s">
        <v>59</v>
      </c>
      <c r="B3" s="4" t="s">
        <v>54</v>
      </c>
      <c r="C3" s="4" t="s">
        <v>47</v>
      </c>
      <c r="D3" s="4" t="s">
        <v>70</v>
      </c>
      <c r="E3" s="4" t="s">
        <v>68</v>
      </c>
      <c r="F3" s="4" t="s">
        <v>69</v>
      </c>
      <c r="G3" s="4" t="s">
        <v>53</v>
      </c>
      <c r="H3"/>
      <c r="R3" s="4" t="s">
        <v>54</v>
      </c>
      <c r="S3" s="4" t="s">
        <v>72</v>
      </c>
    </row>
    <row r="4" spans="1:38" x14ac:dyDescent="0.45">
      <c r="A4" s="1" t="str">
        <f t="shared" ref="A4:A67" si="0">YEAR(B4)&amp;"Q"&amp;ROUNDDOWN((MONTH(B4)+2)/3,0)</f>
        <v>2015Q1</v>
      </c>
      <c r="B4" s="2">
        <v>42005</v>
      </c>
      <c r="C4" s="1">
        <f t="shared" ref="C4:C67" si="1">YEAR(B4)</f>
        <v>2015</v>
      </c>
      <c r="D4" s="1">
        <f>VLOOKUP($B4,Q_GDP_Input!$M:$O,3,0)</f>
        <v>91.686999999999998</v>
      </c>
      <c r="E4" s="1">
        <f>IFERROR(VLOOKUP(B4,Q_GDP_Input!$M:$O,3,0),E1*(1+VLOOKUP(A4,Q_GDP_Input!$B:$I,6,0)))</f>
        <v>91.686999999999998</v>
      </c>
      <c r="F4" s="1">
        <f>AVERAGE(E3:E5)</f>
        <v>91.823999999999998</v>
      </c>
      <c r="G4" s="1">
        <f t="shared" ref="G4:G67" si="2">IFERROR(D4,IFERROR(F4,G1*(1+G$2/4)))</f>
        <v>91.686999999999998</v>
      </c>
      <c r="H4"/>
      <c r="R4" s="2">
        <v>42005</v>
      </c>
      <c r="S4">
        <f t="shared" ref="S4:S35" si="3">G4</f>
        <v>91.686999999999998</v>
      </c>
    </row>
    <row r="5" spans="1:38" x14ac:dyDescent="0.45">
      <c r="A5" s="1" t="str">
        <f t="shared" si="0"/>
        <v>2015Q1</v>
      </c>
      <c r="B5" s="2">
        <v>42036</v>
      </c>
      <c r="C5" s="1">
        <f t="shared" si="1"/>
        <v>2015</v>
      </c>
      <c r="D5" s="1">
        <f>VLOOKUP($B5,Q_GDP_Input!$M:$O,3,0)</f>
        <v>91.960999999999999</v>
      </c>
      <c r="E5" s="1">
        <f>IFERROR(VLOOKUP(B5,Q_GDP_Input!$M:$O,3,0),E2*(1+VLOOKUP(A5,Q_GDP_Input!$B:$I,6,0)))</f>
        <v>91.960999999999999</v>
      </c>
      <c r="F5" s="1">
        <f>AVERAGE(E4:E6)</f>
        <v>91.889166666666668</v>
      </c>
      <c r="G5" s="1">
        <f t="shared" si="2"/>
        <v>91.960999999999999</v>
      </c>
      <c r="H5"/>
      <c r="I5" t="s">
        <v>52</v>
      </c>
      <c r="R5" s="2">
        <v>42036</v>
      </c>
      <c r="S5">
        <f t="shared" si="3"/>
        <v>91.960999999999999</v>
      </c>
    </row>
    <row r="6" spans="1:38" x14ac:dyDescent="0.45">
      <c r="A6" s="1" t="str">
        <f t="shared" si="0"/>
        <v>2015Q1</v>
      </c>
      <c r="B6" s="2">
        <v>42064</v>
      </c>
      <c r="C6" s="1">
        <f t="shared" si="1"/>
        <v>2015</v>
      </c>
      <c r="D6" s="1">
        <f>VLOOKUP($B6,Q_GDP_Input!$M:$O,3,0)</f>
        <v>92.019499999999994</v>
      </c>
      <c r="E6" s="1">
        <f>IFERROR(VLOOKUP(B6,Q_GDP_Input!$M:$O,3,0),E3*(1+VLOOKUP(A6,Q_GDP_Input!$B:$I,6,0)))</f>
        <v>92.019499999999994</v>
      </c>
      <c r="F6" s="1">
        <f t="shared" ref="F6:F69" si="4">AVERAGE(E5:E7)</f>
        <v>92.177266666666654</v>
      </c>
      <c r="G6" s="1">
        <f t="shared" si="2"/>
        <v>92.019499999999994</v>
      </c>
      <c r="H6"/>
      <c r="I6" t="s">
        <v>51</v>
      </c>
      <c r="K6" t="s">
        <v>50</v>
      </c>
      <c r="N6" t="str">
        <f>_xlfn.CONCAT(I5:J201)</f>
        <v xml:space="preserve">{"ds" : [2015_1,2015_2,2015_3,2015_4,2015_5,2015_6,2015_7,2015_8,2015_9,2015_10,2015_11,2015_12,2016_1,2016_2,2016_3,2016_4,2016_5,2016_6,2016_7,2016_8,2016_9,2016_10,2016_11,2016_12,2017_1,2017_2,2017_3,2017_4,2017_5,2017_6,2017_7,2017_8,2017_9,2017_10,2017_11,2017_12,2018_1,2018_2,2018_3,2018_4,2018_5,2018_6,2018_7,2018_8,2018_9,2018_10,2018_11,2018_12,2019_1,2019_2,2019_3,2019_4,2019_5,2019_6,2019_7,2019_8,2019_9,2019_10,2019_11,2019_12,2020_1,2020_2,2020_3,2020_4,2020_5,2020_6,2020_7,2020_8,2020_9,2020_10,2020_11,2020_12,2021_1,2021_2,2021_3,2021_4,2021_5,2021_6,2021_7,2021_8,2021_9,2021_10,2021_11,2021_12,2022_1,2022_2,2022_3,2022_4,2022_5,2022_6,2022_7,2022_8,2022_9,2022_10,2022_11,2022_12,2023_1,2023_2,2023_3,2023_4,2023_5,2023_6,2023_7,2023_8,2023_9,2023_10,2023_11,2023_12,2024_1,2024_2,2024_3,2024_4,2024_5,2024_6,2024_7,2024_8,2024_9,2024_10,2024_11,2024_12,2025_1,2025_2,2025_3,2025_4,2025_5,2025_6,2025_7,2025_8,2025_9,2025_10,2025_11,2025_12,2026_1,2026_2,2026_3,2026_4,2026_5,2026_6,2026_7,2026_8,2026_9,2026_10,2026_11,2026_12,2027_1,2027_2,2027_3,2027_4,2027_5,2027_6,2027_7,2027_8,2027_9,2027_10,2027_11,2027_12,2028_1,2028_2,2028_3,2028_4,2028_5,2028_6,2028_7,2028_8,2028_9,2028_10,2028_11,2028_12,2029_1,2029_2,2029_3,2029_4,2029_5,2029_6,2029_7,2029_8,2029_9,2029_10,2029_11,2029_12,2030_1,2030_2,2030_3,2030_4,2030_5,2030_6,2030_7,2030_8,2030_9,2030_10,2030_11,2030_12,2031_1,2031_2,2031_3], </v>
      </c>
      <c r="O6" s="54" t="s">
        <v>74</v>
      </c>
      <c r="R6" s="2">
        <v>42064</v>
      </c>
      <c r="S6">
        <f t="shared" si="3"/>
        <v>92.019499999999994</v>
      </c>
    </row>
    <row r="7" spans="1:38" x14ac:dyDescent="0.45">
      <c r="A7" s="1" t="str">
        <f t="shared" si="0"/>
        <v>2015Q2</v>
      </c>
      <c r="B7" s="2">
        <v>42095</v>
      </c>
      <c r="C7" s="1">
        <f t="shared" si="1"/>
        <v>2015</v>
      </c>
      <c r="D7" s="1">
        <f>VLOOKUP($B7,Q_GDP_Input!$M:$O,3,0)</f>
        <v>92.551299999999998</v>
      </c>
      <c r="E7" s="1">
        <f>IFERROR(VLOOKUP(B7,Q_GDP_Input!$M:$O,3,0),E4*(1+VLOOKUP(A7,Q_GDP_Input!$B:$I,6,0)))</f>
        <v>92.551299999999998</v>
      </c>
      <c r="F7" s="1">
        <f t="shared" si="4"/>
        <v>92.292466666666655</v>
      </c>
      <c r="G7" s="1">
        <f t="shared" si="2"/>
        <v>92.551299999999998</v>
      </c>
      <c r="H7"/>
      <c r="I7" t="str">
        <f t="shared" ref="I7:I70" si="5">C4&amp;"_"&amp;MONTH(B4)</f>
        <v>2015_1</v>
      </c>
      <c r="J7" t="s">
        <v>0</v>
      </c>
      <c r="K7" s="27">
        <f>G4</f>
        <v>91.686999999999998</v>
      </c>
      <c r="L7" t="s">
        <v>0</v>
      </c>
      <c r="N7" t="str">
        <f>_xlfn.CONCAT(K6:L201)</f>
        <v>"gdp" : [91.687,91.961,92.0195,92.5513,92.3066,92.2139,92.6526,92.5197,92.6516,93.0295,92.8692,93.2685,93.2419,93.5345,93.7219,94.2234,94.0166,94.1336,94.2428,94.5378,95.0462,94.737,95.2482,95.9471,96.0813,96.1087,96.2108,96.613,96.7602,96.7748,96.9762,97.1614,97.5765,97.6088,97.8274,98.0528,97.8321,97.8775,98.0007,97.769,98.0835,98.4296,98.2858,98.4504,98.5964,98.495,98.7516,98.4909,98.8571,99.5299,99.5556,99.3054,99.5938,100.0858,100.5729,100.2885,100.6168,100.4694,100.3002,100.8246,100.8145,100.444,92.7769,74.5691,76.1555,83.5776,89.126,91.8198,93.026,93.5677,91.6681,92.8976,90.3167,91.2726,93.3356,96.7661,98.2848,99.4212,98.8991,99.7767,100.3606,100.7081,101.4433,100.9219,101.4331,101.966,102.1056,101.8883,102.5782,101.5609,101.9985,102.0639,101.4602,102.1466,102.205,101.8905,102.4213,102.5735,102.2569,102.4903,102.2648,103.0142,102.3513,102.5317,102.666627583333,102.6837162,102.70089381785,102.752095055675,102.8033865386,102.854945158577,102.906223198259,102.957591618408,103.009227576315,103.060582533056,103.112028005836,103.163741417679,103.215173406855,103.266696047844,103.318487029806,103.455844728899,103.593444528767,103.731760977925,103.869668107815,104.007818306882,104.146688021837,104.285146780246,104.423849580109,104.563274773924,104.702287367367,104.84154497843,104.98152787302,105.147265637552,105.313295524342,105.480190130416,105.646715149331,105.813533678082,105.981221033536,106.14853704629,106.316147963053,106.484631833445,106.65274259726,106.821149665878,106.990433834654,107.159343124597,107.328550126791,107.498638395369,107.668350004439,107.838360739893,108.009256927747,108.17977466696,108.350592953407,108.522300898154,108.693628596628,108.865258269936,109.03778182742,109.218983411675,109.40050437405,109.582970736557,109.765078328733,109.94750689592,110.13088559024,110.313903720377,110.4972444304,110.681540018191,110.865473238978,111.049730652552,111.234947718282,111.419800605173,111.604979305814,111.791122456873,111.976899608199,112.163004202343,112.350078069157,112.53678410624,112.723819223355,112.911828459503,113.099468026771,113.287438319472,113.476387601801,113.664965366905,113.853875511069,114.04376953981,114.23329019374,114.423144888625,114.613988387509,114.804456644708,114.995260613068,115.187058329446,115.378478927932,115.570236916133,115.762993621094,115.955371322572,116.148088100714,116.341808589199,116.535148179184] }</v>
      </c>
      <c r="O7" s="54" t="s">
        <v>74</v>
      </c>
      <c r="R7" s="2">
        <v>42095</v>
      </c>
      <c r="S7">
        <f t="shared" si="3"/>
        <v>92.551299999999998</v>
      </c>
    </row>
    <row r="8" spans="1:38" ht="14.1" x14ac:dyDescent="0.5">
      <c r="A8" s="1" t="str">
        <f t="shared" si="0"/>
        <v>2015Q2</v>
      </c>
      <c r="B8" s="2">
        <v>42125</v>
      </c>
      <c r="C8" s="1">
        <f t="shared" si="1"/>
        <v>2015</v>
      </c>
      <c r="D8" s="1">
        <f>VLOOKUP($B8,Q_GDP_Input!$M:$O,3,0)</f>
        <v>92.306600000000003</v>
      </c>
      <c r="E8" s="1">
        <f>IFERROR(VLOOKUP(B8,Q_GDP_Input!$M:$O,3,0),E5*(1+VLOOKUP(A8,Q_GDP_Input!$B:$I,6,0)))</f>
        <v>92.306600000000003</v>
      </c>
      <c r="F8" s="1">
        <f t="shared" si="4"/>
        <v>92.357266666666661</v>
      </c>
      <c r="G8" s="1">
        <f t="shared" si="2"/>
        <v>92.306600000000003</v>
      </c>
      <c r="H8"/>
      <c r="I8" t="str">
        <f t="shared" si="5"/>
        <v>2015_2</v>
      </c>
      <c r="J8" t="s">
        <v>0</v>
      </c>
      <c r="K8" s="27">
        <f t="shared" ref="K8:K71" si="6">G5</f>
        <v>91.960999999999999</v>
      </c>
      <c r="L8" t="s">
        <v>0</v>
      </c>
      <c r="M8" s="55" t="s">
        <v>73</v>
      </c>
      <c r="N8" s="56" t="str">
        <f>_xlfn.CONCAT(N6:N7)</f>
        <v>{"ds" : [2015_1,2015_2,2015_3,2015_4,2015_5,2015_6,2015_7,2015_8,2015_9,2015_10,2015_11,2015_12,2016_1,2016_2,2016_3,2016_4,2016_5,2016_6,2016_7,2016_8,2016_9,2016_10,2016_11,2016_12,2017_1,2017_2,2017_3,2017_4,2017_5,2017_6,2017_7,2017_8,2017_9,2017_10,2017_11,2017_12,2018_1,2018_2,2018_3,2018_4,2018_5,2018_6,2018_7,2018_8,2018_9,2018_10,2018_11,2018_12,2019_1,2019_2,2019_3,2019_4,2019_5,2019_6,2019_7,2019_8,2019_9,2019_10,2019_11,2019_12,2020_1,2020_2,2020_3,2020_4,2020_5,2020_6,2020_7,2020_8,2020_9,2020_10,2020_11,2020_12,2021_1,2021_2,2021_3,2021_4,2021_5,2021_6,2021_7,2021_8,2021_9,2021_10,2021_11,2021_12,2022_1,2022_2,2022_3,2022_4,2022_5,2022_6,2022_7,2022_8,2022_9,2022_10,2022_11,2022_12,2023_1,2023_2,2023_3,2023_4,2023_5,2023_6,2023_7,2023_8,2023_9,2023_10,2023_11,2023_12,2024_1,2024_2,2024_3,2024_4,2024_5,2024_6,2024_7,2024_8,2024_9,2024_10,2024_11,2024_12,2025_1,2025_2,2025_3,2025_4,2025_5,2025_6,2025_7,2025_8,2025_9,2025_10,2025_11,2025_12,2026_1,2026_2,2026_3,2026_4,2026_5,2026_6,2026_7,2026_8,2026_9,2026_10,2026_11,2026_12,2027_1,2027_2,2027_3,2027_4,2027_5,2027_6,2027_7,2027_8,2027_9,2027_10,2027_11,2027_12,2028_1,2028_2,2028_3,2028_4,2028_5,2028_6,2028_7,2028_8,2028_9,2028_10,2028_11,2028_12,2029_1,2029_2,2029_3,2029_4,2029_5,2029_6,2029_7,2029_8,2029_9,2029_10,2029_11,2029_12,2030_1,2030_2,2030_3,2030_4,2030_5,2030_6,2030_7,2030_8,2030_9,2030_10,2030_11,2030_12,2031_1,2031_2,2031_3], "gdp" : [91.687,91.961,92.0195,92.5513,92.3066,92.2139,92.6526,92.5197,92.6516,93.0295,92.8692,93.2685,93.2419,93.5345,93.7219,94.2234,94.0166,94.1336,94.2428,94.5378,95.0462,94.737,95.2482,95.9471,96.0813,96.1087,96.2108,96.613,96.7602,96.7748,96.9762,97.1614,97.5765,97.6088,97.8274,98.0528,97.8321,97.8775,98.0007,97.769,98.0835,98.4296,98.2858,98.4504,98.5964,98.495,98.7516,98.4909,98.8571,99.5299,99.5556,99.3054,99.5938,100.0858,100.5729,100.2885,100.6168,100.4694,100.3002,100.8246,100.8145,100.444,92.7769,74.5691,76.1555,83.5776,89.126,91.8198,93.026,93.5677,91.6681,92.8976,90.3167,91.2726,93.3356,96.7661,98.2848,99.4212,98.8991,99.7767,100.3606,100.7081,101.4433,100.9219,101.4331,101.966,102.1056,101.8883,102.5782,101.5609,101.9985,102.0639,101.4602,102.1466,102.205,101.8905,102.4213,102.5735,102.2569,102.4903,102.2648,103.0142,102.3513,102.5317,102.666627583333,102.6837162,102.70089381785,102.752095055675,102.8033865386,102.854945158577,102.906223198259,102.957591618408,103.009227576315,103.060582533056,103.112028005836,103.163741417679,103.215173406855,103.266696047844,103.318487029806,103.455844728899,103.593444528767,103.731760977925,103.869668107815,104.007818306882,104.146688021837,104.285146780246,104.423849580109,104.563274773924,104.702287367367,104.84154497843,104.98152787302,105.147265637552,105.313295524342,105.480190130416,105.646715149331,105.813533678082,105.981221033536,106.14853704629,106.316147963053,106.484631833445,106.65274259726,106.821149665878,106.990433834654,107.159343124597,107.328550126791,107.498638395369,107.668350004439,107.838360739893,108.009256927747,108.17977466696,108.350592953407,108.522300898154,108.693628596628,108.865258269936,109.03778182742,109.218983411675,109.40050437405,109.582970736557,109.765078328733,109.94750689592,110.13088559024,110.313903720377,110.4972444304,110.681540018191,110.865473238978,111.049730652552,111.234947718282,111.419800605173,111.604979305814,111.791122456873,111.976899608199,112.163004202343,112.350078069157,112.53678410624,112.723819223355,112.911828459503,113.099468026771,113.287438319472,113.476387601801,113.664965366905,113.853875511069,114.04376953981,114.23329019374,114.423144888625,114.613988387509,114.804456644708,114.995260613068,115.187058329446,115.378478927932,115.570236916133,115.762993621094,115.955371322572,116.148088100714,116.341808589199,116.535148179184] }</v>
      </c>
      <c r="O8" s="54" t="s">
        <v>74</v>
      </c>
      <c r="R8" s="2">
        <v>42125</v>
      </c>
      <c r="S8">
        <f t="shared" si="3"/>
        <v>92.306600000000003</v>
      </c>
    </row>
    <row r="9" spans="1:38" x14ac:dyDescent="0.45">
      <c r="A9" s="1" t="str">
        <f t="shared" si="0"/>
        <v>2015Q2</v>
      </c>
      <c r="B9" s="2">
        <v>42156</v>
      </c>
      <c r="C9" s="1">
        <f t="shared" si="1"/>
        <v>2015</v>
      </c>
      <c r="D9" s="1">
        <f>VLOOKUP($B9,Q_GDP_Input!$M:$O,3,0)</f>
        <v>92.213899999999995</v>
      </c>
      <c r="E9" s="1">
        <f>IFERROR(VLOOKUP(B9,Q_GDP_Input!$M:$O,3,0),E6*(1+VLOOKUP(A9,Q_GDP_Input!$B:$I,6,0)))</f>
        <v>92.213899999999995</v>
      </c>
      <c r="F9" s="1">
        <f t="shared" si="4"/>
        <v>92.391033333333326</v>
      </c>
      <c r="G9" s="1">
        <f t="shared" si="2"/>
        <v>92.213899999999995</v>
      </c>
      <c r="H9"/>
      <c r="I9" t="str">
        <f t="shared" si="5"/>
        <v>2015_3</v>
      </c>
      <c r="J9" t="s">
        <v>0</v>
      </c>
      <c r="K9" s="27">
        <f t="shared" si="6"/>
        <v>92.019499999999994</v>
      </c>
      <c r="L9" t="s">
        <v>0</v>
      </c>
      <c r="R9" s="2">
        <v>42156</v>
      </c>
      <c r="S9">
        <f t="shared" si="3"/>
        <v>92.213899999999995</v>
      </c>
    </row>
    <row r="10" spans="1:38" x14ac:dyDescent="0.45">
      <c r="A10" s="1" t="str">
        <f t="shared" si="0"/>
        <v>2015Q3</v>
      </c>
      <c r="B10" s="2">
        <v>42186</v>
      </c>
      <c r="C10" s="1">
        <f t="shared" si="1"/>
        <v>2015</v>
      </c>
      <c r="D10" s="1">
        <f>VLOOKUP($B10,Q_GDP_Input!$M:$O,3,0)</f>
        <v>92.652600000000007</v>
      </c>
      <c r="E10" s="1">
        <f>IFERROR(VLOOKUP(B10,Q_GDP_Input!$M:$O,3,0),E7*(1+VLOOKUP(A10,Q_GDP_Input!$B:$I,6,0)))</f>
        <v>92.652600000000007</v>
      </c>
      <c r="F10" s="1">
        <f t="shared" si="4"/>
        <v>92.462066666666672</v>
      </c>
      <c r="G10" s="1">
        <f t="shared" si="2"/>
        <v>92.652600000000007</v>
      </c>
      <c r="H10"/>
      <c r="I10" t="str">
        <f t="shared" si="5"/>
        <v>2015_4</v>
      </c>
      <c r="J10" t="s">
        <v>0</v>
      </c>
      <c r="K10" s="27">
        <f t="shared" si="6"/>
        <v>92.551299999999998</v>
      </c>
      <c r="L10" t="s">
        <v>0</v>
      </c>
      <c r="R10" s="2">
        <v>42186</v>
      </c>
      <c r="S10">
        <f t="shared" si="3"/>
        <v>92.652600000000007</v>
      </c>
    </row>
    <row r="11" spans="1:38" x14ac:dyDescent="0.45">
      <c r="A11" s="1" t="str">
        <f t="shared" si="0"/>
        <v>2015Q3</v>
      </c>
      <c r="B11" s="2">
        <v>42217</v>
      </c>
      <c r="C11" s="1">
        <f t="shared" si="1"/>
        <v>2015</v>
      </c>
      <c r="D11" s="1">
        <f>VLOOKUP($B11,Q_GDP_Input!$M:$O,3,0)</f>
        <v>92.5197</v>
      </c>
      <c r="E11" s="1">
        <f>IFERROR(VLOOKUP(B11,Q_GDP_Input!$M:$O,3,0),E8*(1+VLOOKUP(A11,Q_GDP_Input!$B:$I,6,0)))</f>
        <v>92.5197</v>
      </c>
      <c r="F11" s="1">
        <f t="shared" si="4"/>
        <v>92.607966666666655</v>
      </c>
      <c r="G11" s="1">
        <f t="shared" si="2"/>
        <v>92.5197</v>
      </c>
      <c r="H11"/>
      <c r="I11" t="str">
        <f t="shared" si="5"/>
        <v>2015_5</v>
      </c>
      <c r="J11" t="s">
        <v>0</v>
      </c>
      <c r="K11" s="27">
        <f t="shared" si="6"/>
        <v>92.306600000000003</v>
      </c>
      <c r="L11" t="s">
        <v>0</v>
      </c>
      <c r="R11" s="2">
        <v>42217</v>
      </c>
      <c r="S11">
        <f t="shared" si="3"/>
        <v>92.5197</v>
      </c>
    </row>
    <row r="12" spans="1:38" x14ac:dyDescent="0.45">
      <c r="A12" s="1" t="str">
        <f t="shared" si="0"/>
        <v>2015Q3</v>
      </c>
      <c r="B12" s="2">
        <v>42248</v>
      </c>
      <c r="C12" s="1">
        <f t="shared" si="1"/>
        <v>2015</v>
      </c>
      <c r="D12" s="1">
        <f>VLOOKUP($B12,Q_GDP_Input!$M:$O,3,0)</f>
        <v>92.651600000000002</v>
      </c>
      <c r="E12" s="1">
        <f>IFERROR(VLOOKUP(B12,Q_GDP_Input!$M:$O,3,0),E9*(1+VLOOKUP(A12,Q_GDP_Input!$B:$I,6,0)))</f>
        <v>92.651600000000002</v>
      </c>
      <c r="F12" s="1">
        <f t="shared" si="4"/>
        <v>92.73360000000001</v>
      </c>
      <c r="G12" s="1">
        <f t="shared" si="2"/>
        <v>92.651600000000002</v>
      </c>
      <c r="H12"/>
      <c r="I12" t="str">
        <f t="shared" si="5"/>
        <v>2015_6</v>
      </c>
      <c r="J12" t="s">
        <v>0</v>
      </c>
      <c r="K12" s="27">
        <f t="shared" si="6"/>
        <v>92.213899999999995</v>
      </c>
      <c r="L12" t="s">
        <v>0</v>
      </c>
      <c r="R12" s="2">
        <v>42248</v>
      </c>
      <c r="S12">
        <f t="shared" si="3"/>
        <v>92.651600000000002</v>
      </c>
    </row>
    <row r="13" spans="1:38" x14ac:dyDescent="0.45">
      <c r="A13" s="1" t="str">
        <f t="shared" si="0"/>
        <v>2015Q4</v>
      </c>
      <c r="B13" s="2">
        <v>42278</v>
      </c>
      <c r="C13" s="1">
        <f t="shared" si="1"/>
        <v>2015</v>
      </c>
      <c r="D13" s="1">
        <f>VLOOKUP($B13,Q_GDP_Input!$M:$O,3,0)</f>
        <v>93.029499999999999</v>
      </c>
      <c r="E13" s="1">
        <f>IFERROR(VLOOKUP(B13,Q_GDP_Input!$M:$O,3,0),E10*(1+VLOOKUP(A13,Q_GDP_Input!$B:$I,6,0)))</f>
        <v>93.029499999999999</v>
      </c>
      <c r="F13" s="1">
        <f t="shared" si="4"/>
        <v>92.850099999999998</v>
      </c>
      <c r="G13" s="1">
        <f t="shared" si="2"/>
        <v>93.029499999999999</v>
      </c>
      <c r="H13"/>
      <c r="I13" t="str">
        <f t="shared" si="5"/>
        <v>2015_7</v>
      </c>
      <c r="J13" t="s">
        <v>0</v>
      </c>
      <c r="K13" s="27">
        <f t="shared" si="6"/>
        <v>92.652600000000007</v>
      </c>
      <c r="L13" t="s">
        <v>0</v>
      </c>
      <c r="R13" s="2">
        <v>42278</v>
      </c>
      <c r="S13">
        <f t="shared" si="3"/>
        <v>93.029499999999999</v>
      </c>
    </row>
    <row r="14" spans="1:38" x14ac:dyDescent="0.45">
      <c r="A14" s="1" t="str">
        <f t="shared" si="0"/>
        <v>2015Q4</v>
      </c>
      <c r="B14" s="2">
        <v>42309</v>
      </c>
      <c r="C14" s="1">
        <f t="shared" si="1"/>
        <v>2015</v>
      </c>
      <c r="D14" s="1">
        <f>VLOOKUP($B14,Q_GDP_Input!$M:$O,3,0)</f>
        <v>92.869200000000006</v>
      </c>
      <c r="E14" s="1">
        <f>IFERROR(VLOOKUP(B14,Q_GDP_Input!$M:$O,3,0),E11*(1+VLOOKUP(A14,Q_GDP_Input!$B:$I,6,0)))</f>
        <v>92.869200000000006</v>
      </c>
      <c r="F14" s="1">
        <f t="shared" si="4"/>
        <v>93.05573333333335</v>
      </c>
      <c r="G14" s="1">
        <f t="shared" si="2"/>
        <v>92.869200000000006</v>
      </c>
      <c r="H14"/>
      <c r="I14" t="str">
        <f t="shared" si="5"/>
        <v>2015_8</v>
      </c>
      <c r="J14" t="s">
        <v>0</v>
      </c>
      <c r="K14" s="27">
        <f t="shared" si="6"/>
        <v>92.5197</v>
      </c>
      <c r="L14" t="s">
        <v>0</v>
      </c>
      <c r="R14" s="2">
        <v>42309</v>
      </c>
      <c r="S14">
        <f t="shared" si="3"/>
        <v>92.869200000000006</v>
      </c>
    </row>
    <row r="15" spans="1:38" x14ac:dyDescent="0.45">
      <c r="A15" s="1" t="str">
        <f t="shared" si="0"/>
        <v>2015Q4</v>
      </c>
      <c r="B15" s="2">
        <v>42339</v>
      </c>
      <c r="C15" s="1">
        <f t="shared" si="1"/>
        <v>2015</v>
      </c>
      <c r="D15" s="1">
        <f>VLOOKUP($B15,Q_GDP_Input!$M:$O,3,0)</f>
        <v>93.268500000000003</v>
      </c>
      <c r="E15" s="1">
        <f>IFERROR(VLOOKUP(B15,Q_GDP_Input!$M:$O,3,0),E12*(1+VLOOKUP(A15,Q_GDP_Input!$B:$I,6,0)))</f>
        <v>93.268500000000003</v>
      </c>
      <c r="F15" s="1">
        <f t="shared" si="4"/>
        <v>93.126533333333327</v>
      </c>
      <c r="G15" s="1">
        <f t="shared" si="2"/>
        <v>93.268500000000003</v>
      </c>
      <c r="H15"/>
      <c r="I15" t="str">
        <f t="shared" si="5"/>
        <v>2015_9</v>
      </c>
      <c r="J15" t="s">
        <v>0</v>
      </c>
      <c r="K15" s="27">
        <f t="shared" si="6"/>
        <v>92.651600000000002</v>
      </c>
      <c r="L15" t="s">
        <v>0</v>
      </c>
      <c r="R15" s="2">
        <v>42339</v>
      </c>
      <c r="S15">
        <f t="shared" si="3"/>
        <v>93.268500000000003</v>
      </c>
    </row>
    <row r="16" spans="1:38" x14ac:dyDescent="0.45">
      <c r="A16" s="1" t="str">
        <f t="shared" si="0"/>
        <v>2016Q1</v>
      </c>
      <c r="B16" s="2">
        <v>42370</v>
      </c>
      <c r="C16" s="1">
        <f t="shared" si="1"/>
        <v>2016</v>
      </c>
      <c r="D16" s="1">
        <f>VLOOKUP($B16,Q_GDP_Input!$M:$O,3,0)</f>
        <v>93.241900000000001</v>
      </c>
      <c r="E16" s="1">
        <f>IFERROR(VLOOKUP(B16,Q_GDP_Input!$M:$O,3,0),E13*(1+VLOOKUP(A16,Q_GDP_Input!$B:$I,6,0)))</f>
        <v>93.241900000000001</v>
      </c>
      <c r="F16" s="1">
        <f t="shared" si="4"/>
        <v>93.348299999999995</v>
      </c>
      <c r="G16" s="1">
        <f t="shared" si="2"/>
        <v>93.241900000000001</v>
      </c>
      <c r="H16"/>
      <c r="I16" t="str">
        <f t="shared" si="5"/>
        <v>2015_10</v>
      </c>
      <c r="J16" t="s">
        <v>0</v>
      </c>
      <c r="K16" s="27">
        <f t="shared" si="6"/>
        <v>93.029499999999999</v>
      </c>
      <c r="L16" t="s">
        <v>0</v>
      </c>
      <c r="R16" s="2">
        <v>42370</v>
      </c>
      <c r="S16">
        <f t="shared" si="3"/>
        <v>93.241900000000001</v>
      </c>
    </row>
    <row r="17" spans="1:19" x14ac:dyDescent="0.45">
      <c r="A17" s="1" t="str">
        <f t="shared" si="0"/>
        <v>2016Q1</v>
      </c>
      <c r="B17" s="2">
        <v>42401</v>
      </c>
      <c r="C17" s="1">
        <f t="shared" si="1"/>
        <v>2016</v>
      </c>
      <c r="D17" s="1">
        <f>VLOOKUP($B17,Q_GDP_Input!$M:$O,3,0)</f>
        <v>93.534499999999994</v>
      </c>
      <c r="E17" s="1">
        <f>IFERROR(VLOOKUP(B17,Q_GDP_Input!$M:$O,3,0),E14*(1+VLOOKUP(A17,Q_GDP_Input!$B:$I,6,0)))</f>
        <v>93.534499999999994</v>
      </c>
      <c r="F17" s="1">
        <f t="shared" si="4"/>
        <v>93.499433333333329</v>
      </c>
      <c r="G17" s="1">
        <f t="shared" si="2"/>
        <v>93.534499999999994</v>
      </c>
      <c r="H17"/>
      <c r="I17" t="str">
        <f t="shared" si="5"/>
        <v>2015_11</v>
      </c>
      <c r="J17" t="s">
        <v>0</v>
      </c>
      <c r="K17" s="27">
        <f t="shared" si="6"/>
        <v>92.869200000000006</v>
      </c>
      <c r="L17" t="s">
        <v>0</v>
      </c>
      <c r="R17" s="2">
        <v>42401</v>
      </c>
      <c r="S17">
        <f t="shared" si="3"/>
        <v>93.534499999999994</v>
      </c>
    </row>
    <row r="18" spans="1:19" x14ac:dyDescent="0.45">
      <c r="A18" s="1" t="str">
        <f t="shared" si="0"/>
        <v>2016Q1</v>
      </c>
      <c r="B18" s="2">
        <v>42430</v>
      </c>
      <c r="C18" s="1">
        <f t="shared" si="1"/>
        <v>2016</v>
      </c>
      <c r="D18" s="1">
        <f>VLOOKUP($B18,Q_GDP_Input!$M:$O,3,0)</f>
        <v>93.721900000000005</v>
      </c>
      <c r="E18" s="1">
        <f>IFERROR(VLOOKUP(B18,Q_GDP_Input!$M:$O,3,0),E15*(1+VLOOKUP(A18,Q_GDP_Input!$B:$I,6,0)))</f>
        <v>93.721900000000005</v>
      </c>
      <c r="F18" s="1">
        <f t="shared" si="4"/>
        <v>93.826599999999985</v>
      </c>
      <c r="G18" s="1">
        <f t="shared" si="2"/>
        <v>93.721900000000005</v>
      </c>
      <c r="H18"/>
      <c r="I18" t="str">
        <f t="shared" si="5"/>
        <v>2015_12</v>
      </c>
      <c r="J18" t="s">
        <v>0</v>
      </c>
      <c r="K18" s="27">
        <f t="shared" si="6"/>
        <v>93.268500000000003</v>
      </c>
      <c r="L18" t="s">
        <v>0</v>
      </c>
      <c r="R18" s="2">
        <v>42430</v>
      </c>
      <c r="S18">
        <f t="shared" si="3"/>
        <v>93.721900000000005</v>
      </c>
    </row>
    <row r="19" spans="1:19" x14ac:dyDescent="0.45">
      <c r="A19" s="1" t="str">
        <f t="shared" si="0"/>
        <v>2016Q2</v>
      </c>
      <c r="B19" s="2">
        <v>42461</v>
      </c>
      <c r="C19" s="1">
        <f t="shared" si="1"/>
        <v>2016</v>
      </c>
      <c r="D19" s="1">
        <f>VLOOKUP($B19,Q_GDP_Input!$M:$O,3,0)</f>
        <v>94.223399999999998</v>
      </c>
      <c r="E19" s="1">
        <f>IFERROR(VLOOKUP(B19,Q_GDP_Input!$M:$O,3,0),E16*(1+VLOOKUP(A19,Q_GDP_Input!$B:$I,6,0)))</f>
        <v>94.223399999999998</v>
      </c>
      <c r="F19" s="1">
        <f t="shared" si="4"/>
        <v>93.987300000000005</v>
      </c>
      <c r="G19" s="1">
        <f t="shared" si="2"/>
        <v>94.223399999999998</v>
      </c>
      <c r="H19"/>
      <c r="I19" t="str">
        <f t="shared" si="5"/>
        <v>2016_1</v>
      </c>
      <c r="J19" t="s">
        <v>0</v>
      </c>
      <c r="K19" s="27">
        <f t="shared" si="6"/>
        <v>93.241900000000001</v>
      </c>
      <c r="L19" t="s">
        <v>0</v>
      </c>
      <c r="R19" s="2">
        <v>42461</v>
      </c>
      <c r="S19">
        <f t="shared" si="3"/>
        <v>94.223399999999998</v>
      </c>
    </row>
    <row r="20" spans="1:19" x14ac:dyDescent="0.45">
      <c r="A20" s="1" t="str">
        <f t="shared" si="0"/>
        <v>2016Q2</v>
      </c>
      <c r="B20" s="2">
        <v>42491</v>
      </c>
      <c r="C20" s="1">
        <f t="shared" si="1"/>
        <v>2016</v>
      </c>
      <c r="D20" s="1">
        <f>VLOOKUP($B20,Q_GDP_Input!$M:$O,3,0)</f>
        <v>94.016599999999997</v>
      </c>
      <c r="E20" s="1">
        <f>IFERROR(VLOOKUP(B20,Q_GDP_Input!$M:$O,3,0),E17*(1+VLOOKUP(A20,Q_GDP_Input!$B:$I,6,0)))</f>
        <v>94.016599999999997</v>
      </c>
      <c r="F20" s="1">
        <f t="shared" si="4"/>
        <v>94.124533333333332</v>
      </c>
      <c r="G20" s="1">
        <f t="shared" si="2"/>
        <v>94.016599999999997</v>
      </c>
      <c r="H20"/>
      <c r="I20" t="str">
        <f t="shared" si="5"/>
        <v>2016_2</v>
      </c>
      <c r="J20" t="s">
        <v>0</v>
      </c>
      <c r="K20" s="27">
        <f t="shared" si="6"/>
        <v>93.534499999999994</v>
      </c>
      <c r="L20" t="s">
        <v>0</v>
      </c>
      <c r="R20" s="2">
        <v>42491</v>
      </c>
      <c r="S20">
        <f t="shared" si="3"/>
        <v>94.016599999999997</v>
      </c>
    </row>
    <row r="21" spans="1:19" x14ac:dyDescent="0.45">
      <c r="A21" s="1" t="str">
        <f t="shared" si="0"/>
        <v>2016Q2</v>
      </c>
      <c r="B21" s="2">
        <v>42522</v>
      </c>
      <c r="C21" s="1">
        <f t="shared" si="1"/>
        <v>2016</v>
      </c>
      <c r="D21" s="1">
        <f>VLOOKUP($B21,Q_GDP_Input!$M:$O,3,0)</f>
        <v>94.133600000000001</v>
      </c>
      <c r="E21" s="1">
        <f>IFERROR(VLOOKUP(B21,Q_GDP_Input!$M:$O,3,0),E18*(1+VLOOKUP(A21,Q_GDP_Input!$B:$I,6,0)))</f>
        <v>94.133600000000001</v>
      </c>
      <c r="F21" s="1">
        <f t="shared" si="4"/>
        <v>94.130999999999986</v>
      </c>
      <c r="G21" s="1">
        <f t="shared" si="2"/>
        <v>94.133600000000001</v>
      </c>
      <c r="H21"/>
      <c r="I21" t="str">
        <f t="shared" si="5"/>
        <v>2016_3</v>
      </c>
      <c r="J21" t="s">
        <v>0</v>
      </c>
      <c r="K21" s="27">
        <f t="shared" si="6"/>
        <v>93.721900000000005</v>
      </c>
      <c r="L21" t="s">
        <v>0</v>
      </c>
      <c r="R21" s="2">
        <v>42522</v>
      </c>
      <c r="S21">
        <f t="shared" si="3"/>
        <v>94.133600000000001</v>
      </c>
    </row>
    <row r="22" spans="1:19" x14ac:dyDescent="0.45">
      <c r="A22" s="1" t="str">
        <f t="shared" si="0"/>
        <v>2016Q3</v>
      </c>
      <c r="B22" s="2">
        <v>42552</v>
      </c>
      <c r="C22" s="1">
        <f t="shared" si="1"/>
        <v>2016</v>
      </c>
      <c r="D22" s="1">
        <f>VLOOKUP($B22,Q_GDP_Input!$M:$O,3,0)</f>
        <v>94.242800000000003</v>
      </c>
      <c r="E22" s="1">
        <f>IFERROR(VLOOKUP(B22,Q_GDP_Input!$M:$O,3,0),E19*(1+VLOOKUP(A22,Q_GDP_Input!$B:$I,6,0)))</f>
        <v>94.242800000000003</v>
      </c>
      <c r="F22" s="1">
        <f t="shared" si="4"/>
        <v>94.304733333333331</v>
      </c>
      <c r="G22" s="1">
        <f t="shared" si="2"/>
        <v>94.242800000000003</v>
      </c>
      <c r="H22"/>
      <c r="I22" t="str">
        <f t="shared" si="5"/>
        <v>2016_4</v>
      </c>
      <c r="J22" t="s">
        <v>0</v>
      </c>
      <c r="K22" s="27">
        <f t="shared" si="6"/>
        <v>94.223399999999998</v>
      </c>
      <c r="L22" t="s">
        <v>0</v>
      </c>
      <c r="R22" s="2">
        <v>42552</v>
      </c>
      <c r="S22">
        <f t="shared" si="3"/>
        <v>94.242800000000003</v>
      </c>
    </row>
    <row r="23" spans="1:19" x14ac:dyDescent="0.45">
      <c r="A23" s="1" t="str">
        <f t="shared" si="0"/>
        <v>2016Q3</v>
      </c>
      <c r="B23" s="2">
        <v>42583</v>
      </c>
      <c r="C23" s="1">
        <f t="shared" si="1"/>
        <v>2016</v>
      </c>
      <c r="D23" s="1">
        <f>VLOOKUP($B23,Q_GDP_Input!$M:$O,3,0)</f>
        <v>94.537800000000004</v>
      </c>
      <c r="E23" s="1">
        <f>IFERROR(VLOOKUP(B23,Q_GDP_Input!$M:$O,3,0),E20*(1+VLOOKUP(A23,Q_GDP_Input!$B:$I,6,0)))</f>
        <v>94.537800000000004</v>
      </c>
      <c r="F23" s="1">
        <f t="shared" si="4"/>
        <v>94.608933333333326</v>
      </c>
      <c r="G23" s="1">
        <f t="shared" si="2"/>
        <v>94.537800000000004</v>
      </c>
      <c r="H23"/>
      <c r="I23" t="str">
        <f t="shared" si="5"/>
        <v>2016_5</v>
      </c>
      <c r="J23" t="s">
        <v>0</v>
      </c>
      <c r="K23" s="27">
        <f t="shared" si="6"/>
        <v>94.016599999999997</v>
      </c>
      <c r="L23" t="s">
        <v>0</v>
      </c>
      <c r="R23" s="2">
        <v>42583</v>
      </c>
      <c r="S23">
        <f t="shared" si="3"/>
        <v>94.537800000000004</v>
      </c>
    </row>
    <row r="24" spans="1:19" x14ac:dyDescent="0.45">
      <c r="A24" s="1" t="str">
        <f t="shared" si="0"/>
        <v>2016Q3</v>
      </c>
      <c r="B24" s="2">
        <v>42614</v>
      </c>
      <c r="C24" s="1">
        <f t="shared" si="1"/>
        <v>2016</v>
      </c>
      <c r="D24" s="1">
        <f>VLOOKUP($B24,Q_GDP_Input!$M:$O,3,0)</f>
        <v>95.046199999999999</v>
      </c>
      <c r="E24" s="1">
        <f>IFERROR(VLOOKUP(B24,Q_GDP_Input!$M:$O,3,0),E21*(1+VLOOKUP(A24,Q_GDP_Input!$B:$I,6,0)))</f>
        <v>95.046199999999999</v>
      </c>
      <c r="F24" s="1">
        <f t="shared" si="4"/>
        <v>94.773666666666671</v>
      </c>
      <c r="G24" s="1">
        <f t="shared" si="2"/>
        <v>95.046199999999999</v>
      </c>
      <c r="H24"/>
      <c r="I24" t="str">
        <f t="shared" si="5"/>
        <v>2016_6</v>
      </c>
      <c r="J24" t="s">
        <v>0</v>
      </c>
      <c r="K24" s="27">
        <f t="shared" si="6"/>
        <v>94.133600000000001</v>
      </c>
      <c r="L24" t="s">
        <v>0</v>
      </c>
      <c r="R24" s="2">
        <v>42614</v>
      </c>
      <c r="S24">
        <f t="shared" si="3"/>
        <v>95.046199999999999</v>
      </c>
    </row>
    <row r="25" spans="1:19" x14ac:dyDescent="0.45">
      <c r="A25" s="1" t="str">
        <f t="shared" si="0"/>
        <v>2016Q4</v>
      </c>
      <c r="B25" s="2">
        <v>42644</v>
      </c>
      <c r="C25" s="1">
        <f t="shared" si="1"/>
        <v>2016</v>
      </c>
      <c r="D25" s="1">
        <f>VLOOKUP($B25,Q_GDP_Input!$M:$O,3,0)</f>
        <v>94.736999999999995</v>
      </c>
      <c r="E25" s="1">
        <f>IFERROR(VLOOKUP(B25,Q_GDP_Input!$M:$O,3,0),E22*(1+VLOOKUP(A25,Q_GDP_Input!$B:$I,6,0)))</f>
        <v>94.736999999999995</v>
      </c>
      <c r="F25" s="1">
        <f t="shared" si="4"/>
        <v>95.010466666666659</v>
      </c>
      <c r="G25" s="1">
        <f t="shared" si="2"/>
        <v>94.736999999999995</v>
      </c>
      <c r="H25"/>
      <c r="I25" t="str">
        <f t="shared" si="5"/>
        <v>2016_7</v>
      </c>
      <c r="J25" t="s">
        <v>0</v>
      </c>
      <c r="K25" s="27">
        <f t="shared" si="6"/>
        <v>94.242800000000003</v>
      </c>
      <c r="L25" t="s">
        <v>0</v>
      </c>
      <c r="R25" s="2">
        <v>42644</v>
      </c>
      <c r="S25">
        <f t="shared" si="3"/>
        <v>94.736999999999995</v>
      </c>
    </row>
    <row r="26" spans="1:19" x14ac:dyDescent="0.45">
      <c r="A26" s="1" t="str">
        <f t="shared" si="0"/>
        <v>2016Q4</v>
      </c>
      <c r="B26" s="2">
        <v>42675</v>
      </c>
      <c r="C26" s="1">
        <f t="shared" si="1"/>
        <v>2016</v>
      </c>
      <c r="D26" s="1">
        <f>VLOOKUP($B26,Q_GDP_Input!$M:$O,3,0)</f>
        <v>95.248199999999997</v>
      </c>
      <c r="E26" s="1">
        <f>IFERROR(VLOOKUP(B26,Q_GDP_Input!$M:$O,3,0),E23*(1+VLOOKUP(A26,Q_GDP_Input!$B:$I,6,0)))</f>
        <v>95.248199999999997</v>
      </c>
      <c r="F26" s="1">
        <f t="shared" si="4"/>
        <v>95.310766666666666</v>
      </c>
      <c r="G26" s="1">
        <f t="shared" si="2"/>
        <v>95.248199999999997</v>
      </c>
      <c r="H26"/>
      <c r="I26" t="str">
        <f t="shared" si="5"/>
        <v>2016_8</v>
      </c>
      <c r="J26" t="s">
        <v>0</v>
      </c>
      <c r="K26" s="27">
        <f t="shared" si="6"/>
        <v>94.537800000000004</v>
      </c>
      <c r="L26" t="s">
        <v>0</v>
      </c>
      <c r="R26" s="2">
        <v>42675</v>
      </c>
      <c r="S26">
        <f t="shared" si="3"/>
        <v>95.248199999999997</v>
      </c>
    </row>
    <row r="27" spans="1:19" x14ac:dyDescent="0.45">
      <c r="A27" s="1" t="str">
        <f t="shared" si="0"/>
        <v>2016Q4</v>
      </c>
      <c r="B27" s="2">
        <v>42705</v>
      </c>
      <c r="C27" s="1">
        <f t="shared" si="1"/>
        <v>2016</v>
      </c>
      <c r="D27" s="1">
        <f>VLOOKUP($B27,Q_GDP_Input!$M:$O,3,0)</f>
        <v>95.947100000000006</v>
      </c>
      <c r="E27" s="1">
        <f>IFERROR(VLOOKUP(B27,Q_GDP_Input!$M:$O,3,0),E24*(1+VLOOKUP(A27,Q_GDP_Input!$B:$I,6,0)))</f>
        <v>95.947100000000006</v>
      </c>
      <c r="F27" s="1">
        <f t="shared" si="4"/>
        <v>95.758866666666677</v>
      </c>
      <c r="G27" s="1">
        <f t="shared" si="2"/>
        <v>95.947100000000006</v>
      </c>
      <c r="H27"/>
      <c r="I27" t="str">
        <f t="shared" si="5"/>
        <v>2016_9</v>
      </c>
      <c r="J27" t="s">
        <v>0</v>
      </c>
      <c r="K27" s="27">
        <f t="shared" si="6"/>
        <v>95.046199999999999</v>
      </c>
      <c r="L27" t="s">
        <v>0</v>
      </c>
      <c r="R27" s="2">
        <v>42705</v>
      </c>
      <c r="S27">
        <f t="shared" si="3"/>
        <v>95.947100000000006</v>
      </c>
    </row>
    <row r="28" spans="1:19" x14ac:dyDescent="0.45">
      <c r="A28" s="1" t="str">
        <f t="shared" si="0"/>
        <v>2017Q1</v>
      </c>
      <c r="B28" s="2">
        <v>42736</v>
      </c>
      <c r="C28" s="1">
        <f t="shared" si="1"/>
        <v>2017</v>
      </c>
      <c r="D28" s="1">
        <f>VLOOKUP($B28,Q_GDP_Input!$M:$O,3,0)</f>
        <v>96.081299999999999</v>
      </c>
      <c r="E28" s="1">
        <f>IFERROR(VLOOKUP(B28,Q_GDP_Input!$M:$O,3,0),E25*(1+VLOOKUP(A28,Q_GDP_Input!$B:$I,6,0)))</f>
        <v>96.081299999999999</v>
      </c>
      <c r="F28" s="1">
        <f t="shared" si="4"/>
        <v>96.045700000000011</v>
      </c>
      <c r="G28" s="1">
        <f t="shared" si="2"/>
        <v>96.081299999999999</v>
      </c>
      <c r="H28"/>
      <c r="I28" t="str">
        <f t="shared" si="5"/>
        <v>2016_10</v>
      </c>
      <c r="J28" t="s">
        <v>0</v>
      </c>
      <c r="K28" s="27">
        <f t="shared" si="6"/>
        <v>94.736999999999995</v>
      </c>
      <c r="L28" t="s">
        <v>0</v>
      </c>
      <c r="R28" s="2">
        <v>42736</v>
      </c>
      <c r="S28">
        <f t="shared" si="3"/>
        <v>96.081299999999999</v>
      </c>
    </row>
    <row r="29" spans="1:19" x14ac:dyDescent="0.45">
      <c r="A29" s="1" t="str">
        <f t="shared" si="0"/>
        <v>2017Q1</v>
      </c>
      <c r="B29" s="2">
        <v>42767</v>
      </c>
      <c r="C29" s="1">
        <f t="shared" si="1"/>
        <v>2017</v>
      </c>
      <c r="D29" s="1">
        <f>VLOOKUP($B29,Q_GDP_Input!$M:$O,3,0)</f>
        <v>96.108699999999999</v>
      </c>
      <c r="E29" s="1">
        <f>IFERROR(VLOOKUP(B29,Q_GDP_Input!$M:$O,3,0),E26*(1+VLOOKUP(A29,Q_GDP_Input!$B:$I,6,0)))</f>
        <v>96.108699999999999</v>
      </c>
      <c r="F29" s="1">
        <f t="shared" si="4"/>
        <v>96.133600000000001</v>
      </c>
      <c r="G29" s="1">
        <f t="shared" si="2"/>
        <v>96.108699999999999</v>
      </c>
      <c r="H29"/>
      <c r="I29" t="str">
        <f t="shared" si="5"/>
        <v>2016_11</v>
      </c>
      <c r="J29" t="s">
        <v>0</v>
      </c>
      <c r="K29" s="27">
        <f t="shared" si="6"/>
        <v>95.248199999999997</v>
      </c>
      <c r="L29" t="s">
        <v>0</v>
      </c>
      <c r="R29" s="2">
        <v>42767</v>
      </c>
      <c r="S29">
        <f t="shared" si="3"/>
        <v>96.108699999999999</v>
      </c>
    </row>
    <row r="30" spans="1:19" x14ac:dyDescent="0.45">
      <c r="A30" s="1" t="str">
        <f t="shared" si="0"/>
        <v>2017Q1</v>
      </c>
      <c r="B30" s="2">
        <v>42795</v>
      </c>
      <c r="C30" s="1">
        <f t="shared" si="1"/>
        <v>2017</v>
      </c>
      <c r="D30" s="1">
        <f>VLOOKUP($B30,Q_GDP_Input!$M:$O,3,0)</f>
        <v>96.210800000000006</v>
      </c>
      <c r="E30" s="1">
        <f>IFERROR(VLOOKUP(B30,Q_GDP_Input!$M:$O,3,0),E27*(1+VLOOKUP(A30,Q_GDP_Input!$B:$I,6,0)))</f>
        <v>96.210800000000006</v>
      </c>
      <c r="F30" s="1">
        <f t="shared" si="4"/>
        <v>96.310833333333335</v>
      </c>
      <c r="G30" s="1">
        <f t="shared" si="2"/>
        <v>96.210800000000006</v>
      </c>
      <c r="H30"/>
      <c r="I30" t="str">
        <f t="shared" si="5"/>
        <v>2016_12</v>
      </c>
      <c r="J30" t="s">
        <v>0</v>
      </c>
      <c r="K30" s="27">
        <f t="shared" si="6"/>
        <v>95.947100000000006</v>
      </c>
      <c r="L30" t="s">
        <v>0</v>
      </c>
      <c r="R30" s="2">
        <v>42795</v>
      </c>
      <c r="S30">
        <f t="shared" si="3"/>
        <v>96.210800000000006</v>
      </c>
    </row>
    <row r="31" spans="1:19" x14ac:dyDescent="0.45">
      <c r="A31" s="1" t="str">
        <f t="shared" si="0"/>
        <v>2017Q2</v>
      </c>
      <c r="B31" s="2">
        <v>42826</v>
      </c>
      <c r="C31" s="1">
        <f t="shared" si="1"/>
        <v>2017</v>
      </c>
      <c r="D31" s="1">
        <f>VLOOKUP($B31,Q_GDP_Input!$M:$O,3,0)</f>
        <v>96.613</v>
      </c>
      <c r="E31" s="1">
        <f>IFERROR(VLOOKUP(B31,Q_GDP_Input!$M:$O,3,0),E28*(1+VLOOKUP(A31,Q_GDP_Input!$B:$I,6,0)))</f>
        <v>96.613</v>
      </c>
      <c r="F31" s="1">
        <f t="shared" si="4"/>
        <v>96.528000000000006</v>
      </c>
      <c r="G31" s="1">
        <f t="shared" si="2"/>
        <v>96.613</v>
      </c>
      <c r="H31"/>
      <c r="I31" t="str">
        <f t="shared" si="5"/>
        <v>2017_1</v>
      </c>
      <c r="J31" t="s">
        <v>0</v>
      </c>
      <c r="K31" s="27">
        <f t="shared" si="6"/>
        <v>96.081299999999999</v>
      </c>
      <c r="L31" t="s">
        <v>0</v>
      </c>
      <c r="R31" s="2">
        <v>42826</v>
      </c>
      <c r="S31">
        <f t="shared" si="3"/>
        <v>96.613</v>
      </c>
    </row>
    <row r="32" spans="1:19" x14ac:dyDescent="0.45">
      <c r="A32" s="1" t="str">
        <f t="shared" si="0"/>
        <v>2017Q2</v>
      </c>
      <c r="B32" s="2">
        <v>42856</v>
      </c>
      <c r="C32" s="1">
        <f t="shared" si="1"/>
        <v>2017</v>
      </c>
      <c r="D32" s="1">
        <f>VLOOKUP($B32,Q_GDP_Input!$M:$O,3,0)</f>
        <v>96.760199999999998</v>
      </c>
      <c r="E32" s="1">
        <f>IFERROR(VLOOKUP(B32,Q_GDP_Input!$M:$O,3,0),E29*(1+VLOOKUP(A32,Q_GDP_Input!$B:$I,6,0)))</f>
        <v>96.760199999999998</v>
      </c>
      <c r="F32" s="1">
        <f t="shared" si="4"/>
        <v>96.716000000000008</v>
      </c>
      <c r="G32" s="1">
        <f t="shared" si="2"/>
        <v>96.760199999999998</v>
      </c>
      <c r="H32"/>
      <c r="I32" t="str">
        <f t="shared" si="5"/>
        <v>2017_2</v>
      </c>
      <c r="J32" t="s">
        <v>0</v>
      </c>
      <c r="K32" s="27">
        <f t="shared" si="6"/>
        <v>96.108699999999999</v>
      </c>
      <c r="L32" t="s">
        <v>0</v>
      </c>
      <c r="R32" s="2">
        <v>42856</v>
      </c>
      <c r="S32">
        <f t="shared" si="3"/>
        <v>96.760199999999998</v>
      </c>
    </row>
    <row r="33" spans="1:19" x14ac:dyDescent="0.45">
      <c r="A33" s="1" t="str">
        <f t="shared" si="0"/>
        <v>2017Q2</v>
      </c>
      <c r="B33" s="2">
        <v>42887</v>
      </c>
      <c r="C33" s="1">
        <f t="shared" si="1"/>
        <v>2017</v>
      </c>
      <c r="D33" s="1">
        <f>VLOOKUP($B33,Q_GDP_Input!$M:$O,3,0)</f>
        <v>96.774799999999999</v>
      </c>
      <c r="E33" s="1">
        <f>IFERROR(VLOOKUP(B33,Q_GDP_Input!$M:$O,3,0),E30*(1+VLOOKUP(A33,Q_GDP_Input!$B:$I,6,0)))</f>
        <v>96.774799999999999</v>
      </c>
      <c r="F33" s="1">
        <f t="shared" si="4"/>
        <v>96.837066666666672</v>
      </c>
      <c r="G33" s="1">
        <f t="shared" si="2"/>
        <v>96.774799999999999</v>
      </c>
      <c r="H33"/>
      <c r="I33" t="str">
        <f t="shared" si="5"/>
        <v>2017_3</v>
      </c>
      <c r="J33" t="s">
        <v>0</v>
      </c>
      <c r="K33" s="27">
        <f t="shared" si="6"/>
        <v>96.210800000000006</v>
      </c>
      <c r="L33" t="s">
        <v>0</v>
      </c>
      <c r="R33" s="2">
        <v>42887</v>
      </c>
      <c r="S33">
        <f t="shared" si="3"/>
        <v>96.774799999999999</v>
      </c>
    </row>
    <row r="34" spans="1:19" x14ac:dyDescent="0.45">
      <c r="A34" s="1" t="str">
        <f t="shared" si="0"/>
        <v>2017Q3</v>
      </c>
      <c r="B34" s="2">
        <v>42917</v>
      </c>
      <c r="C34" s="1">
        <f t="shared" si="1"/>
        <v>2017</v>
      </c>
      <c r="D34" s="1">
        <f>VLOOKUP($B34,Q_GDP_Input!$M:$O,3,0)</f>
        <v>96.976200000000006</v>
      </c>
      <c r="E34" s="1">
        <f>IFERROR(VLOOKUP(B34,Q_GDP_Input!$M:$O,3,0),E31*(1+VLOOKUP(A34,Q_GDP_Input!$B:$I,6,0)))</f>
        <v>96.976200000000006</v>
      </c>
      <c r="F34" s="1">
        <f t="shared" si="4"/>
        <v>96.970799999999997</v>
      </c>
      <c r="G34" s="1">
        <f t="shared" si="2"/>
        <v>96.976200000000006</v>
      </c>
      <c r="H34"/>
      <c r="I34" t="str">
        <f t="shared" si="5"/>
        <v>2017_4</v>
      </c>
      <c r="J34" t="s">
        <v>0</v>
      </c>
      <c r="K34" s="27">
        <f t="shared" si="6"/>
        <v>96.613</v>
      </c>
      <c r="L34" t="s">
        <v>0</v>
      </c>
      <c r="R34" s="2">
        <v>42917</v>
      </c>
      <c r="S34">
        <f t="shared" si="3"/>
        <v>96.976200000000006</v>
      </c>
    </row>
    <row r="35" spans="1:19" x14ac:dyDescent="0.45">
      <c r="A35" s="1" t="str">
        <f t="shared" si="0"/>
        <v>2017Q3</v>
      </c>
      <c r="B35" s="2">
        <v>42948</v>
      </c>
      <c r="C35" s="1">
        <f t="shared" si="1"/>
        <v>2017</v>
      </c>
      <c r="D35" s="1">
        <f>VLOOKUP($B35,Q_GDP_Input!$M:$O,3,0)</f>
        <v>97.1614</v>
      </c>
      <c r="E35" s="1">
        <f>IFERROR(VLOOKUP(B35,Q_GDP_Input!$M:$O,3,0),E32*(1+VLOOKUP(A35,Q_GDP_Input!$B:$I,6,0)))</f>
        <v>97.1614</v>
      </c>
      <c r="F35" s="1">
        <f t="shared" si="4"/>
        <v>97.238033333333348</v>
      </c>
      <c r="G35" s="1">
        <f t="shared" si="2"/>
        <v>97.1614</v>
      </c>
      <c r="H35"/>
      <c r="I35" t="str">
        <f t="shared" si="5"/>
        <v>2017_5</v>
      </c>
      <c r="J35" t="s">
        <v>0</v>
      </c>
      <c r="K35" s="27">
        <f t="shared" si="6"/>
        <v>96.760199999999998</v>
      </c>
      <c r="L35" t="s">
        <v>0</v>
      </c>
      <c r="R35" s="2">
        <v>42948</v>
      </c>
      <c r="S35">
        <f t="shared" si="3"/>
        <v>97.1614</v>
      </c>
    </row>
    <row r="36" spans="1:19" x14ac:dyDescent="0.45">
      <c r="A36" s="1" t="str">
        <f t="shared" si="0"/>
        <v>2017Q3</v>
      </c>
      <c r="B36" s="2">
        <v>42979</v>
      </c>
      <c r="C36" s="1">
        <f t="shared" si="1"/>
        <v>2017</v>
      </c>
      <c r="D36" s="1">
        <f>VLOOKUP($B36,Q_GDP_Input!$M:$O,3,0)</f>
        <v>97.576499999999996</v>
      </c>
      <c r="E36" s="1">
        <f>IFERROR(VLOOKUP(B36,Q_GDP_Input!$M:$O,3,0),E33*(1+VLOOKUP(A36,Q_GDP_Input!$B:$I,6,0)))</f>
        <v>97.576499999999996</v>
      </c>
      <c r="F36" s="1">
        <f t="shared" si="4"/>
        <v>97.448899999999995</v>
      </c>
      <c r="G36" s="1">
        <f t="shared" si="2"/>
        <v>97.576499999999996</v>
      </c>
      <c r="H36"/>
      <c r="I36" t="str">
        <f t="shared" si="5"/>
        <v>2017_6</v>
      </c>
      <c r="J36" t="s">
        <v>0</v>
      </c>
      <c r="K36" s="27">
        <f t="shared" si="6"/>
        <v>96.774799999999999</v>
      </c>
      <c r="L36" t="s">
        <v>0</v>
      </c>
      <c r="R36" s="2">
        <v>42979</v>
      </c>
      <c r="S36">
        <f t="shared" ref="S36:S67" si="7">G36</f>
        <v>97.576499999999996</v>
      </c>
    </row>
    <row r="37" spans="1:19" x14ac:dyDescent="0.45">
      <c r="A37" s="1" t="str">
        <f t="shared" si="0"/>
        <v>2017Q4</v>
      </c>
      <c r="B37" s="2">
        <v>43009</v>
      </c>
      <c r="C37" s="1">
        <f t="shared" si="1"/>
        <v>2017</v>
      </c>
      <c r="D37" s="1">
        <f>VLOOKUP($B37,Q_GDP_Input!$M:$O,3,0)</f>
        <v>97.608800000000002</v>
      </c>
      <c r="E37" s="1">
        <f>IFERROR(VLOOKUP(B37,Q_GDP_Input!$M:$O,3,0),E34*(1+VLOOKUP(A37,Q_GDP_Input!$B:$I,6,0)))</f>
        <v>97.608800000000002</v>
      </c>
      <c r="F37" s="1">
        <f t="shared" si="4"/>
        <v>97.670900000000003</v>
      </c>
      <c r="G37" s="1">
        <f t="shared" si="2"/>
        <v>97.608800000000002</v>
      </c>
      <c r="H37"/>
      <c r="I37" t="str">
        <f t="shared" si="5"/>
        <v>2017_7</v>
      </c>
      <c r="J37" t="s">
        <v>0</v>
      </c>
      <c r="K37" s="27">
        <f t="shared" si="6"/>
        <v>96.976200000000006</v>
      </c>
      <c r="L37" t="s">
        <v>0</v>
      </c>
      <c r="R37" s="2">
        <v>43009</v>
      </c>
      <c r="S37">
        <f t="shared" si="7"/>
        <v>97.608800000000002</v>
      </c>
    </row>
    <row r="38" spans="1:19" x14ac:dyDescent="0.45">
      <c r="A38" s="1" t="str">
        <f t="shared" si="0"/>
        <v>2017Q4</v>
      </c>
      <c r="B38" s="2">
        <v>43040</v>
      </c>
      <c r="C38" s="1">
        <f t="shared" si="1"/>
        <v>2017</v>
      </c>
      <c r="D38" s="1">
        <f>VLOOKUP($B38,Q_GDP_Input!$M:$O,3,0)</f>
        <v>97.827399999999997</v>
      </c>
      <c r="E38" s="1">
        <f>IFERROR(VLOOKUP(B38,Q_GDP_Input!$M:$O,3,0),E35*(1+VLOOKUP(A38,Q_GDP_Input!$B:$I,6,0)))</f>
        <v>97.827399999999997</v>
      </c>
      <c r="F38" s="1">
        <f t="shared" si="4"/>
        <v>97.829666666666654</v>
      </c>
      <c r="G38" s="1">
        <f t="shared" si="2"/>
        <v>97.827399999999997</v>
      </c>
      <c r="H38"/>
      <c r="I38" t="str">
        <f t="shared" si="5"/>
        <v>2017_8</v>
      </c>
      <c r="J38" t="s">
        <v>0</v>
      </c>
      <c r="K38" s="27">
        <f t="shared" si="6"/>
        <v>97.1614</v>
      </c>
      <c r="L38" t="s">
        <v>0</v>
      </c>
      <c r="R38" s="2">
        <v>43040</v>
      </c>
      <c r="S38">
        <f t="shared" si="7"/>
        <v>97.827399999999997</v>
      </c>
    </row>
    <row r="39" spans="1:19" x14ac:dyDescent="0.45">
      <c r="A39" s="1" t="str">
        <f t="shared" si="0"/>
        <v>2017Q4</v>
      </c>
      <c r="B39" s="2">
        <v>43070</v>
      </c>
      <c r="C39" s="1">
        <f t="shared" si="1"/>
        <v>2017</v>
      </c>
      <c r="D39" s="1">
        <f>VLOOKUP($B39,Q_GDP_Input!$M:$O,3,0)</f>
        <v>98.052800000000005</v>
      </c>
      <c r="E39" s="1">
        <f>IFERROR(VLOOKUP(B39,Q_GDP_Input!$M:$O,3,0),E36*(1+VLOOKUP(A39,Q_GDP_Input!$B:$I,6,0)))</f>
        <v>98.052800000000005</v>
      </c>
      <c r="F39" s="1">
        <f t="shared" si="4"/>
        <v>97.904100000000014</v>
      </c>
      <c r="G39" s="1">
        <f t="shared" si="2"/>
        <v>98.052800000000005</v>
      </c>
      <c r="H39"/>
      <c r="I39" t="str">
        <f t="shared" si="5"/>
        <v>2017_9</v>
      </c>
      <c r="J39" t="s">
        <v>0</v>
      </c>
      <c r="K39" s="27">
        <f t="shared" si="6"/>
        <v>97.576499999999996</v>
      </c>
      <c r="L39" t="s">
        <v>0</v>
      </c>
      <c r="R39" s="2">
        <v>43070</v>
      </c>
      <c r="S39">
        <f t="shared" si="7"/>
        <v>98.052800000000005</v>
      </c>
    </row>
    <row r="40" spans="1:19" x14ac:dyDescent="0.45">
      <c r="A40" s="1" t="str">
        <f t="shared" si="0"/>
        <v>2018Q1</v>
      </c>
      <c r="B40" s="2">
        <v>43101</v>
      </c>
      <c r="C40" s="1">
        <f t="shared" si="1"/>
        <v>2018</v>
      </c>
      <c r="D40" s="1">
        <f>VLOOKUP($B40,Q_GDP_Input!$M:$O,3,0)</f>
        <v>97.832099999999997</v>
      </c>
      <c r="E40" s="1">
        <f>IFERROR(VLOOKUP(B40,Q_GDP_Input!$M:$O,3,0),E37*(1+VLOOKUP(A40,Q_GDP_Input!$B:$I,6,0)))</f>
        <v>97.832099999999997</v>
      </c>
      <c r="F40" s="1">
        <f t="shared" si="4"/>
        <v>97.9208</v>
      </c>
      <c r="G40" s="1">
        <f t="shared" si="2"/>
        <v>97.832099999999997</v>
      </c>
      <c r="H40"/>
      <c r="I40" t="str">
        <f t="shared" si="5"/>
        <v>2017_10</v>
      </c>
      <c r="J40" t="s">
        <v>0</v>
      </c>
      <c r="K40" s="27">
        <f t="shared" si="6"/>
        <v>97.608800000000002</v>
      </c>
      <c r="L40" t="s">
        <v>0</v>
      </c>
      <c r="R40" s="2">
        <v>43101</v>
      </c>
      <c r="S40">
        <f t="shared" si="7"/>
        <v>97.832099999999997</v>
      </c>
    </row>
    <row r="41" spans="1:19" x14ac:dyDescent="0.45">
      <c r="A41" s="1" t="str">
        <f t="shared" si="0"/>
        <v>2018Q1</v>
      </c>
      <c r="B41" s="2">
        <v>43132</v>
      </c>
      <c r="C41" s="1">
        <f t="shared" si="1"/>
        <v>2018</v>
      </c>
      <c r="D41" s="1">
        <f>VLOOKUP($B41,Q_GDP_Input!$M:$O,3,0)</f>
        <v>97.877499999999998</v>
      </c>
      <c r="E41" s="1">
        <f>IFERROR(VLOOKUP(B41,Q_GDP_Input!$M:$O,3,0),E38*(1+VLOOKUP(A41,Q_GDP_Input!$B:$I,6,0)))</f>
        <v>97.877499999999998</v>
      </c>
      <c r="F41" s="1">
        <f t="shared" si="4"/>
        <v>97.903433333333325</v>
      </c>
      <c r="G41" s="1">
        <f t="shared" si="2"/>
        <v>97.877499999999998</v>
      </c>
      <c r="H41"/>
      <c r="I41" t="str">
        <f t="shared" si="5"/>
        <v>2017_11</v>
      </c>
      <c r="J41" t="s">
        <v>0</v>
      </c>
      <c r="K41" s="27">
        <f t="shared" si="6"/>
        <v>97.827399999999997</v>
      </c>
      <c r="L41" t="s">
        <v>0</v>
      </c>
      <c r="R41" s="2">
        <v>43132</v>
      </c>
      <c r="S41">
        <f t="shared" si="7"/>
        <v>97.877499999999998</v>
      </c>
    </row>
    <row r="42" spans="1:19" x14ac:dyDescent="0.45">
      <c r="A42" s="1" t="str">
        <f t="shared" si="0"/>
        <v>2018Q1</v>
      </c>
      <c r="B42" s="2">
        <v>43160</v>
      </c>
      <c r="C42" s="1">
        <f t="shared" si="1"/>
        <v>2018</v>
      </c>
      <c r="D42" s="1">
        <f>VLOOKUP($B42,Q_GDP_Input!$M:$O,3,0)</f>
        <v>98.000699999999995</v>
      </c>
      <c r="E42" s="1">
        <f>IFERROR(VLOOKUP(B42,Q_GDP_Input!$M:$O,3,0),E39*(1+VLOOKUP(A42,Q_GDP_Input!$B:$I,6,0)))</f>
        <v>98.000699999999995</v>
      </c>
      <c r="F42" s="1">
        <f t="shared" si="4"/>
        <v>97.882400000000004</v>
      </c>
      <c r="G42" s="1">
        <f t="shared" si="2"/>
        <v>98.000699999999995</v>
      </c>
      <c r="H42"/>
      <c r="I42" t="str">
        <f t="shared" si="5"/>
        <v>2017_12</v>
      </c>
      <c r="J42" t="s">
        <v>0</v>
      </c>
      <c r="K42" s="27">
        <f t="shared" si="6"/>
        <v>98.052800000000005</v>
      </c>
      <c r="L42" t="s">
        <v>0</v>
      </c>
      <c r="R42" s="2">
        <v>43160</v>
      </c>
      <c r="S42">
        <f t="shared" si="7"/>
        <v>98.000699999999995</v>
      </c>
    </row>
    <row r="43" spans="1:19" x14ac:dyDescent="0.45">
      <c r="A43" s="1" t="str">
        <f t="shared" si="0"/>
        <v>2018Q2</v>
      </c>
      <c r="B43" s="2">
        <v>43191</v>
      </c>
      <c r="C43" s="1">
        <f t="shared" si="1"/>
        <v>2018</v>
      </c>
      <c r="D43" s="1">
        <f>VLOOKUP($B43,Q_GDP_Input!$M:$O,3,0)</f>
        <v>97.769000000000005</v>
      </c>
      <c r="E43" s="1">
        <f>IFERROR(VLOOKUP(B43,Q_GDP_Input!$M:$O,3,0),E40*(1+VLOOKUP(A43,Q_GDP_Input!$B:$I,6,0)))</f>
        <v>97.769000000000005</v>
      </c>
      <c r="F43" s="1">
        <f t="shared" si="4"/>
        <v>97.951066666666676</v>
      </c>
      <c r="G43" s="1">
        <f t="shared" si="2"/>
        <v>97.769000000000005</v>
      </c>
      <c r="H43"/>
      <c r="I43" t="str">
        <f t="shared" si="5"/>
        <v>2018_1</v>
      </c>
      <c r="J43" t="s">
        <v>0</v>
      </c>
      <c r="K43" s="27">
        <f t="shared" si="6"/>
        <v>97.832099999999997</v>
      </c>
      <c r="L43" t="s">
        <v>0</v>
      </c>
      <c r="R43" s="2">
        <v>43191</v>
      </c>
      <c r="S43">
        <f t="shared" si="7"/>
        <v>97.769000000000005</v>
      </c>
    </row>
    <row r="44" spans="1:19" x14ac:dyDescent="0.45">
      <c r="A44" s="1" t="str">
        <f t="shared" si="0"/>
        <v>2018Q2</v>
      </c>
      <c r="B44" s="2">
        <v>43221</v>
      </c>
      <c r="C44" s="1">
        <f t="shared" si="1"/>
        <v>2018</v>
      </c>
      <c r="D44" s="1">
        <f>VLOOKUP($B44,Q_GDP_Input!$M:$O,3,0)</f>
        <v>98.083500000000001</v>
      </c>
      <c r="E44" s="1">
        <f>IFERROR(VLOOKUP(B44,Q_GDP_Input!$M:$O,3,0),E41*(1+VLOOKUP(A44,Q_GDP_Input!$B:$I,6,0)))</f>
        <v>98.083500000000001</v>
      </c>
      <c r="F44" s="1">
        <f t="shared" si="4"/>
        <v>98.094033333333343</v>
      </c>
      <c r="G44" s="1">
        <f t="shared" si="2"/>
        <v>98.083500000000001</v>
      </c>
      <c r="H44"/>
      <c r="I44" t="str">
        <f t="shared" si="5"/>
        <v>2018_2</v>
      </c>
      <c r="J44" t="s">
        <v>0</v>
      </c>
      <c r="K44" s="27">
        <f t="shared" si="6"/>
        <v>97.877499999999998</v>
      </c>
      <c r="L44" t="s">
        <v>0</v>
      </c>
      <c r="R44" s="2">
        <v>43221</v>
      </c>
      <c r="S44">
        <f t="shared" si="7"/>
        <v>98.083500000000001</v>
      </c>
    </row>
    <row r="45" spans="1:19" x14ac:dyDescent="0.45">
      <c r="A45" s="1" t="str">
        <f t="shared" si="0"/>
        <v>2018Q2</v>
      </c>
      <c r="B45" s="2">
        <v>43252</v>
      </c>
      <c r="C45" s="1">
        <f t="shared" si="1"/>
        <v>2018</v>
      </c>
      <c r="D45" s="1">
        <f>VLOOKUP($B45,Q_GDP_Input!$M:$O,3,0)</f>
        <v>98.429599999999994</v>
      </c>
      <c r="E45" s="1">
        <f>IFERROR(VLOOKUP(B45,Q_GDP_Input!$M:$O,3,0),E42*(1+VLOOKUP(A45,Q_GDP_Input!$B:$I,6,0)))</f>
        <v>98.429599999999994</v>
      </c>
      <c r="F45" s="1">
        <f t="shared" si="4"/>
        <v>98.266300000000001</v>
      </c>
      <c r="G45" s="1">
        <f t="shared" si="2"/>
        <v>98.429599999999994</v>
      </c>
      <c r="H45"/>
      <c r="I45" t="str">
        <f t="shared" si="5"/>
        <v>2018_3</v>
      </c>
      <c r="J45" t="s">
        <v>0</v>
      </c>
      <c r="K45" s="27">
        <f t="shared" si="6"/>
        <v>98.000699999999995</v>
      </c>
      <c r="L45" t="s">
        <v>0</v>
      </c>
      <c r="R45" s="2">
        <v>43252</v>
      </c>
      <c r="S45">
        <f t="shared" si="7"/>
        <v>98.429599999999994</v>
      </c>
    </row>
    <row r="46" spans="1:19" x14ac:dyDescent="0.45">
      <c r="A46" s="1" t="str">
        <f t="shared" si="0"/>
        <v>2018Q3</v>
      </c>
      <c r="B46" s="2">
        <v>43282</v>
      </c>
      <c r="C46" s="1">
        <f t="shared" si="1"/>
        <v>2018</v>
      </c>
      <c r="D46" s="1">
        <f>VLOOKUP($B46,Q_GDP_Input!$M:$O,3,0)</f>
        <v>98.285799999999995</v>
      </c>
      <c r="E46" s="1">
        <f>IFERROR(VLOOKUP(B46,Q_GDP_Input!$M:$O,3,0),E43*(1+VLOOKUP(A46,Q_GDP_Input!$B:$I,6,0)))</f>
        <v>98.285799999999995</v>
      </c>
      <c r="F46" s="1">
        <f t="shared" si="4"/>
        <v>98.388599999999997</v>
      </c>
      <c r="G46" s="1">
        <f t="shared" si="2"/>
        <v>98.285799999999995</v>
      </c>
      <c r="H46"/>
      <c r="I46" t="str">
        <f t="shared" si="5"/>
        <v>2018_4</v>
      </c>
      <c r="J46" t="s">
        <v>0</v>
      </c>
      <c r="K46" s="27">
        <f t="shared" si="6"/>
        <v>97.769000000000005</v>
      </c>
      <c r="L46" t="s">
        <v>0</v>
      </c>
      <c r="R46" s="2">
        <v>43282</v>
      </c>
      <c r="S46">
        <f t="shared" si="7"/>
        <v>98.285799999999995</v>
      </c>
    </row>
    <row r="47" spans="1:19" x14ac:dyDescent="0.45">
      <c r="A47" s="1" t="str">
        <f t="shared" si="0"/>
        <v>2018Q3</v>
      </c>
      <c r="B47" s="2">
        <v>43313</v>
      </c>
      <c r="C47" s="1">
        <f t="shared" si="1"/>
        <v>2018</v>
      </c>
      <c r="D47" s="1">
        <f>VLOOKUP($B47,Q_GDP_Input!$M:$O,3,0)</f>
        <v>98.450400000000002</v>
      </c>
      <c r="E47" s="1">
        <f>IFERROR(VLOOKUP(B47,Q_GDP_Input!$M:$O,3,0),E44*(1+VLOOKUP(A47,Q_GDP_Input!$B:$I,6,0)))</f>
        <v>98.450400000000002</v>
      </c>
      <c r="F47" s="1">
        <f t="shared" si="4"/>
        <v>98.444200000000009</v>
      </c>
      <c r="G47" s="1">
        <f t="shared" si="2"/>
        <v>98.450400000000002</v>
      </c>
      <c r="H47"/>
      <c r="I47" t="str">
        <f t="shared" si="5"/>
        <v>2018_5</v>
      </c>
      <c r="J47" t="s">
        <v>0</v>
      </c>
      <c r="K47" s="27">
        <f t="shared" si="6"/>
        <v>98.083500000000001</v>
      </c>
      <c r="L47" t="s">
        <v>0</v>
      </c>
      <c r="R47" s="2">
        <v>43313</v>
      </c>
      <c r="S47">
        <f t="shared" si="7"/>
        <v>98.450400000000002</v>
      </c>
    </row>
    <row r="48" spans="1:19" x14ac:dyDescent="0.45">
      <c r="A48" s="1" t="str">
        <f t="shared" si="0"/>
        <v>2018Q3</v>
      </c>
      <c r="B48" s="2">
        <v>43344</v>
      </c>
      <c r="C48" s="1">
        <f t="shared" si="1"/>
        <v>2018</v>
      </c>
      <c r="D48" s="1">
        <f>VLOOKUP($B48,Q_GDP_Input!$M:$O,3,0)</f>
        <v>98.596400000000003</v>
      </c>
      <c r="E48" s="1">
        <f>IFERROR(VLOOKUP(B48,Q_GDP_Input!$M:$O,3,0),E45*(1+VLOOKUP(A48,Q_GDP_Input!$B:$I,6,0)))</f>
        <v>98.596400000000003</v>
      </c>
      <c r="F48" s="1">
        <f t="shared" si="4"/>
        <v>98.513933333333341</v>
      </c>
      <c r="G48" s="1">
        <f t="shared" si="2"/>
        <v>98.596400000000003</v>
      </c>
      <c r="H48"/>
      <c r="I48" t="str">
        <f t="shared" si="5"/>
        <v>2018_6</v>
      </c>
      <c r="J48" t="s">
        <v>0</v>
      </c>
      <c r="K48" s="27">
        <f t="shared" si="6"/>
        <v>98.429599999999994</v>
      </c>
      <c r="L48" t="s">
        <v>0</v>
      </c>
      <c r="R48" s="2">
        <v>43344</v>
      </c>
      <c r="S48">
        <f t="shared" si="7"/>
        <v>98.596400000000003</v>
      </c>
    </row>
    <row r="49" spans="1:19" x14ac:dyDescent="0.45">
      <c r="A49" s="1" t="str">
        <f t="shared" si="0"/>
        <v>2018Q4</v>
      </c>
      <c r="B49" s="2">
        <v>43374</v>
      </c>
      <c r="C49" s="1">
        <f t="shared" si="1"/>
        <v>2018</v>
      </c>
      <c r="D49" s="1">
        <f>VLOOKUP($B49,Q_GDP_Input!$M:$O,3,0)</f>
        <v>98.495000000000005</v>
      </c>
      <c r="E49" s="1">
        <f>IFERROR(VLOOKUP(B49,Q_GDP_Input!$M:$O,3,0),E46*(1+VLOOKUP(A49,Q_GDP_Input!$B:$I,6,0)))</f>
        <v>98.495000000000005</v>
      </c>
      <c r="F49" s="1">
        <f t="shared" si="4"/>
        <v>98.614333333333335</v>
      </c>
      <c r="G49" s="1">
        <f t="shared" si="2"/>
        <v>98.495000000000005</v>
      </c>
      <c r="H49"/>
      <c r="I49" t="str">
        <f t="shared" si="5"/>
        <v>2018_7</v>
      </c>
      <c r="J49" t="s">
        <v>0</v>
      </c>
      <c r="K49" s="27">
        <f t="shared" si="6"/>
        <v>98.285799999999995</v>
      </c>
      <c r="L49" t="s">
        <v>0</v>
      </c>
      <c r="R49" s="2">
        <v>43374</v>
      </c>
      <c r="S49">
        <f t="shared" si="7"/>
        <v>98.495000000000005</v>
      </c>
    </row>
    <row r="50" spans="1:19" x14ac:dyDescent="0.45">
      <c r="A50" s="1" t="str">
        <f t="shared" si="0"/>
        <v>2018Q4</v>
      </c>
      <c r="B50" s="2">
        <v>43405</v>
      </c>
      <c r="C50" s="1">
        <f t="shared" si="1"/>
        <v>2018</v>
      </c>
      <c r="D50" s="1">
        <f>VLOOKUP($B50,Q_GDP_Input!$M:$O,3,0)</f>
        <v>98.751599999999996</v>
      </c>
      <c r="E50" s="1">
        <f>IFERROR(VLOOKUP(B50,Q_GDP_Input!$M:$O,3,0),E47*(1+VLOOKUP(A50,Q_GDP_Input!$B:$I,6,0)))</f>
        <v>98.751599999999996</v>
      </c>
      <c r="F50" s="1">
        <f t="shared" si="4"/>
        <v>98.579166666666666</v>
      </c>
      <c r="G50" s="1">
        <f t="shared" si="2"/>
        <v>98.751599999999996</v>
      </c>
      <c r="H50"/>
      <c r="I50" t="str">
        <f t="shared" si="5"/>
        <v>2018_8</v>
      </c>
      <c r="J50" t="s">
        <v>0</v>
      </c>
      <c r="K50" s="27">
        <f t="shared" si="6"/>
        <v>98.450400000000002</v>
      </c>
      <c r="L50" t="s">
        <v>0</v>
      </c>
      <c r="R50" s="2">
        <v>43405</v>
      </c>
      <c r="S50">
        <f t="shared" si="7"/>
        <v>98.751599999999996</v>
      </c>
    </row>
    <row r="51" spans="1:19" x14ac:dyDescent="0.45">
      <c r="A51" s="1" t="str">
        <f t="shared" si="0"/>
        <v>2018Q4</v>
      </c>
      <c r="B51" s="2">
        <v>43435</v>
      </c>
      <c r="C51" s="1">
        <f t="shared" si="1"/>
        <v>2018</v>
      </c>
      <c r="D51" s="1">
        <f>VLOOKUP($B51,Q_GDP_Input!$M:$O,3,0)</f>
        <v>98.490899999999996</v>
      </c>
      <c r="E51" s="1">
        <f>IFERROR(VLOOKUP(B51,Q_GDP_Input!$M:$O,3,0),E48*(1+VLOOKUP(A51,Q_GDP_Input!$B:$I,6,0)))</f>
        <v>98.490899999999996</v>
      </c>
      <c r="F51" s="1">
        <f t="shared" si="4"/>
        <v>98.699866666666665</v>
      </c>
      <c r="G51" s="1">
        <f t="shared" si="2"/>
        <v>98.490899999999996</v>
      </c>
      <c r="H51"/>
      <c r="I51" t="str">
        <f t="shared" si="5"/>
        <v>2018_9</v>
      </c>
      <c r="J51" t="s">
        <v>0</v>
      </c>
      <c r="K51" s="27">
        <f t="shared" si="6"/>
        <v>98.596400000000003</v>
      </c>
      <c r="L51" t="s">
        <v>0</v>
      </c>
      <c r="R51" s="2">
        <v>43435</v>
      </c>
      <c r="S51">
        <f t="shared" si="7"/>
        <v>98.490899999999996</v>
      </c>
    </row>
    <row r="52" spans="1:19" x14ac:dyDescent="0.45">
      <c r="A52" s="1" t="str">
        <f t="shared" si="0"/>
        <v>2019Q1</v>
      </c>
      <c r="B52" s="2">
        <v>43466</v>
      </c>
      <c r="C52" s="1">
        <f t="shared" si="1"/>
        <v>2019</v>
      </c>
      <c r="D52" s="1">
        <f>VLOOKUP($B52,Q_GDP_Input!$M:$O,3,0)</f>
        <v>98.857100000000003</v>
      </c>
      <c r="E52" s="1">
        <f>IFERROR(VLOOKUP(B52,Q_GDP_Input!$M:$O,3,0),E49*(1+VLOOKUP(A52,Q_GDP_Input!$B:$I,6,0)))</f>
        <v>98.857100000000003</v>
      </c>
      <c r="F52" s="1">
        <f t="shared" si="4"/>
        <v>98.959299999999999</v>
      </c>
      <c r="G52" s="1">
        <f t="shared" si="2"/>
        <v>98.857100000000003</v>
      </c>
      <c r="H52"/>
      <c r="I52" t="str">
        <f t="shared" si="5"/>
        <v>2018_10</v>
      </c>
      <c r="J52" t="s">
        <v>0</v>
      </c>
      <c r="K52" s="27">
        <f t="shared" si="6"/>
        <v>98.495000000000005</v>
      </c>
      <c r="L52" t="s">
        <v>0</v>
      </c>
      <c r="R52" s="2">
        <v>43466</v>
      </c>
      <c r="S52">
        <f t="shared" si="7"/>
        <v>98.857100000000003</v>
      </c>
    </row>
    <row r="53" spans="1:19" x14ac:dyDescent="0.45">
      <c r="A53" s="1" t="str">
        <f t="shared" si="0"/>
        <v>2019Q1</v>
      </c>
      <c r="B53" s="2">
        <v>43497</v>
      </c>
      <c r="C53" s="1">
        <f t="shared" si="1"/>
        <v>2019</v>
      </c>
      <c r="D53" s="1">
        <f>VLOOKUP($B53,Q_GDP_Input!$M:$O,3,0)</f>
        <v>99.529899999999998</v>
      </c>
      <c r="E53" s="1">
        <f>IFERROR(VLOOKUP(B53,Q_GDP_Input!$M:$O,3,0),E50*(1+VLOOKUP(A53,Q_GDP_Input!$B:$I,6,0)))</f>
        <v>99.529899999999998</v>
      </c>
      <c r="F53" s="1">
        <f t="shared" si="4"/>
        <v>99.314199999999985</v>
      </c>
      <c r="G53" s="1">
        <f t="shared" si="2"/>
        <v>99.529899999999998</v>
      </c>
      <c r="H53"/>
      <c r="I53" t="str">
        <f t="shared" si="5"/>
        <v>2018_11</v>
      </c>
      <c r="J53" t="s">
        <v>0</v>
      </c>
      <c r="K53" s="27">
        <f t="shared" si="6"/>
        <v>98.751599999999996</v>
      </c>
      <c r="L53" t="s">
        <v>0</v>
      </c>
      <c r="R53" s="2">
        <v>43497</v>
      </c>
      <c r="S53">
        <f t="shared" si="7"/>
        <v>99.529899999999998</v>
      </c>
    </row>
    <row r="54" spans="1:19" x14ac:dyDescent="0.45">
      <c r="A54" s="1" t="str">
        <f t="shared" si="0"/>
        <v>2019Q1</v>
      </c>
      <c r="B54" s="2">
        <v>43525</v>
      </c>
      <c r="C54" s="1">
        <f t="shared" si="1"/>
        <v>2019</v>
      </c>
      <c r="D54" s="1">
        <f>VLOOKUP($B54,Q_GDP_Input!$M:$O,3,0)</f>
        <v>99.555599999999998</v>
      </c>
      <c r="E54" s="1">
        <f>IFERROR(VLOOKUP(B54,Q_GDP_Input!$M:$O,3,0),E51*(1+VLOOKUP(A54,Q_GDP_Input!$B:$I,6,0)))</f>
        <v>99.555599999999998</v>
      </c>
      <c r="F54" s="1">
        <f t="shared" si="4"/>
        <v>99.463633333333334</v>
      </c>
      <c r="G54" s="1">
        <f t="shared" si="2"/>
        <v>99.555599999999998</v>
      </c>
      <c r="H54"/>
      <c r="I54" t="str">
        <f t="shared" si="5"/>
        <v>2018_12</v>
      </c>
      <c r="J54" t="s">
        <v>0</v>
      </c>
      <c r="K54" s="27">
        <f t="shared" si="6"/>
        <v>98.490899999999996</v>
      </c>
      <c r="L54" t="s">
        <v>0</v>
      </c>
      <c r="R54" s="2">
        <v>43525</v>
      </c>
      <c r="S54">
        <f t="shared" si="7"/>
        <v>99.555599999999998</v>
      </c>
    </row>
    <row r="55" spans="1:19" x14ac:dyDescent="0.45">
      <c r="A55" s="1" t="str">
        <f t="shared" si="0"/>
        <v>2019Q2</v>
      </c>
      <c r="B55" s="2">
        <v>43556</v>
      </c>
      <c r="C55" s="1">
        <f t="shared" si="1"/>
        <v>2019</v>
      </c>
      <c r="D55" s="1">
        <f>VLOOKUP($B55,Q_GDP_Input!$M:$O,3,0)</f>
        <v>99.305400000000006</v>
      </c>
      <c r="E55" s="1">
        <f>IFERROR(VLOOKUP(B55,Q_GDP_Input!$M:$O,3,0),E52*(1+VLOOKUP(A55,Q_GDP_Input!$B:$I,6,0)))</f>
        <v>99.305400000000006</v>
      </c>
      <c r="F55" s="1">
        <f t="shared" si="4"/>
        <v>99.484933333333331</v>
      </c>
      <c r="G55" s="1">
        <f t="shared" si="2"/>
        <v>99.305400000000006</v>
      </c>
      <c r="H55"/>
      <c r="I55" t="str">
        <f t="shared" si="5"/>
        <v>2019_1</v>
      </c>
      <c r="J55" t="s">
        <v>0</v>
      </c>
      <c r="K55" s="27">
        <f t="shared" si="6"/>
        <v>98.857100000000003</v>
      </c>
      <c r="L55" t="s">
        <v>0</v>
      </c>
      <c r="R55" s="2">
        <v>43556</v>
      </c>
      <c r="S55">
        <f t="shared" si="7"/>
        <v>99.305400000000006</v>
      </c>
    </row>
    <row r="56" spans="1:19" x14ac:dyDescent="0.45">
      <c r="A56" s="1" t="str">
        <f t="shared" si="0"/>
        <v>2019Q2</v>
      </c>
      <c r="B56" s="2">
        <v>43586</v>
      </c>
      <c r="C56" s="1">
        <f t="shared" si="1"/>
        <v>2019</v>
      </c>
      <c r="D56" s="1">
        <f>VLOOKUP($B56,Q_GDP_Input!$M:$O,3,0)</f>
        <v>99.593800000000002</v>
      </c>
      <c r="E56" s="1">
        <f>IFERROR(VLOOKUP(B56,Q_GDP_Input!$M:$O,3,0),E53*(1+VLOOKUP(A56,Q_GDP_Input!$B:$I,6,0)))</f>
        <v>99.593800000000002</v>
      </c>
      <c r="F56" s="1">
        <f t="shared" si="4"/>
        <v>99.661666666666676</v>
      </c>
      <c r="G56" s="1">
        <f t="shared" si="2"/>
        <v>99.593800000000002</v>
      </c>
      <c r="H56"/>
      <c r="I56" t="str">
        <f t="shared" si="5"/>
        <v>2019_2</v>
      </c>
      <c r="J56" t="s">
        <v>0</v>
      </c>
      <c r="K56" s="27">
        <f t="shared" si="6"/>
        <v>99.529899999999998</v>
      </c>
      <c r="L56" t="s">
        <v>0</v>
      </c>
      <c r="R56" s="2">
        <v>43586</v>
      </c>
      <c r="S56">
        <f t="shared" si="7"/>
        <v>99.593800000000002</v>
      </c>
    </row>
    <row r="57" spans="1:19" x14ac:dyDescent="0.45">
      <c r="A57" s="1" t="str">
        <f t="shared" si="0"/>
        <v>2019Q2</v>
      </c>
      <c r="B57" s="2">
        <v>43617</v>
      </c>
      <c r="C57" s="1">
        <f t="shared" si="1"/>
        <v>2019</v>
      </c>
      <c r="D57" s="1">
        <f>VLOOKUP($B57,Q_GDP_Input!$M:$O,3,0)</f>
        <v>100.08580000000001</v>
      </c>
      <c r="E57" s="1">
        <f>IFERROR(VLOOKUP(B57,Q_GDP_Input!$M:$O,3,0),E54*(1+VLOOKUP(A57,Q_GDP_Input!$B:$I,6,0)))</f>
        <v>100.08580000000001</v>
      </c>
      <c r="F57" s="1">
        <f t="shared" si="4"/>
        <v>100.08416666666666</v>
      </c>
      <c r="G57" s="1">
        <f t="shared" si="2"/>
        <v>100.08580000000001</v>
      </c>
      <c r="H57"/>
      <c r="I57" t="str">
        <f t="shared" si="5"/>
        <v>2019_3</v>
      </c>
      <c r="J57" t="s">
        <v>0</v>
      </c>
      <c r="K57" s="27">
        <f t="shared" si="6"/>
        <v>99.555599999999998</v>
      </c>
      <c r="L57" t="s">
        <v>0</v>
      </c>
      <c r="R57" s="2">
        <v>43617</v>
      </c>
      <c r="S57">
        <f t="shared" si="7"/>
        <v>100.08580000000001</v>
      </c>
    </row>
    <row r="58" spans="1:19" x14ac:dyDescent="0.45">
      <c r="A58" s="1" t="str">
        <f t="shared" si="0"/>
        <v>2019Q3</v>
      </c>
      <c r="B58" s="2">
        <v>43647</v>
      </c>
      <c r="C58" s="1">
        <f t="shared" si="1"/>
        <v>2019</v>
      </c>
      <c r="D58" s="1">
        <f>VLOOKUP($B58,Q_GDP_Input!$M:$O,3,0)</f>
        <v>100.5729</v>
      </c>
      <c r="E58" s="1">
        <f>IFERROR(VLOOKUP(B58,Q_GDP_Input!$M:$O,3,0),E55*(1+VLOOKUP(A58,Q_GDP_Input!$B:$I,6,0)))</f>
        <v>100.5729</v>
      </c>
      <c r="F58" s="1">
        <f t="shared" si="4"/>
        <v>100.31573333333334</v>
      </c>
      <c r="G58" s="1">
        <f t="shared" si="2"/>
        <v>100.5729</v>
      </c>
      <c r="H58"/>
      <c r="I58" t="str">
        <f t="shared" si="5"/>
        <v>2019_4</v>
      </c>
      <c r="J58" t="s">
        <v>0</v>
      </c>
      <c r="K58" s="27">
        <f t="shared" si="6"/>
        <v>99.305400000000006</v>
      </c>
      <c r="L58" t="s">
        <v>0</v>
      </c>
      <c r="R58" s="2">
        <v>43647</v>
      </c>
      <c r="S58">
        <f t="shared" si="7"/>
        <v>100.5729</v>
      </c>
    </row>
    <row r="59" spans="1:19" x14ac:dyDescent="0.45">
      <c r="A59" s="1" t="str">
        <f t="shared" si="0"/>
        <v>2019Q3</v>
      </c>
      <c r="B59" s="2">
        <v>43678</v>
      </c>
      <c r="C59" s="1">
        <f t="shared" si="1"/>
        <v>2019</v>
      </c>
      <c r="D59" s="1">
        <f>VLOOKUP($B59,Q_GDP_Input!$M:$O,3,0)</f>
        <v>100.2885</v>
      </c>
      <c r="E59" s="1">
        <f>IFERROR(VLOOKUP(B59,Q_GDP_Input!$M:$O,3,0),E56*(1+VLOOKUP(A59,Q_GDP_Input!$B:$I,6,0)))</f>
        <v>100.2885</v>
      </c>
      <c r="F59" s="1">
        <f t="shared" si="4"/>
        <v>100.49273333333333</v>
      </c>
      <c r="G59" s="1">
        <f t="shared" si="2"/>
        <v>100.2885</v>
      </c>
      <c r="H59"/>
      <c r="I59" t="str">
        <f t="shared" si="5"/>
        <v>2019_5</v>
      </c>
      <c r="J59" t="s">
        <v>0</v>
      </c>
      <c r="K59" s="27">
        <f t="shared" si="6"/>
        <v>99.593800000000002</v>
      </c>
      <c r="L59" t="s">
        <v>0</v>
      </c>
      <c r="R59" s="2">
        <v>43678</v>
      </c>
      <c r="S59">
        <f t="shared" si="7"/>
        <v>100.2885</v>
      </c>
    </row>
    <row r="60" spans="1:19" x14ac:dyDescent="0.45">
      <c r="A60" s="1" t="str">
        <f t="shared" si="0"/>
        <v>2019Q3</v>
      </c>
      <c r="B60" s="2">
        <v>43709</v>
      </c>
      <c r="C60" s="1">
        <f t="shared" si="1"/>
        <v>2019</v>
      </c>
      <c r="D60" s="1">
        <f>VLOOKUP($B60,Q_GDP_Input!$M:$O,3,0)</f>
        <v>100.6168</v>
      </c>
      <c r="E60" s="1">
        <f>IFERROR(VLOOKUP(B60,Q_GDP_Input!$M:$O,3,0),E57*(1+VLOOKUP(A60,Q_GDP_Input!$B:$I,6,0)))</f>
        <v>100.6168</v>
      </c>
      <c r="F60" s="1">
        <f t="shared" si="4"/>
        <v>100.45823333333334</v>
      </c>
      <c r="G60" s="1">
        <f t="shared" si="2"/>
        <v>100.6168</v>
      </c>
      <c r="H60"/>
      <c r="I60" t="str">
        <f t="shared" si="5"/>
        <v>2019_6</v>
      </c>
      <c r="J60" t="s">
        <v>0</v>
      </c>
      <c r="K60" s="27">
        <f t="shared" si="6"/>
        <v>100.08580000000001</v>
      </c>
      <c r="L60" t="s">
        <v>0</v>
      </c>
      <c r="R60" s="2">
        <v>43709</v>
      </c>
      <c r="S60">
        <f t="shared" si="7"/>
        <v>100.6168</v>
      </c>
    </row>
    <row r="61" spans="1:19" x14ac:dyDescent="0.45">
      <c r="A61" s="1" t="str">
        <f t="shared" si="0"/>
        <v>2019Q4</v>
      </c>
      <c r="B61" s="2">
        <v>43739</v>
      </c>
      <c r="C61" s="1">
        <f t="shared" si="1"/>
        <v>2019</v>
      </c>
      <c r="D61" s="1">
        <f>VLOOKUP($B61,Q_GDP_Input!$M:$O,3,0)</f>
        <v>100.46939999999999</v>
      </c>
      <c r="E61" s="1">
        <f>IFERROR(VLOOKUP(B61,Q_GDP_Input!$M:$O,3,0),E58*(1+VLOOKUP(A61,Q_GDP_Input!$B:$I,6,0)))</f>
        <v>100.46939999999999</v>
      </c>
      <c r="F61" s="1">
        <f t="shared" si="4"/>
        <v>100.46213333333333</v>
      </c>
      <c r="G61" s="1">
        <f t="shared" si="2"/>
        <v>100.46939999999999</v>
      </c>
      <c r="H61"/>
      <c r="I61" t="str">
        <f t="shared" si="5"/>
        <v>2019_7</v>
      </c>
      <c r="J61" t="s">
        <v>0</v>
      </c>
      <c r="K61" s="27">
        <f t="shared" si="6"/>
        <v>100.5729</v>
      </c>
      <c r="L61" t="s">
        <v>0</v>
      </c>
      <c r="R61" s="2">
        <v>43739</v>
      </c>
      <c r="S61">
        <f t="shared" si="7"/>
        <v>100.46939999999999</v>
      </c>
    </row>
    <row r="62" spans="1:19" x14ac:dyDescent="0.45">
      <c r="A62" s="1" t="str">
        <f t="shared" si="0"/>
        <v>2019Q4</v>
      </c>
      <c r="B62" s="2">
        <v>43770</v>
      </c>
      <c r="C62" s="1">
        <f t="shared" si="1"/>
        <v>2019</v>
      </c>
      <c r="D62" s="1">
        <f>VLOOKUP($B62,Q_GDP_Input!$M:$O,3,0)</f>
        <v>100.3002</v>
      </c>
      <c r="E62" s="1">
        <f>IFERROR(VLOOKUP(B62,Q_GDP_Input!$M:$O,3,0),E59*(1+VLOOKUP(A62,Q_GDP_Input!$B:$I,6,0)))</f>
        <v>100.3002</v>
      </c>
      <c r="F62" s="1">
        <f t="shared" si="4"/>
        <v>100.5314</v>
      </c>
      <c r="G62" s="1">
        <f t="shared" si="2"/>
        <v>100.3002</v>
      </c>
      <c r="H62"/>
      <c r="I62" t="str">
        <f t="shared" si="5"/>
        <v>2019_8</v>
      </c>
      <c r="J62" t="s">
        <v>0</v>
      </c>
      <c r="K62" s="27">
        <f t="shared" si="6"/>
        <v>100.2885</v>
      </c>
      <c r="L62" t="s">
        <v>0</v>
      </c>
      <c r="R62" s="2">
        <v>43770</v>
      </c>
      <c r="S62">
        <f t="shared" si="7"/>
        <v>100.3002</v>
      </c>
    </row>
    <row r="63" spans="1:19" x14ac:dyDescent="0.45">
      <c r="A63" s="1" t="str">
        <f t="shared" si="0"/>
        <v>2019Q4</v>
      </c>
      <c r="B63" s="2">
        <v>43800</v>
      </c>
      <c r="C63" s="1">
        <f t="shared" si="1"/>
        <v>2019</v>
      </c>
      <c r="D63" s="1">
        <f>VLOOKUP($B63,Q_GDP_Input!$M:$O,3,0)</f>
        <v>100.8246</v>
      </c>
      <c r="E63" s="1">
        <f>IFERROR(VLOOKUP(B63,Q_GDP_Input!$M:$O,3,0),E60*(1+VLOOKUP(A63,Q_GDP_Input!$B:$I,6,0)))</f>
        <v>100.8246</v>
      </c>
      <c r="F63" s="1">
        <f t="shared" si="4"/>
        <v>100.64643333333333</v>
      </c>
      <c r="G63" s="1">
        <f t="shared" si="2"/>
        <v>100.8246</v>
      </c>
      <c r="H63"/>
      <c r="I63" t="str">
        <f t="shared" si="5"/>
        <v>2019_9</v>
      </c>
      <c r="J63" t="s">
        <v>0</v>
      </c>
      <c r="K63" s="27">
        <f t="shared" si="6"/>
        <v>100.6168</v>
      </c>
      <c r="L63" t="s">
        <v>0</v>
      </c>
      <c r="R63" s="2">
        <v>43800</v>
      </c>
      <c r="S63">
        <f t="shared" si="7"/>
        <v>100.8246</v>
      </c>
    </row>
    <row r="64" spans="1:19" x14ac:dyDescent="0.45">
      <c r="A64" s="1" t="str">
        <f t="shared" si="0"/>
        <v>2020Q1</v>
      </c>
      <c r="B64" s="2">
        <v>43831</v>
      </c>
      <c r="C64" s="1">
        <f t="shared" si="1"/>
        <v>2020</v>
      </c>
      <c r="D64" s="1">
        <f>VLOOKUP($B64,Q_GDP_Input!$M:$O,3,0)</f>
        <v>100.8145</v>
      </c>
      <c r="E64" s="1">
        <f>IFERROR(VLOOKUP(B64,Q_GDP_Input!$M:$O,3,0),E61*(1+VLOOKUP(A64,Q_GDP_Input!$B:$I,6,0)))</f>
        <v>100.8145</v>
      </c>
      <c r="F64" s="1">
        <f t="shared" si="4"/>
        <v>100.69436666666667</v>
      </c>
      <c r="G64" s="1">
        <f t="shared" si="2"/>
        <v>100.8145</v>
      </c>
      <c r="H64"/>
      <c r="I64" t="str">
        <f t="shared" si="5"/>
        <v>2019_10</v>
      </c>
      <c r="J64" t="s">
        <v>0</v>
      </c>
      <c r="K64" s="27">
        <f t="shared" si="6"/>
        <v>100.46939999999999</v>
      </c>
      <c r="L64" t="s">
        <v>0</v>
      </c>
      <c r="R64" s="2">
        <v>43831</v>
      </c>
      <c r="S64">
        <f t="shared" si="7"/>
        <v>100.8145</v>
      </c>
    </row>
    <row r="65" spans="1:19" x14ac:dyDescent="0.45">
      <c r="A65" s="1" t="str">
        <f t="shared" si="0"/>
        <v>2020Q1</v>
      </c>
      <c r="B65" s="2">
        <v>43862</v>
      </c>
      <c r="C65" s="1">
        <f t="shared" si="1"/>
        <v>2020</v>
      </c>
      <c r="D65" s="1">
        <f>VLOOKUP($B65,Q_GDP_Input!$M:$O,3,0)</f>
        <v>100.444</v>
      </c>
      <c r="E65" s="1">
        <f>IFERROR(VLOOKUP(B65,Q_GDP_Input!$M:$O,3,0),E62*(1+VLOOKUP(A65,Q_GDP_Input!$B:$I,6,0)))</f>
        <v>100.444</v>
      </c>
      <c r="F65" s="1">
        <f t="shared" si="4"/>
        <v>98.011799999999994</v>
      </c>
      <c r="G65" s="1">
        <f t="shared" si="2"/>
        <v>100.444</v>
      </c>
      <c r="H65"/>
      <c r="I65" t="str">
        <f t="shared" si="5"/>
        <v>2019_11</v>
      </c>
      <c r="J65" t="s">
        <v>0</v>
      </c>
      <c r="K65" s="27">
        <f t="shared" si="6"/>
        <v>100.3002</v>
      </c>
      <c r="L65" t="s">
        <v>0</v>
      </c>
      <c r="R65" s="2">
        <v>43862</v>
      </c>
      <c r="S65">
        <f t="shared" si="7"/>
        <v>100.444</v>
      </c>
    </row>
    <row r="66" spans="1:19" x14ac:dyDescent="0.45">
      <c r="A66" s="1" t="str">
        <f t="shared" si="0"/>
        <v>2020Q1</v>
      </c>
      <c r="B66" s="2">
        <v>43891</v>
      </c>
      <c r="C66" s="1">
        <f t="shared" si="1"/>
        <v>2020</v>
      </c>
      <c r="D66" s="1">
        <f>VLOOKUP($B66,Q_GDP_Input!$M:$O,3,0)</f>
        <v>92.776899999999998</v>
      </c>
      <c r="E66" s="1">
        <f>IFERROR(VLOOKUP(B66,Q_GDP_Input!$M:$O,3,0),E63*(1+VLOOKUP(A66,Q_GDP_Input!$B:$I,6,0)))</f>
        <v>92.776899999999998</v>
      </c>
      <c r="F66" s="1">
        <f t="shared" si="4"/>
        <v>89.263333333333335</v>
      </c>
      <c r="G66" s="1">
        <f t="shared" si="2"/>
        <v>92.776899999999998</v>
      </c>
      <c r="H66"/>
      <c r="I66" t="str">
        <f t="shared" si="5"/>
        <v>2019_12</v>
      </c>
      <c r="J66" t="s">
        <v>0</v>
      </c>
      <c r="K66" s="27">
        <f t="shared" si="6"/>
        <v>100.8246</v>
      </c>
      <c r="L66" t="s">
        <v>0</v>
      </c>
      <c r="R66" s="2">
        <v>43891</v>
      </c>
      <c r="S66">
        <f t="shared" si="7"/>
        <v>92.776899999999998</v>
      </c>
    </row>
    <row r="67" spans="1:19" x14ac:dyDescent="0.45">
      <c r="A67" s="1" t="str">
        <f t="shared" si="0"/>
        <v>2020Q2</v>
      </c>
      <c r="B67" s="2">
        <v>43922</v>
      </c>
      <c r="C67" s="1">
        <f t="shared" si="1"/>
        <v>2020</v>
      </c>
      <c r="D67" s="1">
        <f>VLOOKUP($B67,Q_GDP_Input!$M:$O,3,0)</f>
        <v>74.569100000000006</v>
      </c>
      <c r="E67" s="1">
        <f>IFERROR(VLOOKUP(B67,Q_GDP_Input!$M:$O,3,0),E64*(1+VLOOKUP(A67,Q_GDP_Input!$B:$I,6,0)))</f>
        <v>74.569100000000006</v>
      </c>
      <c r="F67" s="1">
        <f t="shared" si="4"/>
        <v>81.167166666666674</v>
      </c>
      <c r="G67" s="1">
        <f t="shared" si="2"/>
        <v>74.569100000000006</v>
      </c>
      <c r="H67"/>
      <c r="I67" t="str">
        <f t="shared" si="5"/>
        <v>2020_1</v>
      </c>
      <c r="J67" t="s">
        <v>0</v>
      </c>
      <c r="K67" s="27">
        <f t="shared" si="6"/>
        <v>100.8145</v>
      </c>
      <c r="L67" t="s">
        <v>0</v>
      </c>
      <c r="R67" s="2">
        <v>43922</v>
      </c>
      <c r="S67">
        <f t="shared" si="7"/>
        <v>74.569100000000006</v>
      </c>
    </row>
    <row r="68" spans="1:19" x14ac:dyDescent="0.45">
      <c r="A68" s="1" t="str">
        <f t="shared" ref="A68:A131" si="8">YEAR(B68)&amp;"Q"&amp;ROUNDDOWN((MONTH(B68)+2)/3,0)</f>
        <v>2020Q2</v>
      </c>
      <c r="B68" s="2">
        <v>43952</v>
      </c>
      <c r="C68" s="1">
        <f t="shared" ref="C68:C131" si="9">YEAR(B68)</f>
        <v>2020</v>
      </c>
      <c r="D68" s="1">
        <f>VLOOKUP($B68,Q_GDP_Input!$M:$O,3,0)</f>
        <v>76.155500000000004</v>
      </c>
      <c r="E68" s="1">
        <f>IFERROR(VLOOKUP(B68,Q_GDP_Input!$M:$O,3,0),E65*(1+VLOOKUP(A68,Q_GDP_Input!$B:$I,6,0)))</f>
        <v>76.155500000000004</v>
      </c>
      <c r="F68" s="1">
        <f t="shared" si="4"/>
        <v>78.100733333333338</v>
      </c>
      <c r="G68" s="1">
        <f t="shared" ref="G68:G131" si="10">IFERROR(D68,IFERROR(F68,G65*(1+G$2/4)))</f>
        <v>76.155500000000004</v>
      </c>
      <c r="H68"/>
      <c r="I68" t="str">
        <f t="shared" si="5"/>
        <v>2020_2</v>
      </c>
      <c r="J68" t="s">
        <v>0</v>
      </c>
      <c r="K68" s="27">
        <f t="shared" si="6"/>
        <v>100.444</v>
      </c>
      <c r="L68" t="s">
        <v>0</v>
      </c>
      <c r="R68" s="2">
        <v>43952</v>
      </c>
      <c r="S68">
        <f t="shared" ref="S68:S99" si="11">G68</f>
        <v>76.155500000000004</v>
      </c>
    </row>
    <row r="69" spans="1:19" x14ac:dyDescent="0.45">
      <c r="A69" s="1" t="str">
        <f t="shared" si="8"/>
        <v>2020Q2</v>
      </c>
      <c r="B69" s="2">
        <v>43983</v>
      </c>
      <c r="C69" s="1">
        <f t="shared" si="9"/>
        <v>2020</v>
      </c>
      <c r="D69" s="1">
        <f>VLOOKUP($B69,Q_GDP_Input!$M:$O,3,0)</f>
        <v>83.577600000000004</v>
      </c>
      <c r="E69" s="1">
        <f>IFERROR(VLOOKUP(B69,Q_GDP_Input!$M:$O,3,0),E66*(1+VLOOKUP(A69,Q_GDP_Input!$B:$I,6,0)))</f>
        <v>83.577600000000004</v>
      </c>
      <c r="F69" s="1">
        <f t="shared" si="4"/>
        <v>82.953033333333337</v>
      </c>
      <c r="G69" s="1">
        <f t="shared" si="10"/>
        <v>83.577600000000004</v>
      </c>
      <c r="H69"/>
      <c r="I69" t="str">
        <f t="shared" si="5"/>
        <v>2020_3</v>
      </c>
      <c r="J69" t="s">
        <v>0</v>
      </c>
      <c r="K69" s="27">
        <f t="shared" si="6"/>
        <v>92.776899999999998</v>
      </c>
      <c r="L69" t="s">
        <v>0</v>
      </c>
      <c r="R69" s="2">
        <v>43983</v>
      </c>
      <c r="S69">
        <f t="shared" si="11"/>
        <v>83.577600000000004</v>
      </c>
    </row>
    <row r="70" spans="1:19" x14ac:dyDescent="0.45">
      <c r="A70" s="1" t="str">
        <f t="shared" si="8"/>
        <v>2020Q3</v>
      </c>
      <c r="B70" s="2">
        <v>44013</v>
      </c>
      <c r="C70" s="1">
        <f t="shared" si="9"/>
        <v>2020</v>
      </c>
      <c r="D70" s="1">
        <f>VLOOKUP($B70,Q_GDP_Input!$M:$O,3,0)</f>
        <v>89.126000000000005</v>
      </c>
      <c r="E70" s="1">
        <f>IFERROR(VLOOKUP(B70,Q_GDP_Input!$M:$O,3,0),E67*(1+VLOOKUP(A70,Q_GDP_Input!$B:$I,6,0)))</f>
        <v>89.126000000000005</v>
      </c>
      <c r="F70" s="1">
        <f t="shared" ref="F70:F133" si="12">AVERAGE(E69:E71)</f>
        <v>88.17446666666666</v>
      </c>
      <c r="G70" s="1">
        <f t="shared" si="10"/>
        <v>89.126000000000005</v>
      </c>
      <c r="H70"/>
      <c r="I70" t="str">
        <f t="shared" si="5"/>
        <v>2020_4</v>
      </c>
      <c r="J70" t="s">
        <v>0</v>
      </c>
      <c r="K70" s="27">
        <f t="shared" si="6"/>
        <v>74.569100000000006</v>
      </c>
      <c r="L70" t="s">
        <v>0</v>
      </c>
      <c r="R70" s="2">
        <v>44013</v>
      </c>
      <c r="S70">
        <f t="shared" si="11"/>
        <v>89.126000000000005</v>
      </c>
    </row>
    <row r="71" spans="1:19" x14ac:dyDescent="0.45">
      <c r="A71" s="1" t="str">
        <f t="shared" si="8"/>
        <v>2020Q3</v>
      </c>
      <c r="B71" s="2">
        <v>44044</v>
      </c>
      <c r="C71" s="1">
        <f t="shared" si="9"/>
        <v>2020</v>
      </c>
      <c r="D71" s="1">
        <f>VLOOKUP($B71,Q_GDP_Input!$M:$O,3,0)</f>
        <v>91.819800000000001</v>
      </c>
      <c r="E71" s="1">
        <f>IFERROR(VLOOKUP(B71,Q_GDP_Input!$M:$O,3,0),E68*(1+VLOOKUP(A71,Q_GDP_Input!$B:$I,6,0)))</f>
        <v>91.819800000000001</v>
      </c>
      <c r="F71" s="1">
        <f t="shared" si="12"/>
        <v>91.323933333333343</v>
      </c>
      <c r="G71" s="1">
        <f t="shared" si="10"/>
        <v>91.819800000000001</v>
      </c>
      <c r="H71"/>
      <c r="I71" t="str">
        <f t="shared" ref="I71:I134" si="13">C68&amp;"_"&amp;MONTH(B68)</f>
        <v>2020_5</v>
      </c>
      <c r="J71" t="s">
        <v>0</v>
      </c>
      <c r="K71" s="27">
        <f t="shared" si="6"/>
        <v>76.155500000000004</v>
      </c>
      <c r="L71" t="s">
        <v>0</v>
      </c>
      <c r="R71" s="2">
        <v>44044</v>
      </c>
      <c r="S71">
        <f t="shared" si="11"/>
        <v>91.819800000000001</v>
      </c>
    </row>
    <row r="72" spans="1:19" x14ac:dyDescent="0.45">
      <c r="A72" s="1" t="str">
        <f t="shared" si="8"/>
        <v>2020Q3</v>
      </c>
      <c r="B72" s="2">
        <v>44075</v>
      </c>
      <c r="C72" s="1">
        <f t="shared" si="9"/>
        <v>2020</v>
      </c>
      <c r="D72" s="1">
        <f>VLOOKUP($B72,Q_GDP_Input!$M:$O,3,0)</f>
        <v>93.025999999999996</v>
      </c>
      <c r="E72" s="1">
        <f>IFERROR(VLOOKUP(B72,Q_GDP_Input!$M:$O,3,0),E69*(1+VLOOKUP(A72,Q_GDP_Input!$B:$I,6,0)))</f>
        <v>93.025999999999996</v>
      </c>
      <c r="F72" s="1">
        <f t="shared" si="12"/>
        <v>92.804500000000004</v>
      </c>
      <c r="G72" s="1">
        <f t="shared" si="10"/>
        <v>93.025999999999996</v>
      </c>
      <c r="H72"/>
      <c r="I72" t="str">
        <f t="shared" si="13"/>
        <v>2020_6</v>
      </c>
      <c r="J72" t="s">
        <v>0</v>
      </c>
      <c r="K72" s="27">
        <f t="shared" ref="K72:K135" si="14">G69</f>
        <v>83.577600000000004</v>
      </c>
      <c r="L72" t="s">
        <v>0</v>
      </c>
      <c r="R72" s="2">
        <v>44075</v>
      </c>
      <c r="S72">
        <f t="shared" si="11"/>
        <v>93.025999999999996</v>
      </c>
    </row>
    <row r="73" spans="1:19" x14ac:dyDescent="0.45">
      <c r="A73" s="1" t="str">
        <f t="shared" si="8"/>
        <v>2020Q4</v>
      </c>
      <c r="B73" s="2">
        <v>44105</v>
      </c>
      <c r="C73" s="1">
        <f t="shared" si="9"/>
        <v>2020</v>
      </c>
      <c r="D73" s="1">
        <f>VLOOKUP($B73,Q_GDP_Input!$M:$O,3,0)</f>
        <v>93.567700000000002</v>
      </c>
      <c r="E73" s="1">
        <f>IFERROR(VLOOKUP(B73,Q_GDP_Input!$M:$O,3,0),E70*(1+VLOOKUP(A73,Q_GDP_Input!$B:$I,6,0)))</f>
        <v>93.567700000000002</v>
      </c>
      <c r="F73" s="1">
        <f t="shared" si="12"/>
        <v>92.753933333333336</v>
      </c>
      <c r="G73" s="1">
        <f t="shared" si="10"/>
        <v>93.567700000000002</v>
      </c>
      <c r="H73"/>
      <c r="I73" t="str">
        <f t="shared" si="13"/>
        <v>2020_7</v>
      </c>
      <c r="J73" t="s">
        <v>0</v>
      </c>
      <c r="K73" s="27">
        <f t="shared" si="14"/>
        <v>89.126000000000005</v>
      </c>
      <c r="L73" t="s">
        <v>0</v>
      </c>
      <c r="R73" s="2">
        <v>44105</v>
      </c>
      <c r="S73">
        <f t="shared" si="11"/>
        <v>93.567700000000002</v>
      </c>
    </row>
    <row r="74" spans="1:19" x14ac:dyDescent="0.45">
      <c r="A74" s="1" t="str">
        <f t="shared" si="8"/>
        <v>2020Q4</v>
      </c>
      <c r="B74" s="2">
        <v>44136</v>
      </c>
      <c r="C74" s="1">
        <f t="shared" si="9"/>
        <v>2020</v>
      </c>
      <c r="D74" s="1">
        <f>VLOOKUP($B74,Q_GDP_Input!$M:$O,3,0)</f>
        <v>91.668099999999995</v>
      </c>
      <c r="E74" s="1">
        <f>IFERROR(VLOOKUP(B74,Q_GDP_Input!$M:$O,3,0),E71*(1+VLOOKUP(A74,Q_GDP_Input!$B:$I,6,0)))</f>
        <v>91.668099999999995</v>
      </c>
      <c r="F74" s="1">
        <f t="shared" si="12"/>
        <v>92.711133333333336</v>
      </c>
      <c r="G74" s="1">
        <f t="shared" si="10"/>
        <v>91.668099999999995</v>
      </c>
      <c r="H74"/>
      <c r="I74" t="str">
        <f t="shared" si="13"/>
        <v>2020_8</v>
      </c>
      <c r="J74" t="s">
        <v>0</v>
      </c>
      <c r="K74" s="27">
        <f t="shared" si="14"/>
        <v>91.819800000000001</v>
      </c>
      <c r="L74" t="s">
        <v>0</v>
      </c>
      <c r="R74" s="2">
        <v>44136</v>
      </c>
      <c r="S74">
        <f t="shared" si="11"/>
        <v>91.668099999999995</v>
      </c>
    </row>
    <row r="75" spans="1:19" x14ac:dyDescent="0.45">
      <c r="A75" s="1" t="str">
        <f t="shared" si="8"/>
        <v>2020Q4</v>
      </c>
      <c r="B75" s="2">
        <v>44166</v>
      </c>
      <c r="C75" s="1">
        <f t="shared" si="9"/>
        <v>2020</v>
      </c>
      <c r="D75" s="1">
        <f>VLOOKUP($B75,Q_GDP_Input!$M:$O,3,0)</f>
        <v>92.897599999999997</v>
      </c>
      <c r="E75" s="1">
        <f>IFERROR(VLOOKUP(B75,Q_GDP_Input!$M:$O,3,0),E72*(1+VLOOKUP(A75,Q_GDP_Input!$B:$I,6,0)))</f>
        <v>92.897599999999997</v>
      </c>
      <c r="F75" s="1">
        <f t="shared" si="12"/>
        <v>91.627466666666649</v>
      </c>
      <c r="G75" s="1">
        <f t="shared" si="10"/>
        <v>92.897599999999997</v>
      </c>
      <c r="H75"/>
      <c r="I75" t="str">
        <f t="shared" si="13"/>
        <v>2020_9</v>
      </c>
      <c r="J75" t="s">
        <v>0</v>
      </c>
      <c r="K75" s="27">
        <f t="shared" si="14"/>
        <v>93.025999999999996</v>
      </c>
      <c r="L75" t="s">
        <v>0</v>
      </c>
      <c r="R75" s="2">
        <v>44166</v>
      </c>
      <c r="S75">
        <f t="shared" si="11"/>
        <v>92.897599999999997</v>
      </c>
    </row>
    <row r="76" spans="1:19" x14ac:dyDescent="0.45">
      <c r="A76" s="1" t="str">
        <f t="shared" si="8"/>
        <v>2021Q1</v>
      </c>
      <c r="B76" s="2">
        <v>44197</v>
      </c>
      <c r="C76" s="1">
        <f t="shared" si="9"/>
        <v>2021</v>
      </c>
      <c r="D76" s="1">
        <f>VLOOKUP($B76,Q_GDP_Input!$M:$O,3,0)</f>
        <v>90.316699999999997</v>
      </c>
      <c r="E76" s="1">
        <f>IFERROR(VLOOKUP(B76,Q_GDP_Input!$M:$O,3,0),E73*(1+VLOOKUP(A76,Q_GDP_Input!$B:$I,6,0)))</f>
        <v>90.316699999999997</v>
      </c>
      <c r="F76" s="1">
        <f t="shared" si="12"/>
        <v>91.49563333333333</v>
      </c>
      <c r="G76" s="1">
        <f t="shared" si="10"/>
        <v>90.316699999999997</v>
      </c>
      <c r="H76"/>
      <c r="I76" t="str">
        <f t="shared" si="13"/>
        <v>2020_10</v>
      </c>
      <c r="J76" t="s">
        <v>0</v>
      </c>
      <c r="K76" s="27">
        <f t="shared" si="14"/>
        <v>93.567700000000002</v>
      </c>
      <c r="L76" t="s">
        <v>0</v>
      </c>
      <c r="R76" s="2">
        <v>44197</v>
      </c>
      <c r="S76">
        <f t="shared" si="11"/>
        <v>90.316699999999997</v>
      </c>
    </row>
    <row r="77" spans="1:19" x14ac:dyDescent="0.45">
      <c r="A77" s="1" t="str">
        <f t="shared" si="8"/>
        <v>2021Q1</v>
      </c>
      <c r="B77" s="2">
        <v>44228</v>
      </c>
      <c r="C77" s="1">
        <f t="shared" si="9"/>
        <v>2021</v>
      </c>
      <c r="D77" s="1">
        <f>VLOOKUP($B77,Q_GDP_Input!$M:$O,3,0)</f>
        <v>91.272599999999997</v>
      </c>
      <c r="E77" s="1">
        <f>IFERROR(VLOOKUP(B77,Q_GDP_Input!$M:$O,3,0),E74*(1+VLOOKUP(A77,Q_GDP_Input!$B:$I,6,0)))</f>
        <v>91.272599999999997</v>
      </c>
      <c r="F77" s="1">
        <f t="shared" si="12"/>
        <v>91.641633333333331</v>
      </c>
      <c r="G77" s="1">
        <f t="shared" si="10"/>
        <v>91.272599999999997</v>
      </c>
      <c r="H77"/>
      <c r="I77" t="str">
        <f t="shared" si="13"/>
        <v>2020_11</v>
      </c>
      <c r="J77" t="s">
        <v>0</v>
      </c>
      <c r="K77" s="27">
        <f t="shared" si="14"/>
        <v>91.668099999999995</v>
      </c>
      <c r="L77" t="s">
        <v>0</v>
      </c>
      <c r="R77" s="2">
        <v>44228</v>
      </c>
      <c r="S77">
        <f t="shared" si="11"/>
        <v>91.272599999999997</v>
      </c>
    </row>
    <row r="78" spans="1:19" x14ac:dyDescent="0.45">
      <c r="A78" s="1" t="str">
        <f t="shared" si="8"/>
        <v>2021Q1</v>
      </c>
      <c r="B78" s="2">
        <v>44256</v>
      </c>
      <c r="C78" s="1">
        <f t="shared" si="9"/>
        <v>2021</v>
      </c>
      <c r="D78" s="1">
        <f>VLOOKUP($B78,Q_GDP_Input!$M:$O,3,0)</f>
        <v>93.335599999999999</v>
      </c>
      <c r="E78" s="1">
        <f>IFERROR(VLOOKUP(B78,Q_GDP_Input!$M:$O,3,0),E75*(1+VLOOKUP(A78,Q_GDP_Input!$B:$I,6,0)))</f>
        <v>93.335599999999999</v>
      </c>
      <c r="F78" s="1">
        <f t="shared" si="12"/>
        <v>93.79143333333333</v>
      </c>
      <c r="G78" s="1">
        <f t="shared" si="10"/>
        <v>93.335599999999999</v>
      </c>
      <c r="H78"/>
      <c r="I78" t="str">
        <f t="shared" si="13"/>
        <v>2020_12</v>
      </c>
      <c r="J78" t="s">
        <v>0</v>
      </c>
      <c r="K78" s="27">
        <f t="shared" si="14"/>
        <v>92.897599999999997</v>
      </c>
      <c r="L78" t="s">
        <v>0</v>
      </c>
      <c r="R78" s="2">
        <v>44256</v>
      </c>
      <c r="S78">
        <f t="shared" si="11"/>
        <v>93.335599999999999</v>
      </c>
    </row>
    <row r="79" spans="1:19" x14ac:dyDescent="0.45">
      <c r="A79" s="1" t="str">
        <f t="shared" si="8"/>
        <v>2021Q2</v>
      </c>
      <c r="B79" s="2">
        <v>44287</v>
      </c>
      <c r="C79" s="1">
        <f t="shared" si="9"/>
        <v>2021</v>
      </c>
      <c r="D79" s="1">
        <f>VLOOKUP($B79,Q_GDP_Input!$M:$O,3,0)</f>
        <v>96.766099999999994</v>
      </c>
      <c r="E79" s="1">
        <f>IFERROR(VLOOKUP(B79,Q_GDP_Input!$M:$O,3,0),E76*(1+VLOOKUP(A79,Q_GDP_Input!$B:$I,6,0)))</f>
        <v>96.766099999999994</v>
      </c>
      <c r="F79" s="1">
        <f t="shared" si="12"/>
        <v>96.128833333333333</v>
      </c>
      <c r="G79" s="1">
        <f t="shared" si="10"/>
        <v>96.766099999999994</v>
      </c>
      <c r="H79"/>
      <c r="I79" t="str">
        <f t="shared" si="13"/>
        <v>2021_1</v>
      </c>
      <c r="J79" t="s">
        <v>0</v>
      </c>
      <c r="K79" s="27">
        <f t="shared" si="14"/>
        <v>90.316699999999997</v>
      </c>
      <c r="L79" t="s">
        <v>0</v>
      </c>
      <c r="R79" s="2">
        <v>44287</v>
      </c>
      <c r="S79">
        <f t="shared" si="11"/>
        <v>96.766099999999994</v>
      </c>
    </row>
    <row r="80" spans="1:19" x14ac:dyDescent="0.45">
      <c r="A80" s="1" t="str">
        <f t="shared" si="8"/>
        <v>2021Q2</v>
      </c>
      <c r="B80" s="2">
        <v>44317</v>
      </c>
      <c r="C80" s="1">
        <f t="shared" si="9"/>
        <v>2021</v>
      </c>
      <c r="D80" s="1">
        <f>VLOOKUP($B80,Q_GDP_Input!$M:$O,3,0)</f>
        <v>98.284800000000004</v>
      </c>
      <c r="E80" s="1">
        <f>IFERROR(VLOOKUP(B80,Q_GDP_Input!$M:$O,3,0),E77*(1+VLOOKUP(A80,Q_GDP_Input!$B:$I,6,0)))</f>
        <v>98.284800000000004</v>
      </c>
      <c r="F80" s="1">
        <f t="shared" si="12"/>
        <v>98.157366666666675</v>
      </c>
      <c r="G80" s="1">
        <f t="shared" si="10"/>
        <v>98.284800000000004</v>
      </c>
      <c r="H80"/>
      <c r="I80" t="str">
        <f t="shared" si="13"/>
        <v>2021_2</v>
      </c>
      <c r="J80" t="s">
        <v>0</v>
      </c>
      <c r="K80" s="27">
        <f t="shared" si="14"/>
        <v>91.272599999999997</v>
      </c>
      <c r="L80" t="s">
        <v>0</v>
      </c>
      <c r="R80" s="2">
        <v>44317</v>
      </c>
      <c r="S80">
        <f t="shared" si="11"/>
        <v>98.284800000000004</v>
      </c>
    </row>
    <row r="81" spans="1:19" x14ac:dyDescent="0.45">
      <c r="A81" s="1" t="str">
        <f t="shared" si="8"/>
        <v>2021Q2</v>
      </c>
      <c r="B81" s="2">
        <v>44348</v>
      </c>
      <c r="C81" s="1">
        <f t="shared" si="9"/>
        <v>2021</v>
      </c>
      <c r="D81" s="1">
        <f>VLOOKUP($B81,Q_GDP_Input!$M:$O,3,0)</f>
        <v>99.421199999999999</v>
      </c>
      <c r="E81" s="1">
        <f>IFERROR(VLOOKUP(B81,Q_GDP_Input!$M:$O,3,0),E78*(1+VLOOKUP(A81,Q_GDP_Input!$B:$I,6,0)))</f>
        <v>99.421199999999999</v>
      </c>
      <c r="F81" s="1">
        <f t="shared" si="12"/>
        <v>98.86836666666666</v>
      </c>
      <c r="G81" s="1">
        <f t="shared" si="10"/>
        <v>99.421199999999999</v>
      </c>
      <c r="H81"/>
      <c r="I81" t="str">
        <f t="shared" si="13"/>
        <v>2021_3</v>
      </c>
      <c r="J81" t="s">
        <v>0</v>
      </c>
      <c r="K81" s="27">
        <f t="shared" si="14"/>
        <v>93.335599999999999</v>
      </c>
      <c r="L81" t="s">
        <v>0</v>
      </c>
      <c r="R81" s="2">
        <v>44348</v>
      </c>
      <c r="S81">
        <f t="shared" si="11"/>
        <v>99.421199999999999</v>
      </c>
    </row>
    <row r="82" spans="1:19" x14ac:dyDescent="0.45">
      <c r="A82" s="1" t="str">
        <f t="shared" si="8"/>
        <v>2021Q3</v>
      </c>
      <c r="B82" s="2">
        <v>44378</v>
      </c>
      <c r="C82" s="1">
        <f t="shared" si="9"/>
        <v>2021</v>
      </c>
      <c r="D82" s="1">
        <f>VLOOKUP($B82,Q_GDP_Input!$M:$O,3,0)</f>
        <v>98.899100000000004</v>
      </c>
      <c r="E82" s="1">
        <f>IFERROR(VLOOKUP(B82,Q_GDP_Input!$M:$O,3,0),E79*(1+VLOOKUP(A82,Q_GDP_Input!$B:$I,6,0)))</f>
        <v>98.899100000000004</v>
      </c>
      <c r="F82" s="1">
        <f t="shared" si="12"/>
        <v>99.365666666666655</v>
      </c>
      <c r="G82" s="1">
        <f t="shared" si="10"/>
        <v>98.899100000000004</v>
      </c>
      <c r="H82"/>
      <c r="I82" t="str">
        <f t="shared" si="13"/>
        <v>2021_4</v>
      </c>
      <c r="J82" t="s">
        <v>0</v>
      </c>
      <c r="K82" s="27">
        <f t="shared" si="14"/>
        <v>96.766099999999994</v>
      </c>
      <c r="L82" t="s">
        <v>0</v>
      </c>
      <c r="R82" s="2">
        <v>44378</v>
      </c>
      <c r="S82">
        <f t="shared" si="11"/>
        <v>98.899100000000004</v>
      </c>
    </row>
    <row r="83" spans="1:19" x14ac:dyDescent="0.45">
      <c r="A83" s="1" t="str">
        <f t="shared" si="8"/>
        <v>2021Q3</v>
      </c>
      <c r="B83" s="2">
        <v>44409</v>
      </c>
      <c r="C83" s="1">
        <f t="shared" si="9"/>
        <v>2021</v>
      </c>
      <c r="D83" s="1">
        <f>VLOOKUP($B83,Q_GDP_Input!$M:$O,3,0)</f>
        <v>99.776700000000005</v>
      </c>
      <c r="E83" s="1">
        <f>IFERROR(VLOOKUP(B83,Q_GDP_Input!$M:$O,3,0),E80*(1+VLOOKUP(A83,Q_GDP_Input!$B:$I,6,0)))</f>
        <v>99.776700000000005</v>
      </c>
      <c r="F83" s="1">
        <f t="shared" si="12"/>
        <v>99.67880000000001</v>
      </c>
      <c r="G83" s="1">
        <f t="shared" si="10"/>
        <v>99.776700000000005</v>
      </c>
      <c r="H83"/>
      <c r="I83" t="str">
        <f t="shared" si="13"/>
        <v>2021_5</v>
      </c>
      <c r="J83" t="s">
        <v>0</v>
      </c>
      <c r="K83" s="27">
        <f t="shared" si="14"/>
        <v>98.284800000000004</v>
      </c>
      <c r="L83" t="s">
        <v>0</v>
      </c>
      <c r="R83" s="2">
        <v>44409</v>
      </c>
      <c r="S83">
        <f t="shared" si="11"/>
        <v>99.776700000000005</v>
      </c>
    </row>
    <row r="84" spans="1:19" x14ac:dyDescent="0.45">
      <c r="A84" s="1" t="str">
        <f t="shared" si="8"/>
        <v>2021Q3</v>
      </c>
      <c r="B84" s="2">
        <v>44440</v>
      </c>
      <c r="C84" s="1">
        <f t="shared" si="9"/>
        <v>2021</v>
      </c>
      <c r="D84" s="1">
        <f>VLOOKUP($B84,Q_GDP_Input!$M:$O,3,0)</f>
        <v>100.36060000000001</v>
      </c>
      <c r="E84" s="1">
        <f>IFERROR(VLOOKUP(B84,Q_GDP_Input!$M:$O,3,0),E81*(1+VLOOKUP(A84,Q_GDP_Input!$B:$I,6,0)))</f>
        <v>100.36060000000001</v>
      </c>
      <c r="F84" s="1">
        <f t="shared" si="12"/>
        <v>100.28180000000002</v>
      </c>
      <c r="G84" s="1">
        <f t="shared" si="10"/>
        <v>100.36060000000001</v>
      </c>
      <c r="H84"/>
      <c r="I84" t="str">
        <f t="shared" si="13"/>
        <v>2021_6</v>
      </c>
      <c r="J84" t="s">
        <v>0</v>
      </c>
      <c r="K84" s="27">
        <f t="shared" si="14"/>
        <v>99.421199999999999</v>
      </c>
      <c r="L84" t="s">
        <v>0</v>
      </c>
      <c r="R84" s="2">
        <v>44440</v>
      </c>
      <c r="S84">
        <f t="shared" si="11"/>
        <v>100.36060000000001</v>
      </c>
    </row>
    <row r="85" spans="1:19" x14ac:dyDescent="0.45">
      <c r="A85" s="1" t="str">
        <f t="shared" si="8"/>
        <v>2021Q4</v>
      </c>
      <c r="B85" s="2">
        <v>44470</v>
      </c>
      <c r="C85" s="1">
        <f t="shared" si="9"/>
        <v>2021</v>
      </c>
      <c r="D85" s="1">
        <f>VLOOKUP($B85,Q_GDP_Input!$M:$O,3,0)</f>
        <v>100.7081</v>
      </c>
      <c r="E85" s="1">
        <f>IFERROR(VLOOKUP(B85,Q_GDP_Input!$M:$O,3,0),E82*(1+VLOOKUP(A85,Q_GDP_Input!$B:$I,6,0)))</f>
        <v>100.7081</v>
      </c>
      <c r="F85" s="1">
        <f t="shared" si="12"/>
        <v>100.83733333333333</v>
      </c>
      <c r="G85" s="1">
        <f t="shared" si="10"/>
        <v>100.7081</v>
      </c>
      <c r="H85"/>
      <c r="I85" t="str">
        <f t="shared" si="13"/>
        <v>2021_7</v>
      </c>
      <c r="J85" t="s">
        <v>0</v>
      </c>
      <c r="K85" s="27">
        <f t="shared" si="14"/>
        <v>98.899100000000004</v>
      </c>
      <c r="L85" t="s">
        <v>0</v>
      </c>
      <c r="R85" s="2">
        <v>44470</v>
      </c>
      <c r="S85">
        <f t="shared" si="11"/>
        <v>100.7081</v>
      </c>
    </row>
    <row r="86" spans="1:19" x14ac:dyDescent="0.45">
      <c r="A86" s="1" t="str">
        <f t="shared" si="8"/>
        <v>2021Q4</v>
      </c>
      <c r="B86" s="2">
        <v>44501</v>
      </c>
      <c r="C86" s="1">
        <f t="shared" si="9"/>
        <v>2021</v>
      </c>
      <c r="D86" s="1">
        <f>VLOOKUP($B86,Q_GDP_Input!$M:$O,3,0)</f>
        <v>101.44329999999999</v>
      </c>
      <c r="E86" s="1">
        <f>IFERROR(VLOOKUP(B86,Q_GDP_Input!$M:$O,3,0),E83*(1+VLOOKUP(A86,Q_GDP_Input!$B:$I,6,0)))</f>
        <v>101.44329999999999</v>
      </c>
      <c r="F86" s="1">
        <f t="shared" si="12"/>
        <v>101.02443333333333</v>
      </c>
      <c r="G86" s="1">
        <f t="shared" si="10"/>
        <v>101.44329999999999</v>
      </c>
      <c r="H86"/>
      <c r="I86" t="str">
        <f t="shared" si="13"/>
        <v>2021_8</v>
      </c>
      <c r="J86" t="s">
        <v>0</v>
      </c>
      <c r="K86" s="27">
        <f t="shared" si="14"/>
        <v>99.776700000000005</v>
      </c>
      <c r="L86" t="s">
        <v>0</v>
      </c>
      <c r="R86" s="2">
        <v>44501</v>
      </c>
      <c r="S86">
        <f t="shared" si="11"/>
        <v>101.44329999999999</v>
      </c>
    </row>
    <row r="87" spans="1:19" x14ac:dyDescent="0.45">
      <c r="A87" s="1" t="str">
        <f t="shared" si="8"/>
        <v>2021Q4</v>
      </c>
      <c r="B87" s="2">
        <v>44531</v>
      </c>
      <c r="C87" s="1">
        <f t="shared" si="9"/>
        <v>2021</v>
      </c>
      <c r="D87" s="1">
        <f>VLOOKUP($B87,Q_GDP_Input!$M:$O,3,0)</f>
        <v>100.92189999999999</v>
      </c>
      <c r="E87" s="1">
        <f>IFERROR(VLOOKUP(B87,Q_GDP_Input!$M:$O,3,0),E84*(1+VLOOKUP(A87,Q_GDP_Input!$B:$I,6,0)))</f>
        <v>100.92189999999999</v>
      </c>
      <c r="F87" s="1">
        <f t="shared" si="12"/>
        <v>101.26609999999999</v>
      </c>
      <c r="G87" s="1">
        <f t="shared" si="10"/>
        <v>100.92189999999999</v>
      </c>
      <c r="H87"/>
      <c r="I87" t="str">
        <f t="shared" si="13"/>
        <v>2021_9</v>
      </c>
      <c r="J87" t="s">
        <v>0</v>
      </c>
      <c r="K87" s="27">
        <f t="shared" si="14"/>
        <v>100.36060000000001</v>
      </c>
      <c r="L87" t="s">
        <v>0</v>
      </c>
      <c r="R87" s="2">
        <v>44531</v>
      </c>
      <c r="S87">
        <f t="shared" si="11"/>
        <v>100.92189999999999</v>
      </c>
    </row>
    <row r="88" spans="1:19" x14ac:dyDescent="0.45">
      <c r="A88" s="1" t="str">
        <f t="shared" si="8"/>
        <v>2022Q1</v>
      </c>
      <c r="B88" s="2">
        <v>44562</v>
      </c>
      <c r="C88" s="1">
        <f t="shared" si="9"/>
        <v>2022</v>
      </c>
      <c r="D88" s="1">
        <f>VLOOKUP($B88,Q_GDP_Input!$M:$O,3,0)</f>
        <v>101.4331</v>
      </c>
      <c r="E88" s="1">
        <f>IFERROR(VLOOKUP(B88,Q_GDP_Input!$M:$O,3,0),E85*(1+VLOOKUP(A88,Q_GDP_Input!$B:$I,6,0)))</f>
        <v>101.4331</v>
      </c>
      <c r="F88" s="1">
        <f t="shared" si="12"/>
        <v>101.44033333333333</v>
      </c>
      <c r="G88" s="1">
        <f t="shared" si="10"/>
        <v>101.4331</v>
      </c>
      <c r="H88"/>
      <c r="I88" t="str">
        <f t="shared" si="13"/>
        <v>2021_10</v>
      </c>
      <c r="J88" t="s">
        <v>0</v>
      </c>
      <c r="K88" s="27">
        <f t="shared" si="14"/>
        <v>100.7081</v>
      </c>
      <c r="L88" t="s">
        <v>0</v>
      </c>
      <c r="R88" s="2">
        <v>44562</v>
      </c>
      <c r="S88">
        <f t="shared" si="11"/>
        <v>101.4331</v>
      </c>
    </row>
    <row r="89" spans="1:19" x14ac:dyDescent="0.45">
      <c r="A89" s="1" t="str">
        <f t="shared" si="8"/>
        <v>2022Q1</v>
      </c>
      <c r="B89" s="2">
        <v>44593</v>
      </c>
      <c r="C89" s="1">
        <f t="shared" si="9"/>
        <v>2022</v>
      </c>
      <c r="D89" s="1">
        <f>VLOOKUP($B89,Q_GDP_Input!$M:$O,3,0)</f>
        <v>101.96599999999999</v>
      </c>
      <c r="E89" s="1">
        <f>IFERROR(VLOOKUP(B89,Q_GDP_Input!$M:$O,3,0),E86*(1+VLOOKUP(A89,Q_GDP_Input!$B:$I,6,0)))</f>
        <v>101.96599999999999</v>
      </c>
      <c r="F89" s="1">
        <f t="shared" si="12"/>
        <v>101.83489999999999</v>
      </c>
      <c r="G89" s="1">
        <f t="shared" si="10"/>
        <v>101.96599999999999</v>
      </c>
      <c r="H89"/>
      <c r="I89" t="str">
        <f t="shared" si="13"/>
        <v>2021_11</v>
      </c>
      <c r="J89" t="s">
        <v>0</v>
      </c>
      <c r="K89" s="27">
        <f t="shared" si="14"/>
        <v>101.44329999999999</v>
      </c>
      <c r="L89" t="s">
        <v>0</v>
      </c>
      <c r="R89" s="2">
        <v>44593</v>
      </c>
      <c r="S89">
        <f t="shared" si="11"/>
        <v>101.96599999999999</v>
      </c>
    </row>
    <row r="90" spans="1:19" x14ac:dyDescent="0.45">
      <c r="A90" s="1" t="str">
        <f t="shared" si="8"/>
        <v>2022Q1</v>
      </c>
      <c r="B90" s="2">
        <v>44621</v>
      </c>
      <c r="C90" s="1">
        <f t="shared" si="9"/>
        <v>2022</v>
      </c>
      <c r="D90" s="1">
        <f>VLOOKUP($B90,Q_GDP_Input!$M:$O,3,0)</f>
        <v>102.1056</v>
      </c>
      <c r="E90" s="1">
        <f>IFERROR(VLOOKUP(B90,Q_GDP_Input!$M:$O,3,0),E87*(1+VLOOKUP(A90,Q_GDP_Input!$B:$I,6,0)))</f>
        <v>102.1056</v>
      </c>
      <c r="F90" s="1">
        <f t="shared" si="12"/>
        <v>101.98663333333333</v>
      </c>
      <c r="G90" s="1">
        <f t="shared" si="10"/>
        <v>102.1056</v>
      </c>
      <c r="H90"/>
      <c r="I90" t="str">
        <f t="shared" si="13"/>
        <v>2021_12</v>
      </c>
      <c r="J90" t="s">
        <v>0</v>
      </c>
      <c r="K90" s="27">
        <f t="shared" si="14"/>
        <v>100.92189999999999</v>
      </c>
      <c r="L90" t="s">
        <v>0</v>
      </c>
      <c r="R90" s="2">
        <v>44621</v>
      </c>
      <c r="S90">
        <f t="shared" si="11"/>
        <v>102.1056</v>
      </c>
    </row>
    <row r="91" spans="1:19" x14ac:dyDescent="0.45">
      <c r="A91" s="1" t="str">
        <f t="shared" si="8"/>
        <v>2022Q2</v>
      </c>
      <c r="B91" s="2">
        <v>44652</v>
      </c>
      <c r="C91" s="1">
        <f t="shared" si="9"/>
        <v>2022</v>
      </c>
      <c r="D91" s="1">
        <f>VLOOKUP($B91,Q_GDP_Input!$M:$O,3,0)</f>
        <v>101.8883</v>
      </c>
      <c r="E91" s="1">
        <f>IFERROR(VLOOKUP(B91,Q_GDP_Input!$M:$O,3,0),E88*(1+VLOOKUP(A91,Q_GDP_Input!$B:$I,6,0)))</f>
        <v>101.8883</v>
      </c>
      <c r="F91" s="1">
        <f t="shared" si="12"/>
        <v>102.19069999999999</v>
      </c>
      <c r="G91" s="1">
        <f t="shared" si="10"/>
        <v>101.8883</v>
      </c>
      <c r="H91"/>
      <c r="I91" t="str">
        <f t="shared" si="13"/>
        <v>2022_1</v>
      </c>
      <c r="J91" t="s">
        <v>0</v>
      </c>
      <c r="K91" s="27">
        <f t="shared" si="14"/>
        <v>101.4331</v>
      </c>
      <c r="L91" t="s">
        <v>0</v>
      </c>
      <c r="R91" s="2">
        <v>44652</v>
      </c>
      <c r="S91">
        <f t="shared" si="11"/>
        <v>101.8883</v>
      </c>
    </row>
    <row r="92" spans="1:19" x14ac:dyDescent="0.45">
      <c r="A92" s="1" t="str">
        <f t="shared" si="8"/>
        <v>2022Q2</v>
      </c>
      <c r="B92" s="2">
        <v>44682</v>
      </c>
      <c r="C92" s="1">
        <f t="shared" si="9"/>
        <v>2022</v>
      </c>
      <c r="D92" s="1">
        <f>VLOOKUP($B92,Q_GDP_Input!$M:$O,3,0)</f>
        <v>102.5782</v>
      </c>
      <c r="E92" s="1">
        <f>IFERROR(VLOOKUP(B92,Q_GDP_Input!$M:$O,3,0),E89*(1+VLOOKUP(A92,Q_GDP_Input!$B:$I,6,0)))</f>
        <v>102.5782</v>
      </c>
      <c r="F92" s="1">
        <f t="shared" si="12"/>
        <v>102.00913333333334</v>
      </c>
      <c r="G92" s="1">
        <f t="shared" si="10"/>
        <v>102.5782</v>
      </c>
      <c r="H92"/>
      <c r="I92" t="str">
        <f t="shared" si="13"/>
        <v>2022_2</v>
      </c>
      <c r="J92" t="s">
        <v>0</v>
      </c>
      <c r="K92" s="27">
        <f t="shared" si="14"/>
        <v>101.96599999999999</v>
      </c>
      <c r="L92" t="s">
        <v>0</v>
      </c>
      <c r="R92" s="2">
        <v>44682</v>
      </c>
      <c r="S92">
        <f t="shared" si="11"/>
        <v>102.5782</v>
      </c>
    </row>
    <row r="93" spans="1:19" x14ac:dyDescent="0.45">
      <c r="A93" s="1" t="str">
        <f t="shared" si="8"/>
        <v>2022Q2</v>
      </c>
      <c r="B93" s="2">
        <v>44713</v>
      </c>
      <c r="C93" s="1">
        <f t="shared" si="9"/>
        <v>2022</v>
      </c>
      <c r="D93" s="1">
        <f>VLOOKUP($B93,Q_GDP_Input!$M:$O,3,0)</f>
        <v>101.5609</v>
      </c>
      <c r="E93" s="1">
        <f>IFERROR(VLOOKUP(B93,Q_GDP_Input!$M:$O,3,0),E90*(1+VLOOKUP(A93,Q_GDP_Input!$B:$I,6,0)))</f>
        <v>101.5609</v>
      </c>
      <c r="F93" s="1">
        <f t="shared" si="12"/>
        <v>102.04586666666667</v>
      </c>
      <c r="G93" s="1">
        <f t="shared" si="10"/>
        <v>101.5609</v>
      </c>
      <c r="H93"/>
      <c r="I93" t="str">
        <f t="shared" si="13"/>
        <v>2022_3</v>
      </c>
      <c r="J93" t="s">
        <v>0</v>
      </c>
      <c r="K93" s="27">
        <f t="shared" si="14"/>
        <v>102.1056</v>
      </c>
      <c r="L93" t="s">
        <v>0</v>
      </c>
      <c r="R93" s="2">
        <v>44713</v>
      </c>
      <c r="S93">
        <f t="shared" si="11"/>
        <v>101.5609</v>
      </c>
    </row>
    <row r="94" spans="1:19" x14ac:dyDescent="0.45">
      <c r="A94" s="1" t="str">
        <f t="shared" si="8"/>
        <v>2022Q3</v>
      </c>
      <c r="B94" s="2">
        <v>44743</v>
      </c>
      <c r="C94" s="1">
        <f t="shared" si="9"/>
        <v>2022</v>
      </c>
      <c r="D94" s="1">
        <f>VLOOKUP($B94,Q_GDP_Input!$M:$O,3,0)</f>
        <v>101.99850000000001</v>
      </c>
      <c r="E94" s="1">
        <f>IFERROR(VLOOKUP(B94,Q_GDP_Input!$M:$O,3,0),E91*(1+VLOOKUP(A94,Q_GDP_Input!$B:$I,6,0)))</f>
        <v>101.99850000000001</v>
      </c>
      <c r="F94" s="1">
        <f t="shared" si="12"/>
        <v>101.87443333333334</v>
      </c>
      <c r="G94" s="1">
        <f t="shared" si="10"/>
        <v>101.99850000000001</v>
      </c>
      <c r="H94"/>
      <c r="I94" t="str">
        <f t="shared" si="13"/>
        <v>2022_4</v>
      </c>
      <c r="J94" t="s">
        <v>0</v>
      </c>
      <c r="K94" s="27">
        <f t="shared" si="14"/>
        <v>101.8883</v>
      </c>
      <c r="L94" t="s">
        <v>0</v>
      </c>
      <c r="R94" s="2">
        <v>44743</v>
      </c>
      <c r="S94">
        <f t="shared" si="11"/>
        <v>101.99850000000001</v>
      </c>
    </row>
    <row r="95" spans="1:19" x14ac:dyDescent="0.45">
      <c r="A95" s="1" t="str">
        <f t="shared" si="8"/>
        <v>2022Q3</v>
      </c>
      <c r="B95" s="2">
        <v>44774</v>
      </c>
      <c r="C95" s="1">
        <f t="shared" si="9"/>
        <v>2022</v>
      </c>
      <c r="D95" s="1">
        <f>VLOOKUP($B95,Q_GDP_Input!$M:$O,3,0)</f>
        <v>102.0639</v>
      </c>
      <c r="E95" s="1">
        <f>IFERROR(VLOOKUP(B95,Q_GDP_Input!$M:$O,3,0),E92*(1+VLOOKUP(A95,Q_GDP_Input!$B:$I,6,0)))</f>
        <v>102.0639</v>
      </c>
      <c r="F95" s="1">
        <f t="shared" si="12"/>
        <v>101.84086666666667</v>
      </c>
      <c r="G95" s="1">
        <f t="shared" si="10"/>
        <v>102.0639</v>
      </c>
      <c r="H95"/>
      <c r="I95" t="str">
        <f t="shared" si="13"/>
        <v>2022_5</v>
      </c>
      <c r="J95" t="s">
        <v>0</v>
      </c>
      <c r="K95" s="27">
        <f t="shared" si="14"/>
        <v>102.5782</v>
      </c>
      <c r="L95" t="s">
        <v>0</v>
      </c>
      <c r="R95" s="2">
        <v>44774</v>
      </c>
      <c r="S95">
        <f t="shared" si="11"/>
        <v>102.0639</v>
      </c>
    </row>
    <row r="96" spans="1:19" x14ac:dyDescent="0.45">
      <c r="A96" s="1" t="str">
        <f t="shared" si="8"/>
        <v>2022Q3</v>
      </c>
      <c r="B96" s="2">
        <v>44805</v>
      </c>
      <c r="C96" s="1">
        <f t="shared" si="9"/>
        <v>2022</v>
      </c>
      <c r="D96" s="1">
        <f>VLOOKUP($B96,Q_GDP_Input!$M:$O,3,0)</f>
        <v>101.4602</v>
      </c>
      <c r="E96" s="1">
        <f>IFERROR(VLOOKUP(B96,Q_GDP_Input!$M:$O,3,0),E93*(1+VLOOKUP(A96,Q_GDP_Input!$B:$I,6,0)))</f>
        <v>101.4602</v>
      </c>
      <c r="F96" s="1">
        <f t="shared" si="12"/>
        <v>101.89023333333334</v>
      </c>
      <c r="G96" s="1">
        <f t="shared" si="10"/>
        <v>101.4602</v>
      </c>
      <c r="H96"/>
      <c r="I96" t="str">
        <f t="shared" si="13"/>
        <v>2022_6</v>
      </c>
      <c r="J96" t="s">
        <v>0</v>
      </c>
      <c r="K96" s="27">
        <f t="shared" si="14"/>
        <v>101.5609</v>
      </c>
      <c r="L96" t="s">
        <v>0</v>
      </c>
      <c r="R96" s="2">
        <v>44805</v>
      </c>
      <c r="S96">
        <f t="shared" si="11"/>
        <v>101.4602</v>
      </c>
    </row>
    <row r="97" spans="1:19" x14ac:dyDescent="0.45">
      <c r="A97" s="1" t="str">
        <f t="shared" si="8"/>
        <v>2022Q4</v>
      </c>
      <c r="B97" s="2">
        <v>44835</v>
      </c>
      <c r="C97" s="1">
        <f t="shared" si="9"/>
        <v>2022</v>
      </c>
      <c r="D97" s="1">
        <f>VLOOKUP($B97,Q_GDP_Input!$M:$O,3,0)</f>
        <v>102.14660000000001</v>
      </c>
      <c r="E97" s="1">
        <f>IFERROR(VLOOKUP(B97,Q_GDP_Input!$M:$O,3,0),E94*(1+VLOOKUP(A97,Q_GDP_Input!$B:$I,6,0)))</f>
        <v>102.14660000000001</v>
      </c>
      <c r="F97" s="1">
        <f t="shared" si="12"/>
        <v>101.93726666666667</v>
      </c>
      <c r="G97" s="1">
        <f t="shared" si="10"/>
        <v>102.14660000000001</v>
      </c>
      <c r="H97"/>
      <c r="I97" t="str">
        <f t="shared" si="13"/>
        <v>2022_7</v>
      </c>
      <c r="J97" t="s">
        <v>0</v>
      </c>
      <c r="K97" s="27">
        <f t="shared" si="14"/>
        <v>101.99850000000001</v>
      </c>
      <c r="L97" t="s">
        <v>0</v>
      </c>
      <c r="R97" s="2">
        <v>44835</v>
      </c>
      <c r="S97">
        <f t="shared" si="11"/>
        <v>102.14660000000001</v>
      </c>
    </row>
    <row r="98" spans="1:19" x14ac:dyDescent="0.45">
      <c r="A98" s="1" t="str">
        <f t="shared" si="8"/>
        <v>2022Q4</v>
      </c>
      <c r="B98" s="2">
        <v>44866</v>
      </c>
      <c r="C98" s="1">
        <f t="shared" si="9"/>
        <v>2022</v>
      </c>
      <c r="D98" s="1">
        <f>VLOOKUP($B98,Q_GDP_Input!$M:$O,3,0)</f>
        <v>102.205</v>
      </c>
      <c r="E98" s="1">
        <f>IFERROR(VLOOKUP(B98,Q_GDP_Input!$M:$O,3,0),E95*(1+VLOOKUP(A98,Q_GDP_Input!$B:$I,6,0)))</f>
        <v>102.205</v>
      </c>
      <c r="F98" s="1">
        <f t="shared" si="12"/>
        <v>102.08070000000002</v>
      </c>
      <c r="G98" s="1">
        <f t="shared" si="10"/>
        <v>102.205</v>
      </c>
      <c r="H98"/>
      <c r="I98" t="str">
        <f t="shared" si="13"/>
        <v>2022_8</v>
      </c>
      <c r="J98" t="s">
        <v>0</v>
      </c>
      <c r="K98" s="27">
        <f t="shared" si="14"/>
        <v>102.0639</v>
      </c>
      <c r="L98" t="s">
        <v>0</v>
      </c>
      <c r="R98" s="2">
        <v>44866</v>
      </c>
      <c r="S98">
        <f t="shared" si="11"/>
        <v>102.205</v>
      </c>
    </row>
    <row r="99" spans="1:19" x14ac:dyDescent="0.45">
      <c r="A99" s="1" t="str">
        <f t="shared" si="8"/>
        <v>2022Q4</v>
      </c>
      <c r="B99" s="2">
        <v>44896</v>
      </c>
      <c r="C99" s="1">
        <f t="shared" si="9"/>
        <v>2022</v>
      </c>
      <c r="D99" s="1">
        <f>VLOOKUP($B99,Q_GDP_Input!$M:$O,3,0)</f>
        <v>101.8905</v>
      </c>
      <c r="E99" s="1">
        <f>IFERROR(VLOOKUP(B99,Q_GDP_Input!$M:$O,3,0),E96*(1+VLOOKUP(A99,Q_GDP_Input!$B:$I,6,0)))</f>
        <v>101.8905</v>
      </c>
      <c r="F99" s="1">
        <f t="shared" si="12"/>
        <v>102.17226666666666</v>
      </c>
      <c r="G99" s="1">
        <f t="shared" si="10"/>
        <v>101.8905</v>
      </c>
      <c r="H99"/>
      <c r="I99" t="str">
        <f t="shared" si="13"/>
        <v>2022_9</v>
      </c>
      <c r="J99" t="s">
        <v>0</v>
      </c>
      <c r="K99" s="27">
        <f t="shared" si="14"/>
        <v>101.4602</v>
      </c>
      <c r="L99" t="s">
        <v>0</v>
      </c>
      <c r="R99" s="2">
        <v>44896</v>
      </c>
      <c r="S99">
        <f t="shared" si="11"/>
        <v>101.8905</v>
      </c>
    </row>
    <row r="100" spans="1:19" x14ac:dyDescent="0.45">
      <c r="A100" s="1" t="str">
        <f t="shared" si="8"/>
        <v>2023Q1</v>
      </c>
      <c r="B100" s="2">
        <v>44927</v>
      </c>
      <c r="C100" s="1">
        <f t="shared" si="9"/>
        <v>2023</v>
      </c>
      <c r="D100" s="1">
        <f>VLOOKUP($B100,Q_GDP_Input!$M:$O,3,0)</f>
        <v>102.4213</v>
      </c>
      <c r="E100" s="1">
        <f>IFERROR(VLOOKUP(B100,Q_GDP_Input!$M:$O,3,0),E97*(1+VLOOKUP(A100,Q_GDP_Input!$B:$I,6,0)))</f>
        <v>102.4213</v>
      </c>
      <c r="F100" s="1">
        <f t="shared" si="12"/>
        <v>102.29510000000001</v>
      </c>
      <c r="G100" s="1">
        <f t="shared" si="10"/>
        <v>102.4213</v>
      </c>
      <c r="H100"/>
      <c r="I100" t="str">
        <f t="shared" si="13"/>
        <v>2022_10</v>
      </c>
      <c r="J100" t="s">
        <v>0</v>
      </c>
      <c r="K100" s="27">
        <f t="shared" si="14"/>
        <v>102.14660000000001</v>
      </c>
      <c r="L100" t="s">
        <v>0</v>
      </c>
      <c r="R100" s="2">
        <v>44927</v>
      </c>
      <c r="S100">
        <f t="shared" ref="S100:S131" si="15">G100</f>
        <v>102.4213</v>
      </c>
    </row>
    <row r="101" spans="1:19" x14ac:dyDescent="0.45">
      <c r="A101" s="1" t="str">
        <f t="shared" si="8"/>
        <v>2023Q1</v>
      </c>
      <c r="B101" s="2">
        <v>44958</v>
      </c>
      <c r="C101" s="1">
        <f t="shared" si="9"/>
        <v>2023</v>
      </c>
      <c r="D101" s="1">
        <f>VLOOKUP($B101,Q_GDP_Input!$M:$O,3,0)</f>
        <v>102.5735</v>
      </c>
      <c r="E101" s="1">
        <f>IFERROR(VLOOKUP(B101,Q_GDP_Input!$M:$O,3,0),E98*(1+VLOOKUP(A101,Q_GDP_Input!$B:$I,6,0)))</f>
        <v>102.5735</v>
      </c>
      <c r="F101" s="1">
        <f t="shared" si="12"/>
        <v>102.41723333333334</v>
      </c>
      <c r="G101" s="1">
        <f t="shared" si="10"/>
        <v>102.5735</v>
      </c>
      <c r="H101"/>
      <c r="I101" t="str">
        <f t="shared" si="13"/>
        <v>2022_11</v>
      </c>
      <c r="J101" t="s">
        <v>0</v>
      </c>
      <c r="K101" s="27">
        <f t="shared" si="14"/>
        <v>102.205</v>
      </c>
      <c r="L101" t="s">
        <v>0</v>
      </c>
      <c r="R101" s="2">
        <v>44958</v>
      </c>
      <c r="S101">
        <f t="shared" si="15"/>
        <v>102.5735</v>
      </c>
    </row>
    <row r="102" spans="1:19" x14ac:dyDescent="0.45">
      <c r="A102" s="1" t="str">
        <f t="shared" si="8"/>
        <v>2023Q1</v>
      </c>
      <c r="B102" s="2">
        <v>44986</v>
      </c>
      <c r="C102" s="1">
        <f t="shared" si="9"/>
        <v>2023</v>
      </c>
      <c r="D102" s="1">
        <f>VLOOKUP($B102,Q_GDP_Input!$M:$O,3,0)</f>
        <v>102.2569</v>
      </c>
      <c r="E102" s="1">
        <f>IFERROR(VLOOKUP(B102,Q_GDP_Input!$M:$O,3,0),E99*(1+VLOOKUP(A102,Q_GDP_Input!$B:$I,6,0)))</f>
        <v>102.2569</v>
      </c>
      <c r="F102" s="1">
        <f t="shared" si="12"/>
        <v>102.44023333333332</v>
      </c>
      <c r="G102" s="1">
        <f t="shared" si="10"/>
        <v>102.2569</v>
      </c>
      <c r="H102"/>
      <c r="I102" t="str">
        <f t="shared" si="13"/>
        <v>2022_12</v>
      </c>
      <c r="J102" t="s">
        <v>0</v>
      </c>
      <c r="K102" s="27">
        <f t="shared" si="14"/>
        <v>101.8905</v>
      </c>
      <c r="L102" t="s">
        <v>0</v>
      </c>
      <c r="R102" s="2">
        <v>44986</v>
      </c>
      <c r="S102">
        <f t="shared" si="15"/>
        <v>102.2569</v>
      </c>
    </row>
    <row r="103" spans="1:19" x14ac:dyDescent="0.45">
      <c r="A103" s="1" t="str">
        <f t="shared" si="8"/>
        <v>2023Q2</v>
      </c>
      <c r="B103" s="2">
        <v>45017</v>
      </c>
      <c r="C103" s="1">
        <f t="shared" si="9"/>
        <v>2023</v>
      </c>
      <c r="D103" s="1">
        <f>VLOOKUP($B103,Q_GDP_Input!$M:$O,3,0)</f>
        <v>102.4903</v>
      </c>
      <c r="E103" s="1">
        <f>IFERROR(VLOOKUP(B103,Q_GDP_Input!$M:$O,3,0),E100*(1+VLOOKUP(A103,Q_GDP_Input!$B:$I,6,0)))</f>
        <v>102.4903</v>
      </c>
      <c r="F103" s="1">
        <f t="shared" si="12"/>
        <v>102.33733333333333</v>
      </c>
      <c r="G103" s="1">
        <f t="shared" si="10"/>
        <v>102.4903</v>
      </c>
      <c r="H103"/>
      <c r="I103" t="str">
        <f t="shared" si="13"/>
        <v>2023_1</v>
      </c>
      <c r="J103" t="s">
        <v>0</v>
      </c>
      <c r="K103" s="27">
        <f t="shared" si="14"/>
        <v>102.4213</v>
      </c>
      <c r="L103" t="s">
        <v>0</v>
      </c>
      <c r="R103" s="2">
        <v>45017</v>
      </c>
      <c r="S103">
        <f t="shared" si="15"/>
        <v>102.4903</v>
      </c>
    </row>
    <row r="104" spans="1:19" x14ac:dyDescent="0.45">
      <c r="A104" s="1" t="str">
        <f t="shared" si="8"/>
        <v>2023Q2</v>
      </c>
      <c r="B104" s="2">
        <v>45047</v>
      </c>
      <c r="C104" s="1">
        <f t="shared" si="9"/>
        <v>2023</v>
      </c>
      <c r="D104" s="1">
        <f>VLOOKUP($B104,Q_GDP_Input!$M:$O,3,0)</f>
        <v>102.26479999999999</v>
      </c>
      <c r="E104" s="1">
        <f>IFERROR(VLOOKUP(B104,Q_GDP_Input!$M:$O,3,0),E101*(1+VLOOKUP(A104,Q_GDP_Input!$B:$I,6,0)))</f>
        <v>102.26479999999999</v>
      </c>
      <c r="F104" s="1">
        <f t="shared" si="12"/>
        <v>102.58976666666666</v>
      </c>
      <c r="G104" s="1">
        <f t="shared" si="10"/>
        <v>102.26479999999999</v>
      </c>
      <c r="H104"/>
      <c r="I104" t="str">
        <f t="shared" si="13"/>
        <v>2023_2</v>
      </c>
      <c r="J104" t="s">
        <v>0</v>
      </c>
      <c r="K104" s="27">
        <f t="shared" si="14"/>
        <v>102.5735</v>
      </c>
      <c r="L104" t="s">
        <v>0</v>
      </c>
      <c r="R104" s="2">
        <v>45047</v>
      </c>
      <c r="S104">
        <f t="shared" si="15"/>
        <v>102.26479999999999</v>
      </c>
    </row>
    <row r="105" spans="1:19" x14ac:dyDescent="0.45">
      <c r="A105" s="1" t="str">
        <f t="shared" si="8"/>
        <v>2023Q2</v>
      </c>
      <c r="B105" s="2">
        <v>45078</v>
      </c>
      <c r="C105" s="1">
        <f t="shared" si="9"/>
        <v>2023</v>
      </c>
      <c r="D105" s="1">
        <f>VLOOKUP($B105,Q_GDP_Input!$M:$O,3,0)</f>
        <v>103.0142</v>
      </c>
      <c r="E105" s="1">
        <f>IFERROR(VLOOKUP(B105,Q_GDP_Input!$M:$O,3,0),E102*(1+VLOOKUP(A105,Q_GDP_Input!$B:$I,6,0)))</f>
        <v>103.0142</v>
      </c>
      <c r="F105" s="1">
        <f t="shared" si="12"/>
        <v>102.54343333333333</v>
      </c>
      <c r="G105" s="1">
        <f t="shared" si="10"/>
        <v>103.0142</v>
      </c>
      <c r="H105"/>
      <c r="I105" t="str">
        <f t="shared" si="13"/>
        <v>2023_3</v>
      </c>
      <c r="J105" t="s">
        <v>0</v>
      </c>
      <c r="K105" s="27">
        <f t="shared" si="14"/>
        <v>102.2569</v>
      </c>
      <c r="L105" t="s">
        <v>0</v>
      </c>
      <c r="R105" s="2">
        <v>45078</v>
      </c>
      <c r="S105">
        <f t="shared" si="15"/>
        <v>103.0142</v>
      </c>
    </row>
    <row r="106" spans="1:19" x14ac:dyDescent="0.45">
      <c r="A106" s="1" t="str">
        <f t="shared" si="8"/>
        <v>2023Q3</v>
      </c>
      <c r="B106" s="2">
        <v>45108</v>
      </c>
      <c r="C106" s="1">
        <f t="shared" si="9"/>
        <v>2023</v>
      </c>
      <c r="D106" s="1">
        <f>VLOOKUP($B106,Q_GDP_Input!$M:$O,3,0)</f>
        <v>102.35129999999999</v>
      </c>
      <c r="E106" s="1">
        <f>IFERROR(VLOOKUP(B106,Q_GDP_Input!$M:$O,3,0),E103*(1+VLOOKUP(A106,Q_GDP_Input!$B:$I,6,0)))</f>
        <v>102.35129999999999</v>
      </c>
      <c r="F106" s="1">
        <f t="shared" si="12"/>
        <v>102.6324</v>
      </c>
      <c r="G106" s="1">
        <f t="shared" si="10"/>
        <v>102.35129999999999</v>
      </c>
      <c r="H106"/>
      <c r="I106" t="str">
        <f t="shared" si="13"/>
        <v>2023_4</v>
      </c>
      <c r="J106" t="s">
        <v>0</v>
      </c>
      <c r="K106" s="27">
        <f t="shared" si="14"/>
        <v>102.4903</v>
      </c>
      <c r="L106" t="s">
        <v>0</v>
      </c>
      <c r="R106" s="2">
        <v>45108</v>
      </c>
      <c r="S106">
        <f t="shared" si="15"/>
        <v>102.35129999999999</v>
      </c>
    </row>
    <row r="107" spans="1:19" x14ac:dyDescent="0.45">
      <c r="A107" s="1" t="str">
        <f t="shared" si="8"/>
        <v>2023Q3</v>
      </c>
      <c r="B107" s="2">
        <v>45139</v>
      </c>
      <c r="C107" s="1">
        <f t="shared" si="9"/>
        <v>2023</v>
      </c>
      <c r="D107" s="1">
        <f>VLOOKUP($B107,Q_GDP_Input!$M:$O,3,0)</f>
        <v>102.5317</v>
      </c>
      <c r="E107" s="1">
        <f>IFERROR(VLOOKUP(B107,Q_GDP_Input!$M:$O,3,0),E104*(1+VLOOKUP(A107,Q_GDP_Input!$B:$I,6,0)))</f>
        <v>102.5317</v>
      </c>
      <c r="F107" s="1">
        <f t="shared" si="12"/>
        <v>102.64956903333332</v>
      </c>
      <c r="G107" s="1">
        <f t="shared" si="10"/>
        <v>102.5317</v>
      </c>
      <c r="H107"/>
      <c r="I107" t="str">
        <f t="shared" si="13"/>
        <v>2023_5</v>
      </c>
      <c r="J107" t="s">
        <v>0</v>
      </c>
      <c r="K107" s="27">
        <f t="shared" si="14"/>
        <v>102.26479999999999</v>
      </c>
      <c r="L107" t="s">
        <v>0</v>
      </c>
      <c r="R107" s="2">
        <v>45139</v>
      </c>
      <c r="S107">
        <f t="shared" si="15"/>
        <v>102.5317</v>
      </c>
    </row>
    <row r="108" spans="1:19" x14ac:dyDescent="0.45">
      <c r="A108" s="1" t="str">
        <f t="shared" si="8"/>
        <v>2023Q3</v>
      </c>
      <c r="B108" s="2">
        <v>45170</v>
      </c>
      <c r="C108" s="1">
        <f t="shared" si="9"/>
        <v>2023</v>
      </c>
      <c r="D108" s="1" t="e">
        <f>VLOOKUP($B108,Q_GDP_Input!$M:$O,3,0)</f>
        <v>#N/A</v>
      </c>
      <c r="E108" s="89">
        <f>IFERROR(VLOOKUP(B108,Q_GDP_Input!$M:$O,3,0),E105*(1+VLOOKUP(A108,Q_GDP_Input!$B:$I,6,0)))</f>
        <v>103.0657071</v>
      </c>
      <c r="F108" s="89">
        <f t="shared" si="12"/>
        <v>102.66662758333332</v>
      </c>
      <c r="G108" s="89">
        <f t="shared" si="10"/>
        <v>102.66662758333332</v>
      </c>
      <c r="H108"/>
      <c r="I108" t="str">
        <f t="shared" si="13"/>
        <v>2023_6</v>
      </c>
      <c r="J108" t="s">
        <v>0</v>
      </c>
      <c r="K108" s="27">
        <f t="shared" si="14"/>
        <v>103.0142</v>
      </c>
      <c r="L108" t="s">
        <v>0</v>
      </c>
      <c r="R108" s="2">
        <v>45170</v>
      </c>
      <c r="S108">
        <f t="shared" si="15"/>
        <v>102.66662758333332</v>
      </c>
    </row>
    <row r="109" spans="1:19" x14ac:dyDescent="0.45">
      <c r="A109" s="1" t="str">
        <f t="shared" si="8"/>
        <v>2023Q4</v>
      </c>
      <c r="B109" s="2">
        <v>45200</v>
      </c>
      <c r="C109" s="1">
        <f t="shared" si="9"/>
        <v>2023</v>
      </c>
      <c r="D109" s="1" t="e">
        <f>VLOOKUP($B109,Q_GDP_Input!$M:$O,3,0)</f>
        <v>#N/A</v>
      </c>
      <c r="E109" s="89">
        <f>IFERROR(VLOOKUP(B109,Q_GDP_Input!$M:$O,3,0),E106*(1+VLOOKUP(A109,Q_GDP_Input!$B:$I,6,0)))</f>
        <v>102.40247564999999</v>
      </c>
      <c r="F109" s="89">
        <f t="shared" si="12"/>
        <v>102.68371619999999</v>
      </c>
      <c r="G109" s="89">
        <f t="shared" si="10"/>
        <v>102.68371619999999</v>
      </c>
      <c r="H109"/>
      <c r="I109" t="str">
        <f t="shared" si="13"/>
        <v>2023_7</v>
      </c>
      <c r="J109" t="s">
        <v>0</v>
      </c>
      <c r="K109" s="27">
        <f t="shared" si="14"/>
        <v>102.35129999999999</v>
      </c>
      <c r="L109" t="s">
        <v>0</v>
      </c>
      <c r="R109" s="2">
        <v>45200</v>
      </c>
      <c r="S109">
        <f t="shared" si="15"/>
        <v>102.68371619999999</v>
      </c>
    </row>
    <row r="110" spans="1:19" x14ac:dyDescent="0.45">
      <c r="A110" s="1" t="str">
        <f t="shared" si="8"/>
        <v>2023Q4</v>
      </c>
      <c r="B110" s="2">
        <v>45231</v>
      </c>
      <c r="C110" s="1">
        <f t="shared" si="9"/>
        <v>2023</v>
      </c>
      <c r="D110" s="1" t="e">
        <f>VLOOKUP($B110,Q_GDP_Input!$M:$O,3,0)</f>
        <v>#N/A</v>
      </c>
      <c r="E110" s="89">
        <f>IFERROR(VLOOKUP(B110,Q_GDP_Input!$M:$O,3,0),E107*(1+VLOOKUP(A110,Q_GDP_Input!$B:$I,6,0)))</f>
        <v>102.58296584999999</v>
      </c>
      <c r="F110" s="89">
        <f t="shared" si="12"/>
        <v>102.70089381784999</v>
      </c>
      <c r="G110" s="89">
        <f t="shared" si="10"/>
        <v>102.70089381784999</v>
      </c>
      <c r="H110"/>
      <c r="I110" t="str">
        <f t="shared" si="13"/>
        <v>2023_8</v>
      </c>
      <c r="J110" t="s">
        <v>0</v>
      </c>
      <c r="K110" s="27">
        <f t="shared" si="14"/>
        <v>102.5317</v>
      </c>
      <c r="L110" t="s">
        <v>0</v>
      </c>
      <c r="R110" s="2">
        <v>45231</v>
      </c>
      <c r="S110">
        <f t="shared" si="15"/>
        <v>102.70089381784999</v>
      </c>
    </row>
    <row r="111" spans="1:19" x14ac:dyDescent="0.45">
      <c r="A111" s="1" t="str">
        <f t="shared" si="8"/>
        <v>2023Q4</v>
      </c>
      <c r="B111" s="2">
        <v>45261</v>
      </c>
      <c r="C111" s="1">
        <f t="shared" si="9"/>
        <v>2023</v>
      </c>
      <c r="D111" s="1" t="e">
        <f>VLOOKUP($B111,Q_GDP_Input!$M:$O,3,0)</f>
        <v>#N/A</v>
      </c>
      <c r="E111" s="89">
        <f>IFERROR(VLOOKUP(B111,Q_GDP_Input!$M:$O,3,0),E108*(1+VLOOKUP(A111,Q_GDP_Input!$B:$I,6,0)))</f>
        <v>103.11723995355</v>
      </c>
      <c r="F111" s="89">
        <f t="shared" si="12"/>
        <v>102.752095055675</v>
      </c>
      <c r="G111" s="89">
        <f t="shared" si="10"/>
        <v>102.752095055675</v>
      </c>
      <c r="H111"/>
      <c r="I111" t="str">
        <f t="shared" si="13"/>
        <v>2023_9</v>
      </c>
      <c r="J111" t="s">
        <v>0</v>
      </c>
      <c r="K111" s="27">
        <f t="shared" si="14"/>
        <v>102.66662758333332</v>
      </c>
      <c r="L111" t="s">
        <v>0</v>
      </c>
      <c r="R111" s="2">
        <v>45261</v>
      </c>
      <c r="S111">
        <f t="shared" si="15"/>
        <v>102.752095055675</v>
      </c>
    </row>
    <row r="112" spans="1:19" x14ac:dyDescent="0.45">
      <c r="A112" s="1" t="str">
        <f t="shared" si="8"/>
        <v>2024Q1</v>
      </c>
      <c r="B112" s="2">
        <v>45292</v>
      </c>
      <c r="C112" s="1">
        <f t="shared" si="9"/>
        <v>2024</v>
      </c>
      <c r="D112" s="1" t="e">
        <f>VLOOKUP($B112,Q_GDP_Input!$M:$O,3,0)</f>
        <v>#N/A</v>
      </c>
      <c r="E112" s="89">
        <f>IFERROR(VLOOKUP(B112,Q_GDP_Input!$M:$O,3,0),E109*(1+VLOOKUP(A112,Q_GDP_Input!$B:$I,6,0)))</f>
        <v>102.55607936347499</v>
      </c>
      <c r="F112" s="89">
        <f t="shared" si="12"/>
        <v>102.80338653860001</v>
      </c>
      <c r="G112" s="89">
        <f t="shared" si="10"/>
        <v>102.80338653860001</v>
      </c>
      <c r="H112"/>
      <c r="I112" t="str">
        <f t="shared" si="13"/>
        <v>2023_10</v>
      </c>
      <c r="J112" t="s">
        <v>0</v>
      </c>
      <c r="K112" s="27">
        <f t="shared" si="14"/>
        <v>102.68371619999999</v>
      </c>
      <c r="L112" t="s">
        <v>0</v>
      </c>
      <c r="R112" s="2">
        <v>45292</v>
      </c>
      <c r="S112">
        <f t="shared" si="15"/>
        <v>102.80338653860001</v>
      </c>
    </row>
    <row r="113" spans="1:19" x14ac:dyDescent="0.45">
      <c r="A113" s="1" t="str">
        <f t="shared" si="8"/>
        <v>2024Q1</v>
      </c>
      <c r="B113" s="2">
        <v>45323</v>
      </c>
      <c r="C113" s="1">
        <f t="shared" si="9"/>
        <v>2024</v>
      </c>
      <c r="D113" s="1" t="e">
        <f>VLOOKUP($B113,Q_GDP_Input!$M:$O,3,0)</f>
        <v>#N/A</v>
      </c>
      <c r="E113" s="89">
        <f>IFERROR(VLOOKUP(B113,Q_GDP_Input!$M:$O,3,0),E110*(1+VLOOKUP(A113,Q_GDP_Input!$B:$I,6,0)))</f>
        <v>102.73684029877499</v>
      </c>
      <c r="F113" s="89">
        <f t="shared" si="12"/>
        <v>102.85494515857677</v>
      </c>
      <c r="G113" s="89">
        <f t="shared" si="10"/>
        <v>102.85494515857677</v>
      </c>
      <c r="H113"/>
      <c r="I113" t="str">
        <f t="shared" si="13"/>
        <v>2023_11</v>
      </c>
      <c r="J113" t="s">
        <v>0</v>
      </c>
      <c r="K113" s="27">
        <f t="shared" si="14"/>
        <v>102.70089381784999</v>
      </c>
      <c r="L113" t="s">
        <v>0</v>
      </c>
      <c r="R113" s="2">
        <v>45323</v>
      </c>
      <c r="S113">
        <f t="shared" si="15"/>
        <v>102.85494515857677</v>
      </c>
    </row>
    <row r="114" spans="1:19" x14ac:dyDescent="0.45">
      <c r="A114" s="1" t="str">
        <f t="shared" si="8"/>
        <v>2024Q1</v>
      </c>
      <c r="B114" s="2">
        <v>45352</v>
      </c>
      <c r="C114" s="1">
        <f t="shared" si="9"/>
        <v>2024</v>
      </c>
      <c r="D114" s="1" t="e">
        <f>VLOOKUP($B114,Q_GDP_Input!$M:$O,3,0)</f>
        <v>#N/A</v>
      </c>
      <c r="E114" s="89">
        <f>IFERROR(VLOOKUP(B114,Q_GDP_Input!$M:$O,3,0),E111*(1+VLOOKUP(A114,Q_GDP_Input!$B:$I,6,0)))</f>
        <v>103.27191581348033</v>
      </c>
      <c r="F114" s="89">
        <f t="shared" si="12"/>
        <v>102.9062231982585</v>
      </c>
      <c r="G114" s="89">
        <f t="shared" si="10"/>
        <v>102.9062231982585</v>
      </c>
      <c r="H114"/>
      <c r="I114" t="str">
        <f t="shared" si="13"/>
        <v>2023_12</v>
      </c>
      <c r="J114" t="s">
        <v>0</v>
      </c>
      <c r="K114" s="27">
        <f t="shared" si="14"/>
        <v>102.752095055675</v>
      </c>
      <c r="L114" t="s">
        <v>0</v>
      </c>
      <c r="R114" s="2">
        <v>45352</v>
      </c>
      <c r="S114">
        <f t="shared" si="15"/>
        <v>102.9062231982585</v>
      </c>
    </row>
    <row r="115" spans="1:19" x14ac:dyDescent="0.45">
      <c r="A115" s="1" t="str">
        <f t="shared" si="8"/>
        <v>2024Q2</v>
      </c>
      <c r="B115" s="2">
        <v>45383</v>
      </c>
      <c r="C115" s="1">
        <f t="shared" si="9"/>
        <v>2024</v>
      </c>
      <c r="D115" s="1" t="e">
        <f>VLOOKUP($B115,Q_GDP_Input!$M:$O,3,0)</f>
        <v>#N/A</v>
      </c>
      <c r="E115" s="89">
        <f>IFERROR(VLOOKUP(B115,Q_GDP_Input!$M:$O,3,0),E112*(1+VLOOKUP(A115,Q_GDP_Input!$B:$I,6,0)))</f>
        <v>102.70991348252021</v>
      </c>
      <c r="F115" s="89">
        <f t="shared" si="12"/>
        <v>102.9575916184079</v>
      </c>
      <c r="G115" s="89">
        <f t="shared" si="10"/>
        <v>102.9575916184079</v>
      </c>
      <c r="H115"/>
      <c r="I115" t="str">
        <f t="shared" si="13"/>
        <v>2024_1</v>
      </c>
      <c r="J115" t="s">
        <v>0</v>
      </c>
      <c r="K115" s="27">
        <f t="shared" si="14"/>
        <v>102.80338653860001</v>
      </c>
      <c r="L115" t="s">
        <v>0</v>
      </c>
      <c r="R115" s="2">
        <v>45383</v>
      </c>
      <c r="S115">
        <f t="shared" si="15"/>
        <v>102.9575916184079</v>
      </c>
    </row>
    <row r="116" spans="1:19" x14ac:dyDescent="0.45">
      <c r="A116" s="1" t="str">
        <f t="shared" si="8"/>
        <v>2024Q2</v>
      </c>
      <c r="B116" s="2">
        <v>45413</v>
      </c>
      <c r="C116" s="1">
        <f t="shared" si="9"/>
        <v>2024</v>
      </c>
      <c r="D116" s="1" t="e">
        <f>VLOOKUP($B116,Q_GDP_Input!$M:$O,3,0)</f>
        <v>#N/A</v>
      </c>
      <c r="E116" s="89">
        <f>IFERROR(VLOOKUP(B116,Q_GDP_Input!$M:$O,3,0),E113*(1+VLOOKUP(A116,Q_GDP_Input!$B:$I,6,0)))</f>
        <v>102.89094555922316</v>
      </c>
      <c r="F116" s="89">
        <f t="shared" si="12"/>
        <v>103.00922757631464</v>
      </c>
      <c r="G116" s="89">
        <f t="shared" si="10"/>
        <v>103.00922757631464</v>
      </c>
      <c r="H116"/>
      <c r="I116" t="str">
        <f t="shared" si="13"/>
        <v>2024_2</v>
      </c>
      <c r="J116" t="s">
        <v>0</v>
      </c>
      <c r="K116" s="27">
        <f t="shared" si="14"/>
        <v>102.85494515857677</v>
      </c>
      <c r="L116" t="s">
        <v>0</v>
      </c>
      <c r="R116" s="2">
        <v>45413</v>
      </c>
      <c r="S116">
        <f t="shared" si="15"/>
        <v>103.00922757631464</v>
      </c>
    </row>
    <row r="117" spans="1:19" x14ac:dyDescent="0.45">
      <c r="A117" s="1" t="str">
        <f t="shared" si="8"/>
        <v>2024Q2</v>
      </c>
      <c r="B117" s="2">
        <v>45444</v>
      </c>
      <c r="C117" s="1">
        <f t="shared" si="9"/>
        <v>2024</v>
      </c>
      <c r="D117" s="1" t="e">
        <f>VLOOKUP($B117,Q_GDP_Input!$M:$O,3,0)</f>
        <v>#N/A</v>
      </c>
      <c r="E117" s="89">
        <f>IFERROR(VLOOKUP(B117,Q_GDP_Input!$M:$O,3,0),E114*(1+VLOOKUP(A117,Q_GDP_Input!$B:$I,6,0)))</f>
        <v>103.42682368720055</v>
      </c>
      <c r="F117" s="89">
        <f t="shared" si="12"/>
        <v>103.06058253305589</v>
      </c>
      <c r="G117" s="89">
        <f t="shared" si="10"/>
        <v>103.06058253305589</v>
      </c>
      <c r="H117"/>
      <c r="I117" t="str">
        <f t="shared" si="13"/>
        <v>2024_3</v>
      </c>
      <c r="J117" t="s">
        <v>0</v>
      </c>
      <c r="K117" s="27">
        <f t="shared" si="14"/>
        <v>102.9062231982585</v>
      </c>
      <c r="L117" t="s">
        <v>0</v>
      </c>
      <c r="R117" s="2">
        <v>45444</v>
      </c>
      <c r="S117">
        <f t="shared" si="15"/>
        <v>103.06058253305589</v>
      </c>
    </row>
    <row r="118" spans="1:19" x14ac:dyDescent="0.45">
      <c r="A118" s="1" t="str">
        <f t="shared" si="8"/>
        <v>2024Q3</v>
      </c>
      <c r="B118" s="2">
        <v>45474</v>
      </c>
      <c r="C118" s="1">
        <f t="shared" si="9"/>
        <v>2024</v>
      </c>
      <c r="D118" s="1" t="e">
        <f>VLOOKUP($B118,Q_GDP_Input!$M:$O,3,0)</f>
        <v>#N/A</v>
      </c>
      <c r="E118" s="89">
        <f>IFERROR(VLOOKUP(B118,Q_GDP_Input!$M:$O,3,0),E115*(1+VLOOKUP(A118,Q_GDP_Input!$B:$I,6,0)))</f>
        <v>102.863978352744</v>
      </c>
      <c r="F118" s="89">
        <f t="shared" si="12"/>
        <v>103.11202800583551</v>
      </c>
      <c r="G118" s="89">
        <f t="shared" si="10"/>
        <v>103.11202800583551</v>
      </c>
      <c r="H118"/>
      <c r="I118" t="str">
        <f t="shared" si="13"/>
        <v>2024_4</v>
      </c>
      <c r="J118" t="s">
        <v>0</v>
      </c>
      <c r="K118" s="27">
        <f t="shared" si="14"/>
        <v>102.9575916184079</v>
      </c>
      <c r="L118" t="s">
        <v>0</v>
      </c>
      <c r="R118" s="2">
        <v>45474</v>
      </c>
      <c r="S118">
        <f t="shared" si="15"/>
        <v>103.11202800583551</v>
      </c>
    </row>
    <row r="119" spans="1:19" x14ac:dyDescent="0.45">
      <c r="A119" s="1" t="str">
        <f t="shared" si="8"/>
        <v>2024Q3</v>
      </c>
      <c r="B119" s="2">
        <v>45505</v>
      </c>
      <c r="C119" s="1">
        <f t="shared" si="9"/>
        <v>2024</v>
      </c>
      <c r="D119" s="1" t="e">
        <f>VLOOKUP($B119,Q_GDP_Input!$M:$O,3,0)</f>
        <v>#N/A</v>
      </c>
      <c r="E119" s="89">
        <f>IFERROR(VLOOKUP(B119,Q_GDP_Input!$M:$O,3,0),E116*(1+VLOOKUP(A119,Q_GDP_Input!$B:$I,6,0)))</f>
        <v>103.045281977562</v>
      </c>
      <c r="F119" s="89">
        <f t="shared" si="12"/>
        <v>103.16374141767911</v>
      </c>
      <c r="G119" s="89">
        <f t="shared" si="10"/>
        <v>103.16374141767911</v>
      </c>
      <c r="H119"/>
      <c r="I119" t="str">
        <f t="shared" si="13"/>
        <v>2024_5</v>
      </c>
      <c r="J119" t="s">
        <v>0</v>
      </c>
      <c r="K119" s="27">
        <f t="shared" si="14"/>
        <v>103.00922757631464</v>
      </c>
      <c r="L119" t="s">
        <v>0</v>
      </c>
      <c r="R119" s="2">
        <v>45505</v>
      </c>
      <c r="S119">
        <f t="shared" si="15"/>
        <v>103.16374141767911</v>
      </c>
    </row>
    <row r="120" spans="1:19" x14ac:dyDescent="0.45">
      <c r="A120" s="1" t="str">
        <f t="shared" si="8"/>
        <v>2024Q3</v>
      </c>
      <c r="B120" s="2">
        <v>45536</v>
      </c>
      <c r="C120" s="1">
        <f t="shared" si="9"/>
        <v>2024</v>
      </c>
      <c r="D120" s="1" t="e">
        <f>VLOOKUP($B120,Q_GDP_Input!$M:$O,3,0)</f>
        <v>#N/A</v>
      </c>
      <c r="E120" s="89">
        <f>IFERROR(VLOOKUP(B120,Q_GDP_Input!$M:$O,3,0),E117*(1+VLOOKUP(A120,Q_GDP_Input!$B:$I,6,0)))</f>
        <v>103.58196392273136</v>
      </c>
      <c r="F120" s="89">
        <f t="shared" si="12"/>
        <v>103.2151734068555</v>
      </c>
      <c r="G120" s="89">
        <f t="shared" si="10"/>
        <v>103.2151734068555</v>
      </c>
      <c r="H120"/>
      <c r="I120" t="str">
        <f t="shared" si="13"/>
        <v>2024_6</v>
      </c>
      <c r="J120" t="s">
        <v>0</v>
      </c>
      <c r="K120" s="27">
        <f t="shared" si="14"/>
        <v>103.06058253305589</v>
      </c>
      <c r="L120" t="s">
        <v>0</v>
      </c>
      <c r="R120" s="2">
        <v>45536</v>
      </c>
      <c r="S120">
        <f t="shared" si="15"/>
        <v>103.2151734068555</v>
      </c>
    </row>
    <row r="121" spans="1:19" x14ac:dyDescent="0.45">
      <c r="A121" s="1" t="str">
        <f t="shared" si="8"/>
        <v>2024Q4</v>
      </c>
      <c r="B121" s="2">
        <v>45566</v>
      </c>
      <c r="C121" s="1">
        <f t="shared" si="9"/>
        <v>2024</v>
      </c>
      <c r="D121" s="1" t="e">
        <f>VLOOKUP($B121,Q_GDP_Input!$M:$O,3,0)</f>
        <v>#N/A</v>
      </c>
      <c r="E121" s="89">
        <f>IFERROR(VLOOKUP(B121,Q_GDP_Input!$M:$O,3,0),E118*(1+VLOOKUP(A121,Q_GDP_Input!$B:$I,6,0)))</f>
        <v>103.01827432027312</v>
      </c>
      <c r="F121" s="89">
        <f t="shared" si="12"/>
        <v>103.26669604784428</v>
      </c>
      <c r="G121" s="89">
        <f t="shared" si="10"/>
        <v>103.26669604784428</v>
      </c>
      <c r="H121"/>
      <c r="I121" t="str">
        <f t="shared" si="13"/>
        <v>2024_7</v>
      </c>
      <c r="J121" t="s">
        <v>0</v>
      </c>
      <c r="K121" s="27">
        <f t="shared" si="14"/>
        <v>103.11202800583551</v>
      </c>
      <c r="L121" t="s">
        <v>0</v>
      </c>
      <c r="R121" s="2">
        <v>45566</v>
      </c>
      <c r="S121">
        <f t="shared" si="15"/>
        <v>103.26669604784428</v>
      </c>
    </row>
    <row r="122" spans="1:19" x14ac:dyDescent="0.45">
      <c r="A122" s="1" t="str">
        <f t="shared" si="8"/>
        <v>2024Q4</v>
      </c>
      <c r="B122" s="2">
        <v>45597</v>
      </c>
      <c r="C122" s="1">
        <f t="shared" si="9"/>
        <v>2024</v>
      </c>
      <c r="D122" s="1" t="e">
        <f>VLOOKUP($B122,Q_GDP_Input!$M:$O,3,0)</f>
        <v>#N/A</v>
      </c>
      <c r="E122" s="89">
        <f>IFERROR(VLOOKUP(B122,Q_GDP_Input!$M:$O,3,0),E119*(1+VLOOKUP(A122,Q_GDP_Input!$B:$I,6,0)))</f>
        <v>103.19984990052835</v>
      </c>
      <c r="F122" s="89">
        <f t="shared" si="12"/>
        <v>103.31848702980564</v>
      </c>
      <c r="G122" s="89">
        <f t="shared" si="10"/>
        <v>103.31848702980564</v>
      </c>
      <c r="H122"/>
      <c r="I122" t="str">
        <f t="shared" si="13"/>
        <v>2024_8</v>
      </c>
      <c r="J122" t="s">
        <v>0</v>
      </c>
      <c r="K122" s="27">
        <f t="shared" si="14"/>
        <v>103.16374141767911</v>
      </c>
      <c r="L122" t="s">
        <v>0</v>
      </c>
      <c r="R122" s="2">
        <v>45597</v>
      </c>
      <c r="S122">
        <f t="shared" si="15"/>
        <v>103.31848702980564</v>
      </c>
    </row>
    <row r="123" spans="1:19" x14ac:dyDescent="0.45">
      <c r="A123" s="1" t="str">
        <f t="shared" si="8"/>
        <v>2024Q4</v>
      </c>
      <c r="B123" s="2">
        <v>45627</v>
      </c>
      <c r="C123" s="1">
        <f t="shared" si="9"/>
        <v>2024</v>
      </c>
      <c r="D123" s="1" t="e">
        <f>VLOOKUP($B123,Q_GDP_Input!$M:$O,3,0)</f>
        <v>#N/A</v>
      </c>
      <c r="E123" s="89">
        <f>IFERROR(VLOOKUP(B123,Q_GDP_Input!$M:$O,3,0),E120*(1+VLOOKUP(A123,Q_GDP_Input!$B:$I,6,0)))</f>
        <v>103.73733686861546</v>
      </c>
      <c r="F123" s="89">
        <f t="shared" si="12"/>
        <v>103.45584472889935</v>
      </c>
      <c r="G123" s="89">
        <f t="shared" si="10"/>
        <v>103.45584472889935</v>
      </c>
      <c r="H123"/>
      <c r="I123" t="str">
        <f t="shared" si="13"/>
        <v>2024_9</v>
      </c>
      <c r="J123" t="s">
        <v>0</v>
      </c>
      <c r="K123" s="27">
        <f t="shared" si="14"/>
        <v>103.2151734068555</v>
      </c>
      <c r="L123" t="s">
        <v>0</v>
      </c>
      <c r="R123" s="2">
        <v>45627</v>
      </c>
      <c r="S123">
        <f t="shared" si="15"/>
        <v>103.45584472889935</v>
      </c>
    </row>
    <row r="124" spans="1:19" x14ac:dyDescent="0.45">
      <c r="A124" s="1" t="str">
        <f t="shared" si="8"/>
        <v>2025Q1</v>
      </c>
      <c r="B124" s="2">
        <v>45658</v>
      </c>
      <c r="C124" s="1">
        <f t="shared" si="9"/>
        <v>2025</v>
      </c>
      <c r="D124" s="1" t="e">
        <f>VLOOKUP($B124,Q_GDP_Input!$M:$O,3,0)</f>
        <v>#N/A</v>
      </c>
      <c r="E124" s="89">
        <f>IFERROR(VLOOKUP(B124,Q_GDP_Input!$M:$O,3,0),E121*(1+VLOOKUP(A124,Q_GDP_Input!$B:$I,6,0)))</f>
        <v>103.43034741755422</v>
      </c>
      <c r="F124" s="89">
        <f t="shared" si="12"/>
        <v>103.59344452876671</v>
      </c>
      <c r="G124" s="89">
        <f t="shared" si="10"/>
        <v>103.59344452876671</v>
      </c>
      <c r="H124"/>
      <c r="I124" t="str">
        <f t="shared" si="13"/>
        <v>2024_10</v>
      </c>
      <c r="J124" t="s">
        <v>0</v>
      </c>
      <c r="K124" s="27">
        <f t="shared" si="14"/>
        <v>103.26669604784428</v>
      </c>
      <c r="L124" t="s">
        <v>0</v>
      </c>
      <c r="R124" s="2">
        <v>45658</v>
      </c>
      <c r="S124">
        <f t="shared" si="15"/>
        <v>103.59344452876671</v>
      </c>
    </row>
    <row r="125" spans="1:19" x14ac:dyDescent="0.45">
      <c r="A125" s="1" t="str">
        <f t="shared" si="8"/>
        <v>2025Q1</v>
      </c>
      <c r="B125" s="2">
        <v>45689</v>
      </c>
      <c r="C125" s="1">
        <f t="shared" si="9"/>
        <v>2025</v>
      </c>
      <c r="D125" s="1" t="e">
        <f>VLOOKUP($B125,Q_GDP_Input!$M:$O,3,0)</f>
        <v>#N/A</v>
      </c>
      <c r="E125" s="89">
        <f>IFERROR(VLOOKUP(B125,Q_GDP_Input!$M:$O,3,0),E122*(1+VLOOKUP(A125,Q_GDP_Input!$B:$I,6,0)))</f>
        <v>103.61264930013046</v>
      </c>
      <c r="F125" s="89">
        <f t="shared" si="12"/>
        <v>103.73176097792486</v>
      </c>
      <c r="G125" s="89">
        <f t="shared" si="10"/>
        <v>103.73176097792486</v>
      </c>
      <c r="H125"/>
      <c r="I125" t="str">
        <f t="shared" si="13"/>
        <v>2024_11</v>
      </c>
      <c r="J125" t="s">
        <v>0</v>
      </c>
      <c r="K125" s="27">
        <f t="shared" si="14"/>
        <v>103.31848702980564</v>
      </c>
      <c r="L125" t="s">
        <v>0</v>
      </c>
      <c r="R125" s="2">
        <v>45689</v>
      </c>
      <c r="S125">
        <f t="shared" si="15"/>
        <v>103.73176097792486</v>
      </c>
    </row>
    <row r="126" spans="1:19" x14ac:dyDescent="0.45">
      <c r="A126" s="1" t="str">
        <f t="shared" si="8"/>
        <v>2025Q1</v>
      </c>
      <c r="B126" s="2">
        <v>45717</v>
      </c>
      <c r="C126" s="1">
        <f t="shared" si="9"/>
        <v>2025</v>
      </c>
      <c r="D126" s="1" t="e">
        <f>VLOOKUP($B126,Q_GDP_Input!$M:$O,3,0)</f>
        <v>#N/A</v>
      </c>
      <c r="E126" s="89">
        <f>IFERROR(VLOOKUP(B126,Q_GDP_Input!$M:$O,3,0),E123*(1+VLOOKUP(A126,Q_GDP_Input!$B:$I,6,0)))</f>
        <v>104.15228621608992</v>
      </c>
      <c r="F126" s="89">
        <f t="shared" si="12"/>
        <v>103.86966810781492</v>
      </c>
      <c r="G126" s="89">
        <f t="shared" si="10"/>
        <v>103.86966810781492</v>
      </c>
      <c r="H126"/>
      <c r="I126" t="str">
        <f t="shared" si="13"/>
        <v>2024_12</v>
      </c>
      <c r="J126" t="s">
        <v>0</v>
      </c>
      <c r="K126" s="27">
        <f t="shared" si="14"/>
        <v>103.45584472889935</v>
      </c>
      <c r="L126" t="s">
        <v>0</v>
      </c>
      <c r="R126" s="2">
        <v>45717</v>
      </c>
      <c r="S126">
        <f t="shared" si="15"/>
        <v>103.86966810781492</v>
      </c>
    </row>
    <row r="127" spans="1:19" x14ac:dyDescent="0.45">
      <c r="A127" s="1" t="str">
        <f t="shared" si="8"/>
        <v>2025Q2</v>
      </c>
      <c r="B127" s="2">
        <v>45748</v>
      </c>
      <c r="C127" s="1">
        <f t="shared" si="9"/>
        <v>2025</v>
      </c>
      <c r="D127" s="1" t="e">
        <f>VLOOKUP($B127,Q_GDP_Input!$M:$O,3,0)</f>
        <v>#N/A</v>
      </c>
      <c r="E127" s="89">
        <f>IFERROR(VLOOKUP(B127,Q_GDP_Input!$M:$O,3,0),E124*(1+VLOOKUP(A127,Q_GDP_Input!$B:$I,6,0)))</f>
        <v>103.84406880722443</v>
      </c>
      <c r="F127" s="89">
        <f t="shared" si="12"/>
        <v>104.00781830688179</v>
      </c>
      <c r="G127" s="89">
        <f t="shared" si="10"/>
        <v>104.00781830688179</v>
      </c>
      <c r="H127"/>
      <c r="I127" t="str">
        <f t="shared" si="13"/>
        <v>2025_1</v>
      </c>
      <c r="J127" t="s">
        <v>0</v>
      </c>
      <c r="K127" s="27">
        <f t="shared" si="14"/>
        <v>103.59344452876671</v>
      </c>
      <c r="L127" t="s">
        <v>0</v>
      </c>
      <c r="R127" s="2">
        <v>45748</v>
      </c>
      <c r="S127">
        <f t="shared" si="15"/>
        <v>104.00781830688179</v>
      </c>
    </row>
    <row r="128" spans="1:19" x14ac:dyDescent="0.45">
      <c r="A128" s="1" t="str">
        <f t="shared" si="8"/>
        <v>2025Q2</v>
      </c>
      <c r="B128" s="2">
        <v>45778</v>
      </c>
      <c r="C128" s="1">
        <f t="shared" si="9"/>
        <v>2025</v>
      </c>
      <c r="D128" s="1" t="e">
        <f>VLOOKUP($B128,Q_GDP_Input!$M:$O,3,0)</f>
        <v>#N/A</v>
      </c>
      <c r="E128" s="89">
        <f>IFERROR(VLOOKUP(B128,Q_GDP_Input!$M:$O,3,0),E125*(1+VLOOKUP(A128,Q_GDP_Input!$B:$I,6,0)))</f>
        <v>104.02709989733098</v>
      </c>
      <c r="F128" s="89">
        <f t="shared" si="12"/>
        <v>104.14668802183657</v>
      </c>
      <c r="G128" s="89">
        <f t="shared" si="10"/>
        <v>104.14668802183657</v>
      </c>
      <c r="H128"/>
      <c r="I128" t="str">
        <f t="shared" si="13"/>
        <v>2025_2</v>
      </c>
      <c r="J128" t="s">
        <v>0</v>
      </c>
      <c r="K128" s="27">
        <f t="shared" si="14"/>
        <v>103.73176097792486</v>
      </c>
      <c r="L128" t="s">
        <v>0</v>
      </c>
      <c r="R128" s="2">
        <v>45778</v>
      </c>
      <c r="S128">
        <f t="shared" si="15"/>
        <v>104.14668802183657</v>
      </c>
    </row>
    <row r="129" spans="1:19" x14ac:dyDescent="0.45">
      <c r="A129" s="1" t="str">
        <f t="shared" si="8"/>
        <v>2025Q2</v>
      </c>
      <c r="B129" s="2">
        <v>45809</v>
      </c>
      <c r="C129" s="1">
        <f t="shared" si="9"/>
        <v>2025</v>
      </c>
      <c r="D129" s="1" t="e">
        <f>VLOOKUP($B129,Q_GDP_Input!$M:$O,3,0)</f>
        <v>#N/A</v>
      </c>
      <c r="E129" s="89">
        <f>IFERROR(VLOOKUP(B129,Q_GDP_Input!$M:$O,3,0),E126*(1+VLOOKUP(A129,Q_GDP_Input!$B:$I,6,0)))</f>
        <v>104.56889536095429</v>
      </c>
      <c r="F129" s="89">
        <f t="shared" si="12"/>
        <v>104.28514678024619</v>
      </c>
      <c r="G129" s="89">
        <f t="shared" si="10"/>
        <v>104.28514678024619</v>
      </c>
      <c r="H129"/>
      <c r="I129" t="str">
        <f t="shared" si="13"/>
        <v>2025_3</v>
      </c>
      <c r="J129" t="s">
        <v>0</v>
      </c>
      <c r="K129" s="27">
        <f t="shared" si="14"/>
        <v>103.86966810781492</v>
      </c>
      <c r="L129" t="s">
        <v>0</v>
      </c>
      <c r="R129" s="2">
        <v>45809</v>
      </c>
      <c r="S129">
        <f t="shared" si="15"/>
        <v>104.28514678024619</v>
      </c>
    </row>
    <row r="130" spans="1:19" x14ac:dyDescent="0.45">
      <c r="A130" s="1" t="str">
        <f t="shared" si="8"/>
        <v>2025Q3</v>
      </c>
      <c r="B130" s="2">
        <v>45839</v>
      </c>
      <c r="C130" s="1">
        <f t="shared" si="9"/>
        <v>2025</v>
      </c>
      <c r="D130" s="1" t="e">
        <f>VLOOKUP($B130,Q_GDP_Input!$M:$O,3,0)</f>
        <v>#N/A</v>
      </c>
      <c r="E130" s="89">
        <f>IFERROR(VLOOKUP(B130,Q_GDP_Input!$M:$O,3,0),E127*(1+VLOOKUP(A130,Q_GDP_Input!$B:$I,6,0)))</f>
        <v>104.25944508245333</v>
      </c>
      <c r="F130" s="89">
        <f t="shared" si="12"/>
        <v>104.42384958010932</v>
      </c>
      <c r="G130" s="89">
        <f t="shared" si="10"/>
        <v>104.42384958010932</v>
      </c>
      <c r="H130"/>
      <c r="I130" t="str">
        <f t="shared" si="13"/>
        <v>2025_4</v>
      </c>
      <c r="J130" t="s">
        <v>0</v>
      </c>
      <c r="K130" s="27">
        <f t="shared" si="14"/>
        <v>104.00781830688179</v>
      </c>
      <c r="L130" t="s">
        <v>0</v>
      </c>
      <c r="R130" s="2">
        <v>45839</v>
      </c>
      <c r="S130">
        <f t="shared" si="15"/>
        <v>104.42384958010932</v>
      </c>
    </row>
    <row r="131" spans="1:19" x14ac:dyDescent="0.45">
      <c r="A131" s="1" t="str">
        <f t="shared" si="8"/>
        <v>2025Q3</v>
      </c>
      <c r="B131" s="2">
        <v>45870</v>
      </c>
      <c r="C131" s="1">
        <f t="shared" si="9"/>
        <v>2025</v>
      </c>
      <c r="D131" s="1" t="e">
        <f>VLOOKUP($B131,Q_GDP_Input!$M:$O,3,0)</f>
        <v>#N/A</v>
      </c>
      <c r="E131" s="89">
        <f>IFERROR(VLOOKUP(B131,Q_GDP_Input!$M:$O,3,0),E128*(1+VLOOKUP(A131,Q_GDP_Input!$B:$I,6,0)))</f>
        <v>104.4432082969203</v>
      </c>
      <c r="F131" s="89">
        <f t="shared" si="12"/>
        <v>104.56327477392392</v>
      </c>
      <c r="G131" s="89">
        <f t="shared" si="10"/>
        <v>104.56327477392392</v>
      </c>
      <c r="H131"/>
      <c r="I131" t="str">
        <f t="shared" si="13"/>
        <v>2025_5</v>
      </c>
      <c r="J131" t="s">
        <v>0</v>
      </c>
      <c r="K131" s="27">
        <f t="shared" si="14"/>
        <v>104.14668802183657</v>
      </c>
      <c r="L131" t="s">
        <v>0</v>
      </c>
      <c r="R131" s="2">
        <v>45870</v>
      </c>
      <c r="S131">
        <f t="shared" si="15"/>
        <v>104.56327477392392</v>
      </c>
    </row>
    <row r="132" spans="1:19" x14ac:dyDescent="0.45">
      <c r="A132" s="1" t="str">
        <f t="shared" ref="A132:A196" si="16">YEAR(B132)&amp;"Q"&amp;ROUNDDOWN((MONTH(B132)+2)/3,0)</f>
        <v>2025Q3</v>
      </c>
      <c r="B132" s="2">
        <v>45901</v>
      </c>
      <c r="C132" s="1">
        <f t="shared" ref="C132:C195" si="17">YEAR(B132)</f>
        <v>2025</v>
      </c>
      <c r="D132" s="1" t="e">
        <f>VLOOKUP($B132,Q_GDP_Input!$M:$O,3,0)</f>
        <v>#N/A</v>
      </c>
      <c r="E132" s="89">
        <f>IFERROR(VLOOKUP(B132,Q_GDP_Input!$M:$O,3,0),E129*(1+VLOOKUP(A132,Q_GDP_Input!$B:$I,6,0)))</f>
        <v>104.98717094239811</v>
      </c>
      <c r="F132" s="89">
        <f t="shared" si="12"/>
        <v>104.70228736736719</v>
      </c>
      <c r="G132" s="89">
        <f t="shared" ref="G132:G195" si="18">IFERROR(D132,IFERROR(F132,G129*(1+G$2/4)))</f>
        <v>104.70228736736719</v>
      </c>
      <c r="H132"/>
      <c r="I132" t="str">
        <f t="shared" si="13"/>
        <v>2025_6</v>
      </c>
      <c r="J132" t="s">
        <v>0</v>
      </c>
      <c r="K132" s="27">
        <f t="shared" si="14"/>
        <v>104.28514678024619</v>
      </c>
      <c r="L132" t="s">
        <v>0</v>
      </c>
      <c r="R132" s="2">
        <v>45901</v>
      </c>
      <c r="S132">
        <f t="shared" ref="S132:S163" si="19">G132</f>
        <v>104.70228736736719</v>
      </c>
    </row>
    <row r="133" spans="1:19" x14ac:dyDescent="0.45">
      <c r="A133" s="1" t="str">
        <f t="shared" si="16"/>
        <v>2025Q4</v>
      </c>
      <c r="B133" s="2">
        <v>45931</v>
      </c>
      <c r="C133" s="1">
        <f t="shared" si="17"/>
        <v>2025</v>
      </c>
      <c r="D133" s="1" t="e">
        <f>VLOOKUP($B133,Q_GDP_Input!$M:$O,3,0)</f>
        <v>#N/A</v>
      </c>
      <c r="E133" s="89">
        <f>IFERROR(VLOOKUP(B133,Q_GDP_Input!$M:$O,3,0),E130*(1+VLOOKUP(A133,Q_GDP_Input!$B:$I,6,0)))</f>
        <v>104.67648286278313</v>
      </c>
      <c r="F133" s="89">
        <f t="shared" si="12"/>
        <v>104.84154497842974</v>
      </c>
      <c r="G133" s="89">
        <f t="shared" si="18"/>
        <v>104.84154497842974</v>
      </c>
      <c r="H133"/>
      <c r="I133" t="str">
        <f t="shared" si="13"/>
        <v>2025_7</v>
      </c>
      <c r="J133" t="s">
        <v>0</v>
      </c>
      <c r="K133" s="27">
        <f t="shared" si="14"/>
        <v>104.42384958010932</v>
      </c>
      <c r="L133" t="s">
        <v>0</v>
      </c>
      <c r="R133" s="2">
        <v>45931</v>
      </c>
      <c r="S133">
        <f t="shared" si="19"/>
        <v>104.84154497842974</v>
      </c>
    </row>
    <row r="134" spans="1:19" x14ac:dyDescent="0.45">
      <c r="A134" s="1" t="str">
        <f t="shared" si="16"/>
        <v>2025Q4</v>
      </c>
      <c r="B134" s="2">
        <v>45962</v>
      </c>
      <c r="C134" s="1">
        <f t="shared" si="17"/>
        <v>2025</v>
      </c>
      <c r="D134" s="1" t="e">
        <f>VLOOKUP($B134,Q_GDP_Input!$M:$O,3,0)</f>
        <v>#N/A</v>
      </c>
      <c r="E134" s="89">
        <f>IFERROR(VLOOKUP(B134,Q_GDP_Input!$M:$O,3,0),E131*(1+VLOOKUP(A134,Q_GDP_Input!$B:$I,6,0)))</f>
        <v>104.86098113010799</v>
      </c>
      <c r="F134" s="89">
        <f t="shared" ref="F134:F195" si="20">AVERAGE(E133:E135)</f>
        <v>104.9815278730196</v>
      </c>
      <c r="G134" s="89">
        <f t="shared" si="18"/>
        <v>104.9815278730196</v>
      </c>
      <c r="H134"/>
      <c r="I134" t="str">
        <f t="shared" si="13"/>
        <v>2025_8</v>
      </c>
      <c r="J134" t="s">
        <v>0</v>
      </c>
      <c r="K134" s="27">
        <f t="shared" si="14"/>
        <v>104.56327477392392</v>
      </c>
      <c r="L134" t="s">
        <v>0</v>
      </c>
      <c r="R134" s="2">
        <v>45962</v>
      </c>
      <c r="S134">
        <f t="shared" si="19"/>
        <v>104.9815278730196</v>
      </c>
    </row>
    <row r="135" spans="1:19" x14ac:dyDescent="0.45">
      <c r="A135" s="1" t="str">
        <f t="shared" si="16"/>
        <v>2025Q4</v>
      </c>
      <c r="B135" s="2">
        <v>45992</v>
      </c>
      <c r="C135" s="1">
        <f t="shared" si="17"/>
        <v>2025</v>
      </c>
      <c r="D135" s="1" t="e">
        <f>VLOOKUP($B135,Q_GDP_Input!$M:$O,3,0)</f>
        <v>#N/A</v>
      </c>
      <c r="E135" s="89">
        <f>IFERROR(VLOOKUP(B135,Q_GDP_Input!$M:$O,3,0),E132*(1+VLOOKUP(A135,Q_GDP_Input!$B:$I,6,0)))</f>
        <v>105.4071196261677</v>
      </c>
      <c r="F135" s="89">
        <f t="shared" si="20"/>
        <v>105.14726563755234</v>
      </c>
      <c r="G135" s="89">
        <f t="shared" si="18"/>
        <v>105.14726563755234</v>
      </c>
      <c r="H135"/>
      <c r="I135" t="str">
        <f t="shared" ref="I135:I198" si="21">C132&amp;"_"&amp;MONTH(B132)</f>
        <v>2025_9</v>
      </c>
      <c r="J135" t="s">
        <v>0</v>
      </c>
      <c r="K135" s="27">
        <f t="shared" si="14"/>
        <v>104.70228736736719</v>
      </c>
      <c r="L135" t="s">
        <v>0</v>
      </c>
      <c r="R135" s="2">
        <v>45992</v>
      </c>
      <c r="S135">
        <f t="shared" si="19"/>
        <v>105.14726563755234</v>
      </c>
    </row>
    <row r="136" spans="1:19" x14ac:dyDescent="0.45">
      <c r="A136" s="1" t="str">
        <f t="shared" si="16"/>
        <v>2026Q1</v>
      </c>
      <c r="B136" s="2">
        <v>46023</v>
      </c>
      <c r="C136" s="1">
        <f t="shared" si="17"/>
        <v>2026</v>
      </c>
      <c r="D136" s="1" t="e">
        <f>VLOOKUP($B136,Q_GDP_Input!$M:$O,3,0)</f>
        <v>#N/A</v>
      </c>
      <c r="E136" s="89">
        <f>IFERROR(VLOOKUP(B136,Q_GDP_Input!$M:$O,3,0),E133*(1+VLOOKUP(A136,Q_GDP_Input!$B:$I,6,0)))</f>
        <v>105.17369615638135</v>
      </c>
      <c r="F136" s="89">
        <f t="shared" si="20"/>
        <v>105.31329552434168</v>
      </c>
      <c r="G136" s="89">
        <f t="shared" si="18"/>
        <v>105.31329552434168</v>
      </c>
      <c r="H136"/>
      <c r="I136" t="str">
        <f t="shared" si="21"/>
        <v>2025_10</v>
      </c>
      <c r="J136" t="s">
        <v>0</v>
      </c>
      <c r="K136" s="27">
        <f t="shared" ref="K136:K197" si="22">G133</f>
        <v>104.84154497842974</v>
      </c>
      <c r="L136" t="s">
        <v>0</v>
      </c>
      <c r="R136" s="2">
        <v>46023</v>
      </c>
      <c r="S136">
        <f t="shared" si="19"/>
        <v>105.31329552434168</v>
      </c>
    </row>
    <row r="137" spans="1:19" x14ac:dyDescent="0.45">
      <c r="A137" s="1" t="str">
        <f t="shared" si="16"/>
        <v>2026Q1</v>
      </c>
      <c r="B137" s="2">
        <v>46054</v>
      </c>
      <c r="C137" s="1">
        <f t="shared" si="17"/>
        <v>2026</v>
      </c>
      <c r="D137" s="1" t="e">
        <f>VLOOKUP($B137,Q_GDP_Input!$M:$O,3,0)</f>
        <v>#N/A</v>
      </c>
      <c r="E137" s="89">
        <f>IFERROR(VLOOKUP(B137,Q_GDP_Input!$M:$O,3,0),E134*(1+VLOOKUP(A137,Q_GDP_Input!$B:$I,6,0)))</f>
        <v>105.359070790476</v>
      </c>
      <c r="F137" s="89">
        <f t="shared" si="20"/>
        <v>105.48019013041646</v>
      </c>
      <c r="G137" s="89">
        <f t="shared" si="18"/>
        <v>105.48019013041646</v>
      </c>
      <c r="H137"/>
      <c r="I137" t="str">
        <f t="shared" si="21"/>
        <v>2025_11</v>
      </c>
      <c r="J137" t="s">
        <v>0</v>
      </c>
      <c r="K137" s="27">
        <f t="shared" si="22"/>
        <v>104.9815278730196</v>
      </c>
      <c r="L137" t="s">
        <v>0</v>
      </c>
      <c r="R137" s="2">
        <v>46054</v>
      </c>
      <c r="S137">
        <f t="shared" si="19"/>
        <v>105.48019013041646</v>
      </c>
    </row>
    <row r="138" spans="1:19" x14ac:dyDescent="0.45">
      <c r="A138" s="1" t="str">
        <f t="shared" si="16"/>
        <v>2026Q1</v>
      </c>
      <c r="B138" s="2">
        <v>46082</v>
      </c>
      <c r="C138" s="1">
        <f t="shared" si="17"/>
        <v>2026</v>
      </c>
      <c r="D138" s="1" t="e">
        <f>VLOOKUP($B138,Q_GDP_Input!$M:$O,3,0)</f>
        <v>#N/A</v>
      </c>
      <c r="E138" s="89">
        <f>IFERROR(VLOOKUP(B138,Q_GDP_Input!$M:$O,3,0),E135*(1+VLOOKUP(A138,Q_GDP_Input!$B:$I,6,0)))</f>
        <v>105.907803444392</v>
      </c>
      <c r="F138" s="89">
        <f t="shared" si="20"/>
        <v>105.64671514933072</v>
      </c>
      <c r="G138" s="89">
        <f t="shared" si="18"/>
        <v>105.64671514933072</v>
      </c>
      <c r="H138"/>
      <c r="I138" t="str">
        <f t="shared" si="21"/>
        <v>2025_12</v>
      </c>
      <c r="J138" t="s">
        <v>0</v>
      </c>
      <c r="K138" s="27">
        <f t="shared" si="22"/>
        <v>105.14726563755234</v>
      </c>
      <c r="L138" t="s">
        <v>0</v>
      </c>
      <c r="R138" s="2">
        <v>46082</v>
      </c>
      <c r="S138">
        <f t="shared" si="19"/>
        <v>105.64671514933072</v>
      </c>
    </row>
    <row r="139" spans="1:19" x14ac:dyDescent="0.45">
      <c r="A139" s="1" t="str">
        <f t="shared" si="16"/>
        <v>2026Q2</v>
      </c>
      <c r="B139" s="2">
        <v>46113</v>
      </c>
      <c r="C139" s="1">
        <f t="shared" si="17"/>
        <v>2026</v>
      </c>
      <c r="D139" s="1" t="e">
        <f>VLOOKUP($B139,Q_GDP_Input!$M:$O,3,0)</f>
        <v>#N/A</v>
      </c>
      <c r="E139" s="89">
        <f>IFERROR(VLOOKUP(B139,Q_GDP_Input!$M:$O,3,0),E136*(1+VLOOKUP(A139,Q_GDP_Input!$B:$I,6,0)))</f>
        <v>105.67327121312417</v>
      </c>
      <c r="F139" s="89">
        <f t="shared" si="20"/>
        <v>105.81353367808231</v>
      </c>
      <c r="G139" s="89">
        <f t="shared" si="18"/>
        <v>105.81353367808231</v>
      </c>
      <c r="H139"/>
      <c r="I139" t="str">
        <f t="shared" si="21"/>
        <v>2026_1</v>
      </c>
      <c r="J139" t="s">
        <v>0</v>
      </c>
      <c r="K139" s="27">
        <f t="shared" si="22"/>
        <v>105.31329552434168</v>
      </c>
      <c r="L139" t="s">
        <v>0</v>
      </c>
      <c r="R139" s="2">
        <v>46113</v>
      </c>
      <c r="S139">
        <f t="shared" si="19"/>
        <v>105.81353367808231</v>
      </c>
    </row>
    <row r="140" spans="1:19" x14ac:dyDescent="0.45">
      <c r="A140" s="1" t="str">
        <f t="shared" si="16"/>
        <v>2026Q2</v>
      </c>
      <c r="B140" s="2">
        <v>46143</v>
      </c>
      <c r="C140" s="1">
        <f t="shared" si="17"/>
        <v>2026</v>
      </c>
      <c r="D140" s="1" t="e">
        <f>VLOOKUP($B140,Q_GDP_Input!$M:$O,3,0)</f>
        <v>#N/A</v>
      </c>
      <c r="E140" s="89">
        <f>IFERROR(VLOOKUP(B140,Q_GDP_Input!$M:$O,3,0),E137*(1+VLOOKUP(A140,Q_GDP_Input!$B:$I,6,0)))</f>
        <v>105.85952637673076</v>
      </c>
      <c r="F140" s="89">
        <f t="shared" si="20"/>
        <v>105.98122103353592</v>
      </c>
      <c r="G140" s="89">
        <f t="shared" si="18"/>
        <v>105.98122103353592</v>
      </c>
      <c r="H140"/>
      <c r="I140" t="str">
        <f t="shared" si="21"/>
        <v>2026_2</v>
      </c>
      <c r="J140" t="s">
        <v>0</v>
      </c>
      <c r="K140" s="27">
        <f t="shared" si="22"/>
        <v>105.48019013041646</v>
      </c>
      <c r="L140" t="s">
        <v>0</v>
      </c>
      <c r="R140" s="2">
        <v>46143</v>
      </c>
      <c r="S140">
        <f t="shared" si="19"/>
        <v>105.98122103353592</v>
      </c>
    </row>
    <row r="141" spans="1:19" x14ac:dyDescent="0.45">
      <c r="A141" s="1" t="str">
        <f t="shared" si="16"/>
        <v>2026Q2</v>
      </c>
      <c r="B141" s="2">
        <v>46174</v>
      </c>
      <c r="C141" s="1">
        <f t="shared" si="17"/>
        <v>2026</v>
      </c>
      <c r="D141" s="1" t="e">
        <f>VLOOKUP($B141,Q_GDP_Input!$M:$O,3,0)</f>
        <v>#N/A</v>
      </c>
      <c r="E141" s="89">
        <f>IFERROR(VLOOKUP(B141,Q_GDP_Input!$M:$O,3,0),E138*(1+VLOOKUP(A141,Q_GDP_Input!$B:$I,6,0)))</f>
        <v>106.41086551075287</v>
      </c>
      <c r="F141" s="89">
        <f t="shared" si="20"/>
        <v>106.14853704629006</v>
      </c>
      <c r="G141" s="89">
        <f t="shared" si="18"/>
        <v>106.14853704629006</v>
      </c>
      <c r="H141"/>
      <c r="I141" t="str">
        <f t="shared" si="21"/>
        <v>2026_3</v>
      </c>
      <c r="J141" t="s">
        <v>0</v>
      </c>
      <c r="K141" s="27">
        <f t="shared" si="22"/>
        <v>105.64671514933072</v>
      </c>
      <c r="L141" t="s">
        <v>0</v>
      </c>
      <c r="R141" s="2">
        <v>46174</v>
      </c>
      <c r="S141">
        <f t="shared" si="19"/>
        <v>106.14853704629006</v>
      </c>
    </row>
    <row r="142" spans="1:19" x14ac:dyDescent="0.45">
      <c r="A142" s="1" t="str">
        <f t="shared" si="16"/>
        <v>2026Q3</v>
      </c>
      <c r="B142" s="2">
        <v>46204</v>
      </c>
      <c r="C142" s="1">
        <f t="shared" si="17"/>
        <v>2026</v>
      </c>
      <c r="D142" s="1" t="e">
        <f>VLOOKUP($B142,Q_GDP_Input!$M:$O,3,0)</f>
        <v>#N/A</v>
      </c>
      <c r="E142" s="89">
        <f>IFERROR(VLOOKUP(B142,Q_GDP_Input!$M:$O,3,0),E139*(1+VLOOKUP(A142,Q_GDP_Input!$B:$I,6,0)))</f>
        <v>106.17521925138651</v>
      </c>
      <c r="F142" s="89">
        <f t="shared" si="20"/>
        <v>106.3161479630532</v>
      </c>
      <c r="G142" s="89">
        <f t="shared" si="18"/>
        <v>106.3161479630532</v>
      </c>
      <c r="H142"/>
      <c r="I142" t="str">
        <f t="shared" si="21"/>
        <v>2026_4</v>
      </c>
      <c r="J142" t="s">
        <v>0</v>
      </c>
      <c r="K142" s="27">
        <f t="shared" si="22"/>
        <v>105.81353367808231</v>
      </c>
      <c r="L142" t="s">
        <v>0</v>
      </c>
      <c r="R142" s="2">
        <v>46204</v>
      </c>
      <c r="S142">
        <f t="shared" si="19"/>
        <v>106.3161479630532</v>
      </c>
    </row>
    <row r="143" spans="1:19" x14ac:dyDescent="0.45">
      <c r="A143" s="1" t="str">
        <f t="shared" si="16"/>
        <v>2026Q3</v>
      </c>
      <c r="B143" s="2">
        <v>46235</v>
      </c>
      <c r="C143" s="1">
        <f t="shared" si="17"/>
        <v>2026</v>
      </c>
      <c r="D143" s="1" t="e">
        <f>VLOOKUP($B143,Q_GDP_Input!$M:$O,3,0)</f>
        <v>#N/A</v>
      </c>
      <c r="E143" s="89">
        <f>IFERROR(VLOOKUP(B143,Q_GDP_Input!$M:$O,3,0),E140*(1+VLOOKUP(A143,Q_GDP_Input!$B:$I,6,0)))</f>
        <v>106.36235912702023</v>
      </c>
      <c r="F143" s="89">
        <f t="shared" si="20"/>
        <v>106.48463183344523</v>
      </c>
      <c r="G143" s="89">
        <f t="shared" si="18"/>
        <v>106.48463183344523</v>
      </c>
      <c r="H143"/>
      <c r="I143" t="str">
        <f t="shared" si="21"/>
        <v>2026_5</v>
      </c>
      <c r="J143" t="s">
        <v>0</v>
      </c>
      <c r="K143" s="27">
        <f t="shared" si="22"/>
        <v>105.98122103353592</v>
      </c>
      <c r="L143" t="s">
        <v>0</v>
      </c>
      <c r="R143" s="2">
        <v>46235</v>
      </c>
      <c r="S143">
        <f t="shared" si="19"/>
        <v>106.48463183344523</v>
      </c>
    </row>
    <row r="144" spans="1:19" x14ac:dyDescent="0.45">
      <c r="A144" s="1" t="str">
        <f t="shared" si="16"/>
        <v>2026Q3</v>
      </c>
      <c r="B144" s="2">
        <v>46266</v>
      </c>
      <c r="C144" s="1">
        <f t="shared" si="17"/>
        <v>2026</v>
      </c>
      <c r="D144" s="1" t="e">
        <f>VLOOKUP($B144,Q_GDP_Input!$M:$O,3,0)</f>
        <v>#N/A</v>
      </c>
      <c r="E144" s="89">
        <f>IFERROR(VLOOKUP(B144,Q_GDP_Input!$M:$O,3,0),E141*(1+VLOOKUP(A144,Q_GDP_Input!$B:$I,6,0)))</f>
        <v>106.91631712192896</v>
      </c>
      <c r="F144" s="89">
        <f t="shared" si="20"/>
        <v>106.65274259725993</v>
      </c>
      <c r="G144" s="89">
        <f t="shared" si="18"/>
        <v>106.65274259725993</v>
      </c>
      <c r="H144"/>
      <c r="I144" t="str">
        <f t="shared" si="21"/>
        <v>2026_6</v>
      </c>
      <c r="J144" t="s">
        <v>0</v>
      </c>
      <c r="K144" s="27">
        <f t="shared" si="22"/>
        <v>106.14853704629006</v>
      </c>
      <c r="L144" t="s">
        <v>0</v>
      </c>
      <c r="R144" s="2">
        <v>46266</v>
      </c>
      <c r="S144">
        <f t="shared" si="19"/>
        <v>106.65274259725993</v>
      </c>
    </row>
    <row r="145" spans="1:19" x14ac:dyDescent="0.45">
      <c r="A145" s="1" t="str">
        <f t="shared" si="16"/>
        <v>2026Q4</v>
      </c>
      <c r="B145" s="2">
        <v>46296</v>
      </c>
      <c r="C145" s="1">
        <f t="shared" si="17"/>
        <v>2026</v>
      </c>
      <c r="D145" s="1" t="e">
        <f>VLOOKUP($B145,Q_GDP_Input!$M:$O,3,0)</f>
        <v>#N/A</v>
      </c>
      <c r="E145" s="89">
        <f>IFERROR(VLOOKUP(B145,Q_GDP_Input!$M:$O,3,0),E142*(1+VLOOKUP(A145,Q_GDP_Input!$B:$I,6,0)))</f>
        <v>106.67955154283059</v>
      </c>
      <c r="F145" s="89">
        <f t="shared" si="20"/>
        <v>106.82114966587771</v>
      </c>
      <c r="G145" s="89">
        <f t="shared" si="18"/>
        <v>106.82114966587771</v>
      </c>
      <c r="H145"/>
      <c r="I145" t="str">
        <f t="shared" si="21"/>
        <v>2026_7</v>
      </c>
      <c r="J145" t="s">
        <v>0</v>
      </c>
      <c r="K145" s="27">
        <f t="shared" si="22"/>
        <v>106.3161479630532</v>
      </c>
      <c r="L145" t="s">
        <v>0</v>
      </c>
      <c r="R145" s="2">
        <v>46296</v>
      </c>
      <c r="S145">
        <f t="shared" si="19"/>
        <v>106.82114966587771</v>
      </c>
    </row>
    <row r="146" spans="1:19" x14ac:dyDescent="0.45">
      <c r="A146" s="1" t="str">
        <f t="shared" si="16"/>
        <v>2026Q4</v>
      </c>
      <c r="B146" s="2">
        <v>46327</v>
      </c>
      <c r="C146" s="1">
        <f t="shared" si="17"/>
        <v>2026</v>
      </c>
      <c r="D146" s="1" t="e">
        <f>VLOOKUP($B146,Q_GDP_Input!$M:$O,3,0)</f>
        <v>#N/A</v>
      </c>
      <c r="E146" s="89">
        <f>IFERROR(VLOOKUP(B146,Q_GDP_Input!$M:$O,3,0),E143*(1+VLOOKUP(A146,Q_GDP_Input!$B:$I,6,0)))</f>
        <v>106.86758033287357</v>
      </c>
      <c r="F146" s="89">
        <f t="shared" si="20"/>
        <v>106.9904338346541</v>
      </c>
      <c r="G146" s="89">
        <f t="shared" si="18"/>
        <v>106.9904338346541</v>
      </c>
      <c r="H146"/>
      <c r="I146" t="str">
        <f t="shared" si="21"/>
        <v>2026_8</v>
      </c>
      <c r="J146" t="s">
        <v>0</v>
      </c>
      <c r="K146" s="27">
        <f t="shared" si="22"/>
        <v>106.48463183344523</v>
      </c>
      <c r="L146" t="s">
        <v>0</v>
      </c>
      <c r="R146" s="2">
        <v>46327</v>
      </c>
      <c r="S146">
        <f t="shared" si="19"/>
        <v>106.9904338346541</v>
      </c>
    </row>
    <row r="147" spans="1:19" x14ac:dyDescent="0.45">
      <c r="A147" s="1" t="str">
        <f t="shared" si="16"/>
        <v>2026Q4</v>
      </c>
      <c r="B147" s="2">
        <v>46357</v>
      </c>
      <c r="C147" s="1">
        <f t="shared" si="17"/>
        <v>2026</v>
      </c>
      <c r="D147" s="1" t="e">
        <f>VLOOKUP($B147,Q_GDP_Input!$M:$O,3,0)</f>
        <v>#N/A</v>
      </c>
      <c r="E147" s="89">
        <f>IFERROR(VLOOKUP(B147,Q_GDP_Input!$M:$O,3,0),E144*(1+VLOOKUP(A147,Q_GDP_Input!$B:$I,6,0)))</f>
        <v>107.42416962825813</v>
      </c>
      <c r="F147" s="89">
        <f t="shared" si="20"/>
        <v>107.1593431245969</v>
      </c>
      <c r="G147" s="89">
        <f t="shared" si="18"/>
        <v>107.1593431245969</v>
      </c>
      <c r="H147"/>
      <c r="I147" t="str">
        <f t="shared" si="21"/>
        <v>2026_9</v>
      </c>
      <c r="J147" t="s">
        <v>0</v>
      </c>
      <c r="K147" s="27">
        <f t="shared" si="22"/>
        <v>106.65274259725993</v>
      </c>
      <c r="L147" t="s">
        <v>0</v>
      </c>
      <c r="R147" s="2">
        <v>46357</v>
      </c>
      <c r="S147">
        <f t="shared" si="19"/>
        <v>107.1593431245969</v>
      </c>
    </row>
    <row r="148" spans="1:19" x14ac:dyDescent="0.45">
      <c r="A148" s="1" t="str">
        <f t="shared" si="16"/>
        <v>2027Q1</v>
      </c>
      <c r="B148" s="2">
        <v>46388</v>
      </c>
      <c r="C148" s="1">
        <f t="shared" si="17"/>
        <v>2027</v>
      </c>
      <c r="D148" s="1" t="e">
        <f>VLOOKUP($B148,Q_GDP_Input!$M:$O,3,0)</f>
        <v>#N/A</v>
      </c>
      <c r="E148" s="89">
        <f>IFERROR(VLOOKUP(B148,Q_GDP_Input!$M:$O,3,0),E145*(1+VLOOKUP(A148,Q_GDP_Input!$B:$I,6,0)))</f>
        <v>107.18627941265905</v>
      </c>
      <c r="F148" s="89">
        <f t="shared" si="20"/>
        <v>107.32855012679063</v>
      </c>
      <c r="G148" s="89">
        <f t="shared" si="18"/>
        <v>107.32855012679063</v>
      </c>
      <c r="H148"/>
      <c r="I148" t="str">
        <f t="shared" si="21"/>
        <v>2026_10</v>
      </c>
      <c r="J148" t="s">
        <v>0</v>
      </c>
      <c r="K148" s="27">
        <f t="shared" si="22"/>
        <v>106.82114966587771</v>
      </c>
      <c r="L148" t="s">
        <v>0</v>
      </c>
      <c r="R148" s="2">
        <v>46388</v>
      </c>
      <c r="S148">
        <f t="shared" si="19"/>
        <v>107.32855012679063</v>
      </c>
    </row>
    <row r="149" spans="1:19" x14ac:dyDescent="0.45">
      <c r="A149" s="1" t="str">
        <f t="shared" si="16"/>
        <v>2027Q1</v>
      </c>
      <c r="B149" s="2">
        <v>46419</v>
      </c>
      <c r="C149" s="1">
        <f t="shared" si="17"/>
        <v>2027</v>
      </c>
      <c r="D149" s="1" t="e">
        <f>VLOOKUP($B149,Q_GDP_Input!$M:$O,3,0)</f>
        <v>#N/A</v>
      </c>
      <c r="E149" s="89">
        <f>IFERROR(VLOOKUP(B149,Q_GDP_Input!$M:$O,3,0),E146*(1+VLOOKUP(A149,Q_GDP_Input!$B:$I,6,0)))</f>
        <v>107.37520133945472</v>
      </c>
      <c r="F149" s="89">
        <f t="shared" si="20"/>
        <v>107.4986383953687</v>
      </c>
      <c r="G149" s="89">
        <f t="shared" si="18"/>
        <v>107.4986383953687</v>
      </c>
      <c r="H149"/>
      <c r="I149" t="str">
        <f t="shared" si="21"/>
        <v>2026_11</v>
      </c>
      <c r="J149" t="s">
        <v>0</v>
      </c>
      <c r="K149" s="27">
        <f t="shared" si="22"/>
        <v>106.9904338346541</v>
      </c>
      <c r="L149" t="s">
        <v>0</v>
      </c>
      <c r="R149" s="2">
        <v>46419</v>
      </c>
      <c r="S149">
        <f t="shared" si="19"/>
        <v>107.4986383953687</v>
      </c>
    </row>
    <row r="150" spans="1:19" x14ac:dyDescent="0.45">
      <c r="A150" s="1" t="str">
        <f t="shared" si="16"/>
        <v>2027Q1</v>
      </c>
      <c r="B150" s="2">
        <v>46447</v>
      </c>
      <c r="C150" s="1">
        <f t="shared" si="17"/>
        <v>2027</v>
      </c>
      <c r="D150" s="1" t="e">
        <f>VLOOKUP($B150,Q_GDP_Input!$M:$O,3,0)</f>
        <v>#N/A</v>
      </c>
      <c r="E150" s="89">
        <f>IFERROR(VLOOKUP(B150,Q_GDP_Input!$M:$O,3,0),E147*(1+VLOOKUP(A150,Q_GDP_Input!$B:$I,6,0)))</f>
        <v>107.93443443399235</v>
      </c>
      <c r="F150" s="89">
        <f t="shared" si="20"/>
        <v>107.66835000443875</v>
      </c>
      <c r="G150" s="89">
        <f t="shared" si="18"/>
        <v>107.66835000443875</v>
      </c>
      <c r="H150"/>
      <c r="I150" t="str">
        <f t="shared" si="21"/>
        <v>2026_12</v>
      </c>
      <c r="J150" t="s">
        <v>0</v>
      </c>
      <c r="K150" s="27">
        <f t="shared" si="22"/>
        <v>107.1593431245969</v>
      </c>
      <c r="L150" t="s">
        <v>0</v>
      </c>
      <c r="R150" s="2">
        <v>46447</v>
      </c>
      <c r="S150">
        <f t="shared" si="19"/>
        <v>107.66835000443875</v>
      </c>
    </row>
    <row r="151" spans="1:19" x14ac:dyDescent="0.45">
      <c r="A151" s="1" t="str">
        <f t="shared" si="16"/>
        <v>2027Q2</v>
      </c>
      <c r="B151" s="2">
        <v>46478</v>
      </c>
      <c r="C151" s="1">
        <f t="shared" si="17"/>
        <v>2027</v>
      </c>
      <c r="D151" s="1" t="e">
        <f>VLOOKUP($B151,Q_GDP_Input!$M:$O,3,0)</f>
        <v>#N/A</v>
      </c>
      <c r="E151" s="89">
        <f>IFERROR(VLOOKUP(B151,Q_GDP_Input!$M:$O,3,0),E148*(1+VLOOKUP(A151,Q_GDP_Input!$B:$I,6,0)))</f>
        <v>107.69541423986918</v>
      </c>
      <c r="F151" s="89">
        <f t="shared" si="20"/>
        <v>107.83836073989289</v>
      </c>
      <c r="G151" s="89">
        <f t="shared" si="18"/>
        <v>107.83836073989289</v>
      </c>
      <c r="H151"/>
      <c r="I151" t="str">
        <f t="shared" si="21"/>
        <v>2027_1</v>
      </c>
      <c r="J151" t="s">
        <v>0</v>
      </c>
      <c r="K151" s="27">
        <f t="shared" si="22"/>
        <v>107.32855012679063</v>
      </c>
      <c r="L151" t="s">
        <v>0</v>
      </c>
      <c r="R151" s="2">
        <v>46478</v>
      </c>
      <c r="S151">
        <f t="shared" si="19"/>
        <v>107.83836073989289</v>
      </c>
    </row>
    <row r="152" spans="1:19" x14ac:dyDescent="0.45">
      <c r="A152" s="1" t="str">
        <f t="shared" si="16"/>
        <v>2027Q2</v>
      </c>
      <c r="B152" s="2">
        <v>46508</v>
      </c>
      <c r="C152" s="1">
        <f t="shared" si="17"/>
        <v>2027</v>
      </c>
      <c r="D152" s="1" t="e">
        <f>VLOOKUP($B152,Q_GDP_Input!$M:$O,3,0)</f>
        <v>#N/A</v>
      </c>
      <c r="E152" s="89">
        <f>IFERROR(VLOOKUP(B152,Q_GDP_Input!$M:$O,3,0),E149*(1+VLOOKUP(A152,Q_GDP_Input!$B:$I,6,0)))</f>
        <v>107.88523354581713</v>
      </c>
      <c r="F152" s="89">
        <f t="shared" si="20"/>
        <v>108.00925692774672</v>
      </c>
      <c r="G152" s="89">
        <f t="shared" si="18"/>
        <v>108.00925692774672</v>
      </c>
      <c r="H152"/>
      <c r="I152" t="str">
        <f t="shared" si="21"/>
        <v>2027_2</v>
      </c>
      <c r="J152" t="s">
        <v>0</v>
      </c>
      <c r="K152" s="27">
        <f t="shared" si="22"/>
        <v>107.4986383953687</v>
      </c>
      <c r="L152" t="s">
        <v>0</v>
      </c>
      <c r="R152" s="2">
        <v>46508</v>
      </c>
      <c r="S152">
        <f t="shared" si="19"/>
        <v>108.00925692774672</v>
      </c>
    </row>
    <row r="153" spans="1:19" x14ac:dyDescent="0.45">
      <c r="A153" s="1" t="str">
        <f t="shared" si="16"/>
        <v>2027Q2</v>
      </c>
      <c r="B153" s="2">
        <v>46539</v>
      </c>
      <c r="C153" s="1">
        <f t="shared" si="17"/>
        <v>2027</v>
      </c>
      <c r="D153" s="1" t="e">
        <f>VLOOKUP($B153,Q_GDP_Input!$M:$O,3,0)</f>
        <v>#N/A</v>
      </c>
      <c r="E153" s="89">
        <f>IFERROR(VLOOKUP(B153,Q_GDP_Input!$M:$O,3,0),E150*(1+VLOOKUP(A153,Q_GDP_Input!$B:$I,6,0)))</f>
        <v>108.44712299755382</v>
      </c>
      <c r="F153" s="89">
        <f t="shared" si="20"/>
        <v>108.17977466695986</v>
      </c>
      <c r="G153" s="89">
        <f t="shared" si="18"/>
        <v>108.17977466695986</v>
      </c>
      <c r="H153"/>
      <c r="I153" t="str">
        <f t="shared" si="21"/>
        <v>2027_3</v>
      </c>
      <c r="J153" t="s">
        <v>0</v>
      </c>
      <c r="K153" s="27">
        <f t="shared" si="22"/>
        <v>107.66835000443875</v>
      </c>
      <c r="L153" t="s">
        <v>0</v>
      </c>
      <c r="R153" s="2">
        <v>46539</v>
      </c>
      <c r="S153">
        <f t="shared" si="19"/>
        <v>108.17977466695986</v>
      </c>
    </row>
    <row r="154" spans="1:19" x14ac:dyDescent="0.45">
      <c r="A154" s="1" t="str">
        <f t="shared" si="16"/>
        <v>2027Q3</v>
      </c>
      <c r="B154" s="2">
        <v>46569</v>
      </c>
      <c r="C154" s="1">
        <f t="shared" si="17"/>
        <v>2027</v>
      </c>
      <c r="D154" s="1" t="e">
        <f>VLOOKUP($B154,Q_GDP_Input!$M:$O,3,0)</f>
        <v>#N/A</v>
      </c>
      <c r="E154" s="89">
        <f>IFERROR(VLOOKUP(B154,Q_GDP_Input!$M:$O,3,0),E151*(1+VLOOKUP(A154,Q_GDP_Input!$B:$I,6,0)))</f>
        <v>108.20696745750857</v>
      </c>
      <c r="F154" s="89">
        <f t="shared" si="20"/>
        <v>108.35059295340739</v>
      </c>
      <c r="G154" s="89">
        <f t="shared" si="18"/>
        <v>108.35059295340739</v>
      </c>
      <c r="H154"/>
      <c r="I154" t="str">
        <f t="shared" si="21"/>
        <v>2027_4</v>
      </c>
      <c r="J154" t="s">
        <v>0</v>
      </c>
      <c r="K154" s="27">
        <f t="shared" si="22"/>
        <v>107.83836073989289</v>
      </c>
      <c r="L154" t="s">
        <v>0</v>
      </c>
      <c r="R154" s="2">
        <v>46569</v>
      </c>
      <c r="S154">
        <f t="shared" si="19"/>
        <v>108.35059295340739</v>
      </c>
    </row>
    <row r="155" spans="1:19" x14ac:dyDescent="0.45">
      <c r="A155" s="1" t="str">
        <f t="shared" si="16"/>
        <v>2027Q3</v>
      </c>
      <c r="B155" s="2">
        <v>46600</v>
      </c>
      <c r="C155" s="1">
        <f t="shared" si="17"/>
        <v>2027</v>
      </c>
      <c r="D155" s="1" t="e">
        <f>VLOOKUP($B155,Q_GDP_Input!$M:$O,3,0)</f>
        <v>#N/A</v>
      </c>
      <c r="E155" s="89">
        <f>IFERROR(VLOOKUP(B155,Q_GDP_Input!$M:$O,3,0),E152*(1+VLOOKUP(A155,Q_GDP_Input!$B:$I,6,0)))</f>
        <v>108.39768840515977</v>
      </c>
      <c r="F155" s="89">
        <f t="shared" si="20"/>
        <v>108.5223008981535</v>
      </c>
      <c r="G155" s="89">
        <f t="shared" si="18"/>
        <v>108.5223008981535</v>
      </c>
      <c r="H155"/>
      <c r="I155" t="str">
        <f t="shared" si="21"/>
        <v>2027_5</v>
      </c>
      <c r="J155" t="s">
        <v>0</v>
      </c>
      <c r="K155" s="27">
        <f t="shared" si="22"/>
        <v>108.00925692774672</v>
      </c>
      <c r="L155" t="s">
        <v>0</v>
      </c>
      <c r="R155" s="2">
        <v>46600</v>
      </c>
      <c r="S155">
        <f t="shared" si="19"/>
        <v>108.5223008981535</v>
      </c>
    </row>
    <row r="156" spans="1:19" x14ac:dyDescent="0.45">
      <c r="A156" s="1" t="str">
        <f t="shared" si="16"/>
        <v>2027Q3</v>
      </c>
      <c r="B156" s="2">
        <v>46631</v>
      </c>
      <c r="C156" s="1">
        <f t="shared" si="17"/>
        <v>2027</v>
      </c>
      <c r="D156" s="1" t="e">
        <f>VLOOKUP($B156,Q_GDP_Input!$M:$O,3,0)</f>
        <v>#N/A</v>
      </c>
      <c r="E156" s="89">
        <f>IFERROR(VLOOKUP(B156,Q_GDP_Input!$M:$O,3,0),E153*(1+VLOOKUP(A156,Q_GDP_Input!$B:$I,6,0)))</f>
        <v>108.9622468317922</v>
      </c>
      <c r="F156" s="89">
        <f t="shared" si="20"/>
        <v>108.6936285966279</v>
      </c>
      <c r="G156" s="89">
        <f t="shared" si="18"/>
        <v>108.6936285966279</v>
      </c>
      <c r="H156"/>
      <c r="I156" t="str">
        <f t="shared" si="21"/>
        <v>2027_6</v>
      </c>
      <c r="J156" t="s">
        <v>0</v>
      </c>
      <c r="K156" s="27">
        <f t="shared" si="22"/>
        <v>108.17977466695986</v>
      </c>
      <c r="L156" t="s">
        <v>0</v>
      </c>
      <c r="R156" s="2">
        <v>46631</v>
      </c>
      <c r="S156">
        <f t="shared" si="19"/>
        <v>108.6936285966279</v>
      </c>
    </row>
    <row r="157" spans="1:19" x14ac:dyDescent="0.45">
      <c r="A157" s="1" t="str">
        <f t="shared" si="16"/>
        <v>2027Q4</v>
      </c>
      <c r="B157" s="2">
        <v>46661</v>
      </c>
      <c r="C157" s="1">
        <f t="shared" si="17"/>
        <v>2027</v>
      </c>
      <c r="D157" s="1" t="e">
        <f>VLOOKUP($B157,Q_GDP_Input!$M:$O,3,0)</f>
        <v>#N/A</v>
      </c>
      <c r="E157" s="89">
        <f>IFERROR(VLOOKUP(B157,Q_GDP_Input!$M:$O,3,0),E154*(1+VLOOKUP(A157,Q_GDP_Input!$B:$I,6,0)))</f>
        <v>108.72095055293174</v>
      </c>
      <c r="F157" s="89">
        <f t="shared" si="20"/>
        <v>108.86525826993608</v>
      </c>
      <c r="G157" s="89">
        <f t="shared" si="18"/>
        <v>108.86525826993608</v>
      </c>
      <c r="H157"/>
      <c r="I157" t="str">
        <f t="shared" si="21"/>
        <v>2027_7</v>
      </c>
      <c r="J157" t="s">
        <v>0</v>
      </c>
      <c r="K157" s="27">
        <f t="shared" si="22"/>
        <v>108.35059295340739</v>
      </c>
      <c r="L157" t="s">
        <v>0</v>
      </c>
      <c r="R157" s="2">
        <v>46661</v>
      </c>
      <c r="S157">
        <f t="shared" si="19"/>
        <v>108.86525826993608</v>
      </c>
    </row>
    <row r="158" spans="1:19" x14ac:dyDescent="0.45">
      <c r="A158" s="1" t="str">
        <f t="shared" si="16"/>
        <v>2027Q4</v>
      </c>
      <c r="B158" s="2">
        <v>46692</v>
      </c>
      <c r="C158" s="1">
        <f t="shared" si="17"/>
        <v>2027</v>
      </c>
      <c r="D158" s="1" t="e">
        <f>VLOOKUP($B158,Q_GDP_Input!$M:$O,3,0)</f>
        <v>#N/A</v>
      </c>
      <c r="E158" s="89">
        <f>IFERROR(VLOOKUP(B158,Q_GDP_Input!$M:$O,3,0),E155*(1+VLOOKUP(A158,Q_GDP_Input!$B:$I,6,0)))</f>
        <v>108.91257742508428</v>
      </c>
      <c r="F158" s="89">
        <f t="shared" si="20"/>
        <v>109.03778182741974</v>
      </c>
      <c r="G158" s="89">
        <f t="shared" si="18"/>
        <v>109.03778182741974</v>
      </c>
      <c r="H158"/>
      <c r="I158" t="str">
        <f t="shared" si="21"/>
        <v>2027_8</v>
      </c>
      <c r="J158" t="s">
        <v>0</v>
      </c>
      <c r="K158" s="27">
        <f t="shared" si="22"/>
        <v>108.5223008981535</v>
      </c>
      <c r="L158" t="s">
        <v>0</v>
      </c>
      <c r="R158" s="2">
        <v>46692</v>
      </c>
      <c r="S158">
        <f t="shared" si="19"/>
        <v>109.03778182741974</v>
      </c>
    </row>
    <row r="159" spans="1:19" x14ac:dyDescent="0.45">
      <c r="A159" s="1" t="str">
        <f t="shared" si="16"/>
        <v>2027Q4</v>
      </c>
      <c r="B159" s="2">
        <v>46722</v>
      </c>
      <c r="C159" s="1">
        <f t="shared" si="17"/>
        <v>2027</v>
      </c>
      <c r="D159" s="1" t="e">
        <f>VLOOKUP($B159,Q_GDP_Input!$M:$O,3,0)</f>
        <v>#N/A</v>
      </c>
      <c r="E159" s="89">
        <f>IFERROR(VLOOKUP(B159,Q_GDP_Input!$M:$O,3,0),E156*(1+VLOOKUP(A159,Q_GDP_Input!$B:$I,6,0)))</f>
        <v>109.47981750424321</v>
      </c>
      <c r="F159" s="89">
        <f t="shared" si="20"/>
        <v>109.21898341167463</v>
      </c>
      <c r="G159" s="89">
        <f t="shared" si="18"/>
        <v>109.21898341167463</v>
      </c>
      <c r="H159"/>
      <c r="I159" t="str">
        <f t="shared" si="21"/>
        <v>2027_9</v>
      </c>
      <c r="J159" t="s">
        <v>0</v>
      </c>
      <c r="K159" s="27">
        <f t="shared" si="22"/>
        <v>108.6936285966279</v>
      </c>
      <c r="L159" t="s">
        <v>0</v>
      </c>
      <c r="R159" s="2">
        <v>46722</v>
      </c>
      <c r="S159">
        <f t="shared" si="19"/>
        <v>109.21898341167463</v>
      </c>
    </row>
    <row r="160" spans="1:19" x14ac:dyDescent="0.45">
      <c r="A160" s="1" t="str">
        <f t="shared" si="16"/>
        <v>2028Q1</v>
      </c>
      <c r="B160" s="2">
        <v>46753</v>
      </c>
      <c r="C160" s="1">
        <f t="shared" si="17"/>
        <v>2028</v>
      </c>
      <c r="D160" s="1" t="e">
        <f>VLOOKUP($B160,Q_GDP_Input!$M:$O,3,0)</f>
        <v>#N/A</v>
      </c>
      <c r="E160" s="89">
        <f>IFERROR(VLOOKUP(B160,Q_GDP_Input!$M:$O,3,0),E157*(1+VLOOKUP(A160,Q_GDP_Input!$B:$I,6,0)))</f>
        <v>109.26455530569639</v>
      </c>
      <c r="F160" s="89">
        <f t="shared" si="20"/>
        <v>109.40050437404976</v>
      </c>
      <c r="G160" s="89">
        <f t="shared" si="18"/>
        <v>109.40050437404976</v>
      </c>
      <c r="H160" s="5"/>
      <c r="I160" t="str">
        <f t="shared" si="21"/>
        <v>2027_10</v>
      </c>
      <c r="J160" t="s">
        <v>0</v>
      </c>
      <c r="K160" s="27">
        <f t="shared" si="22"/>
        <v>108.86525826993608</v>
      </c>
      <c r="L160" t="s">
        <v>0</v>
      </c>
      <c r="R160" s="2">
        <v>46753</v>
      </c>
      <c r="S160">
        <f t="shared" si="19"/>
        <v>109.40050437404976</v>
      </c>
    </row>
    <row r="161" spans="1:19" x14ac:dyDescent="0.45">
      <c r="A161" s="1" t="str">
        <f t="shared" si="16"/>
        <v>2028Q1</v>
      </c>
      <c r="B161" s="2">
        <v>46784</v>
      </c>
      <c r="C161" s="1">
        <f t="shared" si="17"/>
        <v>2028</v>
      </c>
      <c r="D161" s="1" t="e">
        <f>VLOOKUP($B161,Q_GDP_Input!$M:$O,3,0)</f>
        <v>#N/A</v>
      </c>
      <c r="E161" s="89">
        <f>IFERROR(VLOOKUP(B161,Q_GDP_Input!$M:$O,3,0),E158*(1+VLOOKUP(A161,Q_GDP_Input!$B:$I,6,0)))</f>
        <v>109.45714031220969</v>
      </c>
      <c r="F161" s="89">
        <f t="shared" si="20"/>
        <v>109.58297073655683</v>
      </c>
      <c r="G161" s="89">
        <f t="shared" si="18"/>
        <v>109.58297073655683</v>
      </c>
      <c r="H161" s="5"/>
      <c r="I161" t="str">
        <f t="shared" si="21"/>
        <v>2027_11</v>
      </c>
      <c r="J161" t="s">
        <v>0</v>
      </c>
      <c r="K161" s="27">
        <f t="shared" si="22"/>
        <v>109.03778182741974</v>
      </c>
      <c r="L161" t="s">
        <v>0</v>
      </c>
      <c r="R161" s="2">
        <v>46784</v>
      </c>
      <c r="S161">
        <f t="shared" si="19"/>
        <v>109.58297073655683</v>
      </c>
    </row>
    <row r="162" spans="1:19" x14ac:dyDescent="0.45">
      <c r="A162" s="1" t="str">
        <f t="shared" si="16"/>
        <v>2028Q1</v>
      </c>
      <c r="B162" s="2">
        <v>46813</v>
      </c>
      <c r="C162" s="1">
        <f t="shared" si="17"/>
        <v>2028</v>
      </c>
      <c r="D162" s="1" t="e">
        <f>VLOOKUP($B162,Q_GDP_Input!$M:$O,3,0)</f>
        <v>#N/A</v>
      </c>
      <c r="E162" s="89">
        <f>IFERROR(VLOOKUP(B162,Q_GDP_Input!$M:$O,3,0),E159*(1+VLOOKUP(A162,Q_GDP_Input!$B:$I,6,0)))</f>
        <v>110.02721659176441</v>
      </c>
      <c r="F162" s="89" t="e">
        <f t="shared" si="20"/>
        <v>#N/A</v>
      </c>
      <c r="G162" s="89">
        <f t="shared" si="18"/>
        <v>109.76507832873298</v>
      </c>
      <c r="H162" s="5"/>
      <c r="I162" t="str">
        <f t="shared" si="21"/>
        <v>2027_12</v>
      </c>
      <c r="J162" t="s">
        <v>0</v>
      </c>
      <c r="K162" s="27">
        <f t="shared" si="22"/>
        <v>109.21898341167463</v>
      </c>
      <c r="L162" t="s">
        <v>0</v>
      </c>
      <c r="R162" s="2">
        <v>46813</v>
      </c>
      <c r="S162">
        <f t="shared" si="19"/>
        <v>109.76507832873298</v>
      </c>
    </row>
    <row r="163" spans="1:19" x14ac:dyDescent="0.45">
      <c r="A163" s="1" t="str">
        <f t="shared" si="16"/>
        <v>2028Q2</v>
      </c>
      <c r="B163" s="2">
        <v>46844</v>
      </c>
      <c r="C163" s="1">
        <f t="shared" si="17"/>
        <v>2028</v>
      </c>
      <c r="D163" s="1" t="e">
        <f>VLOOKUP($B163,Q_GDP_Input!$M:$O,3,0)</f>
        <v>#N/A</v>
      </c>
      <c r="E163" s="89" t="e">
        <f>IFERROR(VLOOKUP(B163,Q_GDP_Input!$M:$O,3,0),E160*(1+VLOOKUP(A163,Q_GDP_Input!$B:$I,6,0)))</f>
        <v>#N/A</v>
      </c>
      <c r="F163" s="89" t="e">
        <f t="shared" si="20"/>
        <v>#N/A</v>
      </c>
      <c r="G163" s="89">
        <f t="shared" si="18"/>
        <v>109.94750689592</v>
      </c>
      <c r="H163" s="5"/>
      <c r="I163" t="str">
        <f t="shared" si="21"/>
        <v>2028_1</v>
      </c>
      <c r="J163" t="s">
        <v>0</v>
      </c>
      <c r="K163" s="27">
        <f t="shared" si="22"/>
        <v>109.40050437404976</v>
      </c>
      <c r="L163" t="s">
        <v>0</v>
      </c>
      <c r="R163" s="2">
        <v>46844</v>
      </c>
      <c r="S163">
        <f t="shared" si="19"/>
        <v>109.94750689592</v>
      </c>
    </row>
    <row r="164" spans="1:19" x14ac:dyDescent="0.45">
      <c r="A164" s="1" t="str">
        <f t="shared" si="16"/>
        <v>2028Q2</v>
      </c>
      <c r="B164" s="2">
        <v>46874</v>
      </c>
      <c r="C164" s="1">
        <f t="shared" si="17"/>
        <v>2028</v>
      </c>
      <c r="D164" s="1" t="e">
        <f>VLOOKUP($B164,Q_GDP_Input!$M:$O,3,0)</f>
        <v>#N/A</v>
      </c>
      <c r="E164" s="89" t="e">
        <f>IFERROR(VLOOKUP(B164,Q_GDP_Input!$M:$O,3,0),E161*(1+VLOOKUP(A164,Q_GDP_Input!$B:$I,6,0)))</f>
        <v>#N/A</v>
      </c>
      <c r="F164" s="89" t="e">
        <f t="shared" si="20"/>
        <v>#N/A</v>
      </c>
      <c r="G164" s="89">
        <f t="shared" si="18"/>
        <v>110.1308855902396</v>
      </c>
      <c r="H164" s="5"/>
      <c r="I164" t="str">
        <f t="shared" si="21"/>
        <v>2028_2</v>
      </c>
      <c r="J164" t="s">
        <v>0</v>
      </c>
      <c r="K164" s="27">
        <f t="shared" si="22"/>
        <v>109.58297073655683</v>
      </c>
      <c r="L164" t="s">
        <v>0</v>
      </c>
      <c r="R164" s="2">
        <v>46874</v>
      </c>
      <c r="S164">
        <f t="shared" ref="S164:S198" si="23">G164</f>
        <v>110.1308855902396</v>
      </c>
    </row>
    <row r="165" spans="1:19" x14ac:dyDescent="0.45">
      <c r="A165" s="1" t="str">
        <f t="shared" si="16"/>
        <v>2028Q2</v>
      </c>
      <c r="B165" s="2">
        <v>46905</v>
      </c>
      <c r="C165" s="1">
        <f t="shared" si="17"/>
        <v>2028</v>
      </c>
      <c r="D165" s="1" t="e">
        <f>VLOOKUP($B165,Q_GDP_Input!$M:$O,3,0)</f>
        <v>#N/A</v>
      </c>
      <c r="E165" s="89" t="e">
        <f>IFERROR(VLOOKUP(B165,Q_GDP_Input!$M:$O,3,0),E162*(1+VLOOKUP(A165,Q_GDP_Input!$B:$I,6,0)))</f>
        <v>#N/A</v>
      </c>
      <c r="F165" s="89" t="e">
        <f t="shared" si="20"/>
        <v>#N/A</v>
      </c>
      <c r="G165" s="89">
        <f t="shared" si="18"/>
        <v>110.31390372037663</v>
      </c>
      <c r="H165" s="5"/>
      <c r="I165" t="str">
        <f t="shared" si="21"/>
        <v>2028_3</v>
      </c>
      <c r="J165" t="s">
        <v>0</v>
      </c>
      <c r="K165" s="27">
        <f t="shared" si="22"/>
        <v>109.76507832873298</v>
      </c>
      <c r="L165" t="s">
        <v>0</v>
      </c>
      <c r="R165" s="2">
        <v>46905</v>
      </c>
      <c r="S165">
        <f t="shared" si="23"/>
        <v>110.31390372037663</v>
      </c>
    </row>
    <row r="166" spans="1:19" x14ac:dyDescent="0.45">
      <c r="A166" s="1" t="str">
        <f t="shared" si="16"/>
        <v>2028Q3</v>
      </c>
      <c r="B166" s="2">
        <v>46935</v>
      </c>
      <c r="C166" s="1">
        <f t="shared" si="17"/>
        <v>2028</v>
      </c>
      <c r="D166" s="1" t="e">
        <f>VLOOKUP($B166,Q_GDP_Input!$M:$O,3,0)</f>
        <v>#N/A</v>
      </c>
      <c r="E166" s="89" t="e">
        <f>IFERROR(VLOOKUP(B166,Q_GDP_Input!$M:$O,3,0),E163*(1+VLOOKUP(A166,Q_GDP_Input!$B:$I,6,0)))</f>
        <v>#N/A</v>
      </c>
      <c r="F166" s="89" t="e">
        <f t="shared" si="20"/>
        <v>#N/A</v>
      </c>
      <c r="G166" s="89">
        <f t="shared" si="18"/>
        <v>110.49724443039959</v>
      </c>
      <c r="H166" s="5"/>
      <c r="I166" t="str">
        <f t="shared" si="21"/>
        <v>2028_4</v>
      </c>
      <c r="J166" t="s">
        <v>0</v>
      </c>
      <c r="K166" s="27">
        <f t="shared" si="22"/>
        <v>109.94750689592</v>
      </c>
      <c r="L166" t="s">
        <v>0</v>
      </c>
      <c r="R166" s="2">
        <v>46935</v>
      </c>
      <c r="S166">
        <f t="shared" si="23"/>
        <v>110.49724443039959</v>
      </c>
    </row>
    <row r="167" spans="1:19" x14ac:dyDescent="0.45">
      <c r="A167" s="1" t="str">
        <f t="shared" si="16"/>
        <v>2028Q3</v>
      </c>
      <c r="B167" s="2">
        <v>46966</v>
      </c>
      <c r="C167" s="1">
        <f t="shared" si="17"/>
        <v>2028</v>
      </c>
      <c r="D167" s="1" t="e">
        <f>VLOOKUP($B167,Q_GDP_Input!$M:$O,3,0)</f>
        <v>#N/A</v>
      </c>
      <c r="E167" s="89" t="e">
        <f>IFERROR(VLOOKUP(B167,Q_GDP_Input!$M:$O,3,0),E164*(1+VLOOKUP(A167,Q_GDP_Input!$B:$I,6,0)))</f>
        <v>#N/A</v>
      </c>
      <c r="F167" s="89" t="e">
        <f t="shared" si="20"/>
        <v>#N/A</v>
      </c>
      <c r="G167" s="89">
        <f t="shared" si="18"/>
        <v>110.68154001819079</v>
      </c>
      <c r="H167" s="5"/>
      <c r="I167" t="str">
        <f t="shared" si="21"/>
        <v>2028_5</v>
      </c>
      <c r="J167" t="s">
        <v>0</v>
      </c>
      <c r="K167" s="27">
        <f t="shared" si="22"/>
        <v>110.1308855902396</v>
      </c>
      <c r="L167" t="s">
        <v>0</v>
      </c>
      <c r="R167" s="2">
        <v>46966</v>
      </c>
      <c r="S167">
        <f t="shared" si="23"/>
        <v>110.68154001819079</v>
      </c>
    </row>
    <row r="168" spans="1:19" x14ac:dyDescent="0.45">
      <c r="A168" s="1" t="str">
        <f t="shared" si="16"/>
        <v>2028Q3</v>
      </c>
      <c r="B168" s="2">
        <v>46997</v>
      </c>
      <c r="C168" s="1">
        <f t="shared" si="17"/>
        <v>2028</v>
      </c>
      <c r="D168" s="1" t="e">
        <f>VLOOKUP($B168,Q_GDP_Input!$M:$O,3,0)</f>
        <v>#N/A</v>
      </c>
      <c r="E168" s="89" t="e">
        <f>IFERROR(VLOOKUP(B168,Q_GDP_Input!$M:$O,3,0),E165*(1+VLOOKUP(A168,Q_GDP_Input!$B:$I,6,0)))</f>
        <v>#N/A</v>
      </c>
      <c r="F168" s="89" t="e">
        <f t="shared" si="20"/>
        <v>#N/A</v>
      </c>
      <c r="G168" s="89">
        <f t="shared" si="18"/>
        <v>110.8654732389785</v>
      </c>
      <c r="H168" s="5"/>
      <c r="I168" t="str">
        <f t="shared" si="21"/>
        <v>2028_6</v>
      </c>
      <c r="J168" t="s">
        <v>0</v>
      </c>
      <c r="K168" s="27">
        <f t="shared" si="22"/>
        <v>110.31390372037663</v>
      </c>
      <c r="L168" t="s">
        <v>0</v>
      </c>
      <c r="R168" s="2">
        <v>46997</v>
      </c>
      <c r="S168">
        <f t="shared" si="23"/>
        <v>110.8654732389785</v>
      </c>
    </row>
    <row r="169" spans="1:19" x14ac:dyDescent="0.45">
      <c r="A169" s="1" t="str">
        <f t="shared" si="16"/>
        <v>2028Q4</v>
      </c>
      <c r="B169" s="2">
        <v>47027</v>
      </c>
      <c r="C169" s="1">
        <f t="shared" si="17"/>
        <v>2028</v>
      </c>
      <c r="D169" s="1" t="e">
        <f>VLOOKUP($B169,Q_GDP_Input!$M:$O,3,0)</f>
        <v>#N/A</v>
      </c>
      <c r="E169" s="89" t="e">
        <f>IFERROR(VLOOKUP(B169,Q_GDP_Input!$M:$O,3,0),E166*(1+VLOOKUP(A169,Q_GDP_Input!$B:$I,6,0)))</f>
        <v>#N/A</v>
      </c>
      <c r="F169" s="89" t="e">
        <f t="shared" si="20"/>
        <v>#N/A</v>
      </c>
      <c r="G169" s="89">
        <f t="shared" si="18"/>
        <v>111.04973065255157</v>
      </c>
      <c r="H169" s="5"/>
      <c r="I169" t="str">
        <f t="shared" si="21"/>
        <v>2028_7</v>
      </c>
      <c r="J169" t="s">
        <v>0</v>
      </c>
      <c r="K169" s="27">
        <f t="shared" si="22"/>
        <v>110.49724443039959</v>
      </c>
      <c r="L169" t="s">
        <v>0</v>
      </c>
      <c r="R169" s="2">
        <v>47027</v>
      </c>
      <c r="S169">
        <f t="shared" si="23"/>
        <v>111.04973065255157</v>
      </c>
    </row>
    <row r="170" spans="1:19" x14ac:dyDescent="0.45">
      <c r="A170" s="1" t="str">
        <f t="shared" si="16"/>
        <v>2028Q4</v>
      </c>
      <c r="B170" s="2">
        <v>47058</v>
      </c>
      <c r="C170" s="1">
        <f t="shared" si="17"/>
        <v>2028</v>
      </c>
      <c r="D170" s="1" t="e">
        <f>VLOOKUP($B170,Q_GDP_Input!$M:$O,3,0)</f>
        <v>#N/A</v>
      </c>
      <c r="E170" s="89" t="e">
        <f>IFERROR(VLOOKUP(B170,Q_GDP_Input!$M:$O,3,0),E167*(1+VLOOKUP(A170,Q_GDP_Input!$B:$I,6,0)))</f>
        <v>#N/A</v>
      </c>
      <c r="F170" s="89" t="e">
        <f t="shared" si="20"/>
        <v>#N/A</v>
      </c>
      <c r="G170" s="89">
        <f t="shared" si="18"/>
        <v>111.23494771828173</v>
      </c>
      <c r="H170" s="5"/>
      <c r="I170" t="str">
        <f t="shared" si="21"/>
        <v>2028_8</v>
      </c>
      <c r="J170" t="s">
        <v>0</v>
      </c>
      <c r="K170" s="27">
        <f t="shared" si="22"/>
        <v>110.68154001819079</v>
      </c>
      <c r="L170" t="s">
        <v>0</v>
      </c>
      <c r="R170" s="2">
        <v>47058</v>
      </c>
      <c r="S170">
        <f t="shared" si="23"/>
        <v>111.23494771828173</v>
      </c>
    </row>
    <row r="171" spans="1:19" x14ac:dyDescent="0.45">
      <c r="A171" s="1" t="str">
        <f t="shared" si="16"/>
        <v>2028Q4</v>
      </c>
      <c r="B171" s="2">
        <v>47088</v>
      </c>
      <c r="C171" s="1">
        <f t="shared" si="17"/>
        <v>2028</v>
      </c>
      <c r="D171" s="1" t="e">
        <f>VLOOKUP($B171,Q_GDP_Input!$M:$O,3,0)</f>
        <v>#N/A</v>
      </c>
      <c r="E171" s="89" t="e">
        <f>IFERROR(VLOOKUP(B171,Q_GDP_Input!$M:$O,3,0),E168*(1+VLOOKUP(A171,Q_GDP_Input!$B:$I,6,0)))</f>
        <v>#N/A</v>
      </c>
      <c r="F171" s="89" t="e">
        <f t="shared" si="20"/>
        <v>#N/A</v>
      </c>
      <c r="G171" s="89">
        <f t="shared" si="18"/>
        <v>111.41980060517338</v>
      </c>
      <c r="H171" s="5"/>
      <c r="I171" t="str">
        <f t="shared" si="21"/>
        <v>2028_9</v>
      </c>
      <c r="J171" t="s">
        <v>0</v>
      </c>
      <c r="K171" s="27">
        <f t="shared" si="22"/>
        <v>110.8654732389785</v>
      </c>
      <c r="L171" t="s">
        <v>0</v>
      </c>
      <c r="R171" s="2">
        <v>47088</v>
      </c>
      <c r="S171">
        <f t="shared" si="23"/>
        <v>111.41980060517338</v>
      </c>
    </row>
    <row r="172" spans="1:19" x14ac:dyDescent="0.45">
      <c r="A172" s="1" t="str">
        <f t="shared" si="16"/>
        <v>2029Q1</v>
      </c>
      <c r="B172" s="2">
        <v>47119</v>
      </c>
      <c r="C172" s="1">
        <f t="shared" si="17"/>
        <v>2029</v>
      </c>
      <c r="D172" s="1" t="e">
        <f>VLOOKUP($B172,Q_GDP_Input!$M:$O,3,0)</f>
        <v>#N/A</v>
      </c>
      <c r="E172" s="89" t="e">
        <f>IFERROR(VLOOKUP(B172,Q_GDP_Input!$M:$O,3,0),E169*(1+VLOOKUP(A172,Q_GDP_Input!$B:$I,6,0)))</f>
        <v>#N/A</v>
      </c>
      <c r="F172" s="89" t="e">
        <f t="shared" si="20"/>
        <v>#N/A</v>
      </c>
      <c r="G172" s="89">
        <f t="shared" si="18"/>
        <v>111.60497930581433</v>
      </c>
      <c r="H172" s="5"/>
      <c r="I172" t="str">
        <f t="shared" si="21"/>
        <v>2028_10</v>
      </c>
      <c r="J172" t="s">
        <v>0</v>
      </c>
      <c r="K172" s="27">
        <f t="shared" si="22"/>
        <v>111.04973065255157</v>
      </c>
      <c r="L172" t="s">
        <v>0</v>
      </c>
      <c r="R172" s="2">
        <v>47119</v>
      </c>
      <c r="S172">
        <f t="shared" si="23"/>
        <v>111.60497930581433</v>
      </c>
    </row>
    <row r="173" spans="1:19" x14ac:dyDescent="0.45">
      <c r="A173" s="1" t="str">
        <f t="shared" si="16"/>
        <v>2029Q1</v>
      </c>
      <c r="B173" s="2">
        <v>47150</v>
      </c>
      <c r="C173" s="1">
        <f t="shared" si="17"/>
        <v>2029</v>
      </c>
      <c r="D173" s="1" t="e">
        <f>VLOOKUP($B173,Q_GDP_Input!$M:$O,3,0)</f>
        <v>#N/A</v>
      </c>
      <c r="E173" s="89" t="e">
        <f>IFERROR(VLOOKUP(B173,Q_GDP_Input!$M:$O,3,0),E170*(1+VLOOKUP(A173,Q_GDP_Input!$B:$I,6,0)))</f>
        <v>#N/A</v>
      </c>
      <c r="F173" s="89" t="e">
        <f t="shared" si="20"/>
        <v>#N/A</v>
      </c>
      <c r="G173" s="89">
        <f t="shared" si="18"/>
        <v>111.79112245687313</v>
      </c>
      <c r="H173" s="5"/>
      <c r="I173" t="str">
        <f t="shared" si="21"/>
        <v>2028_11</v>
      </c>
      <c r="J173" t="s">
        <v>0</v>
      </c>
      <c r="K173" s="27">
        <f t="shared" si="22"/>
        <v>111.23494771828173</v>
      </c>
      <c r="L173" t="s">
        <v>0</v>
      </c>
      <c r="R173" s="2">
        <v>47150</v>
      </c>
      <c r="S173">
        <f t="shared" si="23"/>
        <v>111.79112245687313</v>
      </c>
    </row>
    <row r="174" spans="1:19" x14ac:dyDescent="0.45">
      <c r="A174" s="1" t="str">
        <f t="shared" si="16"/>
        <v>2029Q1</v>
      </c>
      <c r="B174" s="2">
        <v>47178</v>
      </c>
      <c r="C174" s="1">
        <f t="shared" si="17"/>
        <v>2029</v>
      </c>
      <c r="D174" s="1" t="e">
        <f>VLOOKUP($B174,Q_GDP_Input!$M:$O,3,0)</f>
        <v>#N/A</v>
      </c>
      <c r="E174" s="89" t="e">
        <f>IFERROR(VLOOKUP(B174,Q_GDP_Input!$M:$O,3,0),E171*(1+VLOOKUP(A174,Q_GDP_Input!$B:$I,6,0)))</f>
        <v>#N/A</v>
      </c>
      <c r="F174" s="89" t="e">
        <f t="shared" si="20"/>
        <v>#N/A</v>
      </c>
      <c r="G174" s="89">
        <f t="shared" si="18"/>
        <v>111.97689960819923</v>
      </c>
      <c r="H174" s="5"/>
      <c r="I174" t="str">
        <f t="shared" si="21"/>
        <v>2028_12</v>
      </c>
      <c r="J174" t="s">
        <v>0</v>
      </c>
      <c r="K174" s="27">
        <f t="shared" si="22"/>
        <v>111.41980060517338</v>
      </c>
      <c r="L174" t="s">
        <v>0</v>
      </c>
      <c r="R174" s="2">
        <v>47178</v>
      </c>
      <c r="S174">
        <f t="shared" si="23"/>
        <v>111.97689960819923</v>
      </c>
    </row>
    <row r="175" spans="1:19" x14ac:dyDescent="0.45">
      <c r="A175" s="1" t="str">
        <f t="shared" si="16"/>
        <v>2029Q2</v>
      </c>
      <c r="B175" s="2">
        <v>47209</v>
      </c>
      <c r="C175" s="1">
        <f t="shared" si="17"/>
        <v>2029</v>
      </c>
      <c r="D175" s="1" t="e">
        <f>VLOOKUP($B175,Q_GDP_Input!$M:$O,3,0)</f>
        <v>#N/A</v>
      </c>
      <c r="E175" s="89" t="e">
        <f>IFERROR(VLOOKUP(B175,Q_GDP_Input!$M:$O,3,0),E172*(1+VLOOKUP(A175,Q_GDP_Input!$B:$I,6,0)))</f>
        <v>#N/A</v>
      </c>
      <c r="F175" s="89" t="e">
        <f t="shared" si="20"/>
        <v>#N/A</v>
      </c>
      <c r="G175" s="89">
        <f t="shared" si="18"/>
        <v>112.16300420234339</v>
      </c>
      <c r="H175" s="5"/>
      <c r="I175" t="str">
        <f t="shared" si="21"/>
        <v>2029_1</v>
      </c>
      <c r="J175" t="s">
        <v>0</v>
      </c>
      <c r="K175" s="27">
        <f t="shared" si="22"/>
        <v>111.60497930581433</v>
      </c>
      <c r="L175" t="s">
        <v>0</v>
      </c>
      <c r="R175" s="2">
        <v>47209</v>
      </c>
      <c r="S175">
        <f t="shared" si="23"/>
        <v>112.16300420234339</v>
      </c>
    </row>
    <row r="176" spans="1:19" x14ac:dyDescent="0.45">
      <c r="A176" s="1" t="str">
        <f t="shared" si="16"/>
        <v>2029Q2</v>
      </c>
      <c r="B176" s="2">
        <v>47239</v>
      </c>
      <c r="C176" s="1">
        <f t="shared" si="17"/>
        <v>2029</v>
      </c>
      <c r="D176" s="1" t="e">
        <f>VLOOKUP($B176,Q_GDP_Input!$M:$O,3,0)</f>
        <v>#N/A</v>
      </c>
      <c r="E176" s="89" t="e">
        <f>IFERROR(VLOOKUP(B176,Q_GDP_Input!$M:$O,3,0),E173*(1+VLOOKUP(A176,Q_GDP_Input!$B:$I,6,0)))</f>
        <v>#N/A</v>
      </c>
      <c r="F176" s="89" t="e">
        <f t="shared" si="20"/>
        <v>#N/A</v>
      </c>
      <c r="G176" s="89">
        <f t="shared" si="18"/>
        <v>112.35007806915748</v>
      </c>
      <c r="H176" s="5"/>
      <c r="I176" t="str">
        <f t="shared" si="21"/>
        <v>2029_2</v>
      </c>
      <c r="J176" t="s">
        <v>0</v>
      </c>
      <c r="K176" s="27">
        <f t="shared" si="22"/>
        <v>111.79112245687313</v>
      </c>
      <c r="L176" t="s">
        <v>0</v>
      </c>
      <c r="R176" s="2">
        <v>47239</v>
      </c>
      <c r="S176">
        <f t="shared" si="23"/>
        <v>112.35007806915748</v>
      </c>
    </row>
    <row r="177" spans="1:19" x14ac:dyDescent="0.45">
      <c r="A177" s="1" t="str">
        <f t="shared" si="16"/>
        <v>2029Q2</v>
      </c>
      <c r="B177" s="2">
        <v>47270</v>
      </c>
      <c r="C177" s="1">
        <f t="shared" si="17"/>
        <v>2029</v>
      </c>
      <c r="D177" s="1" t="e">
        <f>VLOOKUP($B177,Q_GDP_Input!$M:$O,3,0)</f>
        <v>#N/A</v>
      </c>
      <c r="E177" s="89" t="e">
        <f>IFERROR(VLOOKUP(B177,Q_GDP_Input!$M:$O,3,0),E174*(1+VLOOKUP(A177,Q_GDP_Input!$B:$I,6,0)))</f>
        <v>#N/A</v>
      </c>
      <c r="F177" s="89" t="e">
        <f t="shared" si="20"/>
        <v>#N/A</v>
      </c>
      <c r="G177" s="89">
        <f t="shared" si="18"/>
        <v>112.53678410624022</v>
      </c>
      <c r="H177" s="5"/>
      <c r="I177" t="str">
        <f t="shared" si="21"/>
        <v>2029_3</v>
      </c>
      <c r="J177" t="s">
        <v>0</v>
      </c>
      <c r="K177" s="27">
        <f t="shared" si="22"/>
        <v>111.97689960819923</v>
      </c>
      <c r="L177" t="s">
        <v>0</v>
      </c>
      <c r="R177" s="2">
        <v>47270</v>
      </c>
      <c r="S177">
        <f t="shared" si="23"/>
        <v>112.53678410624022</v>
      </c>
    </row>
    <row r="178" spans="1:19" x14ac:dyDescent="0.45">
      <c r="A178" s="1" t="str">
        <f t="shared" si="16"/>
        <v>2029Q3</v>
      </c>
      <c r="B178" s="2">
        <v>47300</v>
      </c>
      <c r="C178" s="1">
        <f t="shared" si="17"/>
        <v>2029</v>
      </c>
      <c r="D178" s="1" t="e">
        <f>VLOOKUP($B178,Q_GDP_Input!$M:$O,3,0)</f>
        <v>#N/A</v>
      </c>
      <c r="E178" s="89" t="e">
        <f>IFERROR(VLOOKUP(B178,Q_GDP_Input!$M:$O,3,0),E175*(1+VLOOKUP(A178,Q_GDP_Input!$B:$I,6,0)))</f>
        <v>#N/A</v>
      </c>
      <c r="F178" s="89" t="e">
        <f t="shared" si="20"/>
        <v>#N/A</v>
      </c>
      <c r="G178" s="89">
        <f t="shared" si="18"/>
        <v>112.72381922335509</v>
      </c>
      <c r="H178" s="5"/>
      <c r="I178" t="str">
        <f t="shared" si="21"/>
        <v>2029_4</v>
      </c>
      <c r="J178" t="s">
        <v>0</v>
      </c>
      <c r="K178" s="27">
        <f t="shared" si="22"/>
        <v>112.16300420234339</v>
      </c>
      <c r="L178" t="s">
        <v>0</v>
      </c>
      <c r="R178" s="2">
        <v>47300</v>
      </c>
      <c r="S178">
        <f t="shared" si="23"/>
        <v>112.72381922335509</v>
      </c>
    </row>
    <row r="179" spans="1:19" x14ac:dyDescent="0.45">
      <c r="A179" s="1" t="str">
        <f t="shared" si="16"/>
        <v>2029Q3</v>
      </c>
      <c r="B179" s="2">
        <v>47331</v>
      </c>
      <c r="C179" s="1">
        <f t="shared" si="17"/>
        <v>2029</v>
      </c>
      <c r="D179" s="1" t="e">
        <f>VLOOKUP($B179,Q_GDP_Input!$M:$O,3,0)</f>
        <v>#N/A</v>
      </c>
      <c r="E179" s="89" t="e">
        <f>IFERROR(VLOOKUP(B179,Q_GDP_Input!$M:$O,3,0),E176*(1+VLOOKUP(A179,Q_GDP_Input!$B:$I,6,0)))</f>
        <v>#N/A</v>
      </c>
      <c r="F179" s="89" t="e">
        <f t="shared" si="20"/>
        <v>#N/A</v>
      </c>
      <c r="G179" s="89">
        <f t="shared" si="18"/>
        <v>112.91182845950325</v>
      </c>
      <c r="H179" s="5"/>
      <c r="I179" t="str">
        <f t="shared" si="21"/>
        <v>2029_5</v>
      </c>
      <c r="J179" t="s">
        <v>0</v>
      </c>
      <c r="K179" s="27">
        <f t="shared" si="22"/>
        <v>112.35007806915748</v>
      </c>
      <c r="L179" t="s">
        <v>0</v>
      </c>
      <c r="R179" s="2">
        <v>47331</v>
      </c>
      <c r="S179">
        <f t="shared" si="23"/>
        <v>112.91182845950325</v>
      </c>
    </row>
    <row r="180" spans="1:19" x14ac:dyDescent="0.45">
      <c r="A180" s="1" t="str">
        <f t="shared" si="16"/>
        <v>2029Q3</v>
      </c>
      <c r="B180" s="2">
        <v>47362</v>
      </c>
      <c r="C180" s="1">
        <f t="shared" si="17"/>
        <v>2029</v>
      </c>
      <c r="D180" s="1" t="e">
        <f>VLOOKUP($B180,Q_GDP_Input!$M:$O,3,0)</f>
        <v>#N/A</v>
      </c>
      <c r="E180" s="89" t="e">
        <f>IFERROR(VLOOKUP(B180,Q_GDP_Input!$M:$O,3,0),E177*(1+VLOOKUP(A180,Q_GDP_Input!$B:$I,6,0)))</f>
        <v>#N/A</v>
      </c>
      <c r="F180" s="89" t="e">
        <f t="shared" si="20"/>
        <v>#N/A</v>
      </c>
      <c r="G180" s="89">
        <f t="shared" si="18"/>
        <v>113.0994680267714</v>
      </c>
      <c r="H180" s="5"/>
      <c r="I180" t="str">
        <f t="shared" si="21"/>
        <v>2029_6</v>
      </c>
      <c r="J180" t="s">
        <v>0</v>
      </c>
      <c r="K180" s="27">
        <f t="shared" si="22"/>
        <v>112.53678410624022</v>
      </c>
      <c r="L180" t="s">
        <v>0</v>
      </c>
      <c r="R180" s="2">
        <v>47362</v>
      </c>
      <c r="S180">
        <f t="shared" si="23"/>
        <v>113.0994680267714</v>
      </c>
    </row>
    <row r="181" spans="1:19" x14ac:dyDescent="0.45">
      <c r="A181" s="1" t="str">
        <f t="shared" si="16"/>
        <v>2029Q4</v>
      </c>
      <c r="B181" s="2">
        <v>47392</v>
      </c>
      <c r="C181" s="1">
        <f t="shared" si="17"/>
        <v>2029</v>
      </c>
      <c r="D181" s="1" t="e">
        <f>VLOOKUP($B181,Q_GDP_Input!$M:$O,3,0)</f>
        <v>#N/A</v>
      </c>
      <c r="E181" s="89" t="e">
        <f>IFERROR(VLOOKUP(B181,Q_GDP_Input!$M:$O,3,0),E178*(1+VLOOKUP(A181,Q_GDP_Input!$B:$I,6,0)))</f>
        <v>#N/A</v>
      </c>
      <c r="F181" s="89" t="e">
        <f t="shared" si="20"/>
        <v>#N/A</v>
      </c>
      <c r="G181" s="89">
        <f t="shared" si="18"/>
        <v>113.28743831947186</v>
      </c>
      <c r="H181" s="5"/>
      <c r="I181" t="str">
        <f t="shared" si="21"/>
        <v>2029_7</v>
      </c>
      <c r="J181" t="s">
        <v>0</v>
      </c>
      <c r="K181" s="27">
        <f t="shared" si="22"/>
        <v>112.72381922335509</v>
      </c>
      <c r="L181" t="s">
        <v>0</v>
      </c>
      <c r="R181" s="2">
        <v>47392</v>
      </c>
      <c r="S181">
        <f t="shared" si="23"/>
        <v>113.28743831947186</v>
      </c>
    </row>
    <row r="182" spans="1:19" x14ac:dyDescent="0.45">
      <c r="A182" s="1" t="str">
        <f t="shared" si="16"/>
        <v>2029Q4</v>
      </c>
      <c r="B182" s="2">
        <v>47423</v>
      </c>
      <c r="C182" s="1">
        <f t="shared" si="17"/>
        <v>2029</v>
      </c>
      <c r="D182" s="1" t="e">
        <f>VLOOKUP($B182,Q_GDP_Input!$M:$O,3,0)</f>
        <v>#N/A</v>
      </c>
      <c r="E182" s="89" t="e">
        <f>IFERROR(VLOOKUP(B182,Q_GDP_Input!$M:$O,3,0),E179*(1+VLOOKUP(A182,Q_GDP_Input!$B:$I,6,0)))</f>
        <v>#N/A</v>
      </c>
      <c r="F182" s="89" t="e">
        <f t="shared" si="20"/>
        <v>#N/A</v>
      </c>
      <c r="G182" s="89">
        <f t="shared" si="18"/>
        <v>113.47638760180075</v>
      </c>
      <c r="H182" s="5"/>
      <c r="I182" t="str">
        <f t="shared" si="21"/>
        <v>2029_8</v>
      </c>
      <c r="J182" t="s">
        <v>0</v>
      </c>
      <c r="K182" s="27">
        <f t="shared" si="22"/>
        <v>112.91182845950325</v>
      </c>
      <c r="L182" t="s">
        <v>0</v>
      </c>
      <c r="R182" s="2">
        <v>47423</v>
      </c>
      <c r="S182">
        <f t="shared" si="23"/>
        <v>113.47638760180075</v>
      </c>
    </row>
    <row r="183" spans="1:19" x14ac:dyDescent="0.45">
      <c r="A183" s="1" t="str">
        <f t="shared" si="16"/>
        <v>2029Q4</v>
      </c>
      <c r="B183" s="2">
        <v>47453</v>
      </c>
      <c r="C183" s="1">
        <f t="shared" si="17"/>
        <v>2029</v>
      </c>
      <c r="D183" s="1" t="e">
        <f>VLOOKUP($B183,Q_GDP_Input!$M:$O,3,0)</f>
        <v>#N/A</v>
      </c>
      <c r="E183" s="89" t="e">
        <f>IFERROR(VLOOKUP(B183,Q_GDP_Input!$M:$O,3,0),E180*(1+VLOOKUP(A183,Q_GDP_Input!$B:$I,6,0)))</f>
        <v>#N/A</v>
      </c>
      <c r="F183" s="89" t="e">
        <f t="shared" si="20"/>
        <v>#N/A</v>
      </c>
      <c r="G183" s="89">
        <f t="shared" si="18"/>
        <v>113.66496536690525</v>
      </c>
      <c r="H183" s="5"/>
      <c r="I183" t="str">
        <f t="shared" si="21"/>
        <v>2029_9</v>
      </c>
      <c r="J183" t="s">
        <v>0</v>
      </c>
      <c r="K183" s="27">
        <f t="shared" si="22"/>
        <v>113.0994680267714</v>
      </c>
      <c r="L183" t="s">
        <v>0</v>
      </c>
      <c r="R183" s="2">
        <v>47453</v>
      </c>
      <c r="S183">
        <f t="shared" si="23"/>
        <v>113.66496536690525</v>
      </c>
    </row>
    <row r="184" spans="1:19" x14ac:dyDescent="0.45">
      <c r="A184" s="1" t="str">
        <f t="shared" si="16"/>
        <v>2030Q1</v>
      </c>
      <c r="B184" s="2">
        <v>47484</v>
      </c>
      <c r="C184" s="1">
        <f t="shared" si="17"/>
        <v>2030</v>
      </c>
      <c r="D184" s="1" t="e">
        <f>VLOOKUP($B184,Q_GDP_Input!$M:$O,3,0)</f>
        <v>#N/A</v>
      </c>
      <c r="E184" s="89" t="e">
        <f>IFERROR(VLOOKUP(B184,Q_GDP_Input!$M:$O,3,0),E181*(1+VLOOKUP(A184,Q_GDP_Input!$B:$I,6,0)))</f>
        <v>#N/A</v>
      </c>
      <c r="F184" s="89" t="e">
        <f t="shared" si="20"/>
        <v>#N/A</v>
      </c>
      <c r="G184" s="89">
        <f t="shared" si="18"/>
        <v>113.85387551106921</v>
      </c>
      <c r="H184" s="5"/>
      <c r="I184" t="str">
        <f t="shared" si="21"/>
        <v>2029_10</v>
      </c>
      <c r="J184" t="s">
        <v>0</v>
      </c>
      <c r="K184" s="27">
        <f t="shared" si="22"/>
        <v>113.28743831947186</v>
      </c>
      <c r="L184" t="s">
        <v>0</v>
      </c>
      <c r="R184" s="2">
        <v>47484</v>
      </c>
      <c r="S184">
        <f t="shared" si="23"/>
        <v>113.85387551106921</v>
      </c>
    </row>
    <row r="185" spans="1:19" x14ac:dyDescent="0.45">
      <c r="A185" s="1" t="str">
        <f t="shared" si="16"/>
        <v>2030Q1</v>
      </c>
      <c r="B185" s="2">
        <v>47515</v>
      </c>
      <c r="C185" s="1">
        <f t="shared" si="17"/>
        <v>2030</v>
      </c>
      <c r="D185" s="1" t="e">
        <f>VLOOKUP($B185,Q_GDP_Input!$M:$O,3,0)</f>
        <v>#N/A</v>
      </c>
      <c r="E185" s="89" t="e">
        <f>IFERROR(VLOOKUP(B185,Q_GDP_Input!$M:$O,3,0),E182*(1+VLOOKUP(A185,Q_GDP_Input!$B:$I,6,0)))</f>
        <v>#N/A</v>
      </c>
      <c r="F185" s="89" t="e">
        <f t="shared" si="20"/>
        <v>#N/A</v>
      </c>
      <c r="G185" s="89">
        <f t="shared" si="18"/>
        <v>114.04376953980974</v>
      </c>
      <c r="H185" s="5"/>
      <c r="I185" t="str">
        <f t="shared" si="21"/>
        <v>2029_11</v>
      </c>
      <c r="J185" t="s">
        <v>0</v>
      </c>
      <c r="K185" s="27">
        <f t="shared" si="22"/>
        <v>113.47638760180075</v>
      </c>
      <c r="L185" t="s">
        <v>0</v>
      </c>
      <c r="R185" s="2">
        <v>47515</v>
      </c>
      <c r="S185">
        <f t="shared" si="23"/>
        <v>114.04376953980974</v>
      </c>
    </row>
    <row r="186" spans="1:19" x14ac:dyDescent="0.45">
      <c r="A186" s="1" t="str">
        <f t="shared" si="16"/>
        <v>2030Q1</v>
      </c>
      <c r="B186" s="2">
        <v>47543</v>
      </c>
      <c r="C186" s="1">
        <f t="shared" si="17"/>
        <v>2030</v>
      </c>
      <c r="D186" s="1" t="e">
        <f>VLOOKUP($B186,Q_GDP_Input!$M:$O,3,0)</f>
        <v>#N/A</v>
      </c>
      <c r="E186" s="89" t="e">
        <f>IFERROR(VLOOKUP(B186,Q_GDP_Input!$M:$O,3,0),E183*(1+VLOOKUP(A186,Q_GDP_Input!$B:$I,6,0)))</f>
        <v>#N/A</v>
      </c>
      <c r="F186" s="89" t="e">
        <f t="shared" si="20"/>
        <v>#N/A</v>
      </c>
      <c r="G186" s="89">
        <f t="shared" si="18"/>
        <v>114.23329019373976</v>
      </c>
      <c r="H186" s="5"/>
      <c r="I186" t="str">
        <f t="shared" si="21"/>
        <v>2029_12</v>
      </c>
      <c r="J186" t="s">
        <v>0</v>
      </c>
      <c r="K186" s="27">
        <f t="shared" si="22"/>
        <v>113.66496536690525</v>
      </c>
      <c r="L186" t="s">
        <v>0</v>
      </c>
      <c r="R186" s="2">
        <v>47543</v>
      </c>
      <c r="S186">
        <f t="shared" si="23"/>
        <v>114.23329019373976</v>
      </c>
    </row>
    <row r="187" spans="1:19" x14ac:dyDescent="0.45">
      <c r="A187" s="1" t="str">
        <f t="shared" si="16"/>
        <v>2030Q2</v>
      </c>
      <c r="B187" s="2">
        <v>47574</v>
      </c>
      <c r="C187" s="1">
        <f t="shared" si="17"/>
        <v>2030</v>
      </c>
      <c r="D187" s="1" t="e">
        <f>VLOOKUP($B187,Q_GDP_Input!$M:$O,3,0)</f>
        <v>#N/A</v>
      </c>
      <c r="E187" s="89" t="e">
        <f>IFERROR(VLOOKUP(B187,Q_GDP_Input!$M:$O,3,0),E184*(1+VLOOKUP(A187,Q_GDP_Input!$B:$I,6,0)))</f>
        <v>#N/A</v>
      </c>
      <c r="F187" s="89" t="e">
        <f t="shared" si="20"/>
        <v>#N/A</v>
      </c>
      <c r="G187" s="89">
        <f t="shared" si="18"/>
        <v>114.42314488862453</v>
      </c>
      <c r="H187" s="5"/>
      <c r="I187" t="str">
        <f t="shared" si="21"/>
        <v>2030_1</v>
      </c>
      <c r="J187" t="s">
        <v>0</v>
      </c>
      <c r="K187" s="27">
        <f t="shared" si="22"/>
        <v>113.85387551106921</v>
      </c>
      <c r="L187" t="s">
        <v>0</v>
      </c>
      <c r="R187" s="2">
        <v>47574</v>
      </c>
      <c r="S187">
        <f t="shared" si="23"/>
        <v>114.42314488862453</v>
      </c>
    </row>
    <row r="188" spans="1:19" x14ac:dyDescent="0.45">
      <c r="A188" s="1" t="str">
        <f t="shared" si="16"/>
        <v>2030Q2</v>
      </c>
      <c r="B188" s="2">
        <v>47604</v>
      </c>
      <c r="C188" s="1">
        <f t="shared" si="17"/>
        <v>2030</v>
      </c>
      <c r="D188" s="1" t="e">
        <f>VLOOKUP($B188,Q_GDP_Input!$M:$O,3,0)</f>
        <v>#N/A</v>
      </c>
      <c r="E188" s="89" t="e">
        <f>IFERROR(VLOOKUP(B188,Q_GDP_Input!$M:$O,3,0),E185*(1+VLOOKUP(A188,Q_GDP_Input!$B:$I,6,0)))</f>
        <v>#N/A</v>
      </c>
      <c r="F188" s="89" t="e">
        <f t="shared" si="20"/>
        <v>#N/A</v>
      </c>
      <c r="G188" s="89">
        <f t="shared" si="18"/>
        <v>114.61398838750878</v>
      </c>
      <c r="H188" s="5"/>
      <c r="I188" t="str">
        <f t="shared" si="21"/>
        <v>2030_2</v>
      </c>
      <c r="J188" t="s">
        <v>0</v>
      </c>
      <c r="K188" s="27">
        <f t="shared" si="22"/>
        <v>114.04376953980974</v>
      </c>
      <c r="L188" t="s">
        <v>0</v>
      </c>
      <c r="R188" s="2">
        <v>47604</v>
      </c>
      <c r="S188">
        <f t="shared" si="23"/>
        <v>114.61398838750878</v>
      </c>
    </row>
    <row r="189" spans="1:19" x14ac:dyDescent="0.45">
      <c r="A189" s="1" t="str">
        <f t="shared" si="16"/>
        <v>2030Q2</v>
      </c>
      <c r="B189" s="2">
        <v>47635</v>
      </c>
      <c r="C189" s="1">
        <f t="shared" si="17"/>
        <v>2030</v>
      </c>
      <c r="D189" s="1" t="e">
        <f>VLOOKUP($B189,Q_GDP_Input!$M:$O,3,0)</f>
        <v>#N/A</v>
      </c>
      <c r="E189" s="89" t="e">
        <f>IFERROR(VLOOKUP(B189,Q_GDP_Input!$M:$O,3,0),E186*(1+VLOOKUP(A189,Q_GDP_Input!$B:$I,6,0)))</f>
        <v>#N/A</v>
      </c>
      <c r="F189" s="89" t="e">
        <f t="shared" si="20"/>
        <v>#N/A</v>
      </c>
      <c r="G189" s="89">
        <f t="shared" si="18"/>
        <v>114.80445664470845</v>
      </c>
      <c r="H189" s="5"/>
      <c r="I189" t="str">
        <f t="shared" si="21"/>
        <v>2030_3</v>
      </c>
      <c r="J189" t="s">
        <v>0</v>
      </c>
      <c r="K189" s="27">
        <f t="shared" si="22"/>
        <v>114.23329019373976</v>
      </c>
      <c r="L189" t="s">
        <v>0</v>
      </c>
      <c r="R189" s="2">
        <v>47635</v>
      </c>
      <c r="S189">
        <f t="shared" si="23"/>
        <v>114.80445664470845</v>
      </c>
    </row>
    <row r="190" spans="1:19" x14ac:dyDescent="0.45">
      <c r="A190" s="1" t="str">
        <f t="shared" si="16"/>
        <v>2030Q3</v>
      </c>
      <c r="B190" s="2">
        <v>47665</v>
      </c>
      <c r="C190" s="1">
        <f t="shared" si="17"/>
        <v>2030</v>
      </c>
      <c r="D190" s="1" t="e">
        <f>VLOOKUP($B190,Q_GDP_Input!$M:$O,3,0)</f>
        <v>#N/A</v>
      </c>
      <c r="E190" s="89" t="e">
        <f>IFERROR(VLOOKUP(B190,Q_GDP_Input!$M:$O,3,0),E187*(1+VLOOKUP(A190,Q_GDP_Input!$B:$I,6,0)))</f>
        <v>#N/A</v>
      </c>
      <c r="F190" s="89" t="e">
        <f t="shared" si="20"/>
        <v>#N/A</v>
      </c>
      <c r="G190" s="89">
        <f t="shared" si="18"/>
        <v>114.99526061306764</v>
      </c>
      <c r="H190" s="5"/>
      <c r="I190" t="str">
        <f t="shared" si="21"/>
        <v>2030_4</v>
      </c>
      <c r="J190" t="s">
        <v>0</v>
      </c>
      <c r="K190" s="27">
        <f t="shared" si="22"/>
        <v>114.42314488862453</v>
      </c>
      <c r="L190" t="s">
        <v>0</v>
      </c>
      <c r="R190" s="2">
        <v>47665</v>
      </c>
      <c r="S190">
        <f t="shared" si="23"/>
        <v>114.99526061306764</v>
      </c>
    </row>
    <row r="191" spans="1:19" x14ac:dyDescent="0.45">
      <c r="A191" s="1" t="str">
        <f t="shared" si="16"/>
        <v>2030Q3</v>
      </c>
      <c r="B191" s="2">
        <v>47696</v>
      </c>
      <c r="C191" s="1">
        <f t="shared" si="17"/>
        <v>2030</v>
      </c>
      <c r="D191" s="1" t="e">
        <f>VLOOKUP($B191,Q_GDP_Input!$M:$O,3,0)</f>
        <v>#N/A</v>
      </c>
      <c r="E191" s="89" t="e">
        <f>IFERROR(VLOOKUP(B191,Q_GDP_Input!$M:$O,3,0),E188*(1+VLOOKUP(A191,Q_GDP_Input!$B:$I,6,0)))</f>
        <v>#N/A</v>
      </c>
      <c r="F191" s="89" t="e">
        <f t="shared" si="20"/>
        <v>#N/A</v>
      </c>
      <c r="G191" s="89">
        <f t="shared" si="18"/>
        <v>115.18705832944632</v>
      </c>
      <c r="H191" s="5"/>
      <c r="I191" t="str">
        <f t="shared" si="21"/>
        <v>2030_5</v>
      </c>
      <c r="J191" t="s">
        <v>0</v>
      </c>
      <c r="K191" s="27">
        <f t="shared" si="22"/>
        <v>114.61398838750878</v>
      </c>
      <c r="L191" t="s">
        <v>0</v>
      </c>
      <c r="R191" s="2">
        <v>47696</v>
      </c>
      <c r="S191">
        <f t="shared" si="23"/>
        <v>115.18705832944632</v>
      </c>
    </row>
    <row r="192" spans="1:19" x14ac:dyDescent="0.45">
      <c r="A192" s="1" t="str">
        <f t="shared" si="16"/>
        <v>2030Q3</v>
      </c>
      <c r="B192" s="2">
        <v>47727</v>
      </c>
      <c r="C192" s="1">
        <f t="shared" si="17"/>
        <v>2030</v>
      </c>
      <c r="D192" s="1" t="e">
        <f>VLOOKUP($B192,Q_GDP_Input!$M:$O,3,0)</f>
        <v>#N/A</v>
      </c>
      <c r="E192" s="89" t="e">
        <f>IFERROR(VLOOKUP(B192,Q_GDP_Input!$M:$O,3,0),E189*(1+VLOOKUP(A192,Q_GDP_Input!$B:$I,6,0)))</f>
        <v>#N/A</v>
      </c>
      <c r="F192" s="89" t="e">
        <f t="shared" si="20"/>
        <v>#N/A</v>
      </c>
      <c r="G192" s="89">
        <f t="shared" si="18"/>
        <v>115.37847892793198</v>
      </c>
      <c r="H192" s="5"/>
      <c r="I192" t="str">
        <f t="shared" si="21"/>
        <v>2030_6</v>
      </c>
      <c r="J192" t="s">
        <v>0</v>
      </c>
      <c r="K192" s="27">
        <f t="shared" si="22"/>
        <v>114.80445664470845</v>
      </c>
      <c r="L192" t="s">
        <v>0</v>
      </c>
      <c r="R192" s="2">
        <v>47727</v>
      </c>
      <c r="S192">
        <f t="shared" si="23"/>
        <v>115.37847892793198</v>
      </c>
    </row>
    <row r="193" spans="1:19" x14ac:dyDescent="0.45">
      <c r="A193" s="1" t="str">
        <f t="shared" si="16"/>
        <v>2030Q4</v>
      </c>
      <c r="B193" s="2">
        <v>47757</v>
      </c>
      <c r="C193" s="1">
        <f t="shared" si="17"/>
        <v>2030</v>
      </c>
      <c r="D193" s="1" t="e">
        <f>VLOOKUP($B193,Q_GDP_Input!$M:$O,3,0)</f>
        <v>#N/A</v>
      </c>
      <c r="E193" s="89" t="e">
        <f>IFERROR(VLOOKUP(B193,Q_GDP_Input!$M:$O,3,0),E190*(1+VLOOKUP(A193,Q_GDP_Input!$B:$I,6,0)))</f>
        <v>#N/A</v>
      </c>
      <c r="F193" s="89" t="e">
        <f t="shared" si="20"/>
        <v>#N/A</v>
      </c>
      <c r="G193" s="89">
        <f t="shared" si="18"/>
        <v>115.57023691613297</v>
      </c>
      <c r="H193" s="5"/>
      <c r="I193" t="str">
        <f t="shared" si="21"/>
        <v>2030_7</v>
      </c>
      <c r="J193" t="s">
        <v>0</v>
      </c>
      <c r="K193" s="27">
        <f t="shared" si="22"/>
        <v>114.99526061306764</v>
      </c>
      <c r="L193" t="s">
        <v>0</v>
      </c>
      <c r="R193" s="2">
        <v>47757</v>
      </c>
      <c r="S193">
        <f t="shared" si="23"/>
        <v>115.57023691613297</v>
      </c>
    </row>
    <row r="194" spans="1:19" x14ac:dyDescent="0.45">
      <c r="A194" s="1" t="str">
        <f t="shared" si="16"/>
        <v>2030Q4</v>
      </c>
      <c r="B194" s="2">
        <v>47788</v>
      </c>
      <c r="C194" s="1">
        <f t="shared" si="17"/>
        <v>2030</v>
      </c>
      <c r="D194" s="1" t="e">
        <f>VLOOKUP($B194,Q_GDP_Input!$M:$O,3,0)</f>
        <v>#N/A</v>
      </c>
      <c r="E194" s="89" t="e">
        <f>IFERROR(VLOOKUP(B194,Q_GDP_Input!$M:$O,3,0),E191*(1+VLOOKUP(A194,Q_GDP_Input!$B:$I,6,0)))</f>
        <v>#N/A</v>
      </c>
      <c r="F194" s="89" t="e">
        <f t="shared" si="20"/>
        <v>#N/A</v>
      </c>
      <c r="G194" s="89">
        <f t="shared" si="18"/>
        <v>115.76299362109353</v>
      </c>
      <c r="H194" s="5"/>
      <c r="I194" t="str">
        <f t="shared" si="21"/>
        <v>2030_8</v>
      </c>
      <c r="J194" t="s">
        <v>0</v>
      </c>
      <c r="K194" s="27">
        <f t="shared" si="22"/>
        <v>115.18705832944632</v>
      </c>
      <c r="L194" t="s">
        <v>0</v>
      </c>
      <c r="R194" s="2">
        <v>47788</v>
      </c>
      <c r="S194">
        <f t="shared" si="23"/>
        <v>115.76299362109353</v>
      </c>
    </row>
    <row r="195" spans="1:19" x14ac:dyDescent="0.45">
      <c r="A195" s="1" t="str">
        <f t="shared" si="16"/>
        <v>2030Q4</v>
      </c>
      <c r="B195" s="2">
        <v>47818</v>
      </c>
      <c r="C195" s="1">
        <f t="shared" si="17"/>
        <v>2030</v>
      </c>
      <c r="D195" s="1" t="e">
        <f>VLOOKUP($B195,Q_GDP_Input!$M:$O,3,0)</f>
        <v>#N/A</v>
      </c>
      <c r="E195" s="89" t="e">
        <f>IFERROR(VLOOKUP(B195,Q_GDP_Input!$M:$O,3,0),E192*(1+VLOOKUP(A195,Q_GDP_Input!$B:$I,6,0)))</f>
        <v>#N/A</v>
      </c>
      <c r="F195" s="89" t="e">
        <f t="shared" si="20"/>
        <v>#N/A</v>
      </c>
      <c r="G195" s="89">
        <f t="shared" si="18"/>
        <v>115.95537132257162</v>
      </c>
      <c r="H195" s="5"/>
      <c r="I195" t="str">
        <f t="shared" si="21"/>
        <v>2030_9</v>
      </c>
      <c r="J195" t="s">
        <v>0</v>
      </c>
      <c r="K195" s="27">
        <f t="shared" si="22"/>
        <v>115.37847892793198</v>
      </c>
      <c r="L195" t="s">
        <v>0</v>
      </c>
      <c r="R195" s="2">
        <v>47818</v>
      </c>
      <c r="S195">
        <f t="shared" si="23"/>
        <v>115.95537132257162</v>
      </c>
    </row>
    <row r="196" spans="1:19" x14ac:dyDescent="0.45">
      <c r="A196" s="1" t="str">
        <f t="shared" si="16"/>
        <v>2031Q1</v>
      </c>
      <c r="B196" s="2">
        <v>47849</v>
      </c>
      <c r="C196" s="1">
        <f t="shared" ref="C196:C198" si="24">YEAR(B196)</f>
        <v>2031</v>
      </c>
      <c r="D196" s="1" t="e">
        <f>VLOOKUP($B196,Q_GDP_Input!$M:$O,3,0)</f>
        <v>#N/A</v>
      </c>
      <c r="E196" s="89" t="e">
        <f>IFERROR(VLOOKUP(B196,Q_GDP_Input!$M:$O,3,0),E193*(1+VLOOKUP(A196,Q_GDP_Input!$B:$I,6,0)))</f>
        <v>#N/A</v>
      </c>
      <c r="F196" s="89" t="e">
        <f t="shared" ref="F196:F198" si="25">AVERAGE(E195:E197)</f>
        <v>#N/A</v>
      </c>
      <c r="G196" s="89">
        <f t="shared" ref="G196:G198" si="26">IFERROR(D196,IFERROR(F196,G193*(1+G$2/4)))</f>
        <v>116.14808810071362</v>
      </c>
      <c r="I196" t="str">
        <f t="shared" si="21"/>
        <v>2030_10</v>
      </c>
      <c r="J196" t="s">
        <v>0</v>
      </c>
      <c r="K196" s="27">
        <f t="shared" si="22"/>
        <v>115.57023691613297</v>
      </c>
      <c r="L196" t="s">
        <v>0</v>
      </c>
      <c r="R196" s="2">
        <v>47849</v>
      </c>
      <c r="S196">
        <f t="shared" si="23"/>
        <v>116.14808810071362</v>
      </c>
    </row>
    <row r="197" spans="1:19" x14ac:dyDescent="0.45">
      <c r="A197" s="1" t="str">
        <f t="shared" ref="A197:A198" si="27">YEAR(B197)&amp;"Q"&amp;ROUNDDOWN((MONTH(B197)+2)/3,0)</f>
        <v>2031Q1</v>
      </c>
      <c r="B197" s="2">
        <v>47880</v>
      </c>
      <c r="C197" s="1">
        <f t="shared" si="24"/>
        <v>2031</v>
      </c>
      <c r="D197" s="1" t="e">
        <f>VLOOKUP($B197,Q_GDP_Input!$M:$O,3,0)</f>
        <v>#N/A</v>
      </c>
      <c r="E197" s="89" t="e">
        <f>IFERROR(VLOOKUP(B197,Q_GDP_Input!$M:$O,3,0),E194*(1+VLOOKUP(A197,Q_GDP_Input!$B:$I,6,0)))</f>
        <v>#N/A</v>
      </c>
      <c r="F197" s="89" t="e">
        <f t="shared" si="25"/>
        <v>#N/A</v>
      </c>
      <c r="G197" s="89">
        <f t="shared" si="26"/>
        <v>116.34180858919899</v>
      </c>
      <c r="I197" t="str">
        <f t="shared" si="21"/>
        <v>2030_11</v>
      </c>
      <c r="J197" t="s">
        <v>0</v>
      </c>
      <c r="K197" s="27">
        <f t="shared" si="22"/>
        <v>115.76299362109353</v>
      </c>
      <c r="L197" t="s">
        <v>0</v>
      </c>
      <c r="R197" s="2">
        <v>47880</v>
      </c>
      <c r="S197">
        <f t="shared" si="23"/>
        <v>116.34180858919899</v>
      </c>
    </row>
    <row r="198" spans="1:19" x14ac:dyDescent="0.45">
      <c r="A198" s="1" t="str">
        <f t="shared" si="27"/>
        <v>2031Q1</v>
      </c>
      <c r="B198" s="2">
        <v>47908</v>
      </c>
      <c r="C198" s="1">
        <f t="shared" si="24"/>
        <v>2031</v>
      </c>
      <c r="D198" s="1" t="e">
        <f>VLOOKUP($B198,Q_GDP_Input!$M:$O,3,0)</f>
        <v>#N/A</v>
      </c>
      <c r="E198" s="89" t="e">
        <f>IFERROR(VLOOKUP(B198,Q_GDP_Input!$M:$O,3,0),E195*(1+VLOOKUP(A198,Q_GDP_Input!$B:$I,6,0)))</f>
        <v>#N/A</v>
      </c>
      <c r="F198" s="89" t="e">
        <f t="shared" si="25"/>
        <v>#N/A</v>
      </c>
      <c r="G198" s="89">
        <f t="shared" si="26"/>
        <v>116.53514817918447</v>
      </c>
      <c r="I198" t="str">
        <f t="shared" si="21"/>
        <v>2030_12</v>
      </c>
      <c r="J198" t="s">
        <v>0</v>
      </c>
      <c r="K198" s="27">
        <f t="shared" ref="K198:K201" si="28">G195</f>
        <v>115.95537132257162</v>
      </c>
      <c r="L198" t="s">
        <v>0</v>
      </c>
      <c r="R198" s="2">
        <v>47908</v>
      </c>
      <c r="S198">
        <f t="shared" si="23"/>
        <v>116.53514817918447</v>
      </c>
    </row>
    <row r="199" spans="1:19" x14ac:dyDescent="0.45">
      <c r="I199" t="str">
        <f t="shared" ref="I199:I201" si="29">C196&amp;"_"&amp;MONTH(B196)</f>
        <v>2031_1</v>
      </c>
      <c r="J199" t="s">
        <v>0</v>
      </c>
      <c r="K199" s="27">
        <f t="shared" si="28"/>
        <v>116.14808810071362</v>
      </c>
      <c r="L199" t="s">
        <v>0</v>
      </c>
    </row>
    <row r="200" spans="1:19" x14ac:dyDescent="0.45">
      <c r="I200" t="str">
        <f t="shared" si="29"/>
        <v>2031_2</v>
      </c>
      <c r="J200" t="s">
        <v>0</v>
      </c>
      <c r="K200" s="27">
        <f t="shared" si="28"/>
        <v>116.34180858919899</v>
      </c>
      <c r="L200" t="s">
        <v>0</v>
      </c>
    </row>
    <row r="201" spans="1:19" x14ac:dyDescent="0.45">
      <c r="I201" t="str">
        <f t="shared" si="29"/>
        <v>2031_3</v>
      </c>
      <c r="J201" t="s">
        <v>45</v>
      </c>
      <c r="K201" s="27">
        <f t="shared" si="28"/>
        <v>116.53514817918447</v>
      </c>
      <c r="L201" t="s">
        <v>44</v>
      </c>
    </row>
  </sheetData>
  <mergeCells count="2">
    <mergeCell ref="R1:AL1"/>
    <mergeCell ref="A1:O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13BB0-CC07-4263-B999-B109B750FFCB}">
  <dimension ref="A1:AD196"/>
  <sheetViews>
    <sheetView workbookViewId="0">
      <selection activeCell="E5" sqref="E5"/>
    </sheetView>
  </sheetViews>
  <sheetFormatPr defaultRowHeight="13.8" x14ac:dyDescent="0.45"/>
  <cols>
    <col min="2" max="9" width="11.76171875" style="1" customWidth="1"/>
  </cols>
  <sheetData>
    <row r="1" spans="1:30" ht="14.1" x14ac:dyDescent="0.5">
      <c r="A1" s="4" t="s">
        <v>59</v>
      </c>
      <c r="B1" s="4" t="s">
        <v>54</v>
      </c>
      <c r="C1" s="4" t="s">
        <v>47</v>
      </c>
      <c r="D1" s="4" t="s">
        <v>70</v>
      </c>
      <c r="E1" s="4" t="s">
        <v>68</v>
      </c>
      <c r="F1" s="4" t="s">
        <v>69</v>
      </c>
      <c r="G1" s="4" t="s">
        <v>53</v>
      </c>
      <c r="H1" s="4" t="s">
        <v>48</v>
      </c>
      <c r="I1" s="4" t="s">
        <v>46</v>
      </c>
      <c r="K1" s="1"/>
      <c r="L1" s="1"/>
      <c r="M1" s="1"/>
      <c r="N1" s="1"/>
      <c r="O1" s="1"/>
    </row>
    <row r="2" spans="1:30" x14ac:dyDescent="0.45">
      <c r="A2" s="1" t="str">
        <f t="shared" ref="A2:A65" si="0">YEAR(B2)&amp;"Q"&amp;ROUNDDOWN((MONTH(B2)+2)/3,0)</f>
        <v>2015Q1</v>
      </c>
      <c r="B2" s="2">
        <v>42005</v>
      </c>
      <c r="C2" s="1">
        <f t="shared" ref="C2:C33" si="1">YEAR(B2)</f>
        <v>2015</v>
      </c>
      <c r="D2" s="1">
        <f>VLOOKUP(B2,Q_GDP_Input!M:O,3,0)</f>
        <v>91.686999999999998</v>
      </c>
      <c r="E2" s="1">
        <f>IFERROR(VLOOKUP(B2,Q_GDP_Input!M:O,3,0),#REF!*(1+VLOOKUP(A2,Q_GDP_Input!B:E,4,0)))</f>
        <v>91.686999999999998</v>
      </c>
      <c r="F2" s="1">
        <f>AVERAGE(E1:E3)</f>
        <v>91.823999999999998</v>
      </c>
      <c r="G2" s="1">
        <f>IFERROR(D2,F2)</f>
        <v>91.686999999999998</v>
      </c>
      <c r="H2" s="5">
        <f t="shared" ref="H2:H33" si="2">G2*(1+IFERROR(VLOOKUP(C2,$N$6:$O$10,2,0),0))</f>
        <v>91.686999999999998</v>
      </c>
      <c r="I2" s="5">
        <f t="shared" ref="I2:I65" si="3">H2</f>
        <v>91.686999999999998</v>
      </c>
      <c r="K2" s="1"/>
      <c r="L2" s="1"/>
      <c r="M2" s="1"/>
      <c r="N2" s="1"/>
      <c r="O2" s="1"/>
    </row>
    <row r="3" spans="1:30" x14ac:dyDescent="0.45">
      <c r="A3" s="1" t="str">
        <f t="shared" si="0"/>
        <v>2015Q1</v>
      </c>
      <c r="B3" s="2">
        <v>42036</v>
      </c>
      <c r="C3" s="1">
        <f t="shared" si="1"/>
        <v>2015</v>
      </c>
      <c r="D3" s="1">
        <f>VLOOKUP(B3,Q_GDP_Input!M:O,3,0)</f>
        <v>91.960999999999999</v>
      </c>
      <c r="E3" s="1">
        <f>IFERROR(VLOOKUP(B3,Q_GDP_Input!M:O,3,0),#REF!*(1+VLOOKUP(A3,Q_GDP_Input!B:E,4,0)))</f>
        <v>91.960999999999999</v>
      </c>
      <c r="F3" s="1">
        <f>AVERAGE(E2:E4)</f>
        <v>91.889166666666668</v>
      </c>
      <c r="G3" s="1">
        <f t="shared" ref="G3:G66" si="4">IFERROR(D3,F3)</f>
        <v>91.960999999999999</v>
      </c>
      <c r="H3" s="5">
        <f t="shared" si="2"/>
        <v>91.960999999999999</v>
      </c>
      <c r="I3" s="5">
        <f t="shared" si="3"/>
        <v>91.960999999999999</v>
      </c>
      <c r="K3" s="1"/>
      <c r="L3" s="1"/>
      <c r="M3" s="1"/>
      <c r="N3" s="1"/>
      <c r="O3" s="1"/>
      <c r="Y3" t="s">
        <v>52</v>
      </c>
    </row>
    <row r="4" spans="1:30" ht="14.1" x14ac:dyDescent="0.5">
      <c r="A4" s="1" t="str">
        <f t="shared" si="0"/>
        <v>2015Q1</v>
      </c>
      <c r="B4" s="2">
        <v>42064</v>
      </c>
      <c r="C4" s="1">
        <f t="shared" si="1"/>
        <v>2015</v>
      </c>
      <c r="D4" s="1">
        <f>VLOOKUP(B4,Q_GDP_Input!M:O,3,0)</f>
        <v>92.019499999999994</v>
      </c>
      <c r="E4" s="1">
        <f>IFERROR(VLOOKUP(B4,Q_GDP_Input!M:O,3,0),E1*(1+VLOOKUP(A4,Q_GDP_Input!B:E,4,0)))</f>
        <v>92.019499999999994</v>
      </c>
      <c r="F4" s="1">
        <f t="shared" ref="F4:F67" si="5">AVERAGE(E3:E5)</f>
        <v>92.177266666666654</v>
      </c>
      <c r="G4" s="1">
        <f t="shared" si="4"/>
        <v>92.019499999999994</v>
      </c>
      <c r="H4" s="5">
        <f t="shared" si="2"/>
        <v>92.019499999999994</v>
      </c>
      <c r="I4" s="5">
        <f t="shared" si="3"/>
        <v>92.019499999999994</v>
      </c>
      <c r="K4" s="105" t="s">
        <v>55</v>
      </c>
      <c r="L4" s="106"/>
      <c r="M4" s="1" t="s">
        <v>64</v>
      </c>
      <c r="N4" s="105" t="s">
        <v>60</v>
      </c>
      <c r="O4" s="106"/>
      <c r="Y4" t="s">
        <v>51</v>
      </c>
      <c r="AA4" t="s">
        <v>50</v>
      </c>
      <c r="AD4" t="str">
        <f>_xlfn.CONCAT(Y3:Z196)</f>
        <v xml:space="preserve">{"ds" : [2015_1,2015_2,2015_3,2015_4,2015_5,2015_6,2015_7,2015_8,2015_9,2015_10,2015_11,2015_12,2016_1,2016_2,2016_3,2016_4,2016_5,2016_6,2016_7,2016_8,2016_9,2016_10,2016_11,2016_12,2017_1,2017_2,2017_3,2017_4,2017_5,2017_6,2017_7,2017_8,2017_9,2017_10,2017_11,2017_12,2018_1,2018_2,2018_3,2018_4,2018_5,2018_6,2018_7,2018_8,2018_9,2018_10,2018_11,2018_12,2019_1,2019_2,2019_3,2019_4,2019_5,2019_6,2019_7,2019_8,2019_9,2019_10,2019_11,2019_12,2020_1,2020_2,2020_3,2020_4,2020_5,2020_6,2020_7,2020_8,2020_9,2020_10,2020_11,2020_12,2021_1,2021_2,2021_3,2021_4,2021_5,2021_6,2021_7,2021_8,2021_9,2021_10,2021_11,2021_12,2022_1,2022_2,2022_3,2022_4,2022_5,2022_6,2022_7,2022_8,2022_9,2022_10,2022_11,2022_12,2023_1,2023_2,2023_3,2023_4,2023_5,2023_6,2023_7,2023_8,2023_9,2023_10,2023_11,2023_12,2024_1,2024_2,2024_3,2024_4,2024_5,2024_6,2024_7,2024_8,2024_9,2024_10,2024_11,2024_12,2025_1,2025_2,2025_3,2025_4,2025_5,2025_6,2025_7,2025_8,2025_9,2025_10,2025_11,2025_12,2026_1,2026_2,2026_3,2026_4,2026_5,2026_6,2026_7,2026_8,2026_9,2026_10,2026_11,2026_12,2027_1,2027_2,2027_3,2027_4,2027_5,2027_6,2027_7,2027_8,2027_9,2027_10,2027_11,2027_12,2028_1,2028_2,2028_3,2028_4,2028_5,2028_6,2028_7,2028_8,2028_9,2028_10,2028_11,2028_12,2029_1,2029_2,2029_3,2029_4,2029_5,2029_6,2029_7,2029_8,2029_9,2029_10,2029_11,2029_12,2030_1,2030_2,2030_3,2030_4,2030_5,2030_6,2030_7,2030_8,2030_9,2030_10,2030_11,2030_12], </v>
      </c>
    </row>
    <row r="5" spans="1:30" ht="14.1" x14ac:dyDescent="0.5">
      <c r="A5" s="1" t="str">
        <f t="shared" si="0"/>
        <v>2015Q2</v>
      </c>
      <c r="B5" s="2">
        <v>42095</v>
      </c>
      <c r="C5" s="1">
        <f t="shared" si="1"/>
        <v>2015</v>
      </c>
      <c r="D5" s="1">
        <f>VLOOKUP(B5,Q_GDP_Input!M:O,3,0)</f>
        <v>92.551299999999998</v>
      </c>
      <c r="E5" s="1">
        <f>IFERROR(VLOOKUP(B5,Q_GDP_Input!M:O,3,0),E2*(1+VLOOKUP(A5,Q_GDP_Input!B:E,4,0)))</f>
        <v>92.551299999999998</v>
      </c>
      <c r="F5" s="1">
        <f t="shared" si="5"/>
        <v>92.292466666666655</v>
      </c>
      <c r="G5" s="1">
        <f t="shared" si="4"/>
        <v>92.551299999999998</v>
      </c>
      <c r="H5" s="5">
        <f t="shared" si="2"/>
        <v>92.551299999999998</v>
      </c>
      <c r="I5" s="5">
        <f t="shared" si="3"/>
        <v>92.551299999999998</v>
      </c>
      <c r="K5" s="6" t="s">
        <v>47</v>
      </c>
      <c r="L5" s="7" t="s">
        <v>49</v>
      </c>
      <c r="M5" s="1"/>
      <c r="N5" s="6" t="s">
        <v>47</v>
      </c>
      <c r="O5" s="7" t="s">
        <v>61</v>
      </c>
      <c r="Y5" t="str">
        <f t="shared" ref="Y5:Y36" si="6">C2&amp;"_"&amp;MONTH(B2)</f>
        <v>2015_1</v>
      </c>
      <c r="Z5" t="s">
        <v>0</v>
      </c>
      <c r="AA5" s="27">
        <f>I2</f>
        <v>91.686999999999998</v>
      </c>
      <c r="AB5" t="s">
        <v>0</v>
      </c>
      <c r="AD5" t="str">
        <f>_xlfn.CONCAT(AA4:AB196)</f>
        <v>"gdp" : [91.687,91.961,92.0195,92.5513,92.3066,92.2139,92.6526,92.5197,92.6516,93.0295,92.8692,93.2685,93.2419,93.5345,93.7219,94.2234,94.0166,94.1336,94.2428,94.5378,95.0462,94.737,95.2482,95.9471,96.0813,96.1087,96.2108,96.613,96.7602,96.7748,96.9762,97.1614,97.5765,97.6088,97.8274,98.0528,97.8321,97.8775,98.0007,97.769,98.0835,98.4296,98.2858,98.4504,98.5964,98.495,98.7516,98.4909,98.8571,99.5299,99.5556,99.3054,99.5938,100.0858,100.5729,100.2885,100.6168,100.4694,100.3002,100.8246,100.8145,100.444,92.7769,74.5691,76.1555,83.5776,89.126,91.8198,93.026,93.5677,91.6681,92.8976,90.3167,91.2726,93.3356,96.7661,98.2848,99.4212,98.8991,99.7767,100.3606,100.7081,101.4433,100.9219,101.4331,101.966,102.1056,101.8883,102.5782,101.5609,101.9985,102.0639,101.4602,102.1466,102.205,101.8905,101.209239096145,101.359637950587,101.046784617366,101.277422545268,101.054591128207,101.795122675636,101.140067481093,101.318332614741,101.417840923823,101.417840923823,101.417840923823,101.417840923823,102.450440276617,102.450440276617,102.450440276617,102.450440276617,102.450440276617,102.450440276617,102.450440276617,102.450440276617,102.450440276617,102.450440276617,102.450440276617,102.450440276617,104.297823476617,104.297823476617,104.297823476617,104.297823476617,104.297823476617,104.297823476617,104.297823476617,104.297823476617,104.297823476617,104.297823476617,104.297823476617,104.297823476617,106.145206676617,106.145206676617,106.145206676617,106.145206676617,106.145206676617,106.145206676617,106.145206676617,106.145206676617,106.145206676617,106.145206676617,106.145206676617,106.145206676617,107.889957476617,107.889957476617,107.889957476617,107.889957476617,107.889957476617,107.889957476617,107.889957476617,107.889957476617,107.889957476617,107.889957476617,107.889957476617,107.889957476617,109.831976711196,109.831976711196,109.831976711196,109.831976711196,109.831976711196,109.831976711196,109.831976711196,109.831976711196,109.831976711196,109.831976711196,109.831976711196,109.831976711196,111.808952291997,111.808952291997,111.808952291997,111.808952291997,111.808952291997,111.808952291997,111.808952291997,111.808952291997,111.808952291997,111.808952291997,111.808952291997,111.808952291997,113.821513433253,113.821513433253,113.821513433253,113.821513433253,113.821513433253,113.821513433253,113.821513433253,113.821513433253,113.821513433253,113.821513433253,113.821513433253,113.821513433253] }</v>
      </c>
    </row>
    <row r="6" spans="1:30" x14ac:dyDescent="0.45">
      <c r="A6" s="1" t="str">
        <f t="shared" si="0"/>
        <v>2015Q2</v>
      </c>
      <c r="B6" s="2">
        <v>42125</v>
      </c>
      <c r="C6" s="1">
        <f t="shared" si="1"/>
        <v>2015</v>
      </c>
      <c r="D6" s="1">
        <f>VLOOKUP(B6,Q_GDP_Input!M:O,3,0)</f>
        <v>92.306600000000003</v>
      </c>
      <c r="E6" s="1">
        <f>IFERROR(VLOOKUP(B6,Q_GDP_Input!M:O,3,0),E3*(1+VLOOKUP(A6,Q_GDP_Input!B:E,4,0)))</f>
        <v>92.306600000000003</v>
      </c>
      <c r="F6" s="1">
        <f t="shared" si="5"/>
        <v>92.357266666666661</v>
      </c>
      <c r="G6" s="1">
        <f t="shared" si="4"/>
        <v>92.306600000000003</v>
      </c>
      <c r="H6" s="5">
        <f t="shared" si="2"/>
        <v>92.306600000000003</v>
      </c>
      <c r="I6" s="5">
        <f t="shared" si="3"/>
        <v>92.306600000000003</v>
      </c>
      <c r="K6" s="8">
        <v>2023</v>
      </c>
      <c r="L6" s="9">
        <v>-6.0000000000000001E-3</v>
      </c>
      <c r="M6" s="1"/>
      <c r="N6" s="8">
        <v>2023</v>
      </c>
      <c r="O6" s="44">
        <f>L6-M37</f>
        <v>-1.1834070685053705E-2</v>
      </c>
      <c r="Y6" t="str">
        <f t="shared" si="6"/>
        <v>2015_2</v>
      </c>
      <c r="Z6" t="s">
        <v>0</v>
      </c>
      <c r="AA6" s="27">
        <f t="shared" ref="AA6:AA69" si="7">I3</f>
        <v>91.960999999999999</v>
      </c>
      <c r="AB6" t="s">
        <v>0</v>
      </c>
      <c r="AD6" t="str">
        <f>_xlfn.CONCAT(AD4:AD5)</f>
        <v>{"ds" : [2015_1,2015_2,2015_3,2015_4,2015_5,2015_6,2015_7,2015_8,2015_9,2015_10,2015_11,2015_12,2016_1,2016_2,2016_3,2016_4,2016_5,2016_6,2016_7,2016_8,2016_9,2016_10,2016_11,2016_12,2017_1,2017_2,2017_3,2017_4,2017_5,2017_6,2017_7,2017_8,2017_9,2017_10,2017_11,2017_12,2018_1,2018_2,2018_3,2018_4,2018_5,2018_6,2018_7,2018_8,2018_9,2018_10,2018_11,2018_12,2019_1,2019_2,2019_3,2019_4,2019_5,2019_6,2019_7,2019_8,2019_9,2019_10,2019_11,2019_12,2020_1,2020_2,2020_3,2020_4,2020_5,2020_6,2020_7,2020_8,2020_9,2020_10,2020_11,2020_12,2021_1,2021_2,2021_3,2021_4,2021_5,2021_6,2021_7,2021_8,2021_9,2021_10,2021_11,2021_12,2022_1,2022_2,2022_3,2022_4,2022_5,2022_6,2022_7,2022_8,2022_9,2022_10,2022_11,2022_12,2023_1,2023_2,2023_3,2023_4,2023_5,2023_6,2023_7,2023_8,2023_9,2023_10,2023_11,2023_12,2024_1,2024_2,2024_3,2024_4,2024_5,2024_6,2024_7,2024_8,2024_9,2024_10,2024_11,2024_12,2025_1,2025_2,2025_3,2025_4,2025_5,2025_6,2025_7,2025_8,2025_9,2025_10,2025_11,2025_12,2026_1,2026_2,2026_3,2026_4,2026_5,2026_6,2026_7,2026_8,2026_9,2026_10,2026_11,2026_12,2027_1,2027_2,2027_3,2027_4,2027_5,2027_6,2027_7,2027_8,2027_9,2027_10,2027_11,2027_12,2028_1,2028_2,2028_3,2028_4,2028_5,2028_6,2028_7,2028_8,2028_9,2028_10,2028_11,2028_12,2029_1,2029_2,2029_3,2029_4,2029_5,2029_6,2029_7,2029_8,2029_9,2029_10,2029_11,2029_12,2030_1,2030_2,2030_3,2030_4,2030_5,2030_6,2030_7,2030_8,2030_9,2030_10,2030_11,2030_12], "gdp" : [91.687,91.961,92.0195,92.5513,92.3066,92.2139,92.6526,92.5197,92.6516,93.0295,92.8692,93.2685,93.2419,93.5345,93.7219,94.2234,94.0166,94.1336,94.2428,94.5378,95.0462,94.737,95.2482,95.9471,96.0813,96.1087,96.2108,96.613,96.7602,96.7748,96.9762,97.1614,97.5765,97.6088,97.8274,98.0528,97.8321,97.8775,98.0007,97.769,98.0835,98.4296,98.2858,98.4504,98.5964,98.495,98.7516,98.4909,98.8571,99.5299,99.5556,99.3054,99.5938,100.0858,100.5729,100.2885,100.6168,100.4694,100.3002,100.8246,100.8145,100.444,92.7769,74.5691,76.1555,83.5776,89.126,91.8198,93.026,93.5677,91.6681,92.8976,90.3167,91.2726,93.3356,96.7661,98.2848,99.4212,98.8991,99.7767,100.3606,100.7081,101.4433,100.9219,101.4331,101.966,102.1056,101.8883,102.5782,101.5609,101.9985,102.0639,101.4602,102.1466,102.205,101.8905,101.209239096145,101.359637950587,101.046784617366,101.277422545268,101.054591128207,101.795122675636,101.140067481093,101.318332614741,101.417840923823,101.417840923823,101.417840923823,101.417840923823,102.450440276617,102.450440276617,102.450440276617,102.450440276617,102.450440276617,102.450440276617,102.450440276617,102.450440276617,102.450440276617,102.450440276617,102.450440276617,102.450440276617,104.297823476617,104.297823476617,104.297823476617,104.297823476617,104.297823476617,104.297823476617,104.297823476617,104.297823476617,104.297823476617,104.297823476617,104.297823476617,104.297823476617,106.145206676617,106.145206676617,106.145206676617,106.145206676617,106.145206676617,106.145206676617,106.145206676617,106.145206676617,106.145206676617,106.145206676617,106.145206676617,106.145206676617,107.889957476617,107.889957476617,107.889957476617,107.889957476617,107.889957476617,107.889957476617,107.889957476617,107.889957476617,107.889957476617,107.889957476617,107.889957476617,107.889957476617,109.831976711196,109.831976711196,109.831976711196,109.831976711196,109.831976711196,109.831976711196,109.831976711196,109.831976711196,109.831976711196,109.831976711196,109.831976711196,109.831976711196,111.808952291997,111.808952291997,111.808952291997,111.808952291997,111.808952291997,111.808952291997,111.808952291997,111.808952291997,111.808952291997,111.808952291997,111.808952291997,111.808952291997,113.821513433253,113.821513433253,113.821513433253,113.821513433253,113.821513433253,113.821513433253,113.821513433253,113.821513433253,113.821513433253,113.821513433253,113.821513433253,113.821513433253] }</v>
      </c>
    </row>
    <row r="7" spans="1:30" x14ac:dyDescent="0.45">
      <c r="A7" s="1" t="str">
        <f t="shared" si="0"/>
        <v>2015Q2</v>
      </c>
      <c r="B7" s="2">
        <v>42156</v>
      </c>
      <c r="C7" s="1">
        <f t="shared" si="1"/>
        <v>2015</v>
      </c>
      <c r="D7" s="1">
        <f>VLOOKUP(B7,Q_GDP_Input!M:O,3,0)</f>
        <v>92.213899999999995</v>
      </c>
      <c r="E7" s="1">
        <f>IFERROR(VLOOKUP(B7,Q_GDP_Input!M:O,3,0),E4*(1+VLOOKUP(A7,Q_GDP_Input!B:E,4,0)))</f>
        <v>92.213899999999995</v>
      </c>
      <c r="F7" s="1">
        <f t="shared" si="5"/>
        <v>92.391033333333326</v>
      </c>
      <c r="G7" s="1">
        <f t="shared" si="4"/>
        <v>92.213899999999995</v>
      </c>
      <c r="H7" s="5">
        <f t="shared" si="2"/>
        <v>92.213899999999995</v>
      </c>
      <c r="I7" s="5">
        <f t="shared" si="3"/>
        <v>92.213899999999995</v>
      </c>
      <c r="K7" s="8">
        <v>2024</v>
      </c>
      <c r="L7" s="9">
        <v>1.0999999999999999E-2</v>
      </c>
      <c r="M7" s="1"/>
      <c r="N7" s="8">
        <v>2024</v>
      </c>
      <c r="O7" s="44">
        <f>L7-M38+O6</f>
        <v>-1.7729267110918653E-3</v>
      </c>
      <c r="Y7" t="str">
        <f t="shared" si="6"/>
        <v>2015_3</v>
      </c>
      <c r="Z7" t="s">
        <v>0</v>
      </c>
      <c r="AA7" s="27">
        <f t="shared" si="7"/>
        <v>92.019499999999994</v>
      </c>
      <c r="AB7" t="s">
        <v>0</v>
      </c>
    </row>
    <row r="8" spans="1:30" x14ac:dyDescent="0.45">
      <c r="A8" s="1" t="str">
        <f t="shared" si="0"/>
        <v>2015Q3</v>
      </c>
      <c r="B8" s="2">
        <v>42186</v>
      </c>
      <c r="C8" s="1">
        <f t="shared" si="1"/>
        <v>2015</v>
      </c>
      <c r="D8" s="1">
        <f>VLOOKUP(B8,Q_GDP_Input!M:O,3,0)</f>
        <v>92.652600000000007</v>
      </c>
      <c r="E8" s="1">
        <f>IFERROR(VLOOKUP(B8,Q_GDP_Input!M:O,3,0),E5*(1+VLOOKUP(A8,Q_GDP_Input!B:E,4,0)))</f>
        <v>92.652600000000007</v>
      </c>
      <c r="F8" s="1">
        <f t="shared" si="5"/>
        <v>92.462066666666672</v>
      </c>
      <c r="G8" s="1">
        <f t="shared" si="4"/>
        <v>92.652600000000007</v>
      </c>
      <c r="H8" s="5">
        <f t="shared" si="2"/>
        <v>92.652600000000007</v>
      </c>
      <c r="I8" s="5">
        <f t="shared" si="3"/>
        <v>92.652600000000007</v>
      </c>
      <c r="K8" s="8">
        <v>2025</v>
      </c>
      <c r="L8" s="9">
        <v>1.7999999999999999E-2</v>
      </c>
      <c r="M8" s="1"/>
      <c r="N8" s="8">
        <v>2025</v>
      </c>
      <c r="O8" s="44">
        <f>L8-M39+O7</f>
        <v>1.6227073288908135E-2</v>
      </c>
      <c r="Y8" t="str">
        <f t="shared" si="6"/>
        <v>2015_4</v>
      </c>
      <c r="Z8" t="s">
        <v>0</v>
      </c>
      <c r="AA8" s="27">
        <f t="shared" si="7"/>
        <v>92.551299999999998</v>
      </c>
      <c r="AB8" t="s">
        <v>0</v>
      </c>
    </row>
    <row r="9" spans="1:30" x14ac:dyDescent="0.45">
      <c r="A9" s="1" t="str">
        <f t="shared" si="0"/>
        <v>2015Q3</v>
      </c>
      <c r="B9" s="2">
        <v>42217</v>
      </c>
      <c r="C9" s="1">
        <f t="shared" si="1"/>
        <v>2015</v>
      </c>
      <c r="D9" s="1">
        <f>VLOOKUP(B9,Q_GDP_Input!M:O,3,0)</f>
        <v>92.5197</v>
      </c>
      <c r="E9" s="1">
        <f>IFERROR(VLOOKUP(B9,Q_GDP_Input!M:O,3,0),E6*(1+VLOOKUP(A9,Q_GDP_Input!B:E,4,0)))</f>
        <v>92.5197</v>
      </c>
      <c r="F9" s="1">
        <f t="shared" si="5"/>
        <v>92.607966666666655</v>
      </c>
      <c r="G9" s="1">
        <f t="shared" si="4"/>
        <v>92.5197</v>
      </c>
      <c r="H9" s="5">
        <f t="shared" si="2"/>
        <v>92.5197</v>
      </c>
      <c r="I9" s="5">
        <f t="shared" si="3"/>
        <v>92.5197</v>
      </c>
      <c r="K9" s="8">
        <v>2026</v>
      </c>
      <c r="L9" s="9">
        <v>1.7999999999999999E-2</v>
      </c>
      <c r="M9" s="1"/>
      <c r="N9" s="8">
        <v>2026</v>
      </c>
      <c r="O9" s="44">
        <f>L9-M40+O8</f>
        <v>3.422707328890813E-2</v>
      </c>
      <c r="Y9" t="str">
        <f t="shared" si="6"/>
        <v>2015_5</v>
      </c>
      <c r="Z9" t="s">
        <v>0</v>
      </c>
      <c r="AA9" s="27">
        <f t="shared" si="7"/>
        <v>92.306600000000003</v>
      </c>
      <c r="AB9" t="s">
        <v>0</v>
      </c>
    </row>
    <row r="10" spans="1:30" x14ac:dyDescent="0.45">
      <c r="A10" s="1" t="str">
        <f t="shared" si="0"/>
        <v>2015Q3</v>
      </c>
      <c r="B10" s="2">
        <v>42248</v>
      </c>
      <c r="C10" s="1">
        <f t="shared" si="1"/>
        <v>2015</v>
      </c>
      <c r="D10" s="1">
        <f>VLOOKUP(B10,Q_GDP_Input!M:O,3,0)</f>
        <v>92.651600000000002</v>
      </c>
      <c r="E10" s="1">
        <f>IFERROR(VLOOKUP(B10,Q_GDP_Input!M:O,3,0),E7*(1+VLOOKUP(A10,Q_GDP_Input!B:E,4,0)))</f>
        <v>92.651600000000002</v>
      </c>
      <c r="F10" s="1">
        <f t="shared" si="5"/>
        <v>92.73360000000001</v>
      </c>
      <c r="G10" s="1">
        <f t="shared" si="4"/>
        <v>92.651600000000002</v>
      </c>
      <c r="H10" s="5">
        <f t="shared" si="2"/>
        <v>92.651600000000002</v>
      </c>
      <c r="I10" s="5">
        <f t="shared" si="3"/>
        <v>92.651600000000002</v>
      </c>
      <c r="K10" s="10">
        <v>2027</v>
      </c>
      <c r="L10" s="11">
        <v>1.7000000000000001E-2</v>
      </c>
      <c r="M10" s="1"/>
      <c r="N10" s="10">
        <v>2027</v>
      </c>
      <c r="O10" s="45">
        <f>L10-M41+O9</f>
        <v>5.1227073288908131E-2</v>
      </c>
      <c r="Y10" t="str">
        <f t="shared" si="6"/>
        <v>2015_6</v>
      </c>
      <c r="Z10" t="s">
        <v>0</v>
      </c>
      <c r="AA10" s="27">
        <f t="shared" si="7"/>
        <v>92.213899999999995</v>
      </c>
      <c r="AB10" t="s">
        <v>0</v>
      </c>
    </row>
    <row r="11" spans="1:30" x14ac:dyDescent="0.45">
      <c r="A11" s="1" t="str">
        <f t="shared" si="0"/>
        <v>2015Q4</v>
      </c>
      <c r="B11" s="2">
        <v>42278</v>
      </c>
      <c r="C11" s="1">
        <f t="shared" si="1"/>
        <v>2015</v>
      </c>
      <c r="D11" s="1">
        <f>VLOOKUP(B11,Q_GDP_Input!M:O,3,0)</f>
        <v>93.029499999999999</v>
      </c>
      <c r="E11" s="1">
        <f>IFERROR(VLOOKUP(B11,Q_GDP_Input!M:O,3,0),E8*(1+VLOOKUP(A11,Q_GDP_Input!B:E,4,0)))</f>
        <v>93.029499999999999</v>
      </c>
      <c r="F11" s="1">
        <f t="shared" si="5"/>
        <v>92.850099999999998</v>
      </c>
      <c r="G11" s="1">
        <f t="shared" si="4"/>
        <v>93.029499999999999</v>
      </c>
      <c r="H11" s="5">
        <f t="shared" si="2"/>
        <v>93.029499999999999</v>
      </c>
      <c r="I11" s="5">
        <f t="shared" si="3"/>
        <v>93.029499999999999</v>
      </c>
      <c r="K11" s="1"/>
      <c r="L11" s="1"/>
      <c r="M11" s="1"/>
      <c r="N11" s="1"/>
      <c r="O11" s="1"/>
      <c r="Y11" t="str">
        <f t="shared" si="6"/>
        <v>2015_7</v>
      </c>
      <c r="Z11" t="s">
        <v>0</v>
      </c>
      <c r="AA11" s="27">
        <f t="shared" si="7"/>
        <v>92.652600000000007</v>
      </c>
      <c r="AB11" t="s">
        <v>0</v>
      </c>
    </row>
    <row r="12" spans="1:30" x14ac:dyDescent="0.45">
      <c r="A12" s="1" t="str">
        <f t="shared" si="0"/>
        <v>2015Q4</v>
      </c>
      <c r="B12" s="2">
        <v>42309</v>
      </c>
      <c r="C12" s="1">
        <f t="shared" si="1"/>
        <v>2015</v>
      </c>
      <c r="D12" s="1">
        <f>VLOOKUP(B12,Q_GDP_Input!M:O,3,0)</f>
        <v>92.869200000000006</v>
      </c>
      <c r="E12" s="1">
        <f>IFERROR(VLOOKUP(B12,Q_GDP_Input!M:O,3,0),E9*(1+VLOOKUP(A12,Q_GDP_Input!B:E,4,0)))</f>
        <v>92.869200000000006</v>
      </c>
      <c r="F12" s="1">
        <f t="shared" si="5"/>
        <v>93.05573333333335</v>
      </c>
      <c r="G12" s="1">
        <f t="shared" si="4"/>
        <v>92.869200000000006</v>
      </c>
      <c r="H12" s="5">
        <f t="shared" si="2"/>
        <v>92.869200000000006</v>
      </c>
      <c r="I12" s="5">
        <f t="shared" si="3"/>
        <v>92.869200000000006</v>
      </c>
      <c r="Y12" t="str">
        <f t="shared" si="6"/>
        <v>2015_8</v>
      </c>
      <c r="Z12" t="s">
        <v>0</v>
      </c>
      <c r="AA12" s="27">
        <f t="shared" si="7"/>
        <v>92.5197</v>
      </c>
      <c r="AB12" t="s">
        <v>0</v>
      </c>
    </row>
    <row r="13" spans="1:30" x14ac:dyDescent="0.45">
      <c r="A13" s="1" t="str">
        <f t="shared" si="0"/>
        <v>2015Q4</v>
      </c>
      <c r="B13" s="2">
        <v>42339</v>
      </c>
      <c r="C13" s="1">
        <f t="shared" si="1"/>
        <v>2015</v>
      </c>
      <c r="D13" s="1">
        <f>VLOOKUP(B13,Q_GDP_Input!M:O,3,0)</f>
        <v>93.268500000000003</v>
      </c>
      <c r="E13" s="1">
        <f>IFERROR(VLOOKUP(B13,Q_GDP_Input!M:O,3,0),E10*(1+VLOOKUP(A13,Q_GDP_Input!B:E,4,0)))</f>
        <v>93.268500000000003</v>
      </c>
      <c r="F13" s="1">
        <f t="shared" si="5"/>
        <v>93.126533333333327</v>
      </c>
      <c r="G13" s="1">
        <f t="shared" si="4"/>
        <v>93.268500000000003</v>
      </c>
      <c r="H13" s="5">
        <f t="shared" si="2"/>
        <v>93.268500000000003</v>
      </c>
      <c r="I13" s="5">
        <f t="shared" si="3"/>
        <v>93.268500000000003</v>
      </c>
      <c r="Y13" t="str">
        <f t="shared" si="6"/>
        <v>2015_9</v>
      </c>
      <c r="Z13" t="s">
        <v>0</v>
      </c>
      <c r="AA13" s="27">
        <f t="shared" si="7"/>
        <v>92.651600000000002</v>
      </c>
      <c r="AB13" t="s">
        <v>0</v>
      </c>
    </row>
    <row r="14" spans="1:30" x14ac:dyDescent="0.45">
      <c r="A14" s="1" t="str">
        <f t="shared" si="0"/>
        <v>2016Q1</v>
      </c>
      <c r="B14" s="2">
        <v>42370</v>
      </c>
      <c r="C14" s="1">
        <f t="shared" si="1"/>
        <v>2016</v>
      </c>
      <c r="D14" s="1">
        <f>VLOOKUP(B14,Q_GDP_Input!M:O,3,0)</f>
        <v>93.241900000000001</v>
      </c>
      <c r="E14" s="1">
        <f>IFERROR(VLOOKUP(B14,Q_GDP_Input!M:O,3,0),E11*(1+VLOOKUP(A14,Q_GDP_Input!B:E,4,0)))</f>
        <v>93.241900000000001</v>
      </c>
      <c r="F14" s="1">
        <f t="shared" si="5"/>
        <v>93.348299999999995</v>
      </c>
      <c r="G14" s="1">
        <f t="shared" si="4"/>
        <v>93.241900000000001</v>
      </c>
      <c r="H14" s="5">
        <f t="shared" si="2"/>
        <v>93.241900000000001</v>
      </c>
      <c r="I14" s="5">
        <f t="shared" si="3"/>
        <v>93.241900000000001</v>
      </c>
      <c r="Y14" t="str">
        <f t="shared" si="6"/>
        <v>2015_10</v>
      </c>
      <c r="Z14" t="s">
        <v>0</v>
      </c>
      <c r="AA14" s="27">
        <f t="shared" si="7"/>
        <v>93.029499999999999</v>
      </c>
      <c r="AB14" t="s">
        <v>0</v>
      </c>
    </row>
    <row r="15" spans="1:30" x14ac:dyDescent="0.45">
      <c r="A15" s="1" t="str">
        <f t="shared" si="0"/>
        <v>2016Q1</v>
      </c>
      <c r="B15" s="2">
        <v>42401</v>
      </c>
      <c r="C15" s="1">
        <f t="shared" si="1"/>
        <v>2016</v>
      </c>
      <c r="D15" s="1">
        <f>VLOOKUP(B15,Q_GDP_Input!M:O,3,0)</f>
        <v>93.534499999999994</v>
      </c>
      <c r="E15" s="1">
        <f>IFERROR(VLOOKUP(B15,Q_GDP_Input!M:O,3,0),E12*(1+VLOOKUP(A15,Q_GDP_Input!B:E,4,0)))</f>
        <v>93.534499999999994</v>
      </c>
      <c r="F15" s="1">
        <f t="shared" si="5"/>
        <v>93.499433333333329</v>
      </c>
      <c r="G15" s="1">
        <f t="shared" si="4"/>
        <v>93.534499999999994</v>
      </c>
      <c r="H15" s="5">
        <f t="shared" si="2"/>
        <v>93.534499999999994</v>
      </c>
      <c r="I15" s="5">
        <f t="shared" si="3"/>
        <v>93.534499999999994</v>
      </c>
      <c r="Y15" t="str">
        <f t="shared" si="6"/>
        <v>2015_11</v>
      </c>
      <c r="Z15" t="s">
        <v>0</v>
      </c>
      <c r="AA15" s="27">
        <f t="shared" si="7"/>
        <v>92.869200000000006</v>
      </c>
      <c r="AB15" t="s">
        <v>0</v>
      </c>
    </row>
    <row r="16" spans="1:30" ht="14.1" x14ac:dyDescent="0.5">
      <c r="A16" s="1" t="str">
        <f t="shared" si="0"/>
        <v>2016Q1</v>
      </c>
      <c r="B16" s="2">
        <v>42430</v>
      </c>
      <c r="C16" s="1">
        <f t="shared" si="1"/>
        <v>2016</v>
      </c>
      <c r="D16" s="1">
        <f>VLOOKUP(B16,Q_GDP_Input!M:O,3,0)</f>
        <v>93.721900000000005</v>
      </c>
      <c r="E16" s="1">
        <f>IFERROR(VLOOKUP(B16,Q_GDP_Input!M:O,3,0),E13*(1+VLOOKUP(A16,Q_GDP_Input!B:E,4,0)))</f>
        <v>93.721900000000005</v>
      </c>
      <c r="F16" s="1">
        <f t="shared" si="5"/>
        <v>93.826599999999985</v>
      </c>
      <c r="G16" s="1">
        <f t="shared" si="4"/>
        <v>93.721900000000005</v>
      </c>
      <c r="H16" s="5">
        <f t="shared" si="2"/>
        <v>93.721900000000005</v>
      </c>
      <c r="I16" s="5">
        <f t="shared" si="3"/>
        <v>93.721900000000005</v>
      </c>
      <c r="U16" s="3"/>
      <c r="Y16" t="str">
        <f t="shared" si="6"/>
        <v>2015_12</v>
      </c>
      <c r="Z16" t="s">
        <v>0</v>
      </c>
      <c r="AA16" s="27">
        <f t="shared" si="7"/>
        <v>93.268500000000003</v>
      </c>
      <c r="AB16" t="s">
        <v>0</v>
      </c>
    </row>
    <row r="17" spans="1:28" x14ac:dyDescent="0.45">
      <c r="A17" s="1" t="str">
        <f t="shared" si="0"/>
        <v>2016Q2</v>
      </c>
      <c r="B17" s="2">
        <v>42461</v>
      </c>
      <c r="C17" s="1">
        <f t="shared" si="1"/>
        <v>2016</v>
      </c>
      <c r="D17" s="1">
        <f>VLOOKUP(B17,Q_GDP_Input!M:O,3,0)</f>
        <v>94.223399999999998</v>
      </c>
      <c r="E17" s="1">
        <f>IFERROR(VLOOKUP(B17,Q_GDP_Input!M:O,3,0),E14*(1+VLOOKUP(A17,Q_GDP_Input!B:E,4,0)))</f>
        <v>94.223399999999998</v>
      </c>
      <c r="F17" s="1">
        <f t="shared" si="5"/>
        <v>93.987300000000005</v>
      </c>
      <c r="G17" s="1">
        <f t="shared" si="4"/>
        <v>94.223399999999998</v>
      </c>
      <c r="H17" s="5">
        <f t="shared" si="2"/>
        <v>94.223399999999998</v>
      </c>
      <c r="I17" s="5">
        <f t="shared" si="3"/>
        <v>94.223399999999998</v>
      </c>
      <c r="Y17" t="str">
        <f t="shared" si="6"/>
        <v>2016_1</v>
      </c>
      <c r="Z17" t="s">
        <v>0</v>
      </c>
      <c r="AA17" s="27">
        <f t="shared" si="7"/>
        <v>93.241900000000001</v>
      </c>
      <c r="AB17" t="s">
        <v>0</v>
      </c>
    </row>
    <row r="18" spans="1:28" x14ac:dyDescent="0.45">
      <c r="A18" s="1" t="str">
        <f t="shared" si="0"/>
        <v>2016Q2</v>
      </c>
      <c r="B18" s="2">
        <v>42491</v>
      </c>
      <c r="C18" s="1">
        <f t="shared" si="1"/>
        <v>2016</v>
      </c>
      <c r="D18" s="1">
        <f>VLOOKUP(B18,Q_GDP_Input!M:O,3,0)</f>
        <v>94.016599999999997</v>
      </c>
      <c r="E18" s="1">
        <f>IFERROR(VLOOKUP(B18,Q_GDP_Input!M:O,3,0),E15*(1+VLOOKUP(A18,Q_GDP_Input!B:E,4,0)))</f>
        <v>94.016599999999997</v>
      </c>
      <c r="F18" s="1">
        <f t="shared" si="5"/>
        <v>94.124533333333332</v>
      </c>
      <c r="G18" s="1">
        <f t="shared" si="4"/>
        <v>94.016599999999997</v>
      </c>
      <c r="H18" s="5">
        <f t="shared" si="2"/>
        <v>94.016599999999997</v>
      </c>
      <c r="I18" s="5">
        <f t="shared" si="3"/>
        <v>94.016599999999997</v>
      </c>
      <c r="Y18" t="str">
        <f t="shared" si="6"/>
        <v>2016_2</v>
      </c>
      <c r="Z18" t="s">
        <v>0</v>
      </c>
      <c r="AA18" s="27">
        <f t="shared" si="7"/>
        <v>93.534499999999994</v>
      </c>
      <c r="AB18" t="s">
        <v>0</v>
      </c>
    </row>
    <row r="19" spans="1:28" x14ac:dyDescent="0.45">
      <c r="A19" s="1" t="str">
        <f t="shared" si="0"/>
        <v>2016Q2</v>
      </c>
      <c r="B19" s="2">
        <v>42522</v>
      </c>
      <c r="C19" s="1">
        <f t="shared" si="1"/>
        <v>2016</v>
      </c>
      <c r="D19" s="1">
        <f>VLOOKUP(B19,Q_GDP_Input!M:O,3,0)</f>
        <v>94.133600000000001</v>
      </c>
      <c r="E19" s="1">
        <f>IFERROR(VLOOKUP(B19,Q_GDP_Input!M:O,3,0),E16*(1+VLOOKUP(A19,Q_GDP_Input!B:E,4,0)))</f>
        <v>94.133600000000001</v>
      </c>
      <c r="F19" s="1">
        <f t="shared" si="5"/>
        <v>94.130999999999986</v>
      </c>
      <c r="G19" s="1">
        <f t="shared" si="4"/>
        <v>94.133600000000001</v>
      </c>
      <c r="H19" s="5">
        <f t="shared" si="2"/>
        <v>94.133600000000001</v>
      </c>
      <c r="I19" s="5">
        <f t="shared" si="3"/>
        <v>94.133600000000001</v>
      </c>
      <c r="Y19" t="str">
        <f t="shared" si="6"/>
        <v>2016_3</v>
      </c>
      <c r="Z19" t="s">
        <v>0</v>
      </c>
      <c r="AA19" s="27">
        <f t="shared" si="7"/>
        <v>93.721900000000005</v>
      </c>
      <c r="AB19" t="s">
        <v>0</v>
      </c>
    </row>
    <row r="20" spans="1:28" x14ac:dyDescent="0.45">
      <c r="A20" s="1" t="str">
        <f t="shared" si="0"/>
        <v>2016Q3</v>
      </c>
      <c r="B20" s="2">
        <v>42552</v>
      </c>
      <c r="C20" s="1">
        <f t="shared" si="1"/>
        <v>2016</v>
      </c>
      <c r="D20" s="1">
        <f>VLOOKUP(B20,Q_GDP_Input!M:O,3,0)</f>
        <v>94.242800000000003</v>
      </c>
      <c r="E20" s="1">
        <f>IFERROR(VLOOKUP(B20,Q_GDP_Input!M:O,3,0),E17*(1+VLOOKUP(A20,Q_GDP_Input!B:E,4,0)))</f>
        <v>94.242800000000003</v>
      </c>
      <c r="F20" s="1">
        <f t="shared" si="5"/>
        <v>94.304733333333331</v>
      </c>
      <c r="G20" s="1">
        <f t="shared" si="4"/>
        <v>94.242800000000003</v>
      </c>
      <c r="H20" s="5">
        <f t="shared" si="2"/>
        <v>94.242800000000003</v>
      </c>
      <c r="I20" s="5">
        <f t="shared" si="3"/>
        <v>94.242800000000003</v>
      </c>
      <c r="Y20" t="str">
        <f t="shared" si="6"/>
        <v>2016_4</v>
      </c>
      <c r="Z20" t="s">
        <v>0</v>
      </c>
      <c r="AA20" s="27">
        <f t="shared" si="7"/>
        <v>94.223399999999998</v>
      </c>
      <c r="AB20" t="s">
        <v>0</v>
      </c>
    </row>
    <row r="21" spans="1:28" x14ac:dyDescent="0.45">
      <c r="A21" s="1" t="str">
        <f t="shared" si="0"/>
        <v>2016Q3</v>
      </c>
      <c r="B21" s="2">
        <v>42583</v>
      </c>
      <c r="C21" s="1">
        <f t="shared" si="1"/>
        <v>2016</v>
      </c>
      <c r="D21" s="1">
        <f>VLOOKUP(B21,Q_GDP_Input!M:O,3,0)</f>
        <v>94.537800000000004</v>
      </c>
      <c r="E21" s="1">
        <f>IFERROR(VLOOKUP(B21,Q_GDP_Input!M:O,3,0),E18*(1+VLOOKUP(A21,Q_GDP_Input!B:E,4,0)))</f>
        <v>94.537800000000004</v>
      </c>
      <c r="F21" s="1">
        <f t="shared" si="5"/>
        <v>94.608933333333326</v>
      </c>
      <c r="G21" s="1">
        <f t="shared" si="4"/>
        <v>94.537800000000004</v>
      </c>
      <c r="H21" s="5">
        <f t="shared" si="2"/>
        <v>94.537800000000004</v>
      </c>
      <c r="I21" s="5">
        <f t="shared" si="3"/>
        <v>94.537800000000004</v>
      </c>
      <c r="Y21" t="str">
        <f t="shared" si="6"/>
        <v>2016_5</v>
      </c>
      <c r="Z21" t="s">
        <v>0</v>
      </c>
      <c r="AA21" s="27">
        <f t="shared" si="7"/>
        <v>94.016599999999997</v>
      </c>
      <c r="AB21" t="s">
        <v>0</v>
      </c>
    </row>
    <row r="22" spans="1:28" x14ac:dyDescent="0.45">
      <c r="A22" s="1" t="str">
        <f t="shared" si="0"/>
        <v>2016Q3</v>
      </c>
      <c r="B22" s="2">
        <v>42614</v>
      </c>
      <c r="C22" s="1">
        <f t="shared" si="1"/>
        <v>2016</v>
      </c>
      <c r="D22" s="1">
        <f>VLOOKUP(B22,Q_GDP_Input!M:O,3,0)</f>
        <v>95.046199999999999</v>
      </c>
      <c r="E22" s="1">
        <f>IFERROR(VLOOKUP(B22,Q_GDP_Input!M:O,3,0),E19*(1+VLOOKUP(A22,Q_GDP_Input!B:E,4,0)))</f>
        <v>95.046199999999999</v>
      </c>
      <c r="F22" s="1">
        <f t="shared" si="5"/>
        <v>94.773666666666671</v>
      </c>
      <c r="G22" s="1">
        <f t="shared" si="4"/>
        <v>95.046199999999999</v>
      </c>
      <c r="H22" s="5">
        <f t="shared" si="2"/>
        <v>95.046199999999999</v>
      </c>
      <c r="I22" s="5">
        <f t="shared" si="3"/>
        <v>95.046199999999999</v>
      </c>
      <c r="Y22" t="str">
        <f t="shared" si="6"/>
        <v>2016_6</v>
      </c>
      <c r="Z22" t="s">
        <v>0</v>
      </c>
      <c r="AA22" s="27">
        <f t="shared" si="7"/>
        <v>94.133600000000001</v>
      </c>
      <c r="AB22" t="s">
        <v>0</v>
      </c>
    </row>
    <row r="23" spans="1:28" x14ac:dyDescent="0.45">
      <c r="A23" s="1" t="str">
        <f t="shared" si="0"/>
        <v>2016Q4</v>
      </c>
      <c r="B23" s="2">
        <v>42644</v>
      </c>
      <c r="C23" s="1">
        <f t="shared" si="1"/>
        <v>2016</v>
      </c>
      <c r="D23" s="1">
        <f>VLOOKUP(B23,Q_GDP_Input!M:O,3,0)</f>
        <v>94.736999999999995</v>
      </c>
      <c r="E23" s="1">
        <f>IFERROR(VLOOKUP(B23,Q_GDP_Input!M:O,3,0),E20*(1+VLOOKUP(A23,Q_GDP_Input!B:E,4,0)))</f>
        <v>94.736999999999995</v>
      </c>
      <c r="F23" s="1">
        <f t="shared" si="5"/>
        <v>95.010466666666659</v>
      </c>
      <c r="G23" s="1">
        <f t="shared" si="4"/>
        <v>94.736999999999995</v>
      </c>
      <c r="H23" s="5">
        <f t="shared" si="2"/>
        <v>94.736999999999995</v>
      </c>
      <c r="I23" s="5">
        <f t="shared" si="3"/>
        <v>94.736999999999995</v>
      </c>
      <c r="Y23" t="str">
        <f t="shared" si="6"/>
        <v>2016_7</v>
      </c>
      <c r="Z23" t="s">
        <v>0</v>
      </c>
      <c r="AA23" s="27">
        <f t="shared" si="7"/>
        <v>94.242800000000003</v>
      </c>
      <c r="AB23" t="s">
        <v>0</v>
      </c>
    </row>
    <row r="24" spans="1:28" x14ac:dyDescent="0.45">
      <c r="A24" s="1" t="str">
        <f t="shared" si="0"/>
        <v>2016Q4</v>
      </c>
      <c r="B24" s="2">
        <v>42675</v>
      </c>
      <c r="C24" s="1">
        <f t="shared" si="1"/>
        <v>2016</v>
      </c>
      <c r="D24" s="1">
        <f>VLOOKUP(B24,Q_GDP_Input!M:O,3,0)</f>
        <v>95.248199999999997</v>
      </c>
      <c r="E24" s="1">
        <f>IFERROR(VLOOKUP(B24,Q_GDP_Input!M:O,3,0),E21*(1+VLOOKUP(A24,Q_GDP_Input!B:E,4,0)))</f>
        <v>95.248199999999997</v>
      </c>
      <c r="F24" s="1">
        <f t="shared" si="5"/>
        <v>95.310766666666666</v>
      </c>
      <c r="G24" s="1">
        <f t="shared" si="4"/>
        <v>95.248199999999997</v>
      </c>
      <c r="H24" s="5">
        <f t="shared" si="2"/>
        <v>95.248199999999997</v>
      </c>
      <c r="I24" s="5">
        <f t="shared" si="3"/>
        <v>95.248199999999997</v>
      </c>
      <c r="Y24" t="str">
        <f t="shared" si="6"/>
        <v>2016_8</v>
      </c>
      <c r="Z24" t="s">
        <v>0</v>
      </c>
      <c r="AA24" s="27">
        <f t="shared" si="7"/>
        <v>94.537800000000004</v>
      </c>
      <c r="AB24" t="s">
        <v>0</v>
      </c>
    </row>
    <row r="25" spans="1:28" x14ac:dyDescent="0.45">
      <c r="A25" s="1" t="str">
        <f t="shared" si="0"/>
        <v>2016Q4</v>
      </c>
      <c r="B25" s="2">
        <v>42705</v>
      </c>
      <c r="C25" s="1">
        <f t="shared" si="1"/>
        <v>2016</v>
      </c>
      <c r="D25" s="1">
        <f>VLOOKUP(B25,Q_GDP_Input!M:O,3,0)</f>
        <v>95.947100000000006</v>
      </c>
      <c r="E25" s="1">
        <f>IFERROR(VLOOKUP(B25,Q_GDP_Input!M:O,3,0),E22*(1+VLOOKUP(A25,Q_GDP_Input!B:E,4,0)))</f>
        <v>95.947100000000006</v>
      </c>
      <c r="F25" s="1">
        <f t="shared" si="5"/>
        <v>95.758866666666677</v>
      </c>
      <c r="G25" s="1">
        <f t="shared" si="4"/>
        <v>95.947100000000006</v>
      </c>
      <c r="H25" s="5">
        <f t="shared" si="2"/>
        <v>95.947100000000006</v>
      </c>
      <c r="I25" s="5">
        <f t="shared" si="3"/>
        <v>95.947100000000006</v>
      </c>
      <c r="Y25" t="str">
        <f t="shared" si="6"/>
        <v>2016_9</v>
      </c>
      <c r="Z25" t="s">
        <v>0</v>
      </c>
      <c r="AA25" s="27">
        <f t="shared" si="7"/>
        <v>95.046199999999999</v>
      </c>
      <c r="AB25" t="s">
        <v>0</v>
      </c>
    </row>
    <row r="26" spans="1:28" x14ac:dyDescent="0.45">
      <c r="A26" s="1" t="str">
        <f t="shared" si="0"/>
        <v>2017Q1</v>
      </c>
      <c r="B26" s="2">
        <v>42736</v>
      </c>
      <c r="C26" s="1">
        <f t="shared" si="1"/>
        <v>2017</v>
      </c>
      <c r="D26" s="1">
        <f>VLOOKUP(B26,Q_GDP_Input!M:O,3,0)</f>
        <v>96.081299999999999</v>
      </c>
      <c r="E26" s="1">
        <f>IFERROR(VLOOKUP(B26,Q_GDP_Input!M:O,3,0),E23*(1+VLOOKUP(A26,Q_GDP_Input!B:E,4,0)))</f>
        <v>96.081299999999999</v>
      </c>
      <c r="F26" s="1">
        <f t="shared" si="5"/>
        <v>96.045700000000011</v>
      </c>
      <c r="G26" s="1">
        <f t="shared" si="4"/>
        <v>96.081299999999999</v>
      </c>
      <c r="H26" s="5">
        <f t="shared" si="2"/>
        <v>96.081299999999999</v>
      </c>
      <c r="I26" s="5">
        <f t="shared" si="3"/>
        <v>96.081299999999999</v>
      </c>
      <c r="Y26" t="str">
        <f t="shared" si="6"/>
        <v>2016_10</v>
      </c>
      <c r="Z26" t="s">
        <v>0</v>
      </c>
      <c r="AA26" s="27">
        <f t="shared" si="7"/>
        <v>94.736999999999995</v>
      </c>
      <c r="AB26" t="s">
        <v>0</v>
      </c>
    </row>
    <row r="27" spans="1:28" x14ac:dyDescent="0.45">
      <c r="A27" s="1" t="str">
        <f t="shared" si="0"/>
        <v>2017Q1</v>
      </c>
      <c r="B27" s="2">
        <v>42767</v>
      </c>
      <c r="C27" s="1">
        <f t="shared" si="1"/>
        <v>2017</v>
      </c>
      <c r="D27" s="1">
        <f>VLOOKUP(B27,Q_GDP_Input!M:O,3,0)</f>
        <v>96.108699999999999</v>
      </c>
      <c r="E27" s="1">
        <f>IFERROR(VLOOKUP(B27,Q_GDP_Input!M:O,3,0),E24*(1+VLOOKUP(A27,Q_GDP_Input!B:E,4,0)))</f>
        <v>96.108699999999999</v>
      </c>
      <c r="F27" s="1">
        <f t="shared" si="5"/>
        <v>96.133600000000001</v>
      </c>
      <c r="G27" s="1">
        <f t="shared" si="4"/>
        <v>96.108699999999999</v>
      </c>
      <c r="H27" s="5">
        <f t="shared" si="2"/>
        <v>96.108699999999999</v>
      </c>
      <c r="I27" s="5">
        <f t="shared" si="3"/>
        <v>96.108699999999999</v>
      </c>
      <c r="K27" s="1"/>
      <c r="L27" s="1"/>
      <c r="M27" s="1"/>
      <c r="N27" s="1"/>
      <c r="O27" s="1"/>
      <c r="Y27" t="str">
        <f t="shared" si="6"/>
        <v>2016_11</v>
      </c>
      <c r="Z27" t="s">
        <v>0</v>
      </c>
      <c r="AA27" s="27">
        <f t="shared" si="7"/>
        <v>95.248199999999997</v>
      </c>
      <c r="AB27" t="s">
        <v>0</v>
      </c>
    </row>
    <row r="28" spans="1:28" x14ac:dyDescent="0.45">
      <c r="A28" s="1" t="str">
        <f t="shared" si="0"/>
        <v>2017Q1</v>
      </c>
      <c r="B28" s="2">
        <v>42795</v>
      </c>
      <c r="C28" s="1">
        <f t="shared" si="1"/>
        <v>2017</v>
      </c>
      <c r="D28" s="1">
        <f>VLOOKUP(B28,Q_GDP_Input!M:O,3,0)</f>
        <v>96.210800000000006</v>
      </c>
      <c r="E28" s="1">
        <f>IFERROR(VLOOKUP(B28,Q_GDP_Input!M:O,3,0),E25*(1+VLOOKUP(A28,Q_GDP_Input!B:E,4,0)))</f>
        <v>96.210800000000006</v>
      </c>
      <c r="F28" s="1">
        <f t="shared" si="5"/>
        <v>96.310833333333335</v>
      </c>
      <c r="G28" s="1">
        <f t="shared" si="4"/>
        <v>96.210800000000006</v>
      </c>
      <c r="H28" s="5">
        <f t="shared" si="2"/>
        <v>96.210800000000006</v>
      </c>
      <c r="I28" s="5">
        <f t="shared" si="3"/>
        <v>96.210800000000006</v>
      </c>
      <c r="K28" s="1"/>
      <c r="L28" s="1"/>
      <c r="M28" s="1"/>
      <c r="N28" s="1"/>
      <c r="O28" s="1"/>
      <c r="Y28" t="str">
        <f t="shared" si="6"/>
        <v>2016_12</v>
      </c>
      <c r="Z28" t="s">
        <v>0</v>
      </c>
      <c r="AA28" s="27">
        <f t="shared" si="7"/>
        <v>95.947100000000006</v>
      </c>
      <c r="AB28" t="s">
        <v>0</v>
      </c>
    </row>
    <row r="29" spans="1:28" x14ac:dyDescent="0.45">
      <c r="A29" s="1" t="str">
        <f t="shared" si="0"/>
        <v>2017Q2</v>
      </c>
      <c r="B29" s="2">
        <v>42826</v>
      </c>
      <c r="C29" s="1">
        <f t="shared" si="1"/>
        <v>2017</v>
      </c>
      <c r="D29" s="1">
        <f>VLOOKUP(B29,Q_GDP_Input!M:O,3,0)</f>
        <v>96.613</v>
      </c>
      <c r="E29" s="1">
        <f>IFERROR(VLOOKUP(B29,Q_GDP_Input!M:O,3,0),E26*(1+VLOOKUP(A29,Q_GDP_Input!B:E,4,0)))</f>
        <v>96.613</v>
      </c>
      <c r="F29" s="1">
        <f t="shared" si="5"/>
        <v>96.528000000000006</v>
      </c>
      <c r="G29" s="1">
        <f t="shared" si="4"/>
        <v>96.613</v>
      </c>
      <c r="H29" s="5">
        <f t="shared" si="2"/>
        <v>96.613</v>
      </c>
      <c r="I29" s="5">
        <f t="shared" si="3"/>
        <v>96.613</v>
      </c>
      <c r="K29" s="1"/>
      <c r="L29" s="1"/>
      <c r="M29" s="1"/>
      <c r="N29" s="1"/>
      <c r="O29" s="1"/>
      <c r="Y29" t="str">
        <f t="shared" si="6"/>
        <v>2017_1</v>
      </c>
      <c r="Z29" t="s">
        <v>0</v>
      </c>
      <c r="AA29" s="27">
        <f t="shared" si="7"/>
        <v>96.081299999999999</v>
      </c>
      <c r="AB29" t="s">
        <v>0</v>
      </c>
    </row>
    <row r="30" spans="1:28" ht="14.1" x14ac:dyDescent="0.5">
      <c r="A30" s="1" t="str">
        <f t="shared" si="0"/>
        <v>2017Q2</v>
      </c>
      <c r="B30" s="2">
        <v>42856</v>
      </c>
      <c r="C30" s="1">
        <f t="shared" si="1"/>
        <v>2017</v>
      </c>
      <c r="D30" s="1">
        <f>VLOOKUP(B30,Q_GDP_Input!M:O,3,0)</f>
        <v>96.760199999999998</v>
      </c>
      <c r="E30" s="1">
        <f>IFERROR(VLOOKUP(B30,Q_GDP_Input!M:O,3,0),E27*(1+VLOOKUP(A30,Q_GDP_Input!B:E,4,0)))</f>
        <v>96.760199999999998</v>
      </c>
      <c r="F30" s="1">
        <f t="shared" si="5"/>
        <v>96.716000000000008</v>
      </c>
      <c r="G30" s="1">
        <f t="shared" si="4"/>
        <v>96.760199999999998</v>
      </c>
      <c r="H30" s="5">
        <f t="shared" si="2"/>
        <v>96.760199999999998</v>
      </c>
      <c r="I30" s="5">
        <f t="shared" si="3"/>
        <v>96.760199999999998</v>
      </c>
      <c r="K30" s="97" t="s">
        <v>65</v>
      </c>
      <c r="L30" s="98"/>
      <c r="M30" s="98"/>
      <c r="N30" s="98"/>
      <c r="O30" s="99"/>
      <c r="Q30" s="107" t="s">
        <v>66</v>
      </c>
      <c r="R30" s="108"/>
      <c r="S30" s="109"/>
      <c r="Y30" t="str">
        <f t="shared" si="6"/>
        <v>2017_2</v>
      </c>
      <c r="Z30" t="s">
        <v>0</v>
      </c>
      <c r="AA30" s="27">
        <f t="shared" si="7"/>
        <v>96.108699999999999</v>
      </c>
      <c r="AB30" t="s">
        <v>0</v>
      </c>
    </row>
    <row r="31" spans="1:28" ht="14.1" x14ac:dyDescent="0.5">
      <c r="A31" s="1" t="str">
        <f t="shared" si="0"/>
        <v>2017Q2</v>
      </c>
      <c r="B31" s="2">
        <v>42887</v>
      </c>
      <c r="C31" s="1">
        <f t="shared" si="1"/>
        <v>2017</v>
      </c>
      <c r="D31" s="1">
        <f>VLOOKUP(B31,Q_GDP_Input!M:O,3,0)</f>
        <v>96.774799999999999</v>
      </c>
      <c r="E31" s="1">
        <f>IFERROR(VLOOKUP(B31,Q_GDP_Input!M:O,3,0),E28*(1+VLOOKUP(A31,Q_GDP_Input!B:E,4,0)))</f>
        <v>96.774799999999999</v>
      </c>
      <c r="F31" s="1">
        <f t="shared" si="5"/>
        <v>96.837066666666672</v>
      </c>
      <c r="G31" s="1">
        <f t="shared" si="4"/>
        <v>96.774799999999999</v>
      </c>
      <c r="H31" s="5">
        <f t="shared" si="2"/>
        <v>96.774799999999999</v>
      </c>
      <c r="I31" s="5">
        <f t="shared" si="3"/>
        <v>96.774799999999999</v>
      </c>
      <c r="K31" s="36" t="s">
        <v>47</v>
      </c>
      <c r="L31" s="37" t="s">
        <v>56</v>
      </c>
      <c r="M31" s="38" t="s">
        <v>63</v>
      </c>
      <c r="N31" s="37" t="s">
        <v>62</v>
      </c>
      <c r="O31" s="39" t="s">
        <v>63</v>
      </c>
      <c r="P31" s="4" t="s">
        <v>64</v>
      </c>
      <c r="Q31" s="40" t="s">
        <v>47</v>
      </c>
      <c r="R31" s="41" t="s">
        <v>67</v>
      </c>
      <c r="S31" s="42" t="s">
        <v>63</v>
      </c>
      <c r="Y31" t="str">
        <f t="shared" si="6"/>
        <v>2017_3</v>
      </c>
      <c r="Z31" t="s">
        <v>0</v>
      </c>
      <c r="AA31" s="27">
        <f t="shared" si="7"/>
        <v>96.210800000000006</v>
      </c>
      <c r="AB31" t="s">
        <v>0</v>
      </c>
    </row>
    <row r="32" spans="1:28" x14ac:dyDescent="0.45">
      <c r="A32" s="1" t="str">
        <f t="shared" si="0"/>
        <v>2017Q3</v>
      </c>
      <c r="B32" s="2">
        <v>42917</v>
      </c>
      <c r="C32" s="1">
        <f t="shared" si="1"/>
        <v>2017</v>
      </c>
      <c r="D32" s="1">
        <f>VLOOKUP(B32,Q_GDP_Input!M:O,3,0)</f>
        <v>96.976200000000006</v>
      </c>
      <c r="E32" s="1">
        <f>IFERROR(VLOOKUP(B32,Q_GDP_Input!M:O,3,0),E29*(1+VLOOKUP(A32,Q_GDP_Input!B:E,4,0)))</f>
        <v>96.976200000000006</v>
      </c>
      <c r="F32" s="1">
        <f t="shared" si="5"/>
        <v>96.970799999999997</v>
      </c>
      <c r="G32" s="1">
        <f t="shared" si="4"/>
        <v>96.976200000000006</v>
      </c>
      <c r="H32" s="5">
        <f t="shared" si="2"/>
        <v>96.976200000000006</v>
      </c>
      <c r="I32" s="5">
        <f t="shared" si="3"/>
        <v>96.976200000000006</v>
      </c>
      <c r="K32" s="47">
        <v>2018</v>
      </c>
      <c r="L32" s="48">
        <f>AVERAGEIFS($G:$G,$C:$C,K32)</f>
        <v>98.255208333333329</v>
      </c>
      <c r="M32" s="49"/>
      <c r="N32" s="48">
        <f t="shared" ref="N32:N41" si="8">AVERAGEIFS($H:$H,$C:$C,K32)</f>
        <v>98.255208333333329</v>
      </c>
      <c r="O32" s="50"/>
      <c r="Q32" s="8">
        <v>2018</v>
      </c>
      <c r="R32" s="5">
        <f t="shared" ref="R32:R44" si="9">AVERAGEIFS($I:$I,$C:$C,Q32)</f>
        <v>98.255208333333329</v>
      </c>
      <c r="S32" s="33"/>
      <c r="Y32" t="str">
        <f t="shared" si="6"/>
        <v>2017_4</v>
      </c>
      <c r="Z32" t="s">
        <v>0</v>
      </c>
      <c r="AA32" s="27">
        <f t="shared" si="7"/>
        <v>96.613</v>
      </c>
      <c r="AB32" t="s">
        <v>0</v>
      </c>
    </row>
    <row r="33" spans="1:28" x14ac:dyDescent="0.45">
      <c r="A33" s="1" t="str">
        <f t="shared" si="0"/>
        <v>2017Q3</v>
      </c>
      <c r="B33" s="2">
        <v>42948</v>
      </c>
      <c r="C33" s="1">
        <f t="shared" si="1"/>
        <v>2017</v>
      </c>
      <c r="D33" s="1">
        <f>VLOOKUP(B33,Q_GDP_Input!M:O,3,0)</f>
        <v>97.1614</v>
      </c>
      <c r="E33" s="1">
        <f>IFERROR(VLOOKUP(B33,Q_GDP_Input!M:O,3,0),E30*(1+VLOOKUP(A33,Q_GDP_Input!B:E,4,0)))</f>
        <v>97.1614</v>
      </c>
      <c r="F33" s="1">
        <f t="shared" si="5"/>
        <v>97.238033333333348</v>
      </c>
      <c r="G33" s="1">
        <f t="shared" si="4"/>
        <v>97.1614</v>
      </c>
      <c r="H33" s="5">
        <f t="shared" si="2"/>
        <v>97.1614</v>
      </c>
      <c r="I33" s="5">
        <f t="shared" si="3"/>
        <v>97.1614</v>
      </c>
      <c r="K33" s="34">
        <v>2019</v>
      </c>
      <c r="L33" s="28">
        <f t="shared" ref="L33:L41" si="10">AVERAGEIFS($G:$G,$C:$C,K33)</f>
        <v>99.999999999999986</v>
      </c>
      <c r="M33" s="33"/>
      <c r="N33" s="28">
        <f t="shared" si="8"/>
        <v>99.999999999999986</v>
      </c>
      <c r="O33" s="29"/>
      <c r="Q33" s="8">
        <v>2019</v>
      </c>
      <c r="R33" s="5">
        <f t="shared" si="9"/>
        <v>99.999999999999986</v>
      </c>
      <c r="S33" s="33"/>
      <c r="Y33" t="str">
        <f t="shared" si="6"/>
        <v>2017_5</v>
      </c>
      <c r="Z33" t="s">
        <v>0</v>
      </c>
      <c r="AA33" s="27">
        <f t="shared" si="7"/>
        <v>96.760199999999998</v>
      </c>
      <c r="AB33" t="s">
        <v>0</v>
      </c>
    </row>
    <row r="34" spans="1:28" x14ac:dyDescent="0.45">
      <c r="A34" s="1" t="str">
        <f t="shared" si="0"/>
        <v>2017Q3</v>
      </c>
      <c r="B34" s="2">
        <v>42979</v>
      </c>
      <c r="C34" s="1">
        <f t="shared" ref="C34:C65" si="11">YEAR(B34)</f>
        <v>2017</v>
      </c>
      <c r="D34" s="1">
        <f>VLOOKUP(B34,Q_GDP_Input!M:O,3,0)</f>
        <v>97.576499999999996</v>
      </c>
      <c r="E34" s="1">
        <f>IFERROR(VLOOKUP(B34,Q_GDP_Input!M:O,3,0),E31*(1+VLOOKUP(A34,Q_GDP_Input!B:E,4,0)))</f>
        <v>97.576499999999996</v>
      </c>
      <c r="F34" s="1">
        <f t="shared" si="5"/>
        <v>97.448899999999995</v>
      </c>
      <c r="G34" s="1">
        <f t="shared" si="4"/>
        <v>97.576499999999996</v>
      </c>
      <c r="H34" s="5">
        <f t="shared" ref="H34:H65" si="12">G34*(1+IFERROR(VLOOKUP(C34,$N$6:$O$10,2,0),0))</f>
        <v>97.576499999999996</v>
      </c>
      <c r="I34" s="5">
        <f t="shared" si="3"/>
        <v>97.576499999999996</v>
      </c>
      <c r="K34" s="34">
        <f t="shared" ref="K34:K41" si="13">K33+1</f>
        <v>2020</v>
      </c>
      <c r="L34" s="28">
        <f t="shared" si="10"/>
        <v>90.036899999999989</v>
      </c>
      <c r="M34" s="33"/>
      <c r="N34" s="28">
        <f t="shared" si="8"/>
        <v>90.036899999999989</v>
      </c>
      <c r="O34" s="29"/>
      <c r="Q34" s="8">
        <f t="shared" ref="Q34:Q44" si="14">Q33+1</f>
        <v>2020</v>
      </c>
      <c r="R34" s="5">
        <f t="shared" si="9"/>
        <v>90.036899999999989</v>
      </c>
      <c r="S34" s="33"/>
      <c r="Y34" t="str">
        <f t="shared" si="6"/>
        <v>2017_6</v>
      </c>
      <c r="Z34" t="s">
        <v>0</v>
      </c>
      <c r="AA34" s="27">
        <f t="shared" si="7"/>
        <v>96.774799999999999</v>
      </c>
      <c r="AB34" t="s">
        <v>0</v>
      </c>
    </row>
    <row r="35" spans="1:28" x14ac:dyDescent="0.45">
      <c r="A35" s="1" t="str">
        <f t="shared" si="0"/>
        <v>2017Q4</v>
      </c>
      <c r="B35" s="2">
        <v>43009</v>
      </c>
      <c r="C35" s="1">
        <f t="shared" si="11"/>
        <v>2017</v>
      </c>
      <c r="D35" s="1">
        <f>VLOOKUP(B35,Q_GDP_Input!M:O,3,0)</f>
        <v>97.608800000000002</v>
      </c>
      <c r="E35" s="1">
        <f>IFERROR(VLOOKUP(B35,Q_GDP_Input!M:O,3,0),E32*(1+VLOOKUP(A35,Q_GDP_Input!B:E,4,0)))</f>
        <v>97.608800000000002</v>
      </c>
      <c r="F35" s="1">
        <f t="shared" si="5"/>
        <v>97.670900000000003</v>
      </c>
      <c r="G35" s="1">
        <f t="shared" si="4"/>
        <v>97.608800000000002</v>
      </c>
      <c r="H35" s="5">
        <f t="shared" si="12"/>
        <v>97.608800000000002</v>
      </c>
      <c r="I35" s="5">
        <f t="shared" si="3"/>
        <v>97.608800000000002</v>
      </c>
      <c r="K35" s="34">
        <f t="shared" si="13"/>
        <v>2021</v>
      </c>
      <c r="L35" s="28">
        <f t="shared" si="10"/>
        <v>97.625558333333331</v>
      </c>
      <c r="M35" s="33"/>
      <c r="N35" s="28">
        <f t="shared" si="8"/>
        <v>97.625558333333331</v>
      </c>
      <c r="O35" s="29"/>
      <c r="Q35" s="8">
        <f t="shared" si="14"/>
        <v>2021</v>
      </c>
      <c r="R35" s="5">
        <f t="shared" si="9"/>
        <v>97.625558333333331</v>
      </c>
      <c r="S35" s="33"/>
      <c r="Y35" t="str">
        <f t="shared" si="6"/>
        <v>2017_7</v>
      </c>
      <c r="Z35" t="s">
        <v>0</v>
      </c>
      <c r="AA35" s="27">
        <f t="shared" si="7"/>
        <v>96.976200000000006</v>
      </c>
      <c r="AB35" t="s">
        <v>0</v>
      </c>
    </row>
    <row r="36" spans="1:28" x14ac:dyDescent="0.45">
      <c r="A36" s="1" t="str">
        <f t="shared" si="0"/>
        <v>2017Q4</v>
      </c>
      <c r="B36" s="2">
        <v>43040</v>
      </c>
      <c r="C36" s="1">
        <f t="shared" si="11"/>
        <v>2017</v>
      </c>
      <c r="D36" s="1">
        <f>VLOOKUP(B36,Q_GDP_Input!M:O,3,0)</f>
        <v>97.827399999999997</v>
      </c>
      <c r="E36" s="1">
        <f>IFERROR(VLOOKUP(B36,Q_GDP_Input!M:O,3,0),E33*(1+VLOOKUP(A36,Q_GDP_Input!B:E,4,0)))</f>
        <v>97.827399999999997</v>
      </c>
      <c r="F36" s="1">
        <f t="shared" si="5"/>
        <v>97.829666666666654</v>
      </c>
      <c r="G36" s="1">
        <f t="shared" si="4"/>
        <v>97.827399999999997</v>
      </c>
      <c r="H36" s="5">
        <f t="shared" si="12"/>
        <v>97.827399999999997</v>
      </c>
      <c r="I36" s="5">
        <f t="shared" si="3"/>
        <v>97.827399999999997</v>
      </c>
      <c r="K36" s="34">
        <f t="shared" si="13"/>
        <v>2022</v>
      </c>
      <c r="L36" s="28">
        <f t="shared" si="10"/>
        <v>101.94139999999999</v>
      </c>
      <c r="M36" s="33"/>
      <c r="N36" s="28">
        <f t="shared" si="8"/>
        <v>101.94139999999999</v>
      </c>
      <c r="O36" s="29"/>
      <c r="Q36" s="8">
        <f t="shared" si="14"/>
        <v>2022</v>
      </c>
      <c r="R36" s="5">
        <f t="shared" si="9"/>
        <v>101.94139999999999</v>
      </c>
      <c r="S36" s="33"/>
      <c r="Y36" t="str">
        <f t="shared" si="6"/>
        <v>2017_8</v>
      </c>
      <c r="Z36" t="s">
        <v>0</v>
      </c>
      <c r="AA36" s="27">
        <f t="shared" si="7"/>
        <v>97.1614</v>
      </c>
      <c r="AB36" t="s">
        <v>0</v>
      </c>
    </row>
    <row r="37" spans="1:28" x14ac:dyDescent="0.45">
      <c r="A37" s="1" t="str">
        <f t="shared" si="0"/>
        <v>2017Q4</v>
      </c>
      <c r="B37" s="2">
        <v>43070</v>
      </c>
      <c r="C37" s="1">
        <f t="shared" si="11"/>
        <v>2017</v>
      </c>
      <c r="D37" s="1">
        <f>VLOOKUP(B37,Q_GDP_Input!M:O,3,0)</f>
        <v>98.052800000000005</v>
      </c>
      <c r="E37" s="1">
        <f>IFERROR(VLOOKUP(B37,Q_GDP_Input!M:O,3,0),E34*(1+VLOOKUP(A37,Q_GDP_Input!B:E,4,0)))</f>
        <v>98.052800000000005</v>
      </c>
      <c r="F37" s="1">
        <f t="shared" si="5"/>
        <v>97.904100000000014</v>
      </c>
      <c r="G37" s="1">
        <f t="shared" si="4"/>
        <v>98.052800000000005</v>
      </c>
      <c r="H37" s="5">
        <f t="shared" si="12"/>
        <v>98.052800000000005</v>
      </c>
      <c r="I37" s="5">
        <f t="shared" si="3"/>
        <v>98.052800000000005</v>
      </c>
      <c r="K37" s="34">
        <f t="shared" si="13"/>
        <v>2023</v>
      </c>
      <c r="L37" s="28">
        <f t="shared" si="10"/>
        <v>102.53613333333332</v>
      </c>
      <c r="M37" s="30">
        <f>L37/L36-1</f>
        <v>5.834070685053705E-3</v>
      </c>
      <c r="N37" s="28">
        <f t="shared" si="8"/>
        <v>101.32271348369459</v>
      </c>
      <c r="O37" s="30">
        <f>N37/N36-1</f>
        <v>-6.0690408048683642E-3</v>
      </c>
      <c r="Q37" s="8">
        <f t="shared" si="14"/>
        <v>2023</v>
      </c>
      <c r="R37" s="5">
        <f t="shared" si="9"/>
        <v>101.32271348369459</v>
      </c>
      <c r="S37" s="30">
        <f t="shared" ref="S37:S44" si="15">R37/R36-1</f>
        <v>-6.0690408048683642E-3</v>
      </c>
      <c r="Y37" t="str">
        <f t="shared" ref="Y37:Y68" si="16">C34&amp;"_"&amp;MONTH(B34)</f>
        <v>2017_9</v>
      </c>
      <c r="Z37" t="s">
        <v>0</v>
      </c>
      <c r="AA37" s="27">
        <f t="shared" si="7"/>
        <v>97.576499999999996</v>
      </c>
      <c r="AB37" t="s">
        <v>0</v>
      </c>
    </row>
    <row r="38" spans="1:28" x14ac:dyDescent="0.45">
      <c r="A38" s="1" t="str">
        <f t="shared" si="0"/>
        <v>2018Q1</v>
      </c>
      <c r="B38" s="2">
        <v>43101</v>
      </c>
      <c r="C38" s="1">
        <f t="shared" si="11"/>
        <v>2018</v>
      </c>
      <c r="D38" s="1">
        <f>VLOOKUP(B38,Q_GDP_Input!M:O,3,0)</f>
        <v>97.832099999999997</v>
      </c>
      <c r="E38" s="1">
        <f>IFERROR(VLOOKUP(B38,Q_GDP_Input!M:O,3,0),E35*(1+VLOOKUP(A38,Q_GDP_Input!B:E,4,0)))</f>
        <v>97.832099999999997</v>
      </c>
      <c r="F38" s="1">
        <f t="shared" si="5"/>
        <v>97.9208</v>
      </c>
      <c r="G38" s="1">
        <f t="shared" si="4"/>
        <v>97.832099999999997</v>
      </c>
      <c r="H38" s="5">
        <f t="shared" si="12"/>
        <v>97.832099999999997</v>
      </c>
      <c r="I38" s="5">
        <f t="shared" si="3"/>
        <v>97.832099999999997</v>
      </c>
      <c r="K38" s="34">
        <f t="shared" si="13"/>
        <v>2024</v>
      </c>
      <c r="L38" s="28">
        <f t="shared" si="10"/>
        <v>102.63239999999998</v>
      </c>
      <c r="M38" s="30">
        <f>L38/L37-1</f>
        <v>9.3885602603815954E-4</v>
      </c>
      <c r="N38" s="28">
        <f t="shared" si="8"/>
        <v>102.45044027661653</v>
      </c>
      <c r="O38" s="30">
        <f>N38/N37-1</f>
        <v>1.113004926682537E-2</v>
      </c>
      <c r="Q38" s="8">
        <f t="shared" si="14"/>
        <v>2024</v>
      </c>
      <c r="R38" s="5">
        <f t="shared" si="9"/>
        <v>102.45044027661653</v>
      </c>
      <c r="S38" s="30">
        <f t="shared" si="15"/>
        <v>1.113004926682537E-2</v>
      </c>
      <c r="Y38" t="str">
        <f t="shared" si="16"/>
        <v>2017_10</v>
      </c>
      <c r="Z38" t="s">
        <v>0</v>
      </c>
      <c r="AA38" s="27">
        <f t="shared" si="7"/>
        <v>97.608800000000002</v>
      </c>
      <c r="AB38" t="s">
        <v>0</v>
      </c>
    </row>
    <row r="39" spans="1:28" x14ac:dyDescent="0.45">
      <c r="A39" s="1" t="str">
        <f t="shared" si="0"/>
        <v>2018Q1</v>
      </c>
      <c r="B39" s="2">
        <v>43132</v>
      </c>
      <c r="C39" s="1">
        <f t="shared" si="11"/>
        <v>2018</v>
      </c>
      <c r="D39" s="1">
        <f>VLOOKUP(B39,Q_GDP_Input!M:O,3,0)</f>
        <v>97.877499999999998</v>
      </c>
      <c r="E39" s="1">
        <f>IFERROR(VLOOKUP(B39,Q_GDP_Input!M:O,3,0),E36*(1+VLOOKUP(A39,Q_GDP_Input!B:E,4,0)))</f>
        <v>97.877499999999998</v>
      </c>
      <c r="F39" s="1">
        <f t="shared" si="5"/>
        <v>97.903433333333325</v>
      </c>
      <c r="G39" s="1">
        <f t="shared" si="4"/>
        <v>97.877499999999998</v>
      </c>
      <c r="H39" s="5">
        <f t="shared" si="12"/>
        <v>97.877499999999998</v>
      </c>
      <c r="I39" s="5">
        <f t="shared" si="3"/>
        <v>97.877499999999998</v>
      </c>
      <c r="K39" s="34">
        <f t="shared" si="13"/>
        <v>2025</v>
      </c>
      <c r="L39" s="28">
        <f t="shared" si="10"/>
        <v>102.63239999999998</v>
      </c>
      <c r="M39" s="30">
        <f>L39/L38-1</f>
        <v>0</v>
      </c>
      <c r="N39" s="28">
        <f t="shared" si="8"/>
        <v>104.2978234766165</v>
      </c>
      <c r="O39" s="30">
        <f>N39/N38-1</f>
        <v>1.803196936013185E-2</v>
      </c>
      <c r="Q39" s="8">
        <f t="shared" si="14"/>
        <v>2025</v>
      </c>
      <c r="R39" s="5">
        <f t="shared" si="9"/>
        <v>104.2978234766165</v>
      </c>
      <c r="S39" s="30">
        <f t="shared" si="15"/>
        <v>1.803196936013185E-2</v>
      </c>
      <c r="Y39" t="str">
        <f t="shared" si="16"/>
        <v>2017_11</v>
      </c>
      <c r="Z39" t="s">
        <v>0</v>
      </c>
      <c r="AA39" s="27">
        <f t="shared" si="7"/>
        <v>97.827399999999997</v>
      </c>
      <c r="AB39" t="s">
        <v>0</v>
      </c>
    </row>
    <row r="40" spans="1:28" x14ac:dyDescent="0.45">
      <c r="A40" s="1" t="str">
        <f t="shared" si="0"/>
        <v>2018Q1</v>
      </c>
      <c r="B40" s="2">
        <v>43160</v>
      </c>
      <c r="C40" s="1">
        <f t="shared" si="11"/>
        <v>2018</v>
      </c>
      <c r="D40" s="1">
        <f>VLOOKUP(B40,Q_GDP_Input!M:O,3,0)</f>
        <v>98.000699999999995</v>
      </c>
      <c r="E40" s="1">
        <f>IFERROR(VLOOKUP(B40,Q_GDP_Input!M:O,3,0),E37*(1+VLOOKUP(A40,Q_GDP_Input!B:E,4,0)))</f>
        <v>98.000699999999995</v>
      </c>
      <c r="F40" s="1">
        <f t="shared" si="5"/>
        <v>97.882400000000004</v>
      </c>
      <c r="G40" s="1">
        <f t="shared" si="4"/>
        <v>98.000699999999995</v>
      </c>
      <c r="H40" s="5">
        <f t="shared" si="12"/>
        <v>98.000699999999995</v>
      </c>
      <c r="I40" s="5">
        <f t="shared" si="3"/>
        <v>98.000699999999995</v>
      </c>
      <c r="K40" s="34">
        <f t="shared" si="13"/>
        <v>2026</v>
      </c>
      <c r="L40" s="28">
        <f t="shared" si="10"/>
        <v>102.63239999999998</v>
      </c>
      <c r="M40" s="30">
        <f>L40/L39-1</f>
        <v>0</v>
      </c>
      <c r="N40" s="28">
        <f t="shared" si="8"/>
        <v>106.14520667661652</v>
      </c>
      <c r="O40" s="30">
        <f>N40/N39-1</f>
        <v>1.77125767194386E-2</v>
      </c>
      <c r="Q40" s="8">
        <f t="shared" si="14"/>
        <v>2026</v>
      </c>
      <c r="R40" s="5">
        <f t="shared" si="9"/>
        <v>106.14520667661652</v>
      </c>
      <c r="S40" s="30">
        <f t="shared" si="15"/>
        <v>1.77125767194386E-2</v>
      </c>
      <c r="Y40" t="str">
        <f t="shared" si="16"/>
        <v>2017_12</v>
      </c>
      <c r="Z40" t="s">
        <v>0</v>
      </c>
      <c r="AA40" s="27">
        <f t="shared" si="7"/>
        <v>98.052800000000005</v>
      </c>
      <c r="AB40" t="s">
        <v>0</v>
      </c>
    </row>
    <row r="41" spans="1:28" x14ac:dyDescent="0.45">
      <c r="A41" s="1" t="str">
        <f t="shared" si="0"/>
        <v>2018Q2</v>
      </c>
      <c r="B41" s="2">
        <v>43191</v>
      </c>
      <c r="C41" s="1">
        <f t="shared" si="11"/>
        <v>2018</v>
      </c>
      <c r="D41" s="1">
        <f>VLOOKUP(B41,Q_GDP_Input!M:O,3,0)</f>
        <v>97.769000000000005</v>
      </c>
      <c r="E41" s="1">
        <f>IFERROR(VLOOKUP(B41,Q_GDP_Input!M:O,3,0),E38*(1+VLOOKUP(A41,Q_GDP_Input!B:E,4,0)))</f>
        <v>97.769000000000005</v>
      </c>
      <c r="F41" s="1">
        <f t="shared" si="5"/>
        <v>97.951066666666676</v>
      </c>
      <c r="G41" s="1">
        <f t="shared" si="4"/>
        <v>97.769000000000005</v>
      </c>
      <c r="H41" s="5">
        <f t="shared" si="12"/>
        <v>97.769000000000005</v>
      </c>
      <c r="I41" s="5">
        <f t="shared" si="3"/>
        <v>97.769000000000005</v>
      </c>
      <c r="K41" s="35">
        <f t="shared" si="13"/>
        <v>2027</v>
      </c>
      <c r="L41" s="31">
        <f t="shared" si="10"/>
        <v>102.63239999999998</v>
      </c>
      <c r="M41" s="32">
        <f>L41/L40-1</f>
        <v>0</v>
      </c>
      <c r="N41" s="31">
        <f t="shared" si="8"/>
        <v>107.88995747661654</v>
      </c>
      <c r="O41" s="32">
        <f>N41/N40-1</f>
        <v>1.6437396041025121E-2</v>
      </c>
      <c r="Q41" s="8">
        <f t="shared" si="14"/>
        <v>2027</v>
      </c>
      <c r="R41" s="5">
        <f t="shared" si="9"/>
        <v>107.88995747661654</v>
      </c>
      <c r="S41" s="30">
        <f t="shared" si="15"/>
        <v>1.6437396041025121E-2</v>
      </c>
      <c r="Y41" t="str">
        <f t="shared" si="16"/>
        <v>2018_1</v>
      </c>
      <c r="Z41" t="s">
        <v>0</v>
      </c>
      <c r="AA41" s="27">
        <f t="shared" si="7"/>
        <v>97.832099999999997</v>
      </c>
      <c r="AB41" t="s">
        <v>0</v>
      </c>
    </row>
    <row r="42" spans="1:28" x14ac:dyDescent="0.45">
      <c r="A42" s="1" t="str">
        <f t="shared" si="0"/>
        <v>2018Q2</v>
      </c>
      <c r="B42" s="2">
        <v>43221</v>
      </c>
      <c r="C42" s="1">
        <f t="shared" si="11"/>
        <v>2018</v>
      </c>
      <c r="D42" s="1">
        <f>VLOOKUP(B42,Q_GDP_Input!M:O,3,0)</f>
        <v>98.083500000000001</v>
      </c>
      <c r="E42" s="1">
        <f>IFERROR(VLOOKUP(B42,Q_GDP_Input!M:O,3,0),E39*(1+VLOOKUP(A42,Q_GDP_Input!B:E,4,0)))</f>
        <v>98.083500000000001</v>
      </c>
      <c r="F42" s="1">
        <f t="shared" si="5"/>
        <v>98.094033333333343</v>
      </c>
      <c r="G42" s="1">
        <f t="shared" si="4"/>
        <v>98.083500000000001</v>
      </c>
      <c r="H42" s="5">
        <f t="shared" si="12"/>
        <v>98.083500000000001</v>
      </c>
      <c r="I42" s="5">
        <f t="shared" si="3"/>
        <v>98.083500000000001</v>
      </c>
      <c r="Q42" s="8">
        <f t="shared" si="14"/>
        <v>2028</v>
      </c>
      <c r="R42" s="5">
        <f t="shared" si="9"/>
        <v>109.83197671119568</v>
      </c>
      <c r="S42" s="30">
        <f t="shared" si="15"/>
        <v>1.8000000000000238E-2</v>
      </c>
      <c r="Y42" t="str">
        <f t="shared" si="16"/>
        <v>2018_2</v>
      </c>
      <c r="Z42" t="s">
        <v>0</v>
      </c>
      <c r="AA42" s="27">
        <f t="shared" si="7"/>
        <v>97.877499999999998</v>
      </c>
      <c r="AB42" t="s">
        <v>0</v>
      </c>
    </row>
    <row r="43" spans="1:28" x14ac:dyDescent="0.45">
      <c r="A43" s="1" t="str">
        <f t="shared" si="0"/>
        <v>2018Q2</v>
      </c>
      <c r="B43" s="2">
        <v>43252</v>
      </c>
      <c r="C43" s="1">
        <f t="shared" si="11"/>
        <v>2018</v>
      </c>
      <c r="D43" s="1">
        <f>VLOOKUP(B43,Q_GDP_Input!M:O,3,0)</f>
        <v>98.429599999999994</v>
      </c>
      <c r="E43" s="1">
        <f>IFERROR(VLOOKUP(B43,Q_GDP_Input!M:O,3,0),E40*(1+VLOOKUP(A43,Q_GDP_Input!B:E,4,0)))</f>
        <v>98.429599999999994</v>
      </c>
      <c r="F43" s="1">
        <f t="shared" si="5"/>
        <v>98.266300000000001</v>
      </c>
      <c r="G43" s="1">
        <f t="shared" si="4"/>
        <v>98.429599999999994</v>
      </c>
      <c r="H43" s="5">
        <f t="shared" si="12"/>
        <v>98.429599999999994</v>
      </c>
      <c r="I43" s="5">
        <f t="shared" si="3"/>
        <v>98.429599999999994</v>
      </c>
      <c r="Q43" s="8">
        <f t="shared" si="14"/>
        <v>2029</v>
      </c>
      <c r="R43" s="5">
        <f t="shared" si="9"/>
        <v>111.80895229199722</v>
      </c>
      <c r="S43" s="30">
        <f t="shared" si="15"/>
        <v>1.8000000000000016E-2</v>
      </c>
      <c r="Y43" t="str">
        <f t="shared" si="16"/>
        <v>2018_3</v>
      </c>
      <c r="Z43" t="s">
        <v>0</v>
      </c>
      <c r="AA43" s="27">
        <f t="shared" si="7"/>
        <v>98.000699999999995</v>
      </c>
      <c r="AB43" t="s">
        <v>0</v>
      </c>
    </row>
    <row r="44" spans="1:28" x14ac:dyDescent="0.45">
      <c r="A44" s="1" t="str">
        <f t="shared" si="0"/>
        <v>2018Q3</v>
      </c>
      <c r="B44" s="2">
        <v>43282</v>
      </c>
      <c r="C44" s="1">
        <f t="shared" si="11"/>
        <v>2018</v>
      </c>
      <c r="D44" s="1">
        <f>VLOOKUP(B44,Q_GDP_Input!M:O,3,0)</f>
        <v>98.285799999999995</v>
      </c>
      <c r="E44" s="1">
        <f>IFERROR(VLOOKUP(B44,Q_GDP_Input!M:O,3,0),E41*(1+VLOOKUP(A44,Q_GDP_Input!B:E,4,0)))</f>
        <v>98.285799999999995</v>
      </c>
      <c r="F44" s="1">
        <f t="shared" si="5"/>
        <v>98.388599999999997</v>
      </c>
      <c r="G44" s="1">
        <f t="shared" si="4"/>
        <v>98.285799999999995</v>
      </c>
      <c r="H44" s="5">
        <f t="shared" si="12"/>
        <v>98.285799999999995</v>
      </c>
      <c r="I44" s="5">
        <f t="shared" si="3"/>
        <v>98.285799999999995</v>
      </c>
      <c r="Q44" s="10">
        <f t="shared" si="14"/>
        <v>2030</v>
      </c>
      <c r="R44" s="43">
        <f t="shared" si="9"/>
        <v>113.82151343325313</v>
      </c>
      <c r="S44" s="32">
        <f t="shared" si="15"/>
        <v>1.7999999999999794E-2</v>
      </c>
      <c r="Y44" t="str">
        <f t="shared" si="16"/>
        <v>2018_4</v>
      </c>
      <c r="Z44" t="s">
        <v>0</v>
      </c>
      <c r="AA44" s="27">
        <f t="shared" si="7"/>
        <v>97.769000000000005</v>
      </c>
      <c r="AB44" t="s">
        <v>0</v>
      </c>
    </row>
    <row r="45" spans="1:28" x14ac:dyDescent="0.45">
      <c r="A45" s="1" t="str">
        <f t="shared" si="0"/>
        <v>2018Q3</v>
      </c>
      <c r="B45" s="2">
        <v>43313</v>
      </c>
      <c r="C45" s="1">
        <f t="shared" si="11"/>
        <v>2018</v>
      </c>
      <c r="D45" s="1">
        <f>VLOOKUP(B45,Q_GDP_Input!M:O,3,0)</f>
        <v>98.450400000000002</v>
      </c>
      <c r="E45" s="1">
        <f>IFERROR(VLOOKUP(B45,Q_GDP_Input!M:O,3,0),E42*(1+VLOOKUP(A45,Q_GDP_Input!B:E,4,0)))</f>
        <v>98.450400000000002</v>
      </c>
      <c r="F45" s="1">
        <f t="shared" si="5"/>
        <v>98.444200000000009</v>
      </c>
      <c r="G45" s="1">
        <f t="shared" si="4"/>
        <v>98.450400000000002</v>
      </c>
      <c r="H45" s="5">
        <f t="shared" si="12"/>
        <v>98.450400000000002</v>
      </c>
      <c r="I45" s="5">
        <f t="shared" si="3"/>
        <v>98.450400000000002</v>
      </c>
      <c r="K45" s="1"/>
      <c r="L45" s="1"/>
      <c r="M45" s="1"/>
      <c r="N45" s="1"/>
      <c r="O45" s="1"/>
      <c r="Y45" t="str">
        <f t="shared" si="16"/>
        <v>2018_5</v>
      </c>
      <c r="Z45" t="s">
        <v>0</v>
      </c>
      <c r="AA45" s="27">
        <f t="shared" si="7"/>
        <v>98.083500000000001</v>
      </c>
      <c r="AB45" t="s">
        <v>0</v>
      </c>
    </row>
    <row r="46" spans="1:28" x14ac:dyDescent="0.45">
      <c r="A46" s="1" t="str">
        <f t="shared" si="0"/>
        <v>2018Q3</v>
      </c>
      <c r="B46" s="2">
        <v>43344</v>
      </c>
      <c r="C46" s="1">
        <f t="shared" si="11"/>
        <v>2018</v>
      </c>
      <c r="D46" s="1">
        <f>VLOOKUP(B46,Q_GDP_Input!M:O,3,0)</f>
        <v>98.596400000000003</v>
      </c>
      <c r="E46" s="1">
        <f>IFERROR(VLOOKUP(B46,Q_GDP_Input!M:O,3,0),E43*(1+VLOOKUP(A46,Q_GDP_Input!B:E,4,0)))</f>
        <v>98.596400000000003</v>
      </c>
      <c r="F46" s="1">
        <f t="shared" si="5"/>
        <v>98.513933333333341</v>
      </c>
      <c r="G46" s="1">
        <f t="shared" si="4"/>
        <v>98.596400000000003</v>
      </c>
      <c r="H46" s="5">
        <f t="shared" si="12"/>
        <v>98.596400000000003</v>
      </c>
      <c r="I46" s="5">
        <f t="shared" si="3"/>
        <v>98.596400000000003</v>
      </c>
      <c r="K46" s="1"/>
      <c r="L46" s="1"/>
      <c r="M46" s="1"/>
      <c r="N46" s="1"/>
      <c r="O46" s="1"/>
      <c r="Y46" t="str">
        <f t="shared" si="16"/>
        <v>2018_6</v>
      </c>
      <c r="Z46" t="s">
        <v>0</v>
      </c>
      <c r="AA46" s="27">
        <f t="shared" si="7"/>
        <v>98.429599999999994</v>
      </c>
      <c r="AB46" t="s">
        <v>0</v>
      </c>
    </row>
    <row r="47" spans="1:28" x14ac:dyDescent="0.45">
      <c r="A47" s="1" t="str">
        <f t="shared" si="0"/>
        <v>2018Q4</v>
      </c>
      <c r="B47" s="2">
        <v>43374</v>
      </c>
      <c r="C47" s="1">
        <f t="shared" si="11"/>
        <v>2018</v>
      </c>
      <c r="D47" s="1">
        <f>VLOOKUP(B47,Q_GDP_Input!M:O,3,0)</f>
        <v>98.495000000000005</v>
      </c>
      <c r="E47" s="1">
        <f>IFERROR(VLOOKUP(B47,Q_GDP_Input!M:O,3,0),E44*(1+VLOOKUP(A47,Q_GDP_Input!B:E,4,0)))</f>
        <v>98.495000000000005</v>
      </c>
      <c r="F47" s="1">
        <f t="shared" si="5"/>
        <v>98.614333333333335</v>
      </c>
      <c r="G47" s="1">
        <f t="shared" si="4"/>
        <v>98.495000000000005</v>
      </c>
      <c r="H47" s="5">
        <f t="shared" si="12"/>
        <v>98.495000000000005</v>
      </c>
      <c r="I47" s="5">
        <f t="shared" si="3"/>
        <v>98.495000000000005</v>
      </c>
      <c r="K47" s="1"/>
      <c r="L47" s="1"/>
      <c r="M47" s="1"/>
      <c r="N47" s="1"/>
      <c r="O47" s="1"/>
      <c r="Y47" t="str">
        <f t="shared" si="16"/>
        <v>2018_7</v>
      </c>
      <c r="Z47" t="s">
        <v>0</v>
      </c>
      <c r="AA47" s="27">
        <f t="shared" si="7"/>
        <v>98.285799999999995</v>
      </c>
      <c r="AB47" t="s">
        <v>0</v>
      </c>
    </row>
    <row r="48" spans="1:28" x14ac:dyDescent="0.45">
      <c r="A48" s="1" t="str">
        <f t="shared" si="0"/>
        <v>2018Q4</v>
      </c>
      <c r="B48" s="2">
        <v>43405</v>
      </c>
      <c r="C48" s="1">
        <f t="shared" si="11"/>
        <v>2018</v>
      </c>
      <c r="D48" s="1">
        <f>VLOOKUP(B48,Q_GDP_Input!M:O,3,0)</f>
        <v>98.751599999999996</v>
      </c>
      <c r="E48" s="1">
        <f>IFERROR(VLOOKUP(B48,Q_GDP_Input!M:O,3,0),E45*(1+VLOOKUP(A48,Q_GDP_Input!B:E,4,0)))</f>
        <v>98.751599999999996</v>
      </c>
      <c r="F48" s="1">
        <f t="shared" si="5"/>
        <v>98.579166666666666</v>
      </c>
      <c r="G48" s="1">
        <f t="shared" si="4"/>
        <v>98.751599999999996</v>
      </c>
      <c r="H48" s="5">
        <f t="shared" si="12"/>
        <v>98.751599999999996</v>
      </c>
      <c r="I48" s="5">
        <f t="shared" si="3"/>
        <v>98.751599999999996</v>
      </c>
      <c r="K48" s="1"/>
      <c r="L48" s="1"/>
      <c r="M48" s="1"/>
      <c r="N48" s="1"/>
      <c r="O48" s="1"/>
      <c r="Y48" t="str">
        <f t="shared" si="16"/>
        <v>2018_8</v>
      </c>
      <c r="Z48" t="s">
        <v>0</v>
      </c>
      <c r="AA48" s="27">
        <f t="shared" si="7"/>
        <v>98.450400000000002</v>
      </c>
      <c r="AB48" t="s">
        <v>0</v>
      </c>
    </row>
    <row r="49" spans="1:28" x14ac:dyDescent="0.45">
      <c r="A49" s="1" t="str">
        <f t="shared" si="0"/>
        <v>2018Q4</v>
      </c>
      <c r="B49" s="2">
        <v>43435</v>
      </c>
      <c r="C49" s="1">
        <f t="shared" si="11"/>
        <v>2018</v>
      </c>
      <c r="D49" s="1">
        <f>VLOOKUP(B49,Q_GDP_Input!M:O,3,0)</f>
        <v>98.490899999999996</v>
      </c>
      <c r="E49" s="1">
        <f>IFERROR(VLOOKUP(B49,Q_GDP_Input!M:O,3,0),E46*(1+VLOOKUP(A49,Q_GDP_Input!B:E,4,0)))</f>
        <v>98.490899999999996</v>
      </c>
      <c r="F49" s="1">
        <f t="shared" si="5"/>
        <v>98.699866666666665</v>
      </c>
      <c r="G49" s="1">
        <f t="shared" si="4"/>
        <v>98.490899999999996</v>
      </c>
      <c r="H49" s="5">
        <f t="shared" si="12"/>
        <v>98.490899999999996</v>
      </c>
      <c r="I49" s="5">
        <f t="shared" si="3"/>
        <v>98.490899999999996</v>
      </c>
      <c r="K49" s="1"/>
      <c r="L49" s="1"/>
      <c r="M49" s="1"/>
      <c r="N49" s="1"/>
      <c r="O49" s="1"/>
      <c r="Y49" t="str">
        <f t="shared" si="16"/>
        <v>2018_9</v>
      </c>
      <c r="Z49" t="s">
        <v>0</v>
      </c>
      <c r="AA49" s="27">
        <f t="shared" si="7"/>
        <v>98.596400000000003</v>
      </c>
      <c r="AB49" t="s">
        <v>0</v>
      </c>
    </row>
    <row r="50" spans="1:28" x14ac:dyDescent="0.45">
      <c r="A50" s="1" t="str">
        <f t="shared" si="0"/>
        <v>2019Q1</v>
      </c>
      <c r="B50" s="2">
        <v>43466</v>
      </c>
      <c r="C50" s="1">
        <f t="shared" si="11"/>
        <v>2019</v>
      </c>
      <c r="D50" s="1">
        <f>VLOOKUP(B50,Q_GDP_Input!M:O,3,0)</f>
        <v>98.857100000000003</v>
      </c>
      <c r="E50" s="1">
        <f>IFERROR(VLOOKUP(B50,Q_GDP_Input!M:O,3,0),E47*(1+VLOOKUP(A50,Q_GDP_Input!B:E,4,0)))</f>
        <v>98.857100000000003</v>
      </c>
      <c r="F50" s="1">
        <f t="shared" si="5"/>
        <v>98.959299999999999</v>
      </c>
      <c r="G50" s="1">
        <f t="shared" si="4"/>
        <v>98.857100000000003</v>
      </c>
      <c r="H50" s="5">
        <f t="shared" si="12"/>
        <v>98.857100000000003</v>
      </c>
      <c r="I50" s="5">
        <f t="shared" si="3"/>
        <v>98.857100000000003</v>
      </c>
      <c r="K50" s="1"/>
      <c r="L50" s="1"/>
      <c r="M50" s="1"/>
      <c r="N50" s="1"/>
      <c r="O50" s="1"/>
      <c r="Y50" t="str">
        <f t="shared" si="16"/>
        <v>2018_10</v>
      </c>
      <c r="Z50" t="s">
        <v>0</v>
      </c>
      <c r="AA50" s="27">
        <f t="shared" si="7"/>
        <v>98.495000000000005</v>
      </c>
      <c r="AB50" t="s">
        <v>0</v>
      </c>
    </row>
    <row r="51" spans="1:28" x14ac:dyDescent="0.45">
      <c r="A51" s="1" t="str">
        <f t="shared" si="0"/>
        <v>2019Q1</v>
      </c>
      <c r="B51" s="2">
        <v>43497</v>
      </c>
      <c r="C51" s="1">
        <f t="shared" si="11"/>
        <v>2019</v>
      </c>
      <c r="D51" s="1">
        <f>VLOOKUP(B51,Q_GDP_Input!M:O,3,0)</f>
        <v>99.529899999999998</v>
      </c>
      <c r="E51" s="1">
        <f>IFERROR(VLOOKUP(B51,Q_GDP_Input!M:O,3,0),E48*(1+VLOOKUP(A51,Q_GDP_Input!B:E,4,0)))</f>
        <v>99.529899999999998</v>
      </c>
      <c r="F51" s="1">
        <f t="shared" si="5"/>
        <v>99.314199999999985</v>
      </c>
      <c r="G51" s="1">
        <f t="shared" si="4"/>
        <v>99.529899999999998</v>
      </c>
      <c r="H51" s="5">
        <f t="shared" si="12"/>
        <v>99.529899999999998</v>
      </c>
      <c r="I51" s="5">
        <f t="shared" si="3"/>
        <v>99.529899999999998</v>
      </c>
      <c r="K51" s="1"/>
      <c r="L51" s="1"/>
      <c r="M51" s="1"/>
      <c r="N51" s="1"/>
      <c r="O51" s="1"/>
      <c r="Y51" t="str">
        <f t="shared" si="16"/>
        <v>2018_11</v>
      </c>
      <c r="Z51" t="s">
        <v>0</v>
      </c>
      <c r="AA51" s="27">
        <f t="shared" si="7"/>
        <v>98.751599999999996</v>
      </c>
      <c r="AB51" t="s">
        <v>0</v>
      </c>
    </row>
    <row r="52" spans="1:28" x14ac:dyDescent="0.45">
      <c r="A52" s="1" t="str">
        <f t="shared" si="0"/>
        <v>2019Q1</v>
      </c>
      <c r="B52" s="2">
        <v>43525</v>
      </c>
      <c r="C52" s="1">
        <f t="shared" si="11"/>
        <v>2019</v>
      </c>
      <c r="D52" s="1">
        <f>VLOOKUP(B52,Q_GDP_Input!M:O,3,0)</f>
        <v>99.555599999999998</v>
      </c>
      <c r="E52" s="1">
        <f>IFERROR(VLOOKUP(B52,Q_GDP_Input!M:O,3,0),E49*(1+VLOOKUP(A52,Q_GDP_Input!B:E,4,0)))</f>
        <v>99.555599999999998</v>
      </c>
      <c r="F52" s="1">
        <f t="shared" si="5"/>
        <v>99.463633333333334</v>
      </c>
      <c r="G52" s="1">
        <f t="shared" si="4"/>
        <v>99.555599999999998</v>
      </c>
      <c r="H52" s="5">
        <f t="shared" si="12"/>
        <v>99.555599999999998</v>
      </c>
      <c r="I52" s="5">
        <f t="shared" si="3"/>
        <v>99.555599999999998</v>
      </c>
      <c r="K52" s="1"/>
      <c r="L52" s="1"/>
      <c r="M52" s="1"/>
      <c r="N52" s="1"/>
      <c r="O52" s="1"/>
      <c r="Y52" t="str">
        <f t="shared" si="16"/>
        <v>2018_12</v>
      </c>
      <c r="Z52" t="s">
        <v>0</v>
      </c>
      <c r="AA52" s="27">
        <f t="shared" si="7"/>
        <v>98.490899999999996</v>
      </c>
      <c r="AB52" t="s">
        <v>0</v>
      </c>
    </row>
    <row r="53" spans="1:28" x14ac:dyDescent="0.45">
      <c r="A53" s="1" t="str">
        <f t="shared" si="0"/>
        <v>2019Q2</v>
      </c>
      <c r="B53" s="2">
        <v>43556</v>
      </c>
      <c r="C53" s="1">
        <f t="shared" si="11"/>
        <v>2019</v>
      </c>
      <c r="D53" s="1">
        <f>VLOOKUP(B53,Q_GDP_Input!M:O,3,0)</f>
        <v>99.305400000000006</v>
      </c>
      <c r="E53" s="1">
        <f>IFERROR(VLOOKUP(B53,Q_GDP_Input!M:O,3,0),E50*(1+VLOOKUP(A53,Q_GDP_Input!B:E,4,0)))</f>
        <v>99.305400000000006</v>
      </c>
      <c r="F53" s="1">
        <f t="shared" si="5"/>
        <v>99.484933333333331</v>
      </c>
      <c r="G53" s="1">
        <f t="shared" si="4"/>
        <v>99.305400000000006</v>
      </c>
      <c r="H53" s="5">
        <f t="shared" si="12"/>
        <v>99.305400000000006</v>
      </c>
      <c r="I53" s="5">
        <f t="shared" si="3"/>
        <v>99.305400000000006</v>
      </c>
      <c r="K53" s="1"/>
      <c r="L53" s="1"/>
      <c r="M53" s="1"/>
      <c r="N53" s="1"/>
      <c r="O53" s="1"/>
      <c r="Y53" t="str">
        <f t="shared" si="16"/>
        <v>2019_1</v>
      </c>
      <c r="Z53" t="s">
        <v>0</v>
      </c>
      <c r="AA53" s="27">
        <f t="shared" si="7"/>
        <v>98.857100000000003</v>
      </c>
      <c r="AB53" t="s">
        <v>0</v>
      </c>
    </row>
    <row r="54" spans="1:28" x14ac:dyDescent="0.45">
      <c r="A54" s="1" t="str">
        <f t="shared" si="0"/>
        <v>2019Q2</v>
      </c>
      <c r="B54" s="2">
        <v>43586</v>
      </c>
      <c r="C54" s="1">
        <f t="shared" si="11"/>
        <v>2019</v>
      </c>
      <c r="D54" s="1">
        <f>VLOOKUP(B54,Q_GDP_Input!M:O,3,0)</f>
        <v>99.593800000000002</v>
      </c>
      <c r="E54" s="1">
        <f>IFERROR(VLOOKUP(B54,Q_GDP_Input!M:O,3,0),E51*(1+VLOOKUP(A54,Q_GDP_Input!B:E,4,0)))</f>
        <v>99.593800000000002</v>
      </c>
      <c r="F54" s="1">
        <f t="shared" si="5"/>
        <v>99.661666666666676</v>
      </c>
      <c r="G54" s="1">
        <f t="shared" si="4"/>
        <v>99.593800000000002</v>
      </c>
      <c r="H54" s="5">
        <f t="shared" si="12"/>
        <v>99.593800000000002</v>
      </c>
      <c r="I54" s="5">
        <f t="shared" si="3"/>
        <v>99.593800000000002</v>
      </c>
      <c r="K54" s="1"/>
      <c r="L54" s="1"/>
      <c r="M54" s="1"/>
      <c r="N54" s="1"/>
      <c r="O54" s="1"/>
      <c r="Y54" t="str">
        <f t="shared" si="16"/>
        <v>2019_2</v>
      </c>
      <c r="Z54" t="s">
        <v>0</v>
      </c>
      <c r="AA54" s="27">
        <f t="shared" si="7"/>
        <v>99.529899999999998</v>
      </c>
      <c r="AB54" t="s">
        <v>0</v>
      </c>
    </row>
    <row r="55" spans="1:28" x14ac:dyDescent="0.45">
      <c r="A55" s="1" t="str">
        <f t="shared" si="0"/>
        <v>2019Q2</v>
      </c>
      <c r="B55" s="2">
        <v>43617</v>
      </c>
      <c r="C55" s="1">
        <f t="shared" si="11"/>
        <v>2019</v>
      </c>
      <c r="D55" s="1">
        <f>VLOOKUP(B55,Q_GDP_Input!M:O,3,0)</f>
        <v>100.08580000000001</v>
      </c>
      <c r="E55" s="1">
        <f>IFERROR(VLOOKUP(B55,Q_GDP_Input!M:O,3,0),E52*(1+VLOOKUP(A55,Q_GDP_Input!B:E,4,0)))</f>
        <v>100.08580000000001</v>
      </c>
      <c r="F55" s="1">
        <f t="shared" si="5"/>
        <v>100.08416666666666</v>
      </c>
      <c r="G55" s="1">
        <f t="shared" si="4"/>
        <v>100.08580000000001</v>
      </c>
      <c r="H55" s="5">
        <f t="shared" si="12"/>
        <v>100.08580000000001</v>
      </c>
      <c r="I55" s="5">
        <f t="shared" si="3"/>
        <v>100.08580000000001</v>
      </c>
      <c r="K55" s="1"/>
      <c r="L55" s="1"/>
      <c r="M55" s="1"/>
      <c r="N55" s="1"/>
      <c r="O55" s="1"/>
      <c r="Y55" t="str">
        <f t="shared" si="16"/>
        <v>2019_3</v>
      </c>
      <c r="Z55" t="s">
        <v>0</v>
      </c>
      <c r="AA55" s="27">
        <f t="shared" si="7"/>
        <v>99.555599999999998</v>
      </c>
      <c r="AB55" t="s">
        <v>0</v>
      </c>
    </row>
    <row r="56" spans="1:28" x14ac:dyDescent="0.45">
      <c r="A56" s="1" t="str">
        <f t="shared" si="0"/>
        <v>2019Q3</v>
      </c>
      <c r="B56" s="2">
        <v>43647</v>
      </c>
      <c r="C56" s="1">
        <f t="shared" si="11"/>
        <v>2019</v>
      </c>
      <c r="D56" s="1">
        <f>VLOOKUP(B56,Q_GDP_Input!M:O,3,0)</f>
        <v>100.5729</v>
      </c>
      <c r="E56" s="1">
        <f>IFERROR(VLOOKUP(B56,Q_GDP_Input!M:O,3,0),E53*(1+VLOOKUP(A56,Q_GDP_Input!B:E,4,0)))</f>
        <v>100.5729</v>
      </c>
      <c r="F56" s="1">
        <f t="shared" si="5"/>
        <v>100.31573333333334</v>
      </c>
      <c r="G56" s="1">
        <f t="shared" si="4"/>
        <v>100.5729</v>
      </c>
      <c r="H56" s="5">
        <f t="shared" si="12"/>
        <v>100.5729</v>
      </c>
      <c r="I56" s="5">
        <f t="shared" si="3"/>
        <v>100.5729</v>
      </c>
      <c r="K56" s="1"/>
      <c r="L56" s="1"/>
      <c r="M56" s="1"/>
      <c r="N56" s="1"/>
      <c r="O56" s="1"/>
      <c r="Y56" t="str">
        <f t="shared" si="16"/>
        <v>2019_4</v>
      </c>
      <c r="Z56" t="s">
        <v>0</v>
      </c>
      <c r="AA56" s="27">
        <f t="shared" si="7"/>
        <v>99.305400000000006</v>
      </c>
      <c r="AB56" t="s">
        <v>0</v>
      </c>
    </row>
    <row r="57" spans="1:28" x14ac:dyDescent="0.45">
      <c r="A57" s="1" t="str">
        <f t="shared" si="0"/>
        <v>2019Q3</v>
      </c>
      <c r="B57" s="2">
        <v>43678</v>
      </c>
      <c r="C57" s="1">
        <f t="shared" si="11"/>
        <v>2019</v>
      </c>
      <c r="D57" s="1">
        <f>VLOOKUP(B57,Q_GDP_Input!M:O,3,0)</f>
        <v>100.2885</v>
      </c>
      <c r="E57" s="1">
        <f>IFERROR(VLOOKUP(B57,Q_GDP_Input!M:O,3,0),E54*(1+VLOOKUP(A57,Q_GDP_Input!B:E,4,0)))</f>
        <v>100.2885</v>
      </c>
      <c r="F57" s="1">
        <f t="shared" si="5"/>
        <v>100.49273333333333</v>
      </c>
      <c r="G57" s="1">
        <f t="shared" si="4"/>
        <v>100.2885</v>
      </c>
      <c r="H57" s="5">
        <f t="shared" si="12"/>
        <v>100.2885</v>
      </c>
      <c r="I57" s="5">
        <f t="shared" si="3"/>
        <v>100.2885</v>
      </c>
      <c r="K57" s="1"/>
      <c r="L57" s="1"/>
      <c r="M57" s="1"/>
      <c r="N57" s="1"/>
      <c r="O57" s="1"/>
      <c r="Y57" t="str">
        <f t="shared" si="16"/>
        <v>2019_5</v>
      </c>
      <c r="Z57" t="s">
        <v>0</v>
      </c>
      <c r="AA57" s="27">
        <f t="shared" si="7"/>
        <v>99.593800000000002</v>
      </c>
      <c r="AB57" t="s">
        <v>0</v>
      </c>
    </row>
    <row r="58" spans="1:28" x14ac:dyDescent="0.45">
      <c r="A58" s="1" t="str">
        <f t="shared" si="0"/>
        <v>2019Q3</v>
      </c>
      <c r="B58" s="2">
        <v>43709</v>
      </c>
      <c r="C58" s="1">
        <f t="shared" si="11"/>
        <v>2019</v>
      </c>
      <c r="D58" s="1">
        <f>VLOOKUP(B58,Q_GDP_Input!M:O,3,0)</f>
        <v>100.6168</v>
      </c>
      <c r="E58" s="1">
        <f>IFERROR(VLOOKUP(B58,Q_GDP_Input!M:O,3,0),E55*(1+VLOOKUP(A58,Q_GDP_Input!B:E,4,0)))</f>
        <v>100.6168</v>
      </c>
      <c r="F58" s="1">
        <f t="shared" si="5"/>
        <v>100.45823333333334</v>
      </c>
      <c r="G58" s="1">
        <f t="shared" si="4"/>
        <v>100.6168</v>
      </c>
      <c r="H58" s="5">
        <f t="shared" si="12"/>
        <v>100.6168</v>
      </c>
      <c r="I58" s="5">
        <f t="shared" si="3"/>
        <v>100.6168</v>
      </c>
      <c r="K58" s="1"/>
      <c r="L58" s="1"/>
      <c r="M58" s="1"/>
      <c r="N58" s="1"/>
      <c r="O58" s="1"/>
      <c r="Y58" t="str">
        <f t="shared" si="16"/>
        <v>2019_6</v>
      </c>
      <c r="Z58" t="s">
        <v>0</v>
      </c>
      <c r="AA58" s="27">
        <f t="shared" si="7"/>
        <v>100.08580000000001</v>
      </c>
      <c r="AB58" t="s">
        <v>0</v>
      </c>
    </row>
    <row r="59" spans="1:28" x14ac:dyDescent="0.45">
      <c r="A59" s="1" t="str">
        <f t="shared" si="0"/>
        <v>2019Q4</v>
      </c>
      <c r="B59" s="2">
        <v>43739</v>
      </c>
      <c r="C59" s="1">
        <f t="shared" si="11"/>
        <v>2019</v>
      </c>
      <c r="D59" s="1">
        <f>VLOOKUP(B59,Q_GDP_Input!M:O,3,0)</f>
        <v>100.46939999999999</v>
      </c>
      <c r="E59" s="1">
        <f>IFERROR(VLOOKUP(B59,Q_GDP_Input!M:O,3,0),E56*(1+VLOOKUP(A59,Q_GDP_Input!B:E,4,0)))</f>
        <v>100.46939999999999</v>
      </c>
      <c r="F59" s="1">
        <f t="shared" si="5"/>
        <v>100.46213333333333</v>
      </c>
      <c r="G59" s="1">
        <f t="shared" si="4"/>
        <v>100.46939999999999</v>
      </c>
      <c r="H59" s="5">
        <f t="shared" si="12"/>
        <v>100.46939999999999</v>
      </c>
      <c r="I59" s="5">
        <f t="shared" si="3"/>
        <v>100.46939999999999</v>
      </c>
      <c r="K59" s="1"/>
      <c r="L59" s="1"/>
      <c r="M59" s="1"/>
      <c r="N59" s="1"/>
      <c r="O59" s="1"/>
      <c r="Y59" t="str">
        <f t="shared" si="16"/>
        <v>2019_7</v>
      </c>
      <c r="Z59" t="s">
        <v>0</v>
      </c>
      <c r="AA59" s="27">
        <f t="shared" si="7"/>
        <v>100.5729</v>
      </c>
      <c r="AB59" t="s">
        <v>0</v>
      </c>
    </row>
    <row r="60" spans="1:28" x14ac:dyDescent="0.45">
      <c r="A60" s="1" t="str">
        <f t="shared" si="0"/>
        <v>2019Q4</v>
      </c>
      <c r="B60" s="2">
        <v>43770</v>
      </c>
      <c r="C60" s="1">
        <f t="shared" si="11"/>
        <v>2019</v>
      </c>
      <c r="D60" s="1">
        <f>VLOOKUP(B60,Q_GDP_Input!M:O,3,0)</f>
        <v>100.3002</v>
      </c>
      <c r="E60" s="1">
        <f>IFERROR(VLOOKUP(B60,Q_GDP_Input!M:O,3,0),E57*(1+VLOOKUP(A60,Q_GDP_Input!B:E,4,0)))</f>
        <v>100.3002</v>
      </c>
      <c r="F60" s="1">
        <f t="shared" si="5"/>
        <v>100.5314</v>
      </c>
      <c r="G60" s="1">
        <f t="shared" si="4"/>
        <v>100.3002</v>
      </c>
      <c r="H60" s="5">
        <f t="shared" si="12"/>
        <v>100.3002</v>
      </c>
      <c r="I60" s="5">
        <f t="shared" si="3"/>
        <v>100.3002</v>
      </c>
      <c r="K60" s="1"/>
      <c r="L60" s="1"/>
      <c r="M60" s="1"/>
      <c r="N60" s="1"/>
      <c r="O60" s="1"/>
      <c r="Y60" t="str">
        <f t="shared" si="16"/>
        <v>2019_8</v>
      </c>
      <c r="Z60" t="s">
        <v>0</v>
      </c>
      <c r="AA60" s="27">
        <f t="shared" si="7"/>
        <v>100.2885</v>
      </c>
      <c r="AB60" t="s">
        <v>0</v>
      </c>
    </row>
    <row r="61" spans="1:28" x14ac:dyDescent="0.45">
      <c r="A61" s="1" t="str">
        <f t="shared" si="0"/>
        <v>2019Q4</v>
      </c>
      <c r="B61" s="2">
        <v>43800</v>
      </c>
      <c r="C61" s="1">
        <f t="shared" si="11"/>
        <v>2019</v>
      </c>
      <c r="D61" s="1">
        <f>VLOOKUP(B61,Q_GDP_Input!M:O,3,0)</f>
        <v>100.8246</v>
      </c>
      <c r="E61" s="1">
        <f>IFERROR(VLOOKUP(B61,Q_GDP_Input!M:O,3,0),E58*(1+VLOOKUP(A61,Q_GDP_Input!B:E,4,0)))</f>
        <v>100.8246</v>
      </c>
      <c r="F61" s="1">
        <f t="shared" si="5"/>
        <v>100.64643333333333</v>
      </c>
      <c r="G61" s="1">
        <f t="shared" si="4"/>
        <v>100.8246</v>
      </c>
      <c r="H61" s="5">
        <f t="shared" si="12"/>
        <v>100.8246</v>
      </c>
      <c r="I61" s="5">
        <f t="shared" si="3"/>
        <v>100.8246</v>
      </c>
      <c r="K61" s="1"/>
      <c r="L61" s="1"/>
      <c r="M61" s="1"/>
      <c r="N61" s="1"/>
      <c r="O61" s="1"/>
      <c r="Y61" t="str">
        <f t="shared" si="16"/>
        <v>2019_9</v>
      </c>
      <c r="Z61" t="s">
        <v>0</v>
      </c>
      <c r="AA61" s="27">
        <f t="shared" si="7"/>
        <v>100.6168</v>
      </c>
      <c r="AB61" t="s">
        <v>0</v>
      </c>
    </row>
    <row r="62" spans="1:28" x14ac:dyDescent="0.45">
      <c r="A62" s="1" t="str">
        <f t="shared" si="0"/>
        <v>2020Q1</v>
      </c>
      <c r="B62" s="2">
        <v>43831</v>
      </c>
      <c r="C62" s="1">
        <f t="shared" si="11"/>
        <v>2020</v>
      </c>
      <c r="D62" s="1">
        <f>VLOOKUP(B62,Q_GDP_Input!M:O,3,0)</f>
        <v>100.8145</v>
      </c>
      <c r="E62" s="1">
        <f>IFERROR(VLOOKUP(B62,Q_GDP_Input!M:O,3,0),E59*(1+VLOOKUP(A62,Q_GDP_Input!B:E,4,0)))</f>
        <v>100.8145</v>
      </c>
      <c r="F62" s="1">
        <f t="shared" si="5"/>
        <v>100.69436666666667</v>
      </c>
      <c r="G62" s="1">
        <f t="shared" si="4"/>
        <v>100.8145</v>
      </c>
      <c r="H62" s="5">
        <f t="shared" si="12"/>
        <v>100.8145</v>
      </c>
      <c r="I62" s="5">
        <f t="shared" si="3"/>
        <v>100.8145</v>
      </c>
      <c r="K62" s="1"/>
      <c r="L62" s="1"/>
      <c r="M62" s="1"/>
      <c r="N62" s="1"/>
      <c r="O62" s="1"/>
      <c r="Y62" t="str">
        <f t="shared" si="16"/>
        <v>2019_10</v>
      </c>
      <c r="Z62" t="s">
        <v>0</v>
      </c>
      <c r="AA62" s="27">
        <f t="shared" si="7"/>
        <v>100.46939999999999</v>
      </c>
      <c r="AB62" t="s">
        <v>0</v>
      </c>
    </row>
    <row r="63" spans="1:28" x14ac:dyDescent="0.45">
      <c r="A63" s="1" t="str">
        <f t="shared" si="0"/>
        <v>2020Q1</v>
      </c>
      <c r="B63" s="2">
        <v>43862</v>
      </c>
      <c r="C63" s="1">
        <f t="shared" si="11"/>
        <v>2020</v>
      </c>
      <c r="D63" s="1">
        <f>VLOOKUP(B63,Q_GDP_Input!M:O,3,0)</f>
        <v>100.444</v>
      </c>
      <c r="E63" s="1">
        <f>IFERROR(VLOOKUP(B63,Q_GDP_Input!M:O,3,0),E60*(1+VLOOKUP(A63,Q_GDP_Input!B:E,4,0)))</f>
        <v>100.444</v>
      </c>
      <c r="F63" s="1">
        <f t="shared" si="5"/>
        <v>98.011799999999994</v>
      </c>
      <c r="G63" s="1">
        <f t="shared" si="4"/>
        <v>100.444</v>
      </c>
      <c r="H63" s="5">
        <f t="shared" si="12"/>
        <v>100.444</v>
      </c>
      <c r="I63" s="5">
        <f t="shared" si="3"/>
        <v>100.444</v>
      </c>
      <c r="K63" s="1"/>
      <c r="L63" s="1"/>
      <c r="M63" s="1"/>
      <c r="N63" s="1"/>
      <c r="O63" s="1"/>
      <c r="Y63" t="str">
        <f t="shared" si="16"/>
        <v>2019_11</v>
      </c>
      <c r="Z63" t="s">
        <v>0</v>
      </c>
      <c r="AA63" s="27">
        <f t="shared" si="7"/>
        <v>100.3002</v>
      </c>
      <c r="AB63" t="s">
        <v>0</v>
      </c>
    </row>
    <row r="64" spans="1:28" x14ac:dyDescent="0.45">
      <c r="A64" s="1" t="str">
        <f t="shared" si="0"/>
        <v>2020Q1</v>
      </c>
      <c r="B64" s="2">
        <v>43891</v>
      </c>
      <c r="C64" s="1">
        <f t="shared" si="11"/>
        <v>2020</v>
      </c>
      <c r="D64" s="1">
        <f>VLOOKUP(B64,Q_GDP_Input!M:O,3,0)</f>
        <v>92.776899999999998</v>
      </c>
      <c r="E64" s="1">
        <f>IFERROR(VLOOKUP(B64,Q_GDP_Input!M:O,3,0),E61*(1+VLOOKUP(A64,Q_GDP_Input!B:E,4,0)))</f>
        <v>92.776899999999998</v>
      </c>
      <c r="F64" s="1">
        <f t="shared" si="5"/>
        <v>89.263333333333335</v>
      </c>
      <c r="G64" s="1">
        <f t="shared" si="4"/>
        <v>92.776899999999998</v>
      </c>
      <c r="H64" s="5">
        <f t="shared" si="12"/>
        <v>92.776899999999998</v>
      </c>
      <c r="I64" s="5">
        <f t="shared" si="3"/>
        <v>92.776899999999998</v>
      </c>
      <c r="K64" s="1"/>
      <c r="L64" s="1"/>
      <c r="M64" s="1"/>
      <c r="N64" s="1"/>
      <c r="O64" s="1"/>
      <c r="Y64" t="str">
        <f t="shared" si="16"/>
        <v>2019_12</v>
      </c>
      <c r="Z64" t="s">
        <v>0</v>
      </c>
      <c r="AA64" s="27">
        <f t="shared" si="7"/>
        <v>100.8246</v>
      </c>
      <c r="AB64" t="s">
        <v>0</v>
      </c>
    </row>
    <row r="65" spans="1:28" x14ac:dyDescent="0.45">
      <c r="A65" s="1" t="str">
        <f t="shared" si="0"/>
        <v>2020Q2</v>
      </c>
      <c r="B65" s="2">
        <v>43922</v>
      </c>
      <c r="C65" s="1">
        <f t="shared" si="11"/>
        <v>2020</v>
      </c>
      <c r="D65" s="1">
        <f>VLOOKUP(B65,Q_GDP_Input!M:O,3,0)</f>
        <v>74.569100000000006</v>
      </c>
      <c r="E65" s="1">
        <f>IFERROR(VLOOKUP(B65,Q_GDP_Input!M:O,3,0),E62*(1+VLOOKUP(A65,Q_GDP_Input!B:E,4,0)))</f>
        <v>74.569100000000006</v>
      </c>
      <c r="F65" s="1">
        <f t="shared" si="5"/>
        <v>81.167166666666674</v>
      </c>
      <c r="G65" s="1">
        <f t="shared" si="4"/>
        <v>74.569100000000006</v>
      </c>
      <c r="H65" s="5">
        <f t="shared" si="12"/>
        <v>74.569100000000006</v>
      </c>
      <c r="I65" s="5">
        <f t="shared" si="3"/>
        <v>74.569100000000006</v>
      </c>
      <c r="K65" s="1"/>
      <c r="L65" s="1"/>
      <c r="M65" s="1"/>
      <c r="N65" s="1"/>
      <c r="O65" s="1"/>
      <c r="Y65" t="str">
        <f t="shared" si="16"/>
        <v>2020_1</v>
      </c>
      <c r="Z65" t="s">
        <v>0</v>
      </c>
      <c r="AA65" s="27">
        <f t="shared" si="7"/>
        <v>100.8145</v>
      </c>
      <c r="AB65" t="s">
        <v>0</v>
      </c>
    </row>
    <row r="66" spans="1:28" x14ac:dyDescent="0.45">
      <c r="A66" s="1" t="str">
        <f t="shared" ref="A66:A129" si="17">YEAR(B66)&amp;"Q"&amp;ROUNDDOWN((MONTH(B66)+2)/3,0)</f>
        <v>2020Q2</v>
      </c>
      <c r="B66" s="2">
        <v>43952</v>
      </c>
      <c r="C66" s="1">
        <f t="shared" ref="C66:C97" si="18">YEAR(B66)</f>
        <v>2020</v>
      </c>
      <c r="D66" s="1">
        <f>VLOOKUP(B66,Q_GDP_Input!M:O,3,0)</f>
        <v>76.155500000000004</v>
      </c>
      <c r="E66" s="1">
        <f>IFERROR(VLOOKUP(B66,Q_GDP_Input!M:O,3,0),E63*(1+VLOOKUP(A66,Q_GDP_Input!B:E,4,0)))</f>
        <v>76.155500000000004</v>
      </c>
      <c r="F66" s="1">
        <f t="shared" si="5"/>
        <v>78.100733333333338</v>
      </c>
      <c r="G66" s="1">
        <f t="shared" si="4"/>
        <v>76.155500000000004</v>
      </c>
      <c r="H66" s="5">
        <f t="shared" ref="H66:H97" si="19">G66*(1+IFERROR(VLOOKUP(C66,$N$6:$O$10,2,0),0))</f>
        <v>76.155500000000004</v>
      </c>
      <c r="I66" s="5">
        <f t="shared" ref="I66:I129" si="20">H66</f>
        <v>76.155500000000004</v>
      </c>
      <c r="K66" s="1"/>
      <c r="L66" s="1"/>
      <c r="M66" s="1"/>
      <c r="N66" s="1"/>
      <c r="O66" s="1"/>
      <c r="Y66" t="str">
        <f t="shared" si="16"/>
        <v>2020_2</v>
      </c>
      <c r="Z66" t="s">
        <v>0</v>
      </c>
      <c r="AA66" s="27">
        <f t="shared" si="7"/>
        <v>100.444</v>
      </c>
      <c r="AB66" t="s">
        <v>0</v>
      </c>
    </row>
    <row r="67" spans="1:28" x14ac:dyDescent="0.45">
      <c r="A67" s="1" t="str">
        <f t="shared" si="17"/>
        <v>2020Q2</v>
      </c>
      <c r="B67" s="2">
        <v>43983</v>
      </c>
      <c r="C67" s="1">
        <f t="shared" si="18"/>
        <v>2020</v>
      </c>
      <c r="D67" s="1">
        <f>VLOOKUP(B67,Q_GDP_Input!M:O,3,0)</f>
        <v>83.577600000000004</v>
      </c>
      <c r="E67" s="1">
        <f>IFERROR(VLOOKUP(B67,Q_GDP_Input!M:O,3,0),E64*(1+VLOOKUP(A67,Q_GDP_Input!B:E,4,0)))</f>
        <v>83.577600000000004</v>
      </c>
      <c r="F67" s="1">
        <f t="shared" si="5"/>
        <v>82.953033333333337</v>
      </c>
      <c r="G67" s="1">
        <f t="shared" ref="G67:G130" si="21">IFERROR(D67,F67)</f>
        <v>83.577600000000004</v>
      </c>
      <c r="H67" s="5">
        <f t="shared" si="19"/>
        <v>83.577600000000004</v>
      </c>
      <c r="I67" s="5">
        <f t="shared" si="20"/>
        <v>83.577600000000004</v>
      </c>
      <c r="K67" s="1"/>
      <c r="L67" s="1"/>
      <c r="M67" s="1"/>
      <c r="N67" s="1"/>
      <c r="O67" s="1"/>
      <c r="Y67" t="str">
        <f t="shared" si="16"/>
        <v>2020_3</v>
      </c>
      <c r="Z67" t="s">
        <v>0</v>
      </c>
      <c r="AA67" s="27">
        <f t="shared" si="7"/>
        <v>92.776899999999998</v>
      </c>
      <c r="AB67" t="s">
        <v>0</v>
      </c>
    </row>
    <row r="68" spans="1:28" x14ac:dyDescent="0.45">
      <c r="A68" s="1" t="str">
        <f t="shared" si="17"/>
        <v>2020Q3</v>
      </c>
      <c r="B68" s="2">
        <v>44013</v>
      </c>
      <c r="C68" s="1">
        <f t="shared" si="18"/>
        <v>2020</v>
      </c>
      <c r="D68" s="1">
        <f>VLOOKUP(B68,Q_GDP_Input!M:O,3,0)</f>
        <v>89.126000000000005</v>
      </c>
      <c r="E68" s="1">
        <f>IFERROR(VLOOKUP(B68,Q_GDP_Input!M:O,3,0),E65*(1+VLOOKUP(A68,Q_GDP_Input!B:E,4,0)))</f>
        <v>89.126000000000005</v>
      </c>
      <c r="F68" s="1">
        <f t="shared" ref="F68:F131" si="22">AVERAGE(E67:E69)</f>
        <v>88.17446666666666</v>
      </c>
      <c r="G68" s="1">
        <f t="shared" si="21"/>
        <v>89.126000000000005</v>
      </c>
      <c r="H68" s="5">
        <f t="shared" si="19"/>
        <v>89.126000000000005</v>
      </c>
      <c r="I68" s="5">
        <f t="shared" si="20"/>
        <v>89.126000000000005</v>
      </c>
      <c r="K68" s="1"/>
      <c r="L68" s="1"/>
      <c r="M68" s="1"/>
      <c r="N68" s="1"/>
      <c r="O68" s="1"/>
      <c r="Y68" t="str">
        <f t="shared" si="16"/>
        <v>2020_4</v>
      </c>
      <c r="Z68" t="s">
        <v>0</v>
      </c>
      <c r="AA68" s="27">
        <f t="shared" si="7"/>
        <v>74.569100000000006</v>
      </c>
      <c r="AB68" t="s">
        <v>0</v>
      </c>
    </row>
    <row r="69" spans="1:28" x14ac:dyDescent="0.45">
      <c r="A69" s="1" t="str">
        <f t="shared" si="17"/>
        <v>2020Q3</v>
      </c>
      <c r="B69" s="2">
        <v>44044</v>
      </c>
      <c r="C69" s="1">
        <f t="shared" si="18"/>
        <v>2020</v>
      </c>
      <c r="D69" s="1">
        <f>VLOOKUP(B69,Q_GDP_Input!M:O,3,0)</f>
        <v>91.819800000000001</v>
      </c>
      <c r="E69" s="1">
        <f>IFERROR(VLOOKUP(B69,Q_GDP_Input!M:O,3,0),E66*(1+VLOOKUP(A69,Q_GDP_Input!B:E,4,0)))</f>
        <v>91.819800000000001</v>
      </c>
      <c r="F69" s="1">
        <f t="shared" si="22"/>
        <v>91.323933333333343</v>
      </c>
      <c r="G69" s="1">
        <f t="shared" si="21"/>
        <v>91.819800000000001</v>
      </c>
      <c r="H69" s="5">
        <f t="shared" si="19"/>
        <v>91.819800000000001</v>
      </c>
      <c r="I69" s="5">
        <f t="shared" si="20"/>
        <v>91.819800000000001</v>
      </c>
      <c r="K69" s="1"/>
      <c r="L69" s="1"/>
      <c r="M69" s="1"/>
      <c r="N69" s="1"/>
      <c r="O69" s="1"/>
      <c r="Y69" t="str">
        <f t="shared" ref="Y69:Y100" si="23">C66&amp;"_"&amp;MONTH(B66)</f>
        <v>2020_5</v>
      </c>
      <c r="Z69" t="s">
        <v>0</v>
      </c>
      <c r="AA69" s="27">
        <f t="shared" si="7"/>
        <v>76.155500000000004</v>
      </c>
      <c r="AB69" t="s">
        <v>0</v>
      </c>
    </row>
    <row r="70" spans="1:28" x14ac:dyDescent="0.45">
      <c r="A70" s="1" t="str">
        <f t="shared" si="17"/>
        <v>2020Q3</v>
      </c>
      <c r="B70" s="2">
        <v>44075</v>
      </c>
      <c r="C70" s="1">
        <f t="shared" si="18"/>
        <v>2020</v>
      </c>
      <c r="D70" s="1">
        <f>VLOOKUP(B70,Q_GDP_Input!M:O,3,0)</f>
        <v>93.025999999999996</v>
      </c>
      <c r="E70" s="1">
        <f>IFERROR(VLOOKUP(B70,Q_GDP_Input!M:O,3,0),E67*(1+VLOOKUP(A70,Q_GDP_Input!B:E,4,0)))</f>
        <v>93.025999999999996</v>
      </c>
      <c r="F70" s="1">
        <f t="shared" si="22"/>
        <v>92.804500000000004</v>
      </c>
      <c r="G70" s="1">
        <f t="shared" si="21"/>
        <v>93.025999999999996</v>
      </c>
      <c r="H70" s="5">
        <f t="shared" si="19"/>
        <v>93.025999999999996</v>
      </c>
      <c r="I70" s="5">
        <f t="shared" si="20"/>
        <v>93.025999999999996</v>
      </c>
      <c r="K70" s="1"/>
      <c r="L70" s="1"/>
      <c r="M70" s="1"/>
      <c r="N70" s="1"/>
      <c r="O70" s="1"/>
      <c r="Y70" t="str">
        <f t="shared" si="23"/>
        <v>2020_6</v>
      </c>
      <c r="Z70" t="s">
        <v>0</v>
      </c>
      <c r="AA70" s="27">
        <f t="shared" ref="AA70:AA133" si="24">I67</f>
        <v>83.577600000000004</v>
      </c>
      <c r="AB70" t="s">
        <v>0</v>
      </c>
    </row>
    <row r="71" spans="1:28" x14ac:dyDescent="0.45">
      <c r="A71" s="1" t="str">
        <f t="shared" si="17"/>
        <v>2020Q4</v>
      </c>
      <c r="B71" s="2">
        <v>44105</v>
      </c>
      <c r="C71" s="1">
        <f t="shared" si="18"/>
        <v>2020</v>
      </c>
      <c r="D71" s="1">
        <f>VLOOKUP(B71,Q_GDP_Input!M:O,3,0)</f>
        <v>93.567700000000002</v>
      </c>
      <c r="E71" s="1">
        <f>IFERROR(VLOOKUP(B71,Q_GDP_Input!M:O,3,0),E68*(1+VLOOKUP(A71,Q_GDP_Input!B:E,4,0)))</f>
        <v>93.567700000000002</v>
      </c>
      <c r="F71" s="1">
        <f t="shared" si="22"/>
        <v>92.753933333333336</v>
      </c>
      <c r="G71" s="1">
        <f t="shared" si="21"/>
        <v>93.567700000000002</v>
      </c>
      <c r="H71" s="5">
        <f t="shared" si="19"/>
        <v>93.567700000000002</v>
      </c>
      <c r="I71" s="5">
        <f t="shared" si="20"/>
        <v>93.567700000000002</v>
      </c>
      <c r="K71" s="1"/>
      <c r="L71" s="1"/>
      <c r="M71" s="1"/>
      <c r="N71" s="1"/>
      <c r="O71" s="1"/>
      <c r="Y71" t="str">
        <f t="shared" si="23"/>
        <v>2020_7</v>
      </c>
      <c r="Z71" t="s">
        <v>0</v>
      </c>
      <c r="AA71" s="27">
        <f t="shared" si="24"/>
        <v>89.126000000000005</v>
      </c>
      <c r="AB71" t="s">
        <v>0</v>
      </c>
    </row>
    <row r="72" spans="1:28" x14ac:dyDescent="0.45">
      <c r="A72" s="1" t="str">
        <f t="shared" si="17"/>
        <v>2020Q4</v>
      </c>
      <c r="B72" s="2">
        <v>44136</v>
      </c>
      <c r="C72" s="1">
        <f t="shared" si="18"/>
        <v>2020</v>
      </c>
      <c r="D72" s="1">
        <f>VLOOKUP(B72,Q_GDP_Input!M:O,3,0)</f>
        <v>91.668099999999995</v>
      </c>
      <c r="E72" s="1">
        <f>IFERROR(VLOOKUP(B72,Q_GDP_Input!M:O,3,0),E69*(1+VLOOKUP(A72,Q_GDP_Input!B:E,4,0)))</f>
        <v>91.668099999999995</v>
      </c>
      <c r="F72" s="1">
        <f t="shared" si="22"/>
        <v>92.711133333333336</v>
      </c>
      <c r="G72" s="1">
        <f t="shared" si="21"/>
        <v>91.668099999999995</v>
      </c>
      <c r="H72" s="5">
        <f t="shared" si="19"/>
        <v>91.668099999999995</v>
      </c>
      <c r="I72" s="5">
        <f t="shared" si="20"/>
        <v>91.668099999999995</v>
      </c>
      <c r="K72" s="1"/>
      <c r="L72" s="1"/>
      <c r="M72" s="1"/>
      <c r="N72" s="1"/>
      <c r="O72" s="1"/>
      <c r="Y72" t="str">
        <f t="shared" si="23"/>
        <v>2020_8</v>
      </c>
      <c r="Z72" t="s">
        <v>0</v>
      </c>
      <c r="AA72" s="27">
        <f t="shared" si="24"/>
        <v>91.819800000000001</v>
      </c>
      <c r="AB72" t="s">
        <v>0</v>
      </c>
    </row>
    <row r="73" spans="1:28" x14ac:dyDescent="0.45">
      <c r="A73" s="1" t="str">
        <f t="shared" si="17"/>
        <v>2020Q4</v>
      </c>
      <c r="B73" s="2">
        <v>44166</v>
      </c>
      <c r="C73" s="1">
        <f t="shared" si="18"/>
        <v>2020</v>
      </c>
      <c r="D73" s="1">
        <f>VLOOKUP(B73,Q_GDP_Input!M:O,3,0)</f>
        <v>92.897599999999997</v>
      </c>
      <c r="E73" s="1">
        <f>IFERROR(VLOOKUP(B73,Q_GDP_Input!M:O,3,0),E70*(1+VLOOKUP(A73,Q_GDP_Input!B:E,4,0)))</f>
        <v>92.897599999999997</v>
      </c>
      <c r="F73" s="1">
        <f t="shared" si="22"/>
        <v>91.627466666666649</v>
      </c>
      <c r="G73" s="1">
        <f t="shared" si="21"/>
        <v>92.897599999999997</v>
      </c>
      <c r="H73" s="5">
        <f t="shared" si="19"/>
        <v>92.897599999999997</v>
      </c>
      <c r="I73" s="5">
        <f t="shared" si="20"/>
        <v>92.897599999999997</v>
      </c>
      <c r="K73" s="1"/>
      <c r="L73" s="1"/>
      <c r="M73" s="1"/>
      <c r="N73" s="1"/>
      <c r="O73" s="1"/>
      <c r="Y73" t="str">
        <f t="shared" si="23"/>
        <v>2020_9</v>
      </c>
      <c r="Z73" t="s">
        <v>0</v>
      </c>
      <c r="AA73" s="27">
        <f t="shared" si="24"/>
        <v>93.025999999999996</v>
      </c>
      <c r="AB73" t="s">
        <v>0</v>
      </c>
    </row>
    <row r="74" spans="1:28" x14ac:dyDescent="0.45">
      <c r="A74" s="1" t="str">
        <f t="shared" si="17"/>
        <v>2021Q1</v>
      </c>
      <c r="B74" s="2">
        <v>44197</v>
      </c>
      <c r="C74" s="1">
        <f t="shared" si="18"/>
        <v>2021</v>
      </c>
      <c r="D74" s="1">
        <f>VLOOKUP(B74,Q_GDP_Input!M:O,3,0)</f>
        <v>90.316699999999997</v>
      </c>
      <c r="E74" s="1">
        <f>IFERROR(VLOOKUP(B74,Q_GDP_Input!M:O,3,0),E71*(1+VLOOKUP(A74,Q_GDP_Input!B:E,4,0)))</f>
        <v>90.316699999999997</v>
      </c>
      <c r="F74" s="1">
        <f t="shared" si="22"/>
        <v>91.49563333333333</v>
      </c>
      <c r="G74" s="1">
        <f t="shared" si="21"/>
        <v>90.316699999999997</v>
      </c>
      <c r="H74" s="5">
        <f t="shared" si="19"/>
        <v>90.316699999999997</v>
      </c>
      <c r="I74" s="5">
        <f t="shared" si="20"/>
        <v>90.316699999999997</v>
      </c>
      <c r="K74" s="1"/>
      <c r="L74" s="1"/>
      <c r="M74" s="1"/>
      <c r="N74" s="1"/>
      <c r="O74" s="1"/>
      <c r="Y74" t="str">
        <f t="shared" si="23"/>
        <v>2020_10</v>
      </c>
      <c r="Z74" t="s">
        <v>0</v>
      </c>
      <c r="AA74" s="27">
        <f t="shared" si="24"/>
        <v>93.567700000000002</v>
      </c>
      <c r="AB74" t="s">
        <v>0</v>
      </c>
    </row>
    <row r="75" spans="1:28" x14ac:dyDescent="0.45">
      <c r="A75" s="1" t="str">
        <f t="shared" si="17"/>
        <v>2021Q1</v>
      </c>
      <c r="B75" s="2">
        <v>44228</v>
      </c>
      <c r="C75" s="1">
        <f t="shared" si="18"/>
        <v>2021</v>
      </c>
      <c r="D75" s="1">
        <f>VLOOKUP(B75,Q_GDP_Input!M:O,3,0)</f>
        <v>91.272599999999997</v>
      </c>
      <c r="E75" s="1">
        <f>IFERROR(VLOOKUP(B75,Q_GDP_Input!M:O,3,0),E72*(1+VLOOKUP(A75,Q_GDP_Input!B:E,4,0)))</f>
        <v>91.272599999999997</v>
      </c>
      <c r="F75" s="1">
        <f t="shared" si="22"/>
        <v>91.641633333333331</v>
      </c>
      <c r="G75" s="1">
        <f t="shared" si="21"/>
        <v>91.272599999999997</v>
      </c>
      <c r="H75" s="5">
        <f t="shared" si="19"/>
        <v>91.272599999999997</v>
      </c>
      <c r="I75" s="5">
        <f t="shared" si="20"/>
        <v>91.272599999999997</v>
      </c>
      <c r="K75" s="1"/>
      <c r="L75" s="1"/>
      <c r="M75" s="1"/>
      <c r="N75" s="1"/>
      <c r="O75" s="1"/>
      <c r="Y75" t="str">
        <f t="shared" si="23"/>
        <v>2020_11</v>
      </c>
      <c r="Z75" t="s">
        <v>0</v>
      </c>
      <c r="AA75" s="27">
        <f t="shared" si="24"/>
        <v>91.668099999999995</v>
      </c>
      <c r="AB75" t="s">
        <v>0</v>
      </c>
    </row>
    <row r="76" spans="1:28" x14ac:dyDescent="0.45">
      <c r="A76" s="1" t="str">
        <f t="shared" si="17"/>
        <v>2021Q1</v>
      </c>
      <c r="B76" s="2">
        <v>44256</v>
      </c>
      <c r="C76" s="1">
        <f t="shared" si="18"/>
        <v>2021</v>
      </c>
      <c r="D76" s="1">
        <f>VLOOKUP(B76,Q_GDP_Input!M:O,3,0)</f>
        <v>93.335599999999999</v>
      </c>
      <c r="E76" s="1">
        <f>IFERROR(VLOOKUP(B76,Q_GDP_Input!M:O,3,0),E73*(1+VLOOKUP(A76,Q_GDP_Input!B:E,4,0)))</f>
        <v>93.335599999999999</v>
      </c>
      <c r="F76" s="1">
        <f t="shared" si="22"/>
        <v>93.79143333333333</v>
      </c>
      <c r="G76" s="1">
        <f t="shared" si="21"/>
        <v>93.335599999999999</v>
      </c>
      <c r="H76" s="5">
        <f t="shared" si="19"/>
        <v>93.335599999999999</v>
      </c>
      <c r="I76" s="5">
        <f t="shared" si="20"/>
        <v>93.335599999999999</v>
      </c>
      <c r="K76" s="1"/>
      <c r="L76" s="1"/>
      <c r="M76" s="1"/>
      <c r="N76" s="1"/>
      <c r="O76" s="1"/>
      <c r="Y76" t="str">
        <f t="shared" si="23"/>
        <v>2020_12</v>
      </c>
      <c r="Z76" t="s">
        <v>0</v>
      </c>
      <c r="AA76" s="27">
        <f t="shared" si="24"/>
        <v>92.897599999999997</v>
      </c>
      <c r="AB76" t="s">
        <v>0</v>
      </c>
    </row>
    <row r="77" spans="1:28" x14ac:dyDescent="0.45">
      <c r="A77" s="1" t="str">
        <f t="shared" si="17"/>
        <v>2021Q2</v>
      </c>
      <c r="B77" s="2">
        <v>44287</v>
      </c>
      <c r="C77" s="1">
        <f t="shared" si="18"/>
        <v>2021</v>
      </c>
      <c r="D77" s="1">
        <f>VLOOKUP(B77,Q_GDP_Input!M:O,3,0)</f>
        <v>96.766099999999994</v>
      </c>
      <c r="E77" s="1">
        <f>IFERROR(VLOOKUP(B77,Q_GDP_Input!M:O,3,0),E74*(1+VLOOKUP(A77,Q_GDP_Input!B:E,4,0)))</f>
        <v>96.766099999999994</v>
      </c>
      <c r="F77" s="1">
        <f t="shared" si="22"/>
        <v>96.128833333333333</v>
      </c>
      <c r="G77" s="1">
        <f t="shared" si="21"/>
        <v>96.766099999999994</v>
      </c>
      <c r="H77" s="5">
        <f t="shared" si="19"/>
        <v>96.766099999999994</v>
      </c>
      <c r="I77" s="5">
        <f t="shared" si="20"/>
        <v>96.766099999999994</v>
      </c>
      <c r="K77" s="1"/>
      <c r="L77" s="1"/>
      <c r="M77" s="1"/>
      <c r="N77" s="1"/>
      <c r="O77" s="1"/>
      <c r="Y77" t="str">
        <f t="shared" si="23"/>
        <v>2021_1</v>
      </c>
      <c r="Z77" t="s">
        <v>0</v>
      </c>
      <c r="AA77" s="27">
        <f t="shared" si="24"/>
        <v>90.316699999999997</v>
      </c>
      <c r="AB77" t="s">
        <v>0</v>
      </c>
    </row>
    <row r="78" spans="1:28" x14ac:dyDescent="0.45">
      <c r="A78" s="1" t="str">
        <f t="shared" si="17"/>
        <v>2021Q2</v>
      </c>
      <c r="B78" s="2">
        <v>44317</v>
      </c>
      <c r="C78" s="1">
        <f t="shared" si="18"/>
        <v>2021</v>
      </c>
      <c r="D78" s="1">
        <f>VLOOKUP(B78,Q_GDP_Input!M:O,3,0)</f>
        <v>98.284800000000004</v>
      </c>
      <c r="E78" s="1">
        <f>IFERROR(VLOOKUP(B78,Q_GDP_Input!M:O,3,0),E75*(1+VLOOKUP(A78,Q_GDP_Input!B:E,4,0)))</f>
        <v>98.284800000000004</v>
      </c>
      <c r="F78" s="1">
        <f t="shared" si="22"/>
        <v>98.157366666666675</v>
      </c>
      <c r="G78" s="1">
        <f t="shared" si="21"/>
        <v>98.284800000000004</v>
      </c>
      <c r="H78" s="5">
        <f t="shared" si="19"/>
        <v>98.284800000000004</v>
      </c>
      <c r="I78" s="5">
        <f t="shared" si="20"/>
        <v>98.284800000000004</v>
      </c>
      <c r="K78" s="1"/>
      <c r="L78" s="1"/>
      <c r="M78" s="1"/>
      <c r="N78" s="1"/>
      <c r="O78" s="1"/>
      <c r="Y78" t="str">
        <f t="shared" si="23"/>
        <v>2021_2</v>
      </c>
      <c r="Z78" t="s">
        <v>0</v>
      </c>
      <c r="AA78" s="27">
        <f t="shared" si="24"/>
        <v>91.272599999999997</v>
      </c>
      <c r="AB78" t="s">
        <v>0</v>
      </c>
    </row>
    <row r="79" spans="1:28" x14ac:dyDescent="0.45">
      <c r="A79" s="1" t="str">
        <f t="shared" si="17"/>
        <v>2021Q2</v>
      </c>
      <c r="B79" s="2">
        <v>44348</v>
      </c>
      <c r="C79" s="1">
        <f t="shared" si="18"/>
        <v>2021</v>
      </c>
      <c r="D79" s="1">
        <f>VLOOKUP(B79,Q_GDP_Input!M:O,3,0)</f>
        <v>99.421199999999999</v>
      </c>
      <c r="E79" s="1">
        <f>IFERROR(VLOOKUP(B79,Q_GDP_Input!M:O,3,0),E76*(1+VLOOKUP(A79,Q_GDP_Input!B:E,4,0)))</f>
        <v>99.421199999999999</v>
      </c>
      <c r="F79" s="1">
        <f t="shared" si="22"/>
        <v>98.86836666666666</v>
      </c>
      <c r="G79" s="1">
        <f t="shared" si="21"/>
        <v>99.421199999999999</v>
      </c>
      <c r="H79" s="5">
        <f t="shared" si="19"/>
        <v>99.421199999999999</v>
      </c>
      <c r="I79" s="5">
        <f t="shared" si="20"/>
        <v>99.421199999999999</v>
      </c>
      <c r="K79" s="1"/>
      <c r="L79" s="1"/>
      <c r="M79" s="1"/>
      <c r="N79" s="1"/>
      <c r="O79" s="1"/>
      <c r="Y79" t="str">
        <f t="shared" si="23"/>
        <v>2021_3</v>
      </c>
      <c r="Z79" t="s">
        <v>0</v>
      </c>
      <c r="AA79" s="27">
        <f t="shared" si="24"/>
        <v>93.335599999999999</v>
      </c>
      <c r="AB79" t="s">
        <v>0</v>
      </c>
    </row>
    <row r="80" spans="1:28" x14ac:dyDescent="0.45">
      <c r="A80" s="1" t="str">
        <f t="shared" si="17"/>
        <v>2021Q3</v>
      </c>
      <c r="B80" s="2">
        <v>44378</v>
      </c>
      <c r="C80" s="1">
        <f t="shared" si="18"/>
        <v>2021</v>
      </c>
      <c r="D80" s="1">
        <f>VLOOKUP(B80,Q_GDP_Input!M:O,3,0)</f>
        <v>98.899100000000004</v>
      </c>
      <c r="E80" s="1">
        <f>IFERROR(VLOOKUP(B80,Q_GDP_Input!M:O,3,0),E77*(1+VLOOKUP(A80,Q_GDP_Input!B:E,4,0)))</f>
        <v>98.899100000000004</v>
      </c>
      <c r="F80" s="1">
        <f t="shared" si="22"/>
        <v>99.365666666666655</v>
      </c>
      <c r="G80" s="1">
        <f t="shared" si="21"/>
        <v>98.899100000000004</v>
      </c>
      <c r="H80" s="5">
        <f t="shared" si="19"/>
        <v>98.899100000000004</v>
      </c>
      <c r="I80" s="5">
        <f t="shared" si="20"/>
        <v>98.899100000000004</v>
      </c>
      <c r="K80" s="1"/>
      <c r="L80" s="1"/>
      <c r="M80" s="1"/>
      <c r="N80" s="1"/>
      <c r="O80" s="1"/>
      <c r="Y80" t="str">
        <f t="shared" si="23"/>
        <v>2021_4</v>
      </c>
      <c r="Z80" t="s">
        <v>0</v>
      </c>
      <c r="AA80" s="27">
        <f t="shared" si="24"/>
        <v>96.766099999999994</v>
      </c>
      <c r="AB80" t="s">
        <v>0</v>
      </c>
    </row>
    <row r="81" spans="1:28" x14ac:dyDescent="0.45">
      <c r="A81" s="1" t="str">
        <f t="shared" si="17"/>
        <v>2021Q3</v>
      </c>
      <c r="B81" s="2">
        <v>44409</v>
      </c>
      <c r="C81" s="1">
        <f t="shared" si="18"/>
        <v>2021</v>
      </c>
      <c r="D81" s="1">
        <f>VLOOKUP(B81,Q_GDP_Input!M:O,3,0)</f>
        <v>99.776700000000005</v>
      </c>
      <c r="E81" s="1">
        <f>IFERROR(VLOOKUP(B81,Q_GDP_Input!M:O,3,0),E78*(1+VLOOKUP(A81,Q_GDP_Input!B:E,4,0)))</f>
        <v>99.776700000000005</v>
      </c>
      <c r="F81" s="1">
        <f t="shared" si="22"/>
        <v>99.67880000000001</v>
      </c>
      <c r="G81" s="1">
        <f t="shared" si="21"/>
        <v>99.776700000000005</v>
      </c>
      <c r="H81" s="5">
        <f t="shared" si="19"/>
        <v>99.776700000000005</v>
      </c>
      <c r="I81" s="5">
        <f t="shared" si="20"/>
        <v>99.776700000000005</v>
      </c>
      <c r="K81" s="1"/>
      <c r="L81" s="1"/>
      <c r="M81" s="1"/>
      <c r="N81" s="1"/>
      <c r="O81" s="1"/>
      <c r="Y81" t="str">
        <f t="shared" si="23"/>
        <v>2021_5</v>
      </c>
      <c r="Z81" t="s">
        <v>0</v>
      </c>
      <c r="AA81" s="27">
        <f t="shared" si="24"/>
        <v>98.284800000000004</v>
      </c>
      <c r="AB81" t="s">
        <v>0</v>
      </c>
    </row>
    <row r="82" spans="1:28" x14ac:dyDescent="0.45">
      <c r="A82" s="1" t="str">
        <f t="shared" si="17"/>
        <v>2021Q3</v>
      </c>
      <c r="B82" s="2">
        <v>44440</v>
      </c>
      <c r="C82" s="1">
        <f t="shared" si="18"/>
        <v>2021</v>
      </c>
      <c r="D82" s="1">
        <f>VLOOKUP(B82,Q_GDP_Input!M:O,3,0)</f>
        <v>100.36060000000001</v>
      </c>
      <c r="E82" s="1">
        <f>IFERROR(VLOOKUP(B82,Q_GDP_Input!M:O,3,0),E79*(1+VLOOKUP(A82,Q_GDP_Input!B:E,4,0)))</f>
        <v>100.36060000000001</v>
      </c>
      <c r="F82" s="1">
        <f t="shared" si="22"/>
        <v>100.28180000000002</v>
      </c>
      <c r="G82" s="1">
        <f t="shared" si="21"/>
        <v>100.36060000000001</v>
      </c>
      <c r="H82" s="5">
        <f t="shared" si="19"/>
        <v>100.36060000000001</v>
      </c>
      <c r="I82" s="5">
        <f t="shared" si="20"/>
        <v>100.36060000000001</v>
      </c>
      <c r="K82" s="1"/>
      <c r="L82" s="1"/>
      <c r="M82" s="1"/>
      <c r="N82" s="1"/>
      <c r="O82" s="1"/>
      <c r="Y82" t="str">
        <f t="shared" si="23"/>
        <v>2021_6</v>
      </c>
      <c r="Z82" t="s">
        <v>0</v>
      </c>
      <c r="AA82" s="27">
        <f t="shared" si="24"/>
        <v>99.421199999999999</v>
      </c>
      <c r="AB82" t="s">
        <v>0</v>
      </c>
    </row>
    <row r="83" spans="1:28" x14ac:dyDescent="0.45">
      <c r="A83" s="1" t="str">
        <f t="shared" si="17"/>
        <v>2021Q4</v>
      </c>
      <c r="B83" s="2">
        <v>44470</v>
      </c>
      <c r="C83" s="1">
        <f t="shared" si="18"/>
        <v>2021</v>
      </c>
      <c r="D83" s="1">
        <f>VLOOKUP(B83,Q_GDP_Input!M:O,3,0)</f>
        <v>100.7081</v>
      </c>
      <c r="E83" s="1">
        <f>IFERROR(VLOOKUP(B83,Q_GDP_Input!M:O,3,0),E80*(1+VLOOKUP(A83,Q_GDP_Input!B:E,4,0)))</f>
        <v>100.7081</v>
      </c>
      <c r="F83" s="1">
        <f t="shared" si="22"/>
        <v>100.83733333333333</v>
      </c>
      <c r="G83" s="1">
        <f t="shared" si="21"/>
        <v>100.7081</v>
      </c>
      <c r="H83" s="5">
        <f t="shared" si="19"/>
        <v>100.7081</v>
      </c>
      <c r="I83" s="5">
        <f t="shared" si="20"/>
        <v>100.7081</v>
      </c>
      <c r="K83" s="1"/>
      <c r="L83" s="1"/>
      <c r="M83" s="1"/>
      <c r="N83" s="1"/>
      <c r="O83" s="1"/>
      <c r="Y83" t="str">
        <f t="shared" si="23"/>
        <v>2021_7</v>
      </c>
      <c r="Z83" t="s">
        <v>0</v>
      </c>
      <c r="AA83" s="27">
        <f t="shared" si="24"/>
        <v>98.899100000000004</v>
      </c>
      <c r="AB83" t="s">
        <v>0</v>
      </c>
    </row>
    <row r="84" spans="1:28" x14ac:dyDescent="0.45">
      <c r="A84" s="1" t="str">
        <f t="shared" si="17"/>
        <v>2021Q4</v>
      </c>
      <c r="B84" s="2">
        <v>44501</v>
      </c>
      <c r="C84" s="1">
        <f t="shared" si="18"/>
        <v>2021</v>
      </c>
      <c r="D84" s="1">
        <f>VLOOKUP(B84,Q_GDP_Input!M:O,3,0)</f>
        <v>101.44329999999999</v>
      </c>
      <c r="E84" s="1">
        <f>IFERROR(VLOOKUP(B84,Q_GDP_Input!M:O,3,0),E81*(1+VLOOKUP(A84,Q_GDP_Input!B:E,4,0)))</f>
        <v>101.44329999999999</v>
      </c>
      <c r="F84" s="1">
        <f t="shared" si="22"/>
        <v>101.02443333333333</v>
      </c>
      <c r="G84" s="1">
        <f t="shared" si="21"/>
        <v>101.44329999999999</v>
      </c>
      <c r="H84" s="5">
        <f t="shared" si="19"/>
        <v>101.44329999999999</v>
      </c>
      <c r="I84" s="5">
        <f t="shared" si="20"/>
        <v>101.44329999999999</v>
      </c>
      <c r="K84" s="1"/>
      <c r="L84" s="1"/>
      <c r="M84" s="1"/>
      <c r="N84" s="1"/>
      <c r="O84" s="1"/>
      <c r="Y84" t="str">
        <f t="shared" si="23"/>
        <v>2021_8</v>
      </c>
      <c r="Z84" t="s">
        <v>0</v>
      </c>
      <c r="AA84" s="27">
        <f t="shared" si="24"/>
        <v>99.776700000000005</v>
      </c>
      <c r="AB84" t="s">
        <v>0</v>
      </c>
    </row>
    <row r="85" spans="1:28" x14ac:dyDescent="0.45">
      <c r="A85" s="1" t="str">
        <f t="shared" si="17"/>
        <v>2021Q4</v>
      </c>
      <c r="B85" s="2">
        <v>44531</v>
      </c>
      <c r="C85" s="1">
        <f t="shared" si="18"/>
        <v>2021</v>
      </c>
      <c r="D85" s="1">
        <f>VLOOKUP(B85,Q_GDP_Input!M:O,3,0)</f>
        <v>100.92189999999999</v>
      </c>
      <c r="E85" s="1">
        <f>IFERROR(VLOOKUP(B85,Q_GDP_Input!M:O,3,0),E82*(1+VLOOKUP(A85,Q_GDP_Input!B:E,4,0)))</f>
        <v>100.92189999999999</v>
      </c>
      <c r="F85" s="1">
        <f t="shared" si="22"/>
        <v>101.26609999999999</v>
      </c>
      <c r="G85" s="1">
        <f t="shared" si="21"/>
        <v>100.92189999999999</v>
      </c>
      <c r="H85" s="5">
        <f t="shared" si="19"/>
        <v>100.92189999999999</v>
      </c>
      <c r="I85" s="5">
        <f t="shared" si="20"/>
        <v>100.92189999999999</v>
      </c>
      <c r="K85" s="1"/>
      <c r="L85" s="1"/>
      <c r="M85" s="1"/>
      <c r="N85" s="1"/>
      <c r="O85" s="1"/>
      <c r="Y85" t="str">
        <f t="shared" si="23"/>
        <v>2021_9</v>
      </c>
      <c r="Z85" t="s">
        <v>0</v>
      </c>
      <c r="AA85" s="27">
        <f t="shared" si="24"/>
        <v>100.36060000000001</v>
      </c>
      <c r="AB85" t="s">
        <v>0</v>
      </c>
    </row>
    <row r="86" spans="1:28" x14ac:dyDescent="0.45">
      <c r="A86" s="1" t="str">
        <f t="shared" si="17"/>
        <v>2022Q1</v>
      </c>
      <c r="B86" s="2">
        <v>44562</v>
      </c>
      <c r="C86" s="1">
        <f t="shared" si="18"/>
        <v>2022</v>
      </c>
      <c r="D86" s="1">
        <f>VLOOKUP(B86,Q_GDP_Input!M:O,3,0)</f>
        <v>101.4331</v>
      </c>
      <c r="E86" s="1">
        <f>IFERROR(VLOOKUP(B86,Q_GDP_Input!M:O,3,0),E83*(1+VLOOKUP(A86,Q_GDP_Input!B:E,4,0)))</f>
        <v>101.4331</v>
      </c>
      <c r="F86" s="1">
        <f t="shared" si="22"/>
        <v>101.44033333333333</v>
      </c>
      <c r="G86" s="1">
        <f t="shared" si="21"/>
        <v>101.4331</v>
      </c>
      <c r="H86" s="5">
        <f t="shared" si="19"/>
        <v>101.4331</v>
      </c>
      <c r="I86" s="5">
        <f t="shared" si="20"/>
        <v>101.4331</v>
      </c>
      <c r="K86" s="1"/>
      <c r="L86" s="1"/>
      <c r="M86" s="1"/>
      <c r="N86" s="1"/>
      <c r="O86" s="1"/>
      <c r="Y86" t="str">
        <f t="shared" si="23"/>
        <v>2021_10</v>
      </c>
      <c r="Z86" t="s">
        <v>0</v>
      </c>
      <c r="AA86" s="27">
        <f t="shared" si="24"/>
        <v>100.7081</v>
      </c>
      <c r="AB86" t="s">
        <v>0</v>
      </c>
    </row>
    <row r="87" spans="1:28" x14ac:dyDescent="0.45">
      <c r="A87" s="1" t="str">
        <f t="shared" si="17"/>
        <v>2022Q1</v>
      </c>
      <c r="B87" s="2">
        <v>44593</v>
      </c>
      <c r="C87" s="1">
        <f t="shared" si="18"/>
        <v>2022</v>
      </c>
      <c r="D87" s="1">
        <f>VLOOKUP(B87,Q_GDP_Input!M:O,3,0)</f>
        <v>101.96599999999999</v>
      </c>
      <c r="E87" s="1">
        <f>IFERROR(VLOOKUP(B87,Q_GDP_Input!M:O,3,0),E84*(1+VLOOKUP(A87,Q_GDP_Input!B:E,4,0)))</f>
        <v>101.96599999999999</v>
      </c>
      <c r="F87" s="1">
        <f t="shared" si="22"/>
        <v>101.83489999999999</v>
      </c>
      <c r="G87" s="1">
        <f t="shared" si="21"/>
        <v>101.96599999999999</v>
      </c>
      <c r="H87" s="5">
        <f t="shared" si="19"/>
        <v>101.96599999999999</v>
      </c>
      <c r="I87" s="5">
        <f t="shared" si="20"/>
        <v>101.96599999999999</v>
      </c>
      <c r="K87" s="1"/>
      <c r="L87" s="1"/>
      <c r="M87" s="1"/>
      <c r="N87" s="1"/>
      <c r="O87" s="1"/>
      <c r="Y87" t="str">
        <f t="shared" si="23"/>
        <v>2021_11</v>
      </c>
      <c r="Z87" t="s">
        <v>0</v>
      </c>
      <c r="AA87" s="27">
        <f t="shared" si="24"/>
        <v>101.44329999999999</v>
      </c>
      <c r="AB87" t="s">
        <v>0</v>
      </c>
    </row>
    <row r="88" spans="1:28" x14ac:dyDescent="0.45">
      <c r="A88" s="1" t="str">
        <f t="shared" si="17"/>
        <v>2022Q1</v>
      </c>
      <c r="B88" s="2">
        <v>44621</v>
      </c>
      <c r="C88" s="1">
        <f t="shared" si="18"/>
        <v>2022</v>
      </c>
      <c r="D88" s="1">
        <f>VLOOKUP(B88,Q_GDP_Input!M:O,3,0)</f>
        <v>102.1056</v>
      </c>
      <c r="E88" s="1">
        <f>IFERROR(VLOOKUP(B88,Q_GDP_Input!M:O,3,0),E85*(1+VLOOKUP(A88,Q_GDP_Input!B:E,4,0)))</f>
        <v>102.1056</v>
      </c>
      <c r="F88" s="1">
        <f t="shared" si="22"/>
        <v>101.98663333333333</v>
      </c>
      <c r="G88" s="1">
        <f t="shared" si="21"/>
        <v>102.1056</v>
      </c>
      <c r="H88" s="5">
        <f t="shared" si="19"/>
        <v>102.1056</v>
      </c>
      <c r="I88" s="5">
        <f t="shared" si="20"/>
        <v>102.1056</v>
      </c>
      <c r="K88" s="1"/>
      <c r="L88" s="1"/>
      <c r="M88" s="1"/>
      <c r="N88" s="1"/>
      <c r="O88" s="1"/>
      <c r="Y88" t="str">
        <f t="shared" si="23"/>
        <v>2021_12</v>
      </c>
      <c r="Z88" t="s">
        <v>0</v>
      </c>
      <c r="AA88" s="27">
        <f t="shared" si="24"/>
        <v>100.92189999999999</v>
      </c>
      <c r="AB88" t="s">
        <v>0</v>
      </c>
    </row>
    <row r="89" spans="1:28" x14ac:dyDescent="0.45">
      <c r="A89" s="1" t="str">
        <f t="shared" si="17"/>
        <v>2022Q2</v>
      </c>
      <c r="B89" s="2">
        <v>44652</v>
      </c>
      <c r="C89" s="1">
        <f t="shared" si="18"/>
        <v>2022</v>
      </c>
      <c r="D89" s="1">
        <f>VLOOKUP(B89,Q_GDP_Input!M:O,3,0)</f>
        <v>101.8883</v>
      </c>
      <c r="E89" s="1">
        <f>IFERROR(VLOOKUP(B89,Q_GDP_Input!M:O,3,0),E86*(1+VLOOKUP(A89,Q_GDP_Input!B:E,4,0)))</f>
        <v>101.8883</v>
      </c>
      <c r="F89" s="1">
        <f t="shared" si="22"/>
        <v>102.19069999999999</v>
      </c>
      <c r="G89" s="1">
        <f t="shared" si="21"/>
        <v>101.8883</v>
      </c>
      <c r="H89" s="5">
        <f t="shared" si="19"/>
        <v>101.8883</v>
      </c>
      <c r="I89" s="5">
        <f t="shared" si="20"/>
        <v>101.8883</v>
      </c>
      <c r="K89" s="1"/>
      <c r="L89" s="1"/>
      <c r="M89" s="1"/>
      <c r="N89" s="1"/>
      <c r="O89" s="1"/>
      <c r="Y89" t="str">
        <f t="shared" si="23"/>
        <v>2022_1</v>
      </c>
      <c r="Z89" t="s">
        <v>0</v>
      </c>
      <c r="AA89" s="27">
        <f t="shared" si="24"/>
        <v>101.4331</v>
      </c>
      <c r="AB89" t="s">
        <v>0</v>
      </c>
    </row>
    <row r="90" spans="1:28" x14ac:dyDescent="0.45">
      <c r="A90" s="1" t="str">
        <f t="shared" si="17"/>
        <v>2022Q2</v>
      </c>
      <c r="B90" s="2">
        <v>44682</v>
      </c>
      <c r="C90" s="1">
        <f t="shared" si="18"/>
        <v>2022</v>
      </c>
      <c r="D90" s="1">
        <f>VLOOKUP(B90,Q_GDP_Input!M:O,3,0)</f>
        <v>102.5782</v>
      </c>
      <c r="E90" s="1">
        <f>IFERROR(VLOOKUP(B90,Q_GDP_Input!M:O,3,0),E87*(1+VLOOKUP(A90,Q_GDP_Input!B:E,4,0)))</f>
        <v>102.5782</v>
      </c>
      <c r="F90" s="1">
        <f t="shared" si="22"/>
        <v>102.00913333333334</v>
      </c>
      <c r="G90" s="1">
        <f t="shared" si="21"/>
        <v>102.5782</v>
      </c>
      <c r="H90" s="5">
        <f t="shared" si="19"/>
        <v>102.5782</v>
      </c>
      <c r="I90" s="5">
        <f t="shared" si="20"/>
        <v>102.5782</v>
      </c>
      <c r="K90" s="1"/>
      <c r="L90" s="1"/>
      <c r="M90" s="1"/>
      <c r="N90" s="1"/>
      <c r="O90" s="1"/>
      <c r="Y90" t="str">
        <f t="shared" si="23"/>
        <v>2022_2</v>
      </c>
      <c r="Z90" t="s">
        <v>0</v>
      </c>
      <c r="AA90" s="27">
        <f t="shared" si="24"/>
        <v>101.96599999999999</v>
      </c>
      <c r="AB90" t="s">
        <v>0</v>
      </c>
    </row>
    <row r="91" spans="1:28" x14ac:dyDescent="0.45">
      <c r="A91" s="1" t="str">
        <f t="shared" si="17"/>
        <v>2022Q2</v>
      </c>
      <c r="B91" s="2">
        <v>44713</v>
      </c>
      <c r="C91" s="1">
        <f t="shared" si="18"/>
        <v>2022</v>
      </c>
      <c r="D91" s="1">
        <f>VLOOKUP(B91,Q_GDP_Input!M:O,3,0)</f>
        <v>101.5609</v>
      </c>
      <c r="E91" s="1">
        <f>IFERROR(VLOOKUP(B91,Q_GDP_Input!M:O,3,0),E88*(1+VLOOKUP(A91,Q_GDP_Input!B:E,4,0)))</f>
        <v>101.5609</v>
      </c>
      <c r="F91" s="1">
        <f t="shared" si="22"/>
        <v>102.04586666666667</v>
      </c>
      <c r="G91" s="1">
        <f t="shared" si="21"/>
        <v>101.5609</v>
      </c>
      <c r="H91" s="5">
        <f t="shared" si="19"/>
        <v>101.5609</v>
      </c>
      <c r="I91" s="5">
        <f t="shared" si="20"/>
        <v>101.5609</v>
      </c>
      <c r="K91" s="1"/>
      <c r="L91" s="1"/>
      <c r="M91" s="1"/>
      <c r="N91" s="1"/>
      <c r="O91" s="1"/>
      <c r="Y91" t="str">
        <f t="shared" si="23"/>
        <v>2022_3</v>
      </c>
      <c r="Z91" t="s">
        <v>0</v>
      </c>
      <c r="AA91" s="27">
        <f t="shared" si="24"/>
        <v>102.1056</v>
      </c>
      <c r="AB91" t="s">
        <v>0</v>
      </c>
    </row>
    <row r="92" spans="1:28" x14ac:dyDescent="0.45">
      <c r="A92" s="1" t="str">
        <f t="shared" si="17"/>
        <v>2022Q3</v>
      </c>
      <c r="B92" s="2">
        <v>44743</v>
      </c>
      <c r="C92" s="1">
        <f t="shared" si="18"/>
        <v>2022</v>
      </c>
      <c r="D92" s="1">
        <f>VLOOKUP(B92,Q_GDP_Input!M:O,3,0)</f>
        <v>101.99850000000001</v>
      </c>
      <c r="E92" s="1">
        <f>IFERROR(VLOOKUP(B92,Q_GDP_Input!M:O,3,0),E89*(1+VLOOKUP(A92,Q_GDP_Input!B:E,4,0)))</f>
        <v>101.99850000000001</v>
      </c>
      <c r="F92" s="1">
        <f t="shared" si="22"/>
        <v>101.87443333333334</v>
      </c>
      <c r="G92" s="1">
        <f t="shared" si="21"/>
        <v>101.99850000000001</v>
      </c>
      <c r="H92" s="5">
        <f t="shared" si="19"/>
        <v>101.99850000000001</v>
      </c>
      <c r="I92" s="5">
        <f t="shared" si="20"/>
        <v>101.99850000000001</v>
      </c>
      <c r="K92" s="1"/>
      <c r="L92" s="1"/>
      <c r="M92" s="1"/>
      <c r="N92" s="1"/>
      <c r="O92" s="1"/>
      <c r="Y92" t="str">
        <f t="shared" si="23"/>
        <v>2022_4</v>
      </c>
      <c r="Z92" t="s">
        <v>0</v>
      </c>
      <c r="AA92" s="27">
        <f t="shared" si="24"/>
        <v>101.8883</v>
      </c>
      <c r="AB92" t="s">
        <v>0</v>
      </c>
    </row>
    <row r="93" spans="1:28" x14ac:dyDescent="0.45">
      <c r="A93" s="1" t="str">
        <f t="shared" si="17"/>
        <v>2022Q3</v>
      </c>
      <c r="B93" s="2">
        <v>44774</v>
      </c>
      <c r="C93" s="1">
        <f t="shared" si="18"/>
        <v>2022</v>
      </c>
      <c r="D93" s="1">
        <f>VLOOKUP(B93,Q_GDP_Input!M:O,3,0)</f>
        <v>102.0639</v>
      </c>
      <c r="E93" s="1">
        <f>IFERROR(VLOOKUP(B93,Q_GDP_Input!M:O,3,0),E90*(1+VLOOKUP(A93,Q_GDP_Input!B:E,4,0)))</f>
        <v>102.0639</v>
      </c>
      <c r="F93" s="1">
        <f t="shared" si="22"/>
        <v>101.84086666666667</v>
      </c>
      <c r="G93" s="1">
        <f t="shared" si="21"/>
        <v>102.0639</v>
      </c>
      <c r="H93" s="5">
        <f t="shared" si="19"/>
        <v>102.0639</v>
      </c>
      <c r="I93" s="5">
        <f t="shared" si="20"/>
        <v>102.0639</v>
      </c>
      <c r="K93" s="1"/>
      <c r="L93" s="1"/>
      <c r="M93" s="1"/>
      <c r="N93" s="1"/>
      <c r="O93" s="1"/>
      <c r="Y93" t="str">
        <f t="shared" si="23"/>
        <v>2022_5</v>
      </c>
      <c r="Z93" t="s">
        <v>0</v>
      </c>
      <c r="AA93" s="27">
        <f t="shared" si="24"/>
        <v>102.5782</v>
      </c>
      <c r="AB93" t="s">
        <v>0</v>
      </c>
    </row>
    <row r="94" spans="1:28" x14ac:dyDescent="0.45">
      <c r="A94" s="1" t="str">
        <f t="shared" si="17"/>
        <v>2022Q3</v>
      </c>
      <c r="B94" s="2">
        <v>44805</v>
      </c>
      <c r="C94" s="1">
        <f t="shared" si="18"/>
        <v>2022</v>
      </c>
      <c r="D94" s="1">
        <f>VLOOKUP(B94,Q_GDP_Input!M:O,3,0)</f>
        <v>101.4602</v>
      </c>
      <c r="E94" s="1">
        <f>IFERROR(VLOOKUP(B94,Q_GDP_Input!M:O,3,0),E91*(1+VLOOKUP(A94,Q_GDP_Input!B:E,4,0)))</f>
        <v>101.4602</v>
      </c>
      <c r="F94" s="1">
        <f t="shared" si="22"/>
        <v>101.89023333333334</v>
      </c>
      <c r="G94" s="1">
        <f t="shared" si="21"/>
        <v>101.4602</v>
      </c>
      <c r="H94" s="5">
        <f t="shared" si="19"/>
        <v>101.4602</v>
      </c>
      <c r="I94" s="5">
        <f t="shared" si="20"/>
        <v>101.4602</v>
      </c>
      <c r="K94" s="1"/>
      <c r="L94" s="1"/>
      <c r="M94" s="1"/>
      <c r="N94" s="1"/>
      <c r="O94" s="1"/>
      <c r="Y94" t="str">
        <f t="shared" si="23"/>
        <v>2022_6</v>
      </c>
      <c r="Z94" t="s">
        <v>0</v>
      </c>
      <c r="AA94" s="27">
        <f t="shared" si="24"/>
        <v>101.5609</v>
      </c>
      <c r="AB94" t="s">
        <v>0</v>
      </c>
    </row>
    <row r="95" spans="1:28" x14ac:dyDescent="0.45">
      <c r="A95" s="1" t="str">
        <f t="shared" si="17"/>
        <v>2022Q4</v>
      </c>
      <c r="B95" s="2">
        <v>44835</v>
      </c>
      <c r="C95" s="1">
        <f t="shared" si="18"/>
        <v>2022</v>
      </c>
      <c r="D95" s="1">
        <f>VLOOKUP(B95,Q_GDP_Input!M:O,3,0)</f>
        <v>102.14660000000001</v>
      </c>
      <c r="E95" s="1">
        <f>IFERROR(VLOOKUP(B95,Q_GDP_Input!M:O,3,0),E92*(1+VLOOKUP(A95,Q_GDP_Input!B:E,4,0)))</f>
        <v>102.14660000000001</v>
      </c>
      <c r="F95" s="1">
        <f t="shared" si="22"/>
        <v>101.93726666666667</v>
      </c>
      <c r="G95" s="1">
        <f t="shared" si="21"/>
        <v>102.14660000000001</v>
      </c>
      <c r="H95" s="5">
        <f t="shared" si="19"/>
        <v>102.14660000000001</v>
      </c>
      <c r="I95" s="5">
        <f t="shared" si="20"/>
        <v>102.14660000000001</v>
      </c>
      <c r="K95" s="1"/>
      <c r="L95" s="1"/>
      <c r="M95" s="1"/>
      <c r="N95" s="1"/>
      <c r="O95" s="1"/>
      <c r="Y95" t="str">
        <f t="shared" si="23"/>
        <v>2022_7</v>
      </c>
      <c r="Z95" t="s">
        <v>0</v>
      </c>
      <c r="AA95" s="27">
        <f t="shared" si="24"/>
        <v>101.99850000000001</v>
      </c>
      <c r="AB95" t="s">
        <v>0</v>
      </c>
    </row>
    <row r="96" spans="1:28" x14ac:dyDescent="0.45">
      <c r="A96" s="1" t="str">
        <f t="shared" si="17"/>
        <v>2022Q4</v>
      </c>
      <c r="B96" s="2">
        <v>44866</v>
      </c>
      <c r="C96" s="1">
        <f t="shared" si="18"/>
        <v>2022</v>
      </c>
      <c r="D96" s="1">
        <f>VLOOKUP(B96,Q_GDP_Input!M:O,3,0)</f>
        <v>102.205</v>
      </c>
      <c r="E96" s="1">
        <f>IFERROR(VLOOKUP(B96,Q_GDP_Input!M:O,3,0),E93*(1+VLOOKUP(A96,Q_GDP_Input!B:E,4,0)))</f>
        <v>102.205</v>
      </c>
      <c r="F96" s="1">
        <f t="shared" si="22"/>
        <v>102.08070000000002</v>
      </c>
      <c r="G96" s="1">
        <f t="shared" si="21"/>
        <v>102.205</v>
      </c>
      <c r="H96" s="5">
        <f t="shared" si="19"/>
        <v>102.205</v>
      </c>
      <c r="I96" s="5">
        <f t="shared" si="20"/>
        <v>102.205</v>
      </c>
      <c r="K96" s="1"/>
      <c r="L96" s="1"/>
      <c r="M96" s="1"/>
      <c r="N96" s="1"/>
      <c r="O96" s="1"/>
      <c r="Y96" t="str">
        <f t="shared" si="23"/>
        <v>2022_8</v>
      </c>
      <c r="Z96" t="s">
        <v>0</v>
      </c>
      <c r="AA96" s="27">
        <f t="shared" si="24"/>
        <v>102.0639</v>
      </c>
      <c r="AB96" t="s">
        <v>0</v>
      </c>
    </row>
    <row r="97" spans="1:28" x14ac:dyDescent="0.45">
      <c r="A97" s="1" t="str">
        <f t="shared" si="17"/>
        <v>2022Q4</v>
      </c>
      <c r="B97" s="2">
        <v>44896</v>
      </c>
      <c r="C97" s="1">
        <f t="shared" si="18"/>
        <v>2022</v>
      </c>
      <c r="D97" s="1">
        <f>VLOOKUP(B97,Q_GDP_Input!M:O,3,0)</f>
        <v>101.8905</v>
      </c>
      <c r="E97" s="1">
        <f>IFERROR(VLOOKUP(B97,Q_GDP_Input!M:O,3,0),E94*(1+VLOOKUP(A97,Q_GDP_Input!B:E,4,0)))</f>
        <v>101.8905</v>
      </c>
      <c r="F97" s="1">
        <f t="shared" si="22"/>
        <v>102.17226666666666</v>
      </c>
      <c r="G97" s="1">
        <f t="shared" si="21"/>
        <v>101.8905</v>
      </c>
      <c r="H97" s="5">
        <f t="shared" si="19"/>
        <v>101.8905</v>
      </c>
      <c r="I97" s="5">
        <f t="shared" si="20"/>
        <v>101.8905</v>
      </c>
      <c r="K97" s="1"/>
      <c r="L97" s="1"/>
      <c r="M97" s="1"/>
      <c r="N97" s="1"/>
      <c r="O97" s="1"/>
      <c r="Y97" t="str">
        <f t="shared" si="23"/>
        <v>2022_9</v>
      </c>
      <c r="Z97" t="s">
        <v>0</v>
      </c>
      <c r="AA97" s="27">
        <f t="shared" si="24"/>
        <v>101.4602</v>
      </c>
      <c r="AB97" t="s">
        <v>0</v>
      </c>
    </row>
    <row r="98" spans="1:28" x14ac:dyDescent="0.45">
      <c r="A98" s="1" t="str">
        <f t="shared" si="17"/>
        <v>2023Q1</v>
      </c>
      <c r="B98" s="2">
        <v>44927</v>
      </c>
      <c r="C98" s="1">
        <f t="shared" ref="C98:C129" si="25">YEAR(B98)</f>
        <v>2023</v>
      </c>
      <c r="D98" s="1">
        <f>VLOOKUP(B98,Q_GDP_Input!M:O,3,0)</f>
        <v>102.4213</v>
      </c>
      <c r="E98" s="1">
        <f>IFERROR(VLOOKUP(B98,Q_GDP_Input!M:O,3,0),E95*(1+VLOOKUP(A98,Q_GDP_Input!B:E,4,0)))</f>
        <v>102.4213</v>
      </c>
      <c r="F98" s="1">
        <f t="shared" si="22"/>
        <v>102.29510000000001</v>
      </c>
      <c r="G98" s="1">
        <f t="shared" si="21"/>
        <v>102.4213</v>
      </c>
      <c r="H98" s="5">
        <f t="shared" ref="H98:H129" si="26">G98*(1+IFERROR(VLOOKUP(C98,$N$6:$O$10,2,0),0))</f>
        <v>101.20923909614491</v>
      </c>
      <c r="I98" s="5">
        <f t="shared" si="20"/>
        <v>101.20923909614491</v>
      </c>
      <c r="J98" s="46">
        <f>E98/E95-1</f>
        <v>2.6892720854143626E-3</v>
      </c>
      <c r="K98" s="46" t="e">
        <f>#REF!/#REF!-1</f>
        <v>#REF!</v>
      </c>
      <c r="L98" s="1"/>
      <c r="M98" s="1"/>
      <c r="N98" s="1"/>
      <c r="O98" s="1"/>
      <c r="Y98" t="str">
        <f t="shared" si="23"/>
        <v>2022_10</v>
      </c>
      <c r="Z98" t="s">
        <v>0</v>
      </c>
      <c r="AA98" s="27">
        <f t="shared" si="24"/>
        <v>102.14660000000001</v>
      </c>
      <c r="AB98" t="s">
        <v>0</v>
      </c>
    </row>
    <row r="99" spans="1:28" x14ac:dyDescent="0.45">
      <c r="A99" s="1" t="str">
        <f t="shared" si="17"/>
        <v>2023Q1</v>
      </c>
      <c r="B99" s="2">
        <v>44958</v>
      </c>
      <c r="C99" s="1">
        <f t="shared" si="25"/>
        <v>2023</v>
      </c>
      <c r="D99" s="1">
        <f>VLOOKUP(B99,Q_GDP_Input!M:O,3,0)</f>
        <v>102.5735</v>
      </c>
      <c r="E99" s="1">
        <f>IFERROR(VLOOKUP(B99,Q_GDP_Input!M:O,3,0),E96*(1+VLOOKUP(A99,Q_GDP_Input!B:E,4,0)))</f>
        <v>102.5735</v>
      </c>
      <c r="F99" s="1">
        <f t="shared" si="22"/>
        <v>102.41723333333334</v>
      </c>
      <c r="G99" s="1">
        <f t="shared" si="21"/>
        <v>102.5735</v>
      </c>
      <c r="H99" s="5">
        <f t="shared" si="26"/>
        <v>101.35963795058665</v>
      </c>
      <c r="I99" s="5">
        <f t="shared" si="20"/>
        <v>101.35963795058665</v>
      </c>
      <c r="J99" s="46">
        <f t="shared" ref="J99:J109" si="27">E99/E96-1</f>
        <v>3.6054987525071525E-3</v>
      </c>
      <c r="K99" s="46" t="e">
        <f>#REF!/#REF!-1</f>
        <v>#REF!</v>
      </c>
      <c r="L99" s="1"/>
      <c r="M99" s="1"/>
      <c r="N99" s="1"/>
      <c r="O99" s="1"/>
      <c r="Y99" t="str">
        <f t="shared" si="23"/>
        <v>2022_11</v>
      </c>
      <c r="Z99" t="s">
        <v>0</v>
      </c>
      <c r="AA99" s="27">
        <f t="shared" si="24"/>
        <v>102.205</v>
      </c>
      <c r="AB99" t="s">
        <v>0</v>
      </c>
    </row>
    <row r="100" spans="1:28" x14ac:dyDescent="0.45">
      <c r="A100" s="1" t="str">
        <f t="shared" si="17"/>
        <v>2023Q1</v>
      </c>
      <c r="B100" s="2">
        <v>44986</v>
      </c>
      <c r="C100" s="1">
        <f t="shared" si="25"/>
        <v>2023</v>
      </c>
      <c r="D100" s="1">
        <f>VLOOKUP(B100,Q_GDP_Input!M:O,3,0)</f>
        <v>102.2569</v>
      </c>
      <c r="E100" s="1">
        <f>IFERROR(VLOOKUP(B100,Q_GDP_Input!M:O,3,0),E97*(1+VLOOKUP(A100,Q_GDP_Input!B:E,4,0)))</f>
        <v>102.2569</v>
      </c>
      <c r="F100" s="1">
        <f t="shared" si="22"/>
        <v>102.44023333333332</v>
      </c>
      <c r="G100" s="1">
        <f t="shared" si="21"/>
        <v>102.2569</v>
      </c>
      <c r="H100" s="5">
        <f t="shared" si="26"/>
        <v>101.04678461736553</v>
      </c>
      <c r="I100" s="5">
        <f t="shared" si="20"/>
        <v>101.04678461736553</v>
      </c>
      <c r="J100" s="46">
        <f t="shared" si="27"/>
        <v>3.5960172930744605E-3</v>
      </c>
      <c r="K100" s="46" t="e">
        <f>#REF!/#REF!-1</f>
        <v>#REF!</v>
      </c>
      <c r="L100" s="1"/>
      <c r="M100" s="1"/>
      <c r="N100" s="1"/>
      <c r="O100" s="1"/>
      <c r="Y100" t="str">
        <f t="shared" si="23"/>
        <v>2022_12</v>
      </c>
      <c r="Z100" t="s">
        <v>0</v>
      </c>
      <c r="AA100" s="27">
        <f t="shared" si="24"/>
        <v>101.8905</v>
      </c>
      <c r="AB100" t="s">
        <v>0</v>
      </c>
    </row>
    <row r="101" spans="1:28" x14ac:dyDescent="0.45">
      <c r="A101" s="1" t="str">
        <f t="shared" si="17"/>
        <v>2023Q2</v>
      </c>
      <c r="B101" s="2">
        <v>45017</v>
      </c>
      <c r="C101" s="1">
        <f t="shared" si="25"/>
        <v>2023</v>
      </c>
      <c r="D101" s="1">
        <f>VLOOKUP(B101,Q_GDP_Input!M:O,3,0)</f>
        <v>102.4903</v>
      </c>
      <c r="E101" s="1">
        <f>IFERROR(VLOOKUP(B101,Q_GDP_Input!M:O,3,0),E98*(1+VLOOKUP(A101,Q_GDP_Input!B:E,4,0)))</f>
        <v>102.4903</v>
      </c>
      <c r="F101" s="1">
        <f t="shared" si="22"/>
        <v>102.33733333333333</v>
      </c>
      <c r="G101" s="1">
        <f t="shared" si="21"/>
        <v>102.4903</v>
      </c>
      <c r="H101" s="5">
        <f t="shared" si="26"/>
        <v>101.27742254526764</v>
      </c>
      <c r="I101" s="5">
        <f t="shared" si="20"/>
        <v>101.27742254526764</v>
      </c>
      <c r="J101" s="46">
        <f t="shared" si="27"/>
        <v>6.7368799263434198E-4</v>
      </c>
      <c r="K101" s="46" t="e">
        <f>#REF!/#REF!-1</f>
        <v>#REF!</v>
      </c>
      <c r="L101" s="1"/>
      <c r="M101" s="1"/>
      <c r="N101" s="1"/>
      <c r="O101" s="1"/>
      <c r="Y101" t="str">
        <f t="shared" ref="Y101:Y132" si="28">C98&amp;"_"&amp;MONTH(B98)</f>
        <v>2023_1</v>
      </c>
      <c r="Z101" t="s">
        <v>0</v>
      </c>
      <c r="AA101" s="27">
        <f t="shared" si="24"/>
        <v>101.20923909614491</v>
      </c>
      <c r="AB101" t="s">
        <v>0</v>
      </c>
    </row>
    <row r="102" spans="1:28" x14ac:dyDescent="0.45">
      <c r="A102" s="1" t="str">
        <f t="shared" si="17"/>
        <v>2023Q2</v>
      </c>
      <c r="B102" s="2">
        <v>45047</v>
      </c>
      <c r="C102" s="1">
        <f t="shared" si="25"/>
        <v>2023</v>
      </c>
      <c r="D102" s="1">
        <f>VLOOKUP(B102,Q_GDP_Input!M:O,3,0)</f>
        <v>102.26479999999999</v>
      </c>
      <c r="E102" s="1">
        <f>IFERROR(VLOOKUP(B102,Q_GDP_Input!M:O,3,0),E99*(1+VLOOKUP(A102,Q_GDP_Input!B:E,4,0)))</f>
        <v>102.26479999999999</v>
      </c>
      <c r="F102" s="1">
        <f t="shared" si="22"/>
        <v>102.58976666666666</v>
      </c>
      <c r="G102" s="1">
        <f t="shared" si="21"/>
        <v>102.26479999999999</v>
      </c>
      <c r="H102" s="5">
        <f t="shared" si="26"/>
        <v>101.05459112820711</v>
      </c>
      <c r="I102" s="5">
        <f t="shared" si="20"/>
        <v>101.05459112820711</v>
      </c>
      <c r="J102" s="46">
        <f t="shared" si="27"/>
        <v>-3.0095492500500365E-3</v>
      </c>
      <c r="K102" s="46" t="e">
        <f>#REF!/#REF!-1</f>
        <v>#REF!</v>
      </c>
      <c r="L102" s="1"/>
      <c r="M102" s="1"/>
      <c r="N102" s="1"/>
      <c r="O102" s="1"/>
      <c r="Y102" t="str">
        <f t="shared" si="28"/>
        <v>2023_2</v>
      </c>
      <c r="Z102" t="s">
        <v>0</v>
      </c>
      <c r="AA102" s="27">
        <f t="shared" si="24"/>
        <v>101.35963795058665</v>
      </c>
      <c r="AB102" t="s">
        <v>0</v>
      </c>
    </row>
    <row r="103" spans="1:28" x14ac:dyDescent="0.45">
      <c r="A103" s="1" t="str">
        <f t="shared" si="17"/>
        <v>2023Q2</v>
      </c>
      <c r="B103" s="2">
        <v>45078</v>
      </c>
      <c r="C103" s="1">
        <f t="shared" si="25"/>
        <v>2023</v>
      </c>
      <c r="D103" s="1">
        <f>VLOOKUP(B103,Q_GDP_Input!M:O,3,0)</f>
        <v>103.0142</v>
      </c>
      <c r="E103" s="1">
        <f>IFERROR(VLOOKUP(B103,Q_GDP_Input!M:O,3,0),E100*(1+VLOOKUP(A103,Q_GDP_Input!B:E,4,0)))</f>
        <v>103.0142</v>
      </c>
      <c r="F103" s="1">
        <f t="shared" si="22"/>
        <v>102.54343333333333</v>
      </c>
      <c r="G103" s="1">
        <f t="shared" si="21"/>
        <v>103.0142</v>
      </c>
      <c r="H103" s="5">
        <f t="shared" si="26"/>
        <v>101.79512267563574</v>
      </c>
      <c r="I103" s="5">
        <f t="shared" si="20"/>
        <v>101.79512267563574</v>
      </c>
      <c r="J103" s="46">
        <f t="shared" si="27"/>
        <v>7.4058572086577179E-3</v>
      </c>
      <c r="K103" s="46" t="e">
        <f>#REF!/#REF!-1</f>
        <v>#REF!</v>
      </c>
      <c r="L103" s="1"/>
      <c r="M103" s="1"/>
      <c r="N103" s="1"/>
      <c r="O103" s="1"/>
      <c r="Y103" t="str">
        <f t="shared" si="28"/>
        <v>2023_3</v>
      </c>
      <c r="Z103" t="s">
        <v>0</v>
      </c>
      <c r="AA103" s="27">
        <f t="shared" si="24"/>
        <v>101.04678461736553</v>
      </c>
      <c r="AB103" t="s">
        <v>0</v>
      </c>
    </row>
    <row r="104" spans="1:28" x14ac:dyDescent="0.45">
      <c r="A104" s="1" t="str">
        <f t="shared" si="17"/>
        <v>2023Q3</v>
      </c>
      <c r="B104" s="2">
        <v>45108</v>
      </c>
      <c r="C104" s="1">
        <f t="shared" si="25"/>
        <v>2023</v>
      </c>
      <c r="D104" s="1">
        <f>VLOOKUP(B104,Q_GDP_Input!M:O,3,0)</f>
        <v>102.35129999999999</v>
      </c>
      <c r="E104" s="1">
        <f>IFERROR(VLOOKUP(B104,Q_GDP_Input!M:O,3,0),E101*(1+VLOOKUP(A104,Q_GDP_Input!B:E,4,0)))</f>
        <v>102.35129999999999</v>
      </c>
      <c r="F104" s="1">
        <f t="shared" si="22"/>
        <v>102.6324</v>
      </c>
      <c r="G104" s="1">
        <f t="shared" si="21"/>
        <v>102.35129999999999</v>
      </c>
      <c r="H104" s="5">
        <f t="shared" si="26"/>
        <v>101.14006748109286</v>
      </c>
      <c r="I104" s="5">
        <f t="shared" si="20"/>
        <v>101.14006748109286</v>
      </c>
      <c r="J104" s="46">
        <f t="shared" si="27"/>
        <v>-1.356225906256614E-3</v>
      </c>
      <c r="K104" s="46" t="e">
        <f>#REF!/#REF!-1</f>
        <v>#REF!</v>
      </c>
      <c r="L104" s="1"/>
      <c r="M104" s="1"/>
      <c r="N104" s="1"/>
      <c r="O104" s="1"/>
      <c r="Y104" t="str">
        <f t="shared" si="28"/>
        <v>2023_4</v>
      </c>
      <c r="Z104" t="s">
        <v>0</v>
      </c>
      <c r="AA104" s="27">
        <f t="shared" si="24"/>
        <v>101.27742254526764</v>
      </c>
      <c r="AB104" t="s">
        <v>0</v>
      </c>
    </row>
    <row r="105" spans="1:28" x14ac:dyDescent="0.45">
      <c r="A105" s="1" t="str">
        <f t="shared" si="17"/>
        <v>2023Q3</v>
      </c>
      <c r="B105" s="2">
        <v>45139</v>
      </c>
      <c r="C105" s="1">
        <f t="shared" si="25"/>
        <v>2023</v>
      </c>
      <c r="D105" s="1">
        <f>VLOOKUP(B105,Q_GDP_Input!M:O,3,0)</f>
        <v>102.5317</v>
      </c>
      <c r="E105" s="1">
        <f>IFERROR(VLOOKUP(B105,Q_GDP_Input!M:O,3,0),E102*(1+VLOOKUP(A105,Q_GDP_Input!B:E,4,0)))</f>
        <v>102.5317</v>
      </c>
      <c r="F105" s="1">
        <f t="shared" si="22"/>
        <v>102.6324</v>
      </c>
      <c r="G105" s="1">
        <f t="shared" si="21"/>
        <v>102.5317</v>
      </c>
      <c r="H105" s="5">
        <f t="shared" si="26"/>
        <v>101.31833261474128</v>
      </c>
      <c r="I105" s="5">
        <f t="shared" si="20"/>
        <v>101.31833261474128</v>
      </c>
      <c r="J105" s="46">
        <f t="shared" si="27"/>
        <v>2.609891184454538E-3</v>
      </c>
      <c r="K105" s="46" t="e">
        <f>#REF!/#REF!-1</f>
        <v>#REF!</v>
      </c>
      <c r="L105" s="1"/>
      <c r="M105" s="1"/>
      <c r="N105" s="1"/>
      <c r="O105" s="1"/>
      <c r="Y105" t="str">
        <f t="shared" si="28"/>
        <v>2023_5</v>
      </c>
      <c r="Z105" t="s">
        <v>0</v>
      </c>
      <c r="AA105" s="27">
        <f t="shared" si="24"/>
        <v>101.05459112820711</v>
      </c>
      <c r="AB105" t="s">
        <v>0</v>
      </c>
    </row>
    <row r="106" spans="1:28" x14ac:dyDescent="0.45">
      <c r="A106" s="1" t="str">
        <f t="shared" si="17"/>
        <v>2023Q3</v>
      </c>
      <c r="B106" s="2">
        <v>45170</v>
      </c>
      <c r="C106" s="1">
        <f t="shared" si="25"/>
        <v>2023</v>
      </c>
      <c r="D106" s="1" t="e">
        <f>VLOOKUP(B106,Q_GDP_Input!M:O,3,0)</f>
        <v>#N/A</v>
      </c>
      <c r="E106" s="1">
        <f>IFERROR(VLOOKUP(B106,Q_GDP_Input!M:O,3,0),E103*(1+VLOOKUP(A106,Q_GDP_Input!B:E,4,0)))</f>
        <v>103.0142</v>
      </c>
      <c r="F106" s="1">
        <f t="shared" si="22"/>
        <v>102.6324</v>
      </c>
      <c r="G106" s="1">
        <f t="shared" si="21"/>
        <v>102.6324</v>
      </c>
      <c r="H106" s="5">
        <f t="shared" si="26"/>
        <v>101.41784092382329</v>
      </c>
      <c r="I106" s="5">
        <f t="shared" si="20"/>
        <v>101.41784092382329</v>
      </c>
      <c r="J106" s="46">
        <f t="shared" si="27"/>
        <v>0</v>
      </c>
      <c r="K106" s="46" t="e">
        <f>#REF!/#REF!-1</f>
        <v>#REF!</v>
      </c>
      <c r="L106" s="1"/>
      <c r="M106" s="1"/>
      <c r="N106" s="1"/>
      <c r="O106" s="1"/>
      <c r="Y106" t="str">
        <f t="shared" si="28"/>
        <v>2023_6</v>
      </c>
      <c r="Z106" t="s">
        <v>0</v>
      </c>
      <c r="AA106" s="27">
        <f t="shared" si="24"/>
        <v>101.79512267563574</v>
      </c>
      <c r="AB106" t="s">
        <v>0</v>
      </c>
    </row>
    <row r="107" spans="1:28" x14ac:dyDescent="0.45">
      <c r="A107" s="1" t="str">
        <f t="shared" si="17"/>
        <v>2023Q4</v>
      </c>
      <c r="B107" s="2">
        <v>45200</v>
      </c>
      <c r="C107" s="1">
        <f t="shared" si="25"/>
        <v>2023</v>
      </c>
      <c r="D107" s="1" t="e">
        <f>VLOOKUP(B107,Q_GDP_Input!M:O,3,0)</f>
        <v>#N/A</v>
      </c>
      <c r="E107" s="1">
        <f>IFERROR(VLOOKUP(B107,Q_GDP_Input!M:O,3,0),E104*(1+VLOOKUP(A107,Q_GDP_Input!B:E,4,0)))</f>
        <v>102.35129999999999</v>
      </c>
      <c r="F107" s="1">
        <f t="shared" si="22"/>
        <v>102.6324</v>
      </c>
      <c r="G107" s="1">
        <f t="shared" si="21"/>
        <v>102.6324</v>
      </c>
      <c r="H107" s="5">
        <f t="shared" si="26"/>
        <v>101.41784092382329</v>
      </c>
      <c r="I107" s="5">
        <f t="shared" si="20"/>
        <v>101.41784092382329</v>
      </c>
      <c r="J107" s="46">
        <f t="shared" si="27"/>
        <v>0</v>
      </c>
      <c r="K107" s="46" t="e">
        <f>#REF!/#REF!-1</f>
        <v>#REF!</v>
      </c>
      <c r="L107" s="1"/>
      <c r="M107" s="1"/>
      <c r="N107" s="1"/>
      <c r="O107" s="1"/>
      <c r="Y107" t="str">
        <f t="shared" si="28"/>
        <v>2023_7</v>
      </c>
      <c r="Z107" t="s">
        <v>0</v>
      </c>
      <c r="AA107" s="27">
        <f t="shared" si="24"/>
        <v>101.14006748109286</v>
      </c>
      <c r="AB107" t="s">
        <v>0</v>
      </c>
    </row>
    <row r="108" spans="1:28" x14ac:dyDescent="0.45">
      <c r="A108" s="1" t="str">
        <f t="shared" si="17"/>
        <v>2023Q4</v>
      </c>
      <c r="B108" s="2">
        <v>45231</v>
      </c>
      <c r="C108" s="1">
        <f t="shared" si="25"/>
        <v>2023</v>
      </c>
      <c r="D108" s="1" t="e">
        <f>VLOOKUP(B108,Q_GDP_Input!M:O,3,0)</f>
        <v>#N/A</v>
      </c>
      <c r="E108" s="1">
        <f>IFERROR(VLOOKUP(B108,Q_GDP_Input!M:O,3,0),E105*(1+VLOOKUP(A108,Q_GDP_Input!B:E,4,0)))</f>
        <v>102.5317</v>
      </c>
      <c r="F108" s="1">
        <f t="shared" si="22"/>
        <v>102.6324</v>
      </c>
      <c r="G108" s="1">
        <f t="shared" si="21"/>
        <v>102.6324</v>
      </c>
      <c r="H108" s="5">
        <f t="shared" si="26"/>
        <v>101.41784092382329</v>
      </c>
      <c r="I108" s="5">
        <f t="shared" si="20"/>
        <v>101.41784092382329</v>
      </c>
      <c r="J108" s="46">
        <f t="shared" si="27"/>
        <v>0</v>
      </c>
      <c r="K108" s="46" t="e">
        <f>#REF!/#REF!-1</f>
        <v>#REF!</v>
      </c>
      <c r="L108" s="1"/>
      <c r="M108" s="1"/>
      <c r="N108" s="1"/>
      <c r="O108" s="1"/>
      <c r="Y108" t="str">
        <f t="shared" si="28"/>
        <v>2023_8</v>
      </c>
      <c r="Z108" t="s">
        <v>0</v>
      </c>
      <c r="AA108" s="27">
        <f t="shared" si="24"/>
        <v>101.31833261474128</v>
      </c>
      <c r="AB108" t="s">
        <v>0</v>
      </c>
    </row>
    <row r="109" spans="1:28" x14ac:dyDescent="0.45">
      <c r="A109" s="1" t="str">
        <f t="shared" si="17"/>
        <v>2023Q4</v>
      </c>
      <c r="B109" s="2">
        <v>45261</v>
      </c>
      <c r="C109" s="1">
        <f t="shared" si="25"/>
        <v>2023</v>
      </c>
      <c r="D109" s="1" t="e">
        <f>VLOOKUP(B109,Q_GDP_Input!M:O,3,0)</f>
        <v>#N/A</v>
      </c>
      <c r="E109" s="1">
        <f>IFERROR(VLOOKUP(B109,Q_GDP_Input!M:O,3,0),E106*(1+VLOOKUP(A109,Q_GDP_Input!B:E,4,0)))</f>
        <v>103.0142</v>
      </c>
      <c r="F109" s="1">
        <f t="shared" si="22"/>
        <v>102.6324</v>
      </c>
      <c r="G109" s="1">
        <f t="shared" si="21"/>
        <v>102.6324</v>
      </c>
      <c r="H109" s="5">
        <f t="shared" si="26"/>
        <v>101.41784092382329</v>
      </c>
      <c r="I109" s="5">
        <f t="shared" si="20"/>
        <v>101.41784092382329</v>
      </c>
      <c r="J109" s="46">
        <f t="shared" si="27"/>
        <v>0</v>
      </c>
      <c r="K109" s="46" t="e">
        <f>#REF!/#REF!-1</f>
        <v>#REF!</v>
      </c>
      <c r="L109" s="1"/>
      <c r="M109" s="1"/>
      <c r="N109" s="1"/>
      <c r="O109" s="1"/>
      <c r="Y109" t="str">
        <f t="shared" si="28"/>
        <v>2023_9</v>
      </c>
      <c r="Z109" t="s">
        <v>0</v>
      </c>
      <c r="AA109" s="27">
        <f t="shared" si="24"/>
        <v>101.41784092382329</v>
      </c>
      <c r="AB109" t="s">
        <v>0</v>
      </c>
    </row>
    <row r="110" spans="1:28" x14ac:dyDescent="0.45">
      <c r="A110" s="1" t="str">
        <f t="shared" si="17"/>
        <v>2024Q1</v>
      </c>
      <c r="B110" s="2">
        <v>45292</v>
      </c>
      <c r="C110" s="1">
        <f t="shared" si="25"/>
        <v>2024</v>
      </c>
      <c r="D110" s="1" t="e">
        <f>VLOOKUP(B110,Q_GDP_Input!M:O,3,0)</f>
        <v>#N/A</v>
      </c>
      <c r="E110" s="1">
        <f>IFERROR(VLOOKUP(B110,Q_GDP_Input!M:O,3,0),E107*(1+VLOOKUP(A110,Q_GDP_Input!B:E,4,0)))</f>
        <v>102.35129999999999</v>
      </c>
      <c r="F110" s="1">
        <f t="shared" si="22"/>
        <v>102.6324</v>
      </c>
      <c r="G110" s="1">
        <f t="shared" si="21"/>
        <v>102.6324</v>
      </c>
      <c r="H110" s="5">
        <f t="shared" si="26"/>
        <v>102.45044027661653</v>
      </c>
      <c r="I110" s="5">
        <f t="shared" si="20"/>
        <v>102.45044027661653</v>
      </c>
      <c r="K110" s="1"/>
      <c r="L110" s="1"/>
      <c r="M110" s="1"/>
      <c r="N110" s="1"/>
      <c r="O110" s="1"/>
      <c r="Y110" t="str">
        <f t="shared" si="28"/>
        <v>2023_10</v>
      </c>
      <c r="Z110" t="s">
        <v>0</v>
      </c>
      <c r="AA110" s="27">
        <f t="shared" si="24"/>
        <v>101.41784092382329</v>
      </c>
      <c r="AB110" t="s">
        <v>0</v>
      </c>
    </row>
    <row r="111" spans="1:28" x14ac:dyDescent="0.45">
      <c r="A111" s="1" t="str">
        <f t="shared" si="17"/>
        <v>2024Q1</v>
      </c>
      <c r="B111" s="2">
        <v>45323</v>
      </c>
      <c r="C111" s="1">
        <f t="shared" si="25"/>
        <v>2024</v>
      </c>
      <c r="D111" s="1" t="e">
        <f>VLOOKUP(B111,Q_GDP_Input!M:O,3,0)</f>
        <v>#N/A</v>
      </c>
      <c r="E111" s="1">
        <f>IFERROR(VLOOKUP(B111,Q_GDP_Input!M:O,3,0),E108*(1+VLOOKUP(A111,Q_GDP_Input!B:E,4,0)))</f>
        <v>102.5317</v>
      </c>
      <c r="F111" s="1">
        <f t="shared" si="22"/>
        <v>102.6324</v>
      </c>
      <c r="G111" s="1">
        <f t="shared" si="21"/>
        <v>102.6324</v>
      </c>
      <c r="H111" s="5">
        <f t="shared" si="26"/>
        <v>102.45044027661653</v>
      </c>
      <c r="I111" s="5">
        <f t="shared" si="20"/>
        <v>102.45044027661653</v>
      </c>
      <c r="K111" s="1"/>
      <c r="L111" s="1"/>
      <c r="M111" s="1"/>
      <c r="N111" s="1"/>
      <c r="O111" s="1"/>
      <c r="Y111" t="str">
        <f t="shared" si="28"/>
        <v>2023_11</v>
      </c>
      <c r="Z111" t="s">
        <v>0</v>
      </c>
      <c r="AA111" s="27">
        <f t="shared" si="24"/>
        <v>101.41784092382329</v>
      </c>
      <c r="AB111" t="s">
        <v>0</v>
      </c>
    </row>
    <row r="112" spans="1:28" x14ac:dyDescent="0.45">
      <c r="A112" s="1" t="str">
        <f t="shared" si="17"/>
        <v>2024Q1</v>
      </c>
      <c r="B112" s="2">
        <v>45352</v>
      </c>
      <c r="C112" s="1">
        <f t="shared" si="25"/>
        <v>2024</v>
      </c>
      <c r="D112" s="1" t="e">
        <f>VLOOKUP(B112,Q_GDP_Input!M:O,3,0)</f>
        <v>#N/A</v>
      </c>
      <c r="E112" s="1">
        <f>IFERROR(VLOOKUP(B112,Q_GDP_Input!M:O,3,0),E109*(1+VLOOKUP(A112,Q_GDP_Input!B:E,4,0)))</f>
        <v>103.0142</v>
      </c>
      <c r="F112" s="1">
        <f t="shared" si="22"/>
        <v>102.6324</v>
      </c>
      <c r="G112" s="1">
        <f t="shared" si="21"/>
        <v>102.6324</v>
      </c>
      <c r="H112" s="5">
        <f t="shared" si="26"/>
        <v>102.45044027661653</v>
      </c>
      <c r="I112" s="5">
        <f t="shared" si="20"/>
        <v>102.45044027661653</v>
      </c>
      <c r="K112" s="1"/>
      <c r="L112" s="1"/>
      <c r="M112" s="1"/>
      <c r="N112" s="1"/>
      <c r="O112" s="1"/>
      <c r="Y112" t="str">
        <f t="shared" si="28"/>
        <v>2023_12</v>
      </c>
      <c r="Z112" t="s">
        <v>0</v>
      </c>
      <c r="AA112" s="27">
        <f t="shared" si="24"/>
        <v>101.41784092382329</v>
      </c>
      <c r="AB112" t="s">
        <v>0</v>
      </c>
    </row>
    <row r="113" spans="1:28" x14ac:dyDescent="0.45">
      <c r="A113" s="1" t="str">
        <f t="shared" si="17"/>
        <v>2024Q2</v>
      </c>
      <c r="B113" s="2">
        <v>45383</v>
      </c>
      <c r="C113" s="1">
        <f t="shared" si="25"/>
        <v>2024</v>
      </c>
      <c r="D113" s="1" t="e">
        <f>VLOOKUP(B113,Q_GDP_Input!M:O,3,0)</f>
        <v>#N/A</v>
      </c>
      <c r="E113" s="1">
        <f>IFERROR(VLOOKUP(B113,Q_GDP_Input!M:O,3,0),E110*(1+VLOOKUP(A113,Q_GDP_Input!B:E,4,0)))</f>
        <v>102.35129999999999</v>
      </c>
      <c r="F113" s="1">
        <f t="shared" si="22"/>
        <v>102.6324</v>
      </c>
      <c r="G113" s="1">
        <f t="shared" si="21"/>
        <v>102.6324</v>
      </c>
      <c r="H113" s="5">
        <f t="shared" si="26"/>
        <v>102.45044027661653</v>
      </c>
      <c r="I113" s="5">
        <f t="shared" si="20"/>
        <v>102.45044027661653</v>
      </c>
      <c r="K113" s="1"/>
      <c r="L113" s="1"/>
      <c r="M113" s="1"/>
      <c r="N113" s="1"/>
      <c r="O113" s="1"/>
      <c r="Y113" t="str">
        <f t="shared" si="28"/>
        <v>2024_1</v>
      </c>
      <c r="Z113" t="s">
        <v>0</v>
      </c>
      <c r="AA113" s="27">
        <f t="shared" si="24"/>
        <v>102.45044027661653</v>
      </c>
      <c r="AB113" t="s">
        <v>0</v>
      </c>
    </row>
    <row r="114" spans="1:28" x14ac:dyDescent="0.45">
      <c r="A114" s="1" t="str">
        <f t="shared" si="17"/>
        <v>2024Q2</v>
      </c>
      <c r="B114" s="2">
        <v>45413</v>
      </c>
      <c r="C114" s="1">
        <f t="shared" si="25"/>
        <v>2024</v>
      </c>
      <c r="D114" s="1" t="e">
        <f>VLOOKUP(B114,Q_GDP_Input!M:O,3,0)</f>
        <v>#N/A</v>
      </c>
      <c r="E114" s="1">
        <f>IFERROR(VLOOKUP(B114,Q_GDP_Input!M:O,3,0),E111*(1+VLOOKUP(A114,Q_GDP_Input!B:E,4,0)))</f>
        <v>102.5317</v>
      </c>
      <c r="F114" s="1">
        <f t="shared" si="22"/>
        <v>102.6324</v>
      </c>
      <c r="G114" s="1">
        <f t="shared" si="21"/>
        <v>102.6324</v>
      </c>
      <c r="H114" s="5">
        <f t="shared" si="26"/>
        <v>102.45044027661653</v>
      </c>
      <c r="I114" s="5">
        <f t="shared" si="20"/>
        <v>102.45044027661653</v>
      </c>
      <c r="K114" s="1"/>
      <c r="L114" s="1"/>
      <c r="M114" s="1"/>
      <c r="N114" s="1"/>
      <c r="O114" s="1"/>
      <c r="Y114" t="str">
        <f t="shared" si="28"/>
        <v>2024_2</v>
      </c>
      <c r="Z114" t="s">
        <v>0</v>
      </c>
      <c r="AA114" s="27">
        <f t="shared" si="24"/>
        <v>102.45044027661653</v>
      </c>
      <c r="AB114" t="s">
        <v>0</v>
      </c>
    </row>
    <row r="115" spans="1:28" x14ac:dyDescent="0.45">
      <c r="A115" s="1" t="str">
        <f t="shared" si="17"/>
        <v>2024Q2</v>
      </c>
      <c r="B115" s="2">
        <v>45444</v>
      </c>
      <c r="C115" s="1">
        <f t="shared" si="25"/>
        <v>2024</v>
      </c>
      <c r="D115" s="1" t="e">
        <f>VLOOKUP(B115,Q_GDP_Input!M:O,3,0)</f>
        <v>#N/A</v>
      </c>
      <c r="E115" s="1">
        <f>IFERROR(VLOOKUP(B115,Q_GDP_Input!M:O,3,0),E112*(1+VLOOKUP(A115,Q_GDP_Input!B:E,4,0)))</f>
        <v>103.0142</v>
      </c>
      <c r="F115" s="1">
        <f t="shared" si="22"/>
        <v>102.6324</v>
      </c>
      <c r="G115" s="1">
        <f t="shared" si="21"/>
        <v>102.6324</v>
      </c>
      <c r="H115" s="5">
        <f t="shared" si="26"/>
        <v>102.45044027661653</v>
      </c>
      <c r="I115" s="5">
        <f t="shared" si="20"/>
        <v>102.45044027661653</v>
      </c>
      <c r="K115" s="1"/>
      <c r="L115" s="1"/>
      <c r="M115" s="1"/>
      <c r="N115" s="1"/>
      <c r="O115" s="1"/>
      <c r="Y115" t="str">
        <f t="shared" si="28"/>
        <v>2024_3</v>
      </c>
      <c r="Z115" t="s">
        <v>0</v>
      </c>
      <c r="AA115" s="27">
        <f t="shared" si="24"/>
        <v>102.45044027661653</v>
      </c>
      <c r="AB115" t="s">
        <v>0</v>
      </c>
    </row>
    <row r="116" spans="1:28" x14ac:dyDescent="0.45">
      <c r="A116" s="1" t="str">
        <f t="shared" si="17"/>
        <v>2024Q3</v>
      </c>
      <c r="B116" s="2">
        <v>45474</v>
      </c>
      <c r="C116" s="1">
        <f t="shared" si="25"/>
        <v>2024</v>
      </c>
      <c r="D116" s="1" t="e">
        <f>VLOOKUP(B116,Q_GDP_Input!M:O,3,0)</f>
        <v>#N/A</v>
      </c>
      <c r="E116" s="1">
        <f>IFERROR(VLOOKUP(B116,Q_GDP_Input!M:O,3,0),E113*(1+VLOOKUP(A116,Q_GDP_Input!B:E,4,0)))</f>
        <v>102.35129999999999</v>
      </c>
      <c r="F116" s="1">
        <f t="shared" si="22"/>
        <v>102.6324</v>
      </c>
      <c r="G116" s="1">
        <f t="shared" si="21"/>
        <v>102.6324</v>
      </c>
      <c r="H116" s="5">
        <f t="shared" si="26"/>
        <v>102.45044027661653</v>
      </c>
      <c r="I116" s="5">
        <f t="shared" si="20"/>
        <v>102.45044027661653</v>
      </c>
      <c r="K116" s="1"/>
      <c r="L116" s="1"/>
      <c r="M116" s="1"/>
      <c r="N116" s="1"/>
      <c r="O116" s="1"/>
      <c r="Y116" t="str">
        <f t="shared" si="28"/>
        <v>2024_4</v>
      </c>
      <c r="Z116" t="s">
        <v>0</v>
      </c>
      <c r="AA116" s="27">
        <f t="shared" si="24"/>
        <v>102.45044027661653</v>
      </c>
      <c r="AB116" t="s">
        <v>0</v>
      </c>
    </row>
    <row r="117" spans="1:28" x14ac:dyDescent="0.45">
      <c r="A117" s="1" t="str">
        <f t="shared" si="17"/>
        <v>2024Q3</v>
      </c>
      <c r="B117" s="2">
        <v>45505</v>
      </c>
      <c r="C117" s="1">
        <f t="shared" si="25"/>
        <v>2024</v>
      </c>
      <c r="D117" s="1" t="e">
        <f>VLOOKUP(B117,Q_GDP_Input!M:O,3,0)</f>
        <v>#N/A</v>
      </c>
      <c r="E117" s="1">
        <f>IFERROR(VLOOKUP(B117,Q_GDP_Input!M:O,3,0),E114*(1+VLOOKUP(A117,Q_GDP_Input!B:E,4,0)))</f>
        <v>102.5317</v>
      </c>
      <c r="F117" s="1">
        <f t="shared" si="22"/>
        <v>102.6324</v>
      </c>
      <c r="G117" s="1">
        <f t="shared" si="21"/>
        <v>102.6324</v>
      </c>
      <c r="H117" s="5">
        <f t="shared" si="26"/>
        <v>102.45044027661653</v>
      </c>
      <c r="I117" s="5">
        <f t="shared" si="20"/>
        <v>102.45044027661653</v>
      </c>
      <c r="K117" s="1"/>
      <c r="L117" s="1"/>
      <c r="M117" s="1"/>
      <c r="N117" s="1"/>
      <c r="O117" s="1"/>
      <c r="Y117" t="str">
        <f t="shared" si="28"/>
        <v>2024_5</v>
      </c>
      <c r="Z117" t="s">
        <v>0</v>
      </c>
      <c r="AA117" s="27">
        <f t="shared" si="24"/>
        <v>102.45044027661653</v>
      </c>
      <c r="AB117" t="s">
        <v>0</v>
      </c>
    </row>
    <row r="118" spans="1:28" x14ac:dyDescent="0.45">
      <c r="A118" s="1" t="str">
        <f t="shared" si="17"/>
        <v>2024Q3</v>
      </c>
      <c r="B118" s="2">
        <v>45536</v>
      </c>
      <c r="C118" s="1">
        <f t="shared" si="25"/>
        <v>2024</v>
      </c>
      <c r="D118" s="1" t="e">
        <f>VLOOKUP(B118,Q_GDP_Input!M:O,3,0)</f>
        <v>#N/A</v>
      </c>
      <c r="E118" s="1">
        <f>IFERROR(VLOOKUP(B118,Q_GDP_Input!M:O,3,0),E115*(1+VLOOKUP(A118,Q_GDP_Input!B:E,4,0)))</f>
        <v>103.0142</v>
      </c>
      <c r="F118" s="1">
        <f t="shared" si="22"/>
        <v>102.6324</v>
      </c>
      <c r="G118" s="1">
        <f t="shared" si="21"/>
        <v>102.6324</v>
      </c>
      <c r="H118" s="5">
        <f t="shared" si="26"/>
        <v>102.45044027661653</v>
      </c>
      <c r="I118" s="5">
        <f t="shared" si="20"/>
        <v>102.45044027661653</v>
      </c>
      <c r="K118" s="1"/>
      <c r="L118" s="1"/>
      <c r="M118" s="1"/>
      <c r="N118" s="1"/>
      <c r="O118" s="1"/>
      <c r="Y118" t="str">
        <f t="shared" si="28"/>
        <v>2024_6</v>
      </c>
      <c r="Z118" t="s">
        <v>0</v>
      </c>
      <c r="AA118" s="27">
        <f t="shared" si="24"/>
        <v>102.45044027661653</v>
      </c>
      <c r="AB118" t="s">
        <v>0</v>
      </c>
    </row>
    <row r="119" spans="1:28" x14ac:dyDescent="0.45">
      <c r="A119" s="1" t="str">
        <f t="shared" si="17"/>
        <v>2024Q4</v>
      </c>
      <c r="B119" s="2">
        <v>45566</v>
      </c>
      <c r="C119" s="1">
        <f t="shared" si="25"/>
        <v>2024</v>
      </c>
      <c r="D119" s="1" t="e">
        <f>VLOOKUP(B119,Q_GDP_Input!M:O,3,0)</f>
        <v>#N/A</v>
      </c>
      <c r="E119" s="1">
        <f>IFERROR(VLOOKUP(B119,Q_GDP_Input!M:O,3,0),E116*(1+VLOOKUP(A119,Q_GDP_Input!B:E,4,0)))</f>
        <v>102.35129999999999</v>
      </c>
      <c r="F119" s="1">
        <f t="shared" si="22"/>
        <v>102.6324</v>
      </c>
      <c r="G119" s="1">
        <f t="shared" si="21"/>
        <v>102.6324</v>
      </c>
      <c r="H119" s="5">
        <f t="shared" si="26"/>
        <v>102.45044027661653</v>
      </c>
      <c r="I119" s="5">
        <f t="shared" si="20"/>
        <v>102.45044027661653</v>
      </c>
      <c r="K119" s="1"/>
      <c r="L119" s="1"/>
      <c r="M119" s="1"/>
      <c r="N119" s="1"/>
      <c r="O119" s="1"/>
      <c r="Y119" t="str">
        <f t="shared" si="28"/>
        <v>2024_7</v>
      </c>
      <c r="Z119" t="s">
        <v>0</v>
      </c>
      <c r="AA119" s="27">
        <f t="shared" si="24"/>
        <v>102.45044027661653</v>
      </c>
      <c r="AB119" t="s">
        <v>0</v>
      </c>
    </row>
    <row r="120" spans="1:28" x14ac:dyDescent="0.45">
      <c r="A120" s="1" t="str">
        <f t="shared" si="17"/>
        <v>2024Q4</v>
      </c>
      <c r="B120" s="2">
        <v>45597</v>
      </c>
      <c r="C120" s="1">
        <f t="shared" si="25"/>
        <v>2024</v>
      </c>
      <c r="D120" s="1" t="e">
        <f>VLOOKUP(B120,Q_GDP_Input!M:O,3,0)</f>
        <v>#N/A</v>
      </c>
      <c r="E120" s="1">
        <f>IFERROR(VLOOKUP(B120,Q_GDP_Input!M:O,3,0),E117*(1+VLOOKUP(A120,Q_GDP_Input!B:E,4,0)))</f>
        <v>102.5317</v>
      </c>
      <c r="F120" s="1">
        <f t="shared" si="22"/>
        <v>102.6324</v>
      </c>
      <c r="G120" s="1">
        <f t="shared" si="21"/>
        <v>102.6324</v>
      </c>
      <c r="H120" s="5">
        <f t="shared" si="26"/>
        <v>102.45044027661653</v>
      </c>
      <c r="I120" s="5">
        <f t="shared" si="20"/>
        <v>102.45044027661653</v>
      </c>
      <c r="K120" s="1"/>
      <c r="L120" s="1"/>
      <c r="M120" s="1"/>
      <c r="N120" s="1"/>
      <c r="O120" s="1"/>
      <c r="Y120" t="str">
        <f t="shared" si="28"/>
        <v>2024_8</v>
      </c>
      <c r="Z120" t="s">
        <v>0</v>
      </c>
      <c r="AA120" s="27">
        <f t="shared" si="24"/>
        <v>102.45044027661653</v>
      </c>
      <c r="AB120" t="s">
        <v>0</v>
      </c>
    </row>
    <row r="121" spans="1:28" x14ac:dyDescent="0.45">
      <c r="A121" s="1" t="str">
        <f t="shared" si="17"/>
        <v>2024Q4</v>
      </c>
      <c r="B121" s="2">
        <v>45627</v>
      </c>
      <c r="C121" s="1">
        <f t="shared" si="25"/>
        <v>2024</v>
      </c>
      <c r="D121" s="1" t="e">
        <f>VLOOKUP(B121,Q_GDP_Input!M:O,3,0)</f>
        <v>#N/A</v>
      </c>
      <c r="E121" s="1">
        <f>IFERROR(VLOOKUP(B121,Q_GDP_Input!M:O,3,0),E118*(1+VLOOKUP(A121,Q_GDP_Input!B:E,4,0)))</f>
        <v>103.0142</v>
      </c>
      <c r="F121" s="1">
        <f t="shared" si="22"/>
        <v>102.6324</v>
      </c>
      <c r="G121" s="1">
        <f t="shared" si="21"/>
        <v>102.6324</v>
      </c>
      <c r="H121" s="5">
        <f t="shared" si="26"/>
        <v>102.45044027661653</v>
      </c>
      <c r="I121" s="5">
        <f t="shared" si="20"/>
        <v>102.45044027661653</v>
      </c>
      <c r="K121" s="1"/>
      <c r="L121" s="1"/>
      <c r="M121" s="1"/>
      <c r="N121" s="1"/>
      <c r="O121" s="1"/>
      <c r="Y121" t="str">
        <f t="shared" si="28"/>
        <v>2024_9</v>
      </c>
      <c r="Z121" t="s">
        <v>0</v>
      </c>
      <c r="AA121" s="27">
        <f t="shared" si="24"/>
        <v>102.45044027661653</v>
      </c>
      <c r="AB121" t="s">
        <v>0</v>
      </c>
    </row>
    <row r="122" spans="1:28" x14ac:dyDescent="0.45">
      <c r="A122" s="1" t="str">
        <f t="shared" si="17"/>
        <v>2025Q1</v>
      </c>
      <c r="B122" s="2">
        <v>45658</v>
      </c>
      <c r="C122" s="1">
        <f t="shared" si="25"/>
        <v>2025</v>
      </c>
      <c r="D122" s="1" t="e">
        <f>VLOOKUP(B122,Q_GDP_Input!M:O,3,0)</f>
        <v>#N/A</v>
      </c>
      <c r="E122" s="1">
        <f>IFERROR(VLOOKUP(B122,Q_GDP_Input!M:O,3,0),E119*(1+VLOOKUP(A122,Q_GDP_Input!B:E,4,0)))</f>
        <v>102.35129999999999</v>
      </c>
      <c r="F122" s="1">
        <f t="shared" si="22"/>
        <v>102.6324</v>
      </c>
      <c r="G122" s="1">
        <f t="shared" si="21"/>
        <v>102.6324</v>
      </c>
      <c r="H122" s="5">
        <f t="shared" si="26"/>
        <v>104.29782347661653</v>
      </c>
      <c r="I122" s="5">
        <f t="shared" si="20"/>
        <v>104.29782347661653</v>
      </c>
      <c r="K122" s="1"/>
      <c r="L122" s="1"/>
      <c r="M122" s="1"/>
      <c r="N122" s="1"/>
      <c r="O122" s="1"/>
      <c r="Y122" t="str">
        <f t="shared" si="28"/>
        <v>2024_10</v>
      </c>
      <c r="Z122" t="s">
        <v>0</v>
      </c>
      <c r="AA122" s="27">
        <f t="shared" si="24"/>
        <v>102.45044027661653</v>
      </c>
      <c r="AB122" t="s">
        <v>0</v>
      </c>
    </row>
    <row r="123" spans="1:28" x14ac:dyDescent="0.45">
      <c r="A123" s="1" t="str">
        <f t="shared" si="17"/>
        <v>2025Q1</v>
      </c>
      <c r="B123" s="2">
        <v>45689</v>
      </c>
      <c r="C123" s="1">
        <f t="shared" si="25"/>
        <v>2025</v>
      </c>
      <c r="D123" s="1" t="e">
        <f>VLOOKUP(B123,Q_GDP_Input!M:O,3,0)</f>
        <v>#N/A</v>
      </c>
      <c r="E123" s="1">
        <f>IFERROR(VLOOKUP(B123,Q_GDP_Input!M:O,3,0),E120*(1+VLOOKUP(A123,Q_GDP_Input!B:E,4,0)))</f>
        <v>102.5317</v>
      </c>
      <c r="F123" s="1">
        <f t="shared" si="22"/>
        <v>102.6324</v>
      </c>
      <c r="G123" s="1">
        <f t="shared" si="21"/>
        <v>102.6324</v>
      </c>
      <c r="H123" s="5">
        <f t="shared" si="26"/>
        <v>104.29782347661653</v>
      </c>
      <c r="I123" s="5">
        <f t="shared" si="20"/>
        <v>104.29782347661653</v>
      </c>
      <c r="K123" s="1"/>
      <c r="L123" s="1"/>
      <c r="M123" s="1"/>
      <c r="N123" s="1"/>
      <c r="O123" s="1"/>
      <c r="Y123" t="str">
        <f t="shared" si="28"/>
        <v>2024_11</v>
      </c>
      <c r="Z123" t="s">
        <v>0</v>
      </c>
      <c r="AA123" s="27">
        <f t="shared" si="24"/>
        <v>102.45044027661653</v>
      </c>
      <c r="AB123" t="s">
        <v>0</v>
      </c>
    </row>
    <row r="124" spans="1:28" x14ac:dyDescent="0.45">
      <c r="A124" s="1" t="str">
        <f t="shared" si="17"/>
        <v>2025Q1</v>
      </c>
      <c r="B124" s="2">
        <v>45717</v>
      </c>
      <c r="C124" s="1">
        <f t="shared" si="25"/>
        <v>2025</v>
      </c>
      <c r="D124" s="1" t="e">
        <f>VLOOKUP(B124,Q_GDP_Input!M:O,3,0)</f>
        <v>#N/A</v>
      </c>
      <c r="E124" s="1">
        <f>IFERROR(VLOOKUP(B124,Q_GDP_Input!M:O,3,0),E121*(1+VLOOKUP(A124,Q_GDP_Input!B:E,4,0)))</f>
        <v>103.0142</v>
      </c>
      <c r="F124" s="1">
        <f t="shared" si="22"/>
        <v>102.6324</v>
      </c>
      <c r="G124" s="1">
        <f t="shared" si="21"/>
        <v>102.6324</v>
      </c>
      <c r="H124" s="5">
        <f t="shared" si="26"/>
        <v>104.29782347661653</v>
      </c>
      <c r="I124" s="5">
        <f t="shared" si="20"/>
        <v>104.29782347661653</v>
      </c>
      <c r="K124" s="1"/>
      <c r="L124" s="1"/>
      <c r="M124" s="1"/>
      <c r="N124" s="1"/>
      <c r="O124" s="1"/>
      <c r="Y124" t="str">
        <f t="shared" si="28"/>
        <v>2024_12</v>
      </c>
      <c r="Z124" t="s">
        <v>0</v>
      </c>
      <c r="AA124" s="27">
        <f t="shared" si="24"/>
        <v>102.45044027661653</v>
      </c>
      <c r="AB124" t="s">
        <v>0</v>
      </c>
    </row>
    <row r="125" spans="1:28" x14ac:dyDescent="0.45">
      <c r="A125" s="1" t="str">
        <f t="shared" si="17"/>
        <v>2025Q2</v>
      </c>
      <c r="B125" s="2">
        <v>45748</v>
      </c>
      <c r="C125" s="1">
        <f t="shared" si="25"/>
        <v>2025</v>
      </c>
      <c r="D125" s="1" t="e">
        <f>VLOOKUP(B125,Q_GDP_Input!M:O,3,0)</f>
        <v>#N/A</v>
      </c>
      <c r="E125" s="1">
        <f>IFERROR(VLOOKUP(B125,Q_GDP_Input!M:O,3,0),E122*(1+VLOOKUP(A125,Q_GDP_Input!B:E,4,0)))</f>
        <v>102.35129999999999</v>
      </c>
      <c r="F125" s="1">
        <f t="shared" si="22"/>
        <v>102.6324</v>
      </c>
      <c r="G125" s="1">
        <f t="shared" si="21"/>
        <v>102.6324</v>
      </c>
      <c r="H125" s="5">
        <f t="shared" si="26"/>
        <v>104.29782347661653</v>
      </c>
      <c r="I125" s="5">
        <f t="shared" si="20"/>
        <v>104.29782347661653</v>
      </c>
      <c r="K125" s="1"/>
      <c r="L125" s="1"/>
      <c r="M125" s="1"/>
      <c r="N125" s="1"/>
      <c r="O125" s="1"/>
      <c r="Y125" t="str">
        <f t="shared" si="28"/>
        <v>2025_1</v>
      </c>
      <c r="Z125" t="s">
        <v>0</v>
      </c>
      <c r="AA125" s="27">
        <f t="shared" si="24"/>
        <v>104.29782347661653</v>
      </c>
      <c r="AB125" t="s">
        <v>0</v>
      </c>
    </row>
    <row r="126" spans="1:28" x14ac:dyDescent="0.45">
      <c r="A126" s="1" t="str">
        <f t="shared" si="17"/>
        <v>2025Q2</v>
      </c>
      <c r="B126" s="2">
        <v>45778</v>
      </c>
      <c r="C126" s="1">
        <f t="shared" si="25"/>
        <v>2025</v>
      </c>
      <c r="D126" s="1" t="e">
        <f>VLOOKUP(B126,Q_GDP_Input!M:O,3,0)</f>
        <v>#N/A</v>
      </c>
      <c r="E126" s="1">
        <f>IFERROR(VLOOKUP(B126,Q_GDP_Input!M:O,3,0),E123*(1+VLOOKUP(A126,Q_GDP_Input!B:E,4,0)))</f>
        <v>102.5317</v>
      </c>
      <c r="F126" s="1">
        <f t="shared" si="22"/>
        <v>102.6324</v>
      </c>
      <c r="G126" s="1">
        <f t="shared" si="21"/>
        <v>102.6324</v>
      </c>
      <c r="H126" s="5">
        <f t="shared" si="26"/>
        <v>104.29782347661653</v>
      </c>
      <c r="I126" s="5">
        <f t="shared" si="20"/>
        <v>104.29782347661653</v>
      </c>
      <c r="K126" s="1"/>
      <c r="L126" s="1"/>
      <c r="M126" s="1"/>
      <c r="N126" s="1"/>
      <c r="O126" s="1"/>
      <c r="Y126" t="str">
        <f t="shared" si="28"/>
        <v>2025_2</v>
      </c>
      <c r="Z126" t="s">
        <v>0</v>
      </c>
      <c r="AA126" s="27">
        <f t="shared" si="24"/>
        <v>104.29782347661653</v>
      </c>
      <c r="AB126" t="s">
        <v>0</v>
      </c>
    </row>
    <row r="127" spans="1:28" x14ac:dyDescent="0.45">
      <c r="A127" s="1" t="str">
        <f t="shared" si="17"/>
        <v>2025Q2</v>
      </c>
      <c r="B127" s="2">
        <v>45809</v>
      </c>
      <c r="C127" s="1">
        <f t="shared" si="25"/>
        <v>2025</v>
      </c>
      <c r="D127" s="1" t="e">
        <f>VLOOKUP(B127,Q_GDP_Input!M:O,3,0)</f>
        <v>#N/A</v>
      </c>
      <c r="E127" s="1">
        <f>IFERROR(VLOOKUP(B127,Q_GDP_Input!M:O,3,0),E124*(1+VLOOKUP(A127,Q_GDP_Input!B:E,4,0)))</f>
        <v>103.0142</v>
      </c>
      <c r="F127" s="1">
        <f t="shared" si="22"/>
        <v>102.6324</v>
      </c>
      <c r="G127" s="1">
        <f t="shared" si="21"/>
        <v>102.6324</v>
      </c>
      <c r="H127" s="5">
        <f t="shared" si="26"/>
        <v>104.29782347661653</v>
      </c>
      <c r="I127" s="5">
        <f t="shared" si="20"/>
        <v>104.29782347661653</v>
      </c>
      <c r="K127" s="1"/>
      <c r="L127" s="1"/>
      <c r="M127" s="1"/>
      <c r="N127" s="1"/>
      <c r="O127" s="1"/>
      <c r="Y127" t="str">
        <f t="shared" si="28"/>
        <v>2025_3</v>
      </c>
      <c r="Z127" t="s">
        <v>0</v>
      </c>
      <c r="AA127" s="27">
        <f t="shared" si="24"/>
        <v>104.29782347661653</v>
      </c>
      <c r="AB127" t="s">
        <v>0</v>
      </c>
    </row>
    <row r="128" spans="1:28" x14ac:dyDescent="0.45">
      <c r="A128" s="1" t="str">
        <f t="shared" si="17"/>
        <v>2025Q3</v>
      </c>
      <c r="B128" s="2">
        <v>45839</v>
      </c>
      <c r="C128" s="1">
        <f t="shared" si="25"/>
        <v>2025</v>
      </c>
      <c r="D128" s="1" t="e">
        <f>VLOOKUP(B128,Q_GDP_Input!M:O,3,0)</f>
        <v>#N/A</v>
      </c>
      <c r="E128" s="1">
        <f>IFERROR(VLOOKUP(B128,Q_GDP_Input!M:O,3,0),E125*(1+VLOOKUP(A128,Q_GDP_Input!B:E,4,0)))</f>
        <v>102.35129999999999</v>
      </c>
      <c r="F128" s="1">
        <f t="shared" si="22"/>
        <v>102.6324</v>
      </c>
      <c r="G128" s="1">
        <f t="shared" si="21"/>
        <v>102.6324</v>
      </c>
      <c r="H128" s="5">
        <f t="shared" si="26"/>
        <v>104.29782347661653</v>
      </c>
      <c r="I128" s="5">
        <f t="shared" si="20"/>
        <v>104.29782347661653</v>
      </c>
      <c r="K128" s="1"/>
      <c r="L128" s="1"/>
      <c r="M128" s="1"/>
      <c r="N128" s="1"/>
      <c r="O128" s="1"/>
      <c r="Y128" t="str">
        <f t="shared" si="28"/>
        <v>2025_4</v>
      </c>
      <c r="Z128" t="s">
        <v>0</v>
      </c>
      <c r="AA128" s="27">
        <f t="shared" si="24"/>
        <v>104.29782347661653</v>
      </c>
      <c r="AB128" t="s">
        <v>0</v>
      </c>
    </row>
    <row r="129" spans="1:28" x14ac:dyDescent="0.45">
      <c r="A129" s="1" t="str">
        <f t="shared" si="17"/>
        <v>2025Q3</v>
      </c>
      <c r="B129" s="2">
        <v>45870</v>
      </c>
      <c r="C129" s="1">
        <f t="shared" si="25"/>
        <v>2025</v>
      </c>
      <c r="D129" s="1" t="e">
        <f>VLOOKUP(B129,Q_GDP_Input!M:O,3,0)</f>
        <v>#N/A</v>
      </c>
      <c r="E129" s="1">
        <f>IFERROR(VLOOKUP(B129,Q_GDP_Input!M:O,3,0),E126*(1+VLOOKUP(A129,Q_GDP_Input!B:E,4,0)))</f>
        <v>102.5317</v>
      </c>
      <c r="F129" s="1">
        <f t="shared" si="22"/>
        <v>102.6324</v>
      </c>
      <c r="G129" s="1">
        <f t="shared" si="21"/>
        <v>102.6324</v>
      </c>
      <c r="H129" s="5">
        <f t="shared" si="26"/>
        <v>104.29782347661653</v>
      </c>
      <c r="I129" s="5">
        <f t="shared" si="20"/>
        <v>104.29782347661653</v>
      </c>
      <c r="K129" s="1"/>
      <c r="L129" s="1"/>
      <c r="M129" s="1"/>
      <c r="N129" s="1"/>
      <c r="O129" s="1"/>
      <c r="Y129" t="str">
        <f t="shared" si="28"/>
        <v>2025_5</v>
      </c>
      <c r="Z129" t="s">
        <v>0</v>
      </c>
      <c r="AA129" s="27">
        <f t="shared" si="24"/>
        <v>104.29782347661653</v>
      </c>
      <c r="AB129" t="s">
        <v>0</v>
      </c>
    </row>
    <row r="130" spans="1:28" x14ac:dyDescent="0.45">
      <c r="A130" s="1" t="str">
        <f t="shared" ref="A130:A193" si="29">YEAR(B130)&amp;"Q"&amp;ROUNDDOWN((MONTH(B130)+2)/3,0)</f>
        <v>2025Q3</v>
      </c>
      <c r="B130" s="2">
        <v>45901</v>
      </c>
      <c r="C130" s="1">
        <f t="shared" ref="C130:C161" si="30">YEAR(B130)</f>
        <v>2025</v>
      </c>
      <c r="D130" s="1" t="e">
        <f>VLOOKUP(B130,Q_GDP_Input!M:O,3,0)</f>
        <v>#N/A</v>
      </c>
      <c r="E130" s="1">
        <f>IFERROR(VLOOKUP(B130,Q_GDP_Input!M:O,3,0),E127*(1+VLOOKUP(A130,Q_GDP_Input!B:E,4,0)))</f>
        <v>103.0142</v>
      </c>
      <c r="F130" s="1">
        <f t="shared" si="22"/>
        <v>102.6324</v>
      </c>
      <c r="G130" s="1">
        <f t="shared" si="21"/>
        <v>102.6324</v>
      </c>
      <c r="H130" s="5">
        <f t="shared" ref="H130:H157" si="31">G130*(1+IFERROR(VLOOKUP(C130,$N$6:$O$10,2,0),0))</f>
        <v>104.29782347661653</v>
      </c>
      <c r="I130" s="5">
        <f t="shared" ref="I130:I156" si="32">H130</f>
        <v>104.29782347661653</v>
      </c>
      <c r="K130" s="1"/>
      <c r="L130" s="1"/>
      <c r="M130" s="1"/>
      <c r="N130" s="1"/>
      <c r="O130" s="1"/>
      <c r="Y130" t="str">
        <f t="shared" si="28"/>
        <v>2025_6</v>
      </c>
      <c r="Z130" t="s">
        <v>0</v>
      </c>
      <c r="AA130" s="27">
        <f t="shared" si="24"/>
        <v>104.29782347661653</v>
      </c>
      <c r="AB130" t="s">
        <v>0</v>
      </c>
    </row>
    <row r="131" spans="1:28" x14ac:dyDescent="0.45">
      <c r="A131" s="1" t="str">
        <f t="shared" si="29"/>
        <v>2025Q4</v>
      </c>
      <c r="B131" s="2">
        <v>45931</v>
      </c>
      <c r="C131" s="1">
        <f t="shared" si="30"/>
        <v>2025</v>
      </c>
      <c r="D131" s="1" t="e">
        <f>VLOOKUP(B131,Q_GDP_Input!M:O,3,0)</f>
        <v>#N/A</v>
      </c>
      <c r="E131" s="1">
        <f>IFERROR(VLOOKUP(B131,Q_GDP_Input!M:O,3,0),E128*(1+VLOOKUP(A131,Q_GDP_Input!B:E,4,0)))</f>
        <v>102.35129999999999</v>
      </c>
      <c r="F131" s="1">
        <f t="shared" si="22"/>
        <v>102.6324</v>
      </c>
      <c r="G131" s="1">
        <f t="shared" ref="G131:G159" si="33">IFERROR(D131,F131)</f>
        <v>102.6324</v>
      </c>
      <c r="H131" s="5">
        <f t="shared" si="31"/>
        <v>104.29782347661653</v>
      </c>
      <c r="I131" s="5">
        <f t="shared" si="32"/>
        <v>104.29782347661653</v>
      </c>
      <c r="K131" s="1"/>
      <c r="L131" s="1"/>
      <c r="M131" s="1"/>
      <c r="N131" s="1"/>
      <c r="O131" s="1"/>
      <c r="Y131" t="str">
        <f t="shared" si="28"/>
        <v>2025_7</v>
      </c>
      <c r="Z131" t="s">
        <v>0</v>
      </c>
      <c r="AA131" s="27">
        <f t="shared" si="24"/>
        <v>104.29782347661653</v>
      </c>
      <c r="AB131" t="s">
        <v>0</v>
      </c>
    </row>
    <row r="132" spans="1:28" x14ac:dyDescent="0.45">
      <c r="A132" s="1" t="str">
        <f t="shared" si="29"/>
        <v>2025Q4</v>
      </c>
      <c r="B132" s="2">
        <v>45962</v>
      </c>
      <c r="C132" s="1">
        <f t="shared" si="30"/>
        <v>2025</v>
      </c>
      <c r="D132" s="1" t="e">
        <f>VLOOKUP(B132,Q_GDP_Input!M:O,3,0)</f>
        <v>#N/A</v>
      </c>
      <c r="E132" s="1">
        <f>IFERROR(VLOOKUP(B132,Q_GDP_Input!M:O,3,0),E129*(1+VLOOKUP(A132,Q_GDP_Input!B:E,4,0)))</f>
        <v>102.5317</v>
      </c>
      <c r="F132" s="1">
        <f t="shared" ref="F132:F193" si="34">AVERAGE(E131:E133)</f>
        <v>102.6324</v>
      </c>
      <c r="G132" s="1">
        <f t="shared" si="33"/>
        <v>102.6324</v>
      </c>
      <c r="H132" s="5">
        <f t="shared" si="31"/>
        <v>104.29782347661653</v>
      </c>
      <c r="I132" s="5">
        <f t="shared" si="32"/>
        <v>104.29782347661653</v>
      </c>
      <c r="K132" s="1"/>
      <c r="L132" s="1"/>
      <c r="M132" s="1"/>
      <c r="N132" s="1"/>
      <c r="O132" s="1"/>
      <c r="Y132" t="str">
        <f t="shared" si="28"/>
        <v>2025_8</v>
      </c>
      <c r="Z132" t="s">
        <v>0</v>
      </c>
      <c r="AA132" s="27">
        <f t="shared" si="24"/>
        <v>104.29782347661653</v>
      </c>
      <c r="AB132" t="s">
        <v>0</v>
      </c>
    </row>
    <row r="133" spans="1:28" x14ac:dyDescent="0.45">
      <c r="A133" s="1" t="str">
        <f t="shared" si="29"/>
        <v>2025Q4</v>
      </c>
      <c r="B133" s="2">
        <v>45992</v>
      </c>
      <c r="C133" s="1">
        <f t="shared" si="30"/>
        <v>2025</v>
      </c>
      <c r="D133" s="1" t="e">
        <f>VLOOKUP(B133,Q_GDP_Input!M:O,3,0)</f>
        <v>#N/A</v>
      </c>
      <c r="E133" s="1">
        <f>IFERROR(VLOOKUP(B133,Q_GDP_Input!M:O,3,0),E130*(1+VLOOKUP(A133,Q_GDP_Input!B:E,4,0)))</f>
        <v>103.0142</v>
      </c>
      <c r="F133" s="1">
        <f t="shared" si="34"/>
        <v>102.6324</v>
      </c>
      <c r="G133" s="1">
        <f t="shared" si="33"/>
        <v>102.6324</v>
      </c>
      <c r="H133" s="5">
        <f t="shared" si="31"/>
        <v>104.29782347661653</v>
      </c>
      <c r="I133" s="5">
        <f t="shared" si="32"/>
        <v>104.29782347661653</v>
      </c>
      <c r="K133" s="1"/>
      <c r="L133" s="1"/>
      <c r="M133" s="1"/>
      <c r="N133" s="1"/>
      <c r="O133" s="1"/>
      <c r="Y133" t="str">
        <f t="shared" ref="Y133:Y164" si="35">C130&amp;"_"&amp;MONTH(B130)</f>
        <v>2025_9</v>
      </c>
      <c r="Z133" t="s">
        <v>0</v>
      </c>
      <c r="AA133" s="27">
        <f t="shared" si="24"/>
        <v>104.29782347661653</v>
      </c>
      <c r="AB133" t="s">
        <v>0</v>
      </c>
    </row>
    <row r="134" spans="1:28" x14ac:dyDescent="0.45">
      <c r="A134" s="1" t="str">
        <f t="shared" si="29"/>
        <v>2026Q1</v>
      </c>
      <c r="B134" s="2">
        <v>46023</v>
      </c>
      <c r="C134" s="1">
        <f t="shared" si="30"/>
        <v>2026</v>
      </c>
      <c r="D134" s="1" t="e">
        <f>VLOOKUP(B134,Q_GDP_Input!M:O,3,0)</f>
        <v>#N/A</v>
      </c>
      <c r="E134" s="1">
        <f>IFERROR(VLOOKUP(B134,Q_GDP_Input!M:O,3,0),E131*(1+VLOOKUP(A134,Q_GDP_Input!B:E,4,0)))</f>
        <v>102.35129999999999</v>
      </c>
      <c r="F134" s="1">
        <f t="shared" si="34"/>
        <v>102.6324</v>
      </c>
      <c r="G134" s="1">
        <f t="shared" si="33"/>
        <v>102.6324</v>
      </c>
      <c r="H134" s="5">
        <f t="shared" si="31"/>
        <v>106.14520667661654</v>
      </c>
      <c r="I134" s="5">
        <f t="shared" si="32"/>
        <v>106.14520667661654</v>
      </c>
      <c r="K134" s="1"/>
      <c r="L134" s="1"/>
      <c r="M134" s="1"/>
      <c r="N134" s="1"/>
      <c r="O134" s="1"/>
      <c r="Y134" t="str">
        <f t="shared" si="35"/>
        <v>2025_10</v>
      </c>
      <c r="Z134" t="s">
        <v>0</v>
      </c>
      <c r="AA134" s="27">
        <f t="shared" ref="AA134:AA196" si="36">I131</f>
        <v>104.29782347661653</v>
      </c>
      <c r="AB134" t="s">
        <v>0</v>
      </c>
    </row>
    <row r="135" spans="1:28" x14ac:dyDescent="0.45">
      <c r="A135" s="1" t="str">
        <f t="shared" si="29"/>
        <v>2026Q1</v>
      </c>
      <c r="B135" s="2">
        <v>46054</v>
      </c>
      <c r="C135" s="1">
        <f t="shared" si="30"/>
        <v>2026</v>
      </c>
      <c r="D135" s="1" t="e">
        <f>VLOOKUP(B135,Q_GDP_Input!M:O,3,0)</f>
        <v>#N/A</v>
      </c>
      <c r="E135" s="1">
        <f>IFERROR(VLOOKUP(B135,Q_GDP_Input!M:O,3,0),E132*(1+VLOOKUP(A135,Q_GDP_Input!B:E,4,0)))</f>
        <v>102.5317</v>
      </c>
      <c r="F135" s="1">
        <f t="shared" si="34"/>
        <v>102.6324</v>
      </c>
      <c r="G135" s="1">
        <f t="shared" si="33"/>
        <v>102.6324</v>
      </c>
      <c r="H135" s="5">
        <f t="shared" si="31"/>
        <v>106.14520667661654</v>
      </c>
      <c r="I135" s="5">
        <f t="shared" si="32"/>
        <v>106.14520667661654</v>
      </c>
      <c r="K135" s="1"/>
      <c r="L135" s="1"/>
      <c r="M135" s="1"/>
      <c r="N135" s="1"/>
      <c r="O135" s="1"/>
      <c r="Y135" t="str">
        <f t="shared" si="35"/>
        <v>2025_11</v>
      </c>
      <c r="Z135" t="s">
        <v>0</v>
      </c>
      <c r="AA135" s="27">
        <f t="shared" si="36"/>
        <v>104.29782347661653</v>
      </c>
      <c r="AB135" t="s">
        <v>0</v>
      </c>
    </row>
    <row r="136" spans="1:28" x14ac:dyDescent="0.45">
      <c r="A136" s="1" t="str">
        <f t="shared" si="29"/>
        <v>2026Q1</v>
      </c>
      <c r="B136" s="2">
        <v>46082</v>
      </c>
      <c r="C136" s="1">
        <f t="shared" si="30"/>
        <v>2026</v>
      </c>
      <c r="D136" s="1" t="e">
        <f>VLOOKUP(B136,Q_GDP_Input!M:O,3,0)</f>
        <v>#N/A</v>
      </c>
      <c r="E136" s="1">
        <f>IFERROR(VLOOKUP(B136,Q_GDP_Input!M:O,3,0),E133*(1+VLOOKUP(A136,Q_GDP_Input!B:E,4,0)))</f>
        <v>103.0142</v>
      </c>
      <c r="F136" s="1">
        <f t="shared" si="34"/>
        <v>102.6324</v>
      </c>
      <c r="G136" s="1">
        <f t="shared" si="33"/>
        <v>102.6324</v>
      </c>
      <c r="H136" s="5">
        <f t="shared" si="31"/>
        <v>106.14520667661654</v>
      </c>
      <c r="I136" s="5">
        <f t="shared" si="32"/>
        <v>106.14520667661654</v>
      </c>
      <c r="K136" s="1"/>
      <c r="L136" s="1"/>
      <c r="M136" s="1"/>
      <c r="N136" s="1"/>
      <c r="O136" s="1"/>
      <c r="Y136" t="str">
        <f t="shared" si="35"/>
        <v>2025_12</v>
      </c>
      <c r="Z136" t="s">
        <v>0</v>
      </c>
      <c r="AA136" s="27">
        <f t="shared" si="36"/>
        <v>104.29782347661653</v>
      </c>
      <c r="AB136" t="s">
        <v>0</v>
      </c>
    </row>
    <row r="137" spans="1:28" x14ac:dyDescent="0.45">
      <c r="A137" s="1" t="str">
        <f t="shared" si="29"/>
        <v>2026Q2</v>
      </c>
      <c r="B137" s="2">
        <v>46113</v>
      </c>
      <c r="C137" s="1">
        <f t="shared" si="30"/>
        <v>2026</v>
      </c>
      <c r="D137" s="1" t="e">
        <f>VLOOKUP(B137,Q_GDP_Input!M:O,3,0)</f>
        <v>#N/A</v>
      </c>
      <c r="E137" s="1">
        <f>IFERROR(VLOOKUP(B137,Q_GDP_Input!M:O,3,0),E134*(1+VLOOKUP(A137,Q_GDP_Input!B:E,4,0)))</f>
        <v>102.35129999999999</v>
      </c>
      <c r="F137" s="1">
        <f t="shared" si="34"/>
        <v>102.6324</v>
      </c>
      <c r="G137" s="1">
        <f t="shared" si="33"/>
        <v>102.6324</v>
      </c>
      <c r="H137" s="5">
        <f t="shared" si="31"/>
        <v>106.14520667661654</v>
      </c>
      <c r="I137" s="5">
        <f t="shared" si="32"/>
        <v>106.14520667661654</v>
      </c>
      <c r="K137" s="1"/>
      <c r="L137" s="1"/>
      <c r="M137" s="1"/>
      <c r="N137" s="1"/>
      <c r="O137" s="1"/>
      <c r="Y137" t="str">
        <f t="shared" si="35"/>
        <v>2026_1</v>
      </c>
      <c r="Z137" t="s">
        <v>0</v>
      </c>
      <c r="AA137" s="27">
        <f t="shared" si="36"/>
        <v>106.14520667661654</v>
      </c>
      <c r="AB137" t="s">
        <v>0</v>
      </c>
    </row>
    <row r="138" spans="1:28" x14ac:dyDescent="0.45">
      <c r="A138" s="1" t="str">
        <f t="shared" si="29"/>
        <v>2026Q2</v>
      </c>
      <c r="B138" s="2">
        <v>46143</v>
      </c>
      <c r="C138" s="1">
        <f t="shared" si="30"/>
        <v>2026</v>
      </c>
      <c r="D138" s="1" t="e">
        <f>VLOOKUP(B138,Q_GDP_Input!M:O,3,0)</f>
        <v>#N/A</v>
      </c>
      <c r="E138" s="1">
        <f>IFERROR(VLOOKUP(B138,Q_GDP_Input!M:O,3,0),E135*(1+VLOOKUP(A138,Q_GDP_Input!B:E,4,0)))</f>
        <v>102.5317</v>
      </c>
      <c r="F138" s="1">
        <f t="shared" si="34"/>
        <v>102.6324</v>
      </c>
      <c r="G138" s="1">
        <f t="shared" si="33"/>
        <v>102.6324</v>
      </c>
      <c r="H138" s="5">
        <f t="shared" si="31"/>
        <v>106.14520667661654</v>
      </c>
      <c r="I138" s="5">
        <f t="shared" si="32"/>
        <v>106.14520667661654</v>
      </c>
      <c r="K138" s="1"/>
      <c r="L138" s="1"/>
      <c r="M138" s="1"/>
      <c r="N138" s="1"/>
      <c r="O138" s="1"/>
      <c r="Y138" t="str">
        <f t="shared" si="35"/>
        <v>2026_2</v>
      </c>
      <c r="Z138" t="s">
        <v>0</v>
      </c>
      <c r="AA138" s="27">
        <f t="shared" si="36"/>
        <v>106.14520667661654</v>
      </c>
      <c r="AB138" t="s">
        <v>0</v>
      </c>
    </row>
    <row r="139" spans="1:28" x14ac:dyDescent="0.45">
      <c r="A139" s="1" t="str">
        <f t="shared" si="29"/>
        <v>2026Q2</v>
      </c>
      <c r="B139" s="2">
        <v>46174</v>
      </c>
      <c r="C139" s="1">
        <f t="shared" si="30"/>
        <v>2026</v>
      </c>
      <c r="D139" s="1" t="e">
        <f>VLOOKUP(B139,Q_GDP_Input!M:O,3,0)</f>
        <v>#N/A</v>
      </c>
      <c r="E139" s="1">
        <f>IFERROR(VLOOKUP(B139,Q_GDP_Input!M:O,3,0),E136*(1+VLOOKUP(A139,Q_GDP_Input!B:E,4,0)))</f>
        <v>103.0142</v>
      </c>
      <c r="F139" s="1">
        <f t="shared" si="34"/>
        <v>102.6324</v>
      </c>
      <c r="G139" s="1">
        <f t="shared" si="33"/>
        <v>102.6324</v>
      </c>
      <c r="H139" s="5">
        <f t="shared" si="31"/>
        <v>106.14520667661654</v>
      </c>
      <c r="I139" s="5">
        <f t="shared" si="32"/>
        <v>106.14520667661654</v>
      </c>
      <c r="K139" s="1"/>
      <c r="L139" s="1"/>
      <c r="M139" s="1"/>
      <c r="N139" s="1"/>
      <c r="O139" s="1"/>
      <c r="Y139" t="str">
        <f t="shared" si="35"/>
        <v>2026_3</v>
      </c>
      <c r="Z139" t="s">
        <v>0</v>
      </c>
      <c r="AA139" s="27">
        <f t="shared" si="36"/>
        <v>106.14520667661654</v>
      </c>
      <c r="AB139" t="s">
        <v>0</v>
      </c>
    </row>
    <row r="140" spans="1:28" x14ac:dyDescent="0.45">
      <c r="A140" s="1" t="str">
        <f t="shared" si="29"/>
        <v>2026Q3</v>
      </c>
      <c r="B140" s="2">
        <v>46204</v>
      </c>
      <c r="C140" s="1">
        <f t="shared" si="30"/>
        <v>2026</v>
      </c>
      <c r="D140" s="1" t="e">
        <f>VLOOKUP(B140,Q_GDP_Input!M:O,3,0)</f>
        <v>#N/A</v>
      </c>
      <c r="E140" s="1">
        <f>IFERROR(VLOOKUP(B140,Q_GDP_Input!M:O,3,0),E137*(1+VLOOKUP(A140,Q_GDP_Input!B:E,4,0)))</f>
        <v>102.35129999999999</v>
      </c>
      <c r="F140" s="1">
        <f t="shared" si="34"/>
        <v>102.6324</v>
      </c>
      <c r="G140" s="1">
        <f t="shared" si="33"/>
        <v>102.6324</v>
      </c>
      <c r="H140" s="5">
        <f t="shared" si="31"/>
        <v>106.14520667661654</v>
      </c>
      <c r="I140" s="5">
        <f t="shared" si="32"/>
        <v>106.14520667661654</v>
      </c>
      <c r="K140" s="1"/>
      <c r="L140" s="1"/>
      <c r="M140" s="1"/>
      <c r="N140" s="1"/>
      <c r="O140" s="1"/>
      <c r="Y140" t="str">
        <f t="shared" si="35"/>
        <v>2026_4</v>
      </c>
      <c r="Z140" t="s">
        <v>0</v>
      </c>
      <c r="AA140" s="27">
        <f t="shared" si="36"/>
        <v>106.14520667661654</v>
      </c>
      <c r="AB140" t="s">
        <v>0</v>
      </c>
    </row>
    <row r="141" spans="1:28" x14ac:dyDescent="0.45">
      <c r="A141" s="1" t="str">
        <f t="shared" si="29"/>
        <v>2026Q3</v>
      </c>
      <c r="B141" s="2">
        <v>46235</v>
      </c>
      <c r="C141" s="1">
        <f t="shared" si="30"/>
        <v>2026</v>
      </c>
      <c r="D141" s="1" t="e">
        <f>VLOOKUP(B141,Q_GDP_Input!M:O,3,0)</f>
        <v>#N/A</v>
      </c>
      <c r="E141" s="1">
        <f>IFERROR(VLOOKUP(B141,Q_GDP_Input!M:O,3,0),E138*(1+VLOOKUP(A141,Q_GDP_Input!B:E,4,0)))</f>
        <v>102.5317</v>
      </c>
      <c r="F141" s="1">
        <f t="shared" si="34"/>
        <v>102.6324</v>
      </c>
      <c r="G141" s="1">
        <f t="shared" si="33"/>
        <v>102.6324</v>
      </c>
      <c r="H141" s="5">
        <f t="shared" si="31"/>
        <v>106.14520667661654</v>
      </c>
      <c r="I141" s="5">
        <f t="shared" si="32"/>
        <v>106.14520667661654</v>
      </c>
      <c r="K141" s="1"/>
      <c r="L141" s="1"/>
      <c r="M141" s="1"/>
      <c r="N141" s="1"/>
      <c r="O141" s="1"/>
      <c r="Y141" t="str">
        <f t="shared" si="35"/>
        <v>2026_5</v>
      </c>
      <c r="Z141" t="s">
        <v>0</v>
      </c>
      <c r="AA141" s="27">
        <f t="shared" si="36"/>
        <v>106.14520667661654</v>
      </c>
      <c r="AB141" t="s">
        <v>0</v>
      </c>
    </row>
    <row r="142" spans="1:28" x14ac:dyDescent="0.45">
      <c r="A142" s="1" t="str">
        <f t="shared" si="29"/>
        <v>2026Q3</v>
      </c>
      <c r="B142" s="2">
        <v>46266</v>
      </c>
      <c r="C142" s="1">
        <f t="shared" si="30"/>
        <v>2026</v>
      </c>
      <c r="D142" s="1" t="e">
        <f>VLOOKUP(B142,Q_GDP_Input!M:O,3,0)</f>
        <v>#N/A</v>
      </c>
      <c r="E142" s="1">
        <f>IFERROR(VLOOKUP(B142,Q_GDP_Input!M:O,3,0),E139*(1+VLOOKUP(A142,Q_GDP_Input!B:E,4,0)))</f>
        <v>103.0142</v>
      </c>
      <c r="F142" s="1">
        <f t="shared" si="34"/>
        <v>102.6324</v>
      </c>
      <c r="G142" s="1">
        <f t="shared" si="33"/>
        <v>102.6324</v>
      </c>
      <c r="H142" s="5">
        <f t="shared" si="31"/>
        <v>106.14520667661654</v>
      </c>
      <c r="I142" s="5">
        <f t="shared" si="32"/>
        <v>106.14520667661654</v>
      </c>
      <c r="K142" s="1"/>
      <c r="L142" s="1"/>
      <c r="M142" s="1"/>
      <c r="N142" s="1"/>
      <c r="O142" s="1"/>
      <c r="Y142" t="str">
        <f t="shared" si="35"/>
        <v>2026_6</v>
      </c>
      <c r="Z142" t="s">
        <v>0</v>
      </c>
      <c r="AA142" s="27">
        <f t="shared" si="36"/>
        <v>106.14520667661654</v>
      </c>
      <c r="AB142" t="s">
        <v>0</v>
      </c>
    </row>
    <row r="143" spans="1:28" x14ac:dyDescent="0.45">
      <c r="A143" s="1" t="str">
        <f t="shared" si="29"/>
        <v>2026Q4</v>
      </c>
      <c r="B143" s="2">
        <v>46296</v>
      </c>
      <c r="C143" s="1">
        <f t="shared" si="30"/>
        <v>2026</v>
      </c>
      <c r="D143" s="1" t="e">
        <f>VLOOKUP(B143,Q_GDP_Input!M:O,3,0)</f>
        <v>#N/A</v>
      </c>
      <c r="E143" s="1">
        <f>IFERROR(VLOOKUP(B143,Q_GDP_Input!M:O,3,0),E140*(1+VLOOKUP(A143,Q_GDP_Input!B:E,4,0)))</f>
        <v>102.35129999999999</v>
      </c>
      <c r="F143" s="1">
        <f t="shared" si="34"/>
        <v>102.6324</v>
      </c>
      <c r="G143" s="1">
        <f t="shared" si="33"/>
        <v>102.6324</v>
      </c>
      <c r="H143" s="5">
        <f t="shared" si="31"/>
        <v>106.14520667661654</v>
      </c>
      <c r="I143" s="5">
        <f t="shared" si="32"/>
        <v>106.14520667661654</v>
      </c>
      <c r="K143" s="1"/>
      <c r="L143" s="1"/>
      <c r="M143" s="1"/>
      <c r="N143" s="1"/>
      <c r="O143" s="1"/>
      <c r="Y143" t="str">
        <f t="shared" si="35"/>
        <v>2026_7</v>
      </c>
      <c r="Z143" t="s">
        <v>0</v>
      </c>
      <c r="AA143" s="27">
        <f t="shared" si="36"/>
        <v>106.14520667661654</v>
      </c>
      <c r="AB143" t="s">
        <v>0</v>
      </c>
    </row>
    <row r="144" spans="1:28" x14ac:dyDescent="0.45">
      <c r="A144" s="1" t="str">
        <f t="shared" si="29"/>
        <v>2026Q4</v>
      </c>
      <c r="B144" s="2">
        <v>46327</v>
      </c>
      <c r="C144" s="1">
        <f t="shared" si="30"/>
        <v>2026</v>
      </c>
      <c r="D144" s="1" t="e">
        <f>VLOOKUP(B144,Q_GDP_Input!M:O,3,0)</f>
        <v>#N/A</v>
      </c>
      <c r="E144" s="1">
        <f>IFERROR(VLOOKUP(B144,Q_GDP_Input!M:O,3,0),E141*(1+VLOOKUP(A144,Q_GDP_Input!B:E,4,0)))</f>
        <v>102.5317</v>
      </c>
      <c r="F144" s="1">
        <f t="shared" si="34"/>
        <v>102.6324</v>
      </c>
      <c r="G144" s="1">
        <f t="shared" si="33"/>
        <v>102.6324</v>
      </c>
      <c r="H144" s="5">
        <f t="shared" si="31"/>
        <v>106.14520667661654</v>
      </c>
      <c r="I144" s="5">
        <f t="shared" si="32"/>
        <v>106.14520667661654</v>
      </c>
      <c r="K144" s="1"/>
      <c r="L144" s="1"/>
      <c r="M144" s="1"/>
      <c r="N144" s="1"/>
      <c r="O144" s="1"/>
      <c r="Y144" t="str">
        <f t="shared" si="35"/>
        <v>2026_8</v>
      </c>
      <c r="Z144" t="s">
        <v>0</v>
      </c>
      <c r="AA144" s="27">
        <f t="shared" si="36"/>
        <v>106.14520667661654</v>
      </c>
      <c r="AB144" t="s">
        <v>0</v>
      </c>
    </row>
    <row r="145" spans="1:28" x14ac:dyDescent="0.45">
      <c r="A145" s="1" t="str">
        <f t="shared" si="29"/>
        <v>2026Q4</v>
      </c>
      <c r="B145" s="2">
        <v>46357</v>
      </c>
      <c r="C145" s="1">
        <f t="shared" si="30"/>
        <v>2026</v>
      </c>
      <c r="D145" s="1" t="e">
        <f>VLOOKUP(B145,Q_GDP_Input!M:O,3,0)</f>
        <v>#N/A</v>
      </c>
      <c r="E145" s="1">
        <f>IFERROR(VLOOKUP(B145,Q_GDP_Input!M:O,3,0),E142*(1+VLOOKUP(A145,Q_GDP_Input!B:E,4,0)))</f>
        <v>103.0142</v>
      </c>
      <c r="F145" s="1">
        <f t="shared" si="34"/>
        <v>102.6324</v>
      </c>
      <c r="G145" s="1">
        <f t="shared" si="33"/>
        <v>102.6324</v>
      </c>
      <c r="H145" s="5">
        <f t="shared" si="31"/>
        <v>106.14520667661654</v>
      </c>
      <c r="I145" s="5">
        <f t="shared" si="32"/>
        <v>106.14520667661654</v>
      </c>
      <c r="K145" s="1"/>
      <c r="L145" s="1"/>
      <c r="M145" s="1"/>
      <c r="N145" s="1"/>
      <c r="O145" s="1"/>
      <c r="Y145" t="str">
        <f t="shared" si="35"/>
        <v>2026_9</v>
      </c>
      <c r="Z145" t="s">
        <v>0</v>
      </c>
      <c r="AA145" s="27">
        <f t="shared" si="36"/>
        <v>106.14520667661654</v>
      </c>
      <c r="AB145" t="s">
        <v>0</v>
      </c>
    </row>
    <row r="146" spans="1:28" x14ac:dyDescent="0.45">
      <c r="A146" s="1" t="str">
        <f t="shared" si="29"/>
        <v>2027Q1</v>
      </c>
      <c r="B146" s="2">
        <v>46388</v>
      </c>
      <c r="C146" s="1">
        <f t="shared" si="30"/>
        <v>2027</v>
      </c>
      <c r="D146" s="1" t="e">
        <f>VLOOKUP(B146,Q_GDP_Input!M:O,3,0)</f>
        <v>#N/A</v>
      </c>
      <c r="E146" s="1">
        <f>IFERROR(VLOOKUP(B146,Q_GDP_Input!M:O,3,0),E143*(1+VLOOKUP(A146,Q_GDP_Input!B:E,4,0)))</f>
        <v>102.35129999999999</v>
      </c>
      <c r="F146" s="1">
        <f t="shared" si="34"/>
        <v>102.6324</v>
      </c>
      <c r="G146" s="1">
        <f t="shared" si="33"/>
        <v>102.6324</v>
      </c>
      <c r="H146" s="5">
        <f t="shared" si="31"/>
        <v>107.88995747661654</v>
      </c>
      <c r="I146" s="5">
        <f t="shared" si="32"/>
        <v>107.88995747661654</v>
      </c>
      <c r="K146" s="1"/>
      <c r="L146" s="1"/>
      <c r="M146" s="1"/>
      <c r="N146" s="1"/>
      <c r="O146" s="1"/>
      <c r="Y146" t="str">
        <f t="shared" si="35"/>
        <v>2026_10</v>
      </c>
      <c r="Z146" t="s">
        <v>0</v>
      </c>
      <c r="AA146" s="27">
        <f t="shared" si="36"/>
        <v>106.14520667661654</v>
      </c>
      <c r="AB146" t="s">
        <v>0</v>
      </c>
    </row>
    <row r="147" spans="1:28" x14ac:dyDescent="0.45">
      <c r="A147" s="1" t="str">
        <f t="shared" si="29"/>
        <v>2027Q1</v>
      </c>
      <c r="B147" s="2">
        <v>46419</v>
      </c>
      <c r="C147" s="1">
        <f t="shared" si="30"/>
        <v>2027</v>
      </c>
      <c r="D147" s="1" t="e">
        <f>VLOOKUP(B147,Q_GDP_Input!M:O,3,0)</f>
        <v>#N/A</v>
      </c>
      <c r="E147" s="1">
        <f>IFERROR(VLOOKUP(B147,Q_GDP_Input!M:O,3,0),E144*(1+VLOOKUP(A147,Q_GDP_Input!B:E,4,0)))</f>
        <v>102.5317</v>
      </c>
      <c r="F147" s="1">
        <f t="shared" si="34"/>
        <v>102.6324</v>
      </c>
      <c r="G147" s="1">
        <f t="shared" si="33"/>
        <v>102.6324</v>
      </c>
      <c r="H147" s="5">
        <f t="shared" si="31"/>
        <v>107.88995747661654</v>
      </c>
      <c r="I147" s="5">
        <f t="shared" si="32"/>
        <v>107.88995747661654</v>
      </c>
      <c r="K147" s="1"/>
      <c r="L147" s="1"/>
      <c r="M147" s="1"/>
      <c r="N147" s="1"/>
      <c r="O147" s="1"/>
      <c r="Y147" t="str">
        <f t="shared" si="35"/>
        <v>2026_11</v>
      </c>
      <c r="Z147" t="s">
        <v>0</v>
      </c>
      <c r="AA147" s="27">
        <f t="shared" si="36"/>
        <v>106.14520667661654</v>
      </c>
      <c r="AB147" t="s">
        <v>0</v>
      </c>
    </row>
    <row r="148" spans="1:28" x14ac:dyDescent="0.45">
      <c r="A148" s="1" t="str">
        <f t="shared" si="29"/>
        <v>2027Q1</v>
      </c>
      <c r="B148" s="2">
        <v>46447</v>
      </c>
      <c r="C148" s="1">
        <f t="shared" si="30"/>
        <v>2027</v>
      </c>
      <c r="D148" s="1" t="e">
        <f>VLOOKUP(B148,Q_GDP_Input!M:O,3,0)</f>
        <v>#N/A</v>
      </c>
      <c r="E148" s="1">
        <f>IFERROR(VLOOKUP(B148,Q_GDP_Input!M:O,3,0),E145*(1+VLOOKUP(A148,Q_GDP_Input!B:E,4,0)))</f>
        <v>103.0142</v>
      </c>
      <c r="F148" s="1">
        <f t="shared" si="34"/>
        <v>102.6324</v>
      </c>
      <c r="G148" s="1">
        <f t="shared" si="33"/>
        <v>102.6324</v>
      </c>
      <c r="H148" s="5">
        <f t="shared" si="31"/>
        <v>107.88995747661654</v>
      </c>
      <c r="I148" s="5">
        <f t="shared" si="32"/>
        <v>107.88995747661654</v>
      </c>
      <c r="K148" s="1"/>
      <c r="L148" s="1"/>
      <c r="M148" s="1"/>
      <c r="N148" s="1"/>
      <c r="O148" s="1"/>
      <c r="Y148" t="str">
        <f t="shared" si="35"/>
        <v>2026_12</v>
      </c>
      <c r="Z148" t="s">
        <v>0</v>
      </c>
      <c r="AA148" s="27">
        <f t="shared" si="36"/>
        <v>106.14520667661654</v>
      </c>
      <c r="AB148" t="s">
        <v>0</v>
      </c>
    </row>
    <row r="149" spans="1:28" x14ac:dyDescent="0.45">
      <c r="A149" s="1" t="str">
        <f t="shared" si="29"/>
        <v>2027Q2</v>
      </c>
      <c r="B149" s="2">
        <v>46478</v>
      </c>
      <c r="C149" s="1">
        <f t="shared" si="30"/>
        <v>2027</v>
      </c>
      <c r="D149" s="1" t="e">
        <f>VLOOKUP(B149,Q_GDP_Input!M:O,3,0)</f>
        <v>#N/A</v>
      </c>
      <c r="E149" s="1">
        <f>IFERROR(VLOOKUP(B149,Q_GDP_Input!M:O,3,0),E146*(1+VLOOKUP(A149,Q_GDP_Input!B:E,4,0)))</f>
        <v>102.35129999999999</v>
      </c>
      <c r="F149" s="1">
        <f t="shared" si="34"/>
        <v>102.6324</v>
      </c>
      <c r="G149" s="1">
        <f t="shared" si="33"/>
        <v>102.6324</v>
      </c>
      <c r="H149" s="5">
        <f t="shared" si="31"/>
        <v>107.88995747661654</v>
      </c>
      <c r="I149" s="5">
        <f t="shared" si="32"/>
        <v>107.88995747661654</v>
      </c>
      <c r="K149" s="1"/>
      <c r="L149" s="1"/>
      <c r="M149" s="1"/>
      <c r="N149" s="1"/>
      <c r="O149" s="1"/>
      <c r="Y149" t="str">
        <f t="shared" si="35"/>
        <v>2027_1</v>
      </c>
      <c r="Z149" t="s">
        <v>0</v>
      </c>
      <c r="AA149" s="27">
        <f t="shared" si="36"/>
        <v>107.88995747661654</v>
      </c>
      <c r="AB149" t="s">
        <v>0</v>
      </c>
    </row>
    <row r="150" spans="1:28" x14ac:dyDescent="0.45">
      <c r="A150" s="1" t="str">
        <f t="shared" si="29"/>
        <v>2027Q2</v>
      </c>
      <c r="B150" s="2">
        <v>46508</v>
      </c>
      <c r="C150" s="1">
        <f t="shared" si="30"/>
        <v>2027</v>
      </c>
      <c r="D150" s="1" t="e">
        <f>VLOOKUP(B150,Q_GDP_Input!M:O,3,0)</f>
        <v>#N/A</v>
      </c>
      <c r="E150" s="1">
        <f>IFERROR(VLOOKUP(B150,Q_GDP_Input!M:O,3,0),E147*(1+VLOOKUP(A150,Q_GDP_Input!B:E,4,0)))</f>
        <v>102.5317</v>
      </c>
      <c r="F150" s="1">
        <f t="shared" si="34"/>
        <v>102.6324</v>
      </c>
      <c r="G150" s="1">
        <f t="shared" si="33"/>
        <v>102.6324</v>
      </c>
      <c r="H150" s="5">
        <f t="shared" si="31"/>
        <v>107.88995747661654</v>
      </c>
      <c r="I150" s="5">
        <f t="shared" si="32"/>
        <v>107.88995747661654</v>
      </c>
      <c r="K150" s="1"/>
      <c r="L150" s="1"/>
      <c r="M150" s="1"/>
      <c r="N150" s="1"/>
      <c r="O150" s="1"/>
      <c r="Y150" t="str">
        <f t="shared" si="35"/>
        <v>2027_2</v>
      </c>
      <c r="Z150" t="s">
        <v>0</v>
      </c>
      <c r="AA150" s="27">
        <f t="shared" si="36"/>
        <v>107.88995747661654</v>
      </c>
      <c r="AB150" t="s">
        <v>0</v>
      </c>
    </row>
    <row r="151" spans="1:28" x14ac:dyDescent="0.45">
      <c r="A151" s="1" t="str">
        <f t="shared" si="29"/>
        <v>2027Q2</v>
      </c>
      <c r="B151" s="2">
        <v>46539</v>
      </c>
      <c r="C151" s="1">
        <f t="shared" si="30"/>
        <v>2027</v>
      </c>
      <c r="D151" s="1" t="e">
        <f>VLOOKUP(B151,Q_GDP_Input!M:O,3,0)</f>
        <v>#N/A</v>
      </c>
      <c r="E151" s="1">
        <f>IFERROR(VLOOKUP(B151,Q_GDP_Input!M:O,3,0),E148*(1+VLOOKUP(A151,Q_GDP_Input!B:E,4,0)))</f>
        <v>103.0142</v>
      </c>
      <c r="F151" s="1">
        <f t="shared" si="34"/>
        <v>102.6324</v>
      </c>
      <c r="G151" s="1">
        <f t="shared" si="33"/>
        <v>102.6324</v>
      </c>
      <c r="H151" s="5">
        <f t="shared" si="31"/>
        <v>107.88995747661654</v>
      </c>
      <c r="I151" s="5">
        <f t="shared" si="32"/>
        <v>107.88995747661654</v>
      </c>
      <c r="K151" s="1"/>
      <c r="L151" s="1"/>
      <c r="M151" s="1"/>
      <c r="N151" s="1"/>
      <c r="O151" s="1"/>
      <c r="Y151" t="str">
        <f t="shared" si="35"/>
        <v>2027_3</v>
      </c>
      <c r="Z151" t="s">
        <v>0</v>
      </c>
      <c r="AA151" s="27">
        <f t="shared" si="36"/>
        <v>107.88995747661654</v>
      </c>
      <c r="AB151" t="s">
        <v>0</v>
      </c>
    </row>
    <row r="152" spans="1:28" x14ac:dyDescent="0.45">
      <c r="A152" s="1" t="str">
        <f t="shared" si="29"/>
        <v>2027Q3</v>
      </c>
      <c r="B152" s="2">
        <v>46569</v>
      </c>
      <c r="C152" s="1">
        <f t="shared" si="30"/>
        <v>2027</v>
      </c>
      <c r="D152" s="1" t="e">
        <f>VLOOKUP(B152,Q_GDP_Input!M:O,3,0)</f>
        <v>#N/A</v>
      </c>
      <c r="E152" s="1">
        <f>IFERROR(VLOOKUP(B152,Q_GDP_Input!M:O,3,0),E149*(1+VLOOKUP(A152,Q_GDP_Input!B:E,4,0)))</f>
        <v>102.35129999999999</v>
      </c>
      <c r="F152" s="1">
        <f t="shared" si="34"/>
        <v>102.6324</v>
      </c>
      <c r="G152" s="1">
        <f t="shared" si="33"/>
        <v>102.6324</v>
      </c>
      <c r="H152" s="5">
        <f t="shared" si="31"/>
        <v>107.88995747661654</v>
      </c>
      <c r="I152" s="5">
        <f t="shared" si="32"/>
        <v>107.88995747661654</v>
      </c>
      <c r="K152" s="1"/>
      <c r="L152" s="1"/>
      <c r="M152" s="1"/>
      <c r="N152" s="1"/>
      <c r="O152" s="1"/>
      <c r="Y152" t="str">
        <f t="shared" si="35"/>
        <v>2027_4</v>
      </c>
      <c r="Z152" t="s">
        <v>0</v>
      </c>
      <c r="AA152" s="27">
        <f t="shared" si="36"/>
        <v>107.88995747661654</v>
      </c>
      <c r="AB152" t="s">
        <v>0</v>
      </c>
    </row>
    <row r="153" spans="1:28" x14ac:dyDescent="0.45">
      <c r="A153" s="1" t="str">
        <f t="shared" si="29"/>
        <v>2027Q3</v>
      </c>
      <c r="B153" s="2">
        <v>46600</v>
      </c>
      <c r="C153" s="1">
        <f t="shared" si="30"/>
        <v>2027</v>
      </c>
      <c r="D153" s="1" t="e">
        <f>VLOOKUP(B153,Q_GDP_Input!M:O,3,0)</f>
        <v>#N/A</v>
      </c>
      <c r="E153" s="1">
        <f>IFERROR(VLOOKUP(B153,Q_GDP_Input!M:O,3,0),E150*(1+VLOOKUP(A153,Q_GDP_Input!B:E,4,0)))</f>
        <v>102.5317</v>
      </c>
      <c r="F153" s="1">
        <f t="shared" si="34"/>
        <v>102.6324</v>
      </c>
      <c r="G153" s="1">
        <f t="shared" si="33"/>
        <v>102.6324</v>
      </c>
      <c r="H153" s="5">
        <f t="shared" si="31"/>
        <v>107.88995747661654</v>
      </c>
      <c r="I153" s="5">
        <f t="shared" si="32"/>
        <v>107.88995747661654</v>
      </c>
      <c r="K153" s="1"/>
      <c r="L153" s="1"/>
      <c r="M153" s="1"/>
      <c r="N153" s="1"/>
      <c r="O153" s="1"/>
      <c r="Y153" t="str">
        <f t="shared" si="35"/>
        <v>2027_5</v>
      </c>
      <c r="Z153" t="s">
        <v>0</v>
      </c>
      <c r="AA153" s="27">
        <f t="shared" si="36"/>
        <v>107.88995747661654</v>
      </c>
      <c r="AB153" t="s">
        <v>0</v>
      </c>
    </row>
    <row r="154" spans="1:28" x14ac:dyDescent="0.45">
      <c r="A154" s="1" t="str">
        <f t="shared" si="29"/>
        <v>2027Q3</v>
      </c>
      <c r="B154" s="2">
        <v>46631</v>
      </c>
      <c r="C154" s="1">
        <f t="shared" si="30"/>
        <v>2027</v>
      </c>
      <c r="D154" s="1" t="e">
        <f>VLOOKUP(B154,Q_GDP_Input!M:O,3,0)</f>
        <v>#N/A</v>
      </c>
      <c r="E154" s="1">
        <f>IFERROR(VLOOKUP(B154,Q_GDP_Input!M:O,3,0),E151*(1+VLOOKUP(A154,Q_GDP_Input!B:E,4,0)))</f>
        <v>103.0142</v>
      </c>
      <c r="F154" s="1">
        <f t="shared" si="34"/>
        <v>102.6324</v>
      </c>
      <c r="G154" s="1">
        <f t="shared" si="33"/>
        <v>102.6324</v>
      </c>
      <c r="H154" s="5">
        <f t="shared" si="31"/>
        <v>107.88995747661654</v>
      </c>
      <c r="I154" s="5">
        <f t="shared" si="32"/>
        <v>107.88995747661654</v>
      </c>
      <c r="K154" s="1"/>
      <c r="L154" s="1"/>
      <c r="M154" s="1"/>
      <c r="N154" s="1"/>
      <c r="O154" s="1"/>
      <c r="Y154" t="str">
        <f t="shared" si="35"/>
        <v>2027_6</v>
      </c>
      <c r="Z154" t="s">
        <v>0</v>
      </c>
      <c r="AA154" s="27">
        <f t="shared" si="36"/>
        <v>107.88995747661654</v>
      </c>
      <c r="AB154" t="s">
        <v>0</v>
      </c>
    </row>
    <row r="155" spans="1:28" x14ac:dyDescent="0.45">
      <c r="A155" s="1" t="str">
        <f t="shared" si="29"/>
        <v>2027Q4</v>
      </c>
      <c r="B155" s="2">
        <v>46661</v>
      </c>
      <c r="C155" s="1">
        <f t="shared" si="30"/>
        <v>2027</v>
      </c>
      <c r="D155" s="1" t="e">
        <f>VLOOKUP(B155,Q_GDP_Input!M:O,3,0)</f>
        <v>#N/A</v>
      </c>
      <c r="E155" s="1">
        <f>IFERROR(VLOOKUP(B155,Q_GDP_Input!M:O,3,0),E152*(1+VLOOKUP(A155,Q_GDP_Input!B:E,4,0)))</f>
        <v>102.35129999999999</v>
      </c>
      <c r="F155" s="1">
        <f t="shared" si="34"/>
        <v>102.6324</v>
      </c>
      <c r="G155" s="1">
        <f t="shared" si="33"/>
        <v>102.6324</v>
      </c>
      <c r="H155" s="5">
        <f t="shared" si="31"/>
        <v>107.88995747661654</v>
      </c>
      <c r="I155" s="5">
        <f t="shared" si="32"/>
        <v>107.88995747661654</v>
      </c>
      <c r="K155" s="1"/>
      <c r="L155" s="1"/>
      <c r="M155" s="1"/>
      <c r="N155" s="1"/>
      <c r="O155" s="1"/>
      <c r="Y155" t="str">
        <f t="shared" si="35"/>
        <v>2027_7</v>
      </c>
      <c r="Z155" t="s">
        <v>0</v>
      </c>
      <c r="AA155" s="27">
        <f t="shared" si="36"/>
        <v>107.88995747661654</v>
      </c>
      <c r="AB155" t="s">
        <v>0</v>
      </c>
    </row>
    <row r="156" spans="1:28" x14ac:dyDescent="0.45">
      <c r="A156" s="1" t="str">
        <f t="shared" si="29"/>
        <v>2027Q4</v>
      </c>
      <c r="B156" s="2">
        <v>46692</v>
      </c>
      <c r="C156" s="1">
        <f t="shared" si="30"/>
        <v>2027</v>
      </c>
      <c r="D156" s="1" t="e">
        <f>VLOOKUP(B156,Q_GDP_Input!M:O,3,0)</f>
        <v>#N/A</v>
      </c>
      <c r="E156" s="1">
        <f>IFERROR(VLOOKUP(B156,Q_GDP_Input!M:O,3,0),E153*(1+VLOOKUP(A156,Q_GDP_Input!B:E,4,0)))</f>
        <v>102.5317</v>
      </c>
      <c r="F156" s="1">
        <f t="shared" si="34"/>
        <v>102.6324</v>
      </c>
      <c r="G156" s="1">
        <f t="shared" si="33"/>
        <v>102.6324</v>
      </c>
      <c r="H156" s="5">
        <f t="shared" si="31"/>
        <v>107.88995747661654</v>
      </c>
      <c r="I156" s="5">
        <f t="shared" si="32"/>
        <v>107.88995747661654</v>
      </c>
      <c r="K156" s="1"/>
      <c r="L156" s="1"/>
      <c r="M156" s="1"/>
      <c r="N156" s="1"/>
      <c r="O156" s="1"/>
      <c r="Y156" t="str">
        <f t="shared" si="35"/>
        <v>2027_8</v>
      </c>
      <c r="Z156" t="s">
        <v>0</v>
      </c>
      <c r="AA156" s="27">
        <f t="shared" si="36"/>
        <v>107.88995747661654</v>
      </c>
      <c r="AB156" t="s">
        <v>0</v>
      </c>
    </row>
    <row r="157" spans="1:28" x14ac:dyDescent="0.45">
      <c r="A157" s="1" t="str">
        <f t="shared" si="29"/>
        <v>2027Q4</v>
      </c>
      <c r="B157" s="2">
        <v>46722</v>
      </c>
      <c r="C157" s="1">
        <f t="shared" si="30"/>
        <v>2027</v>
      </c>
      <c r="D157" s="1" t="e">
        <f>VLOOKUP(B157,Q_GDP_Input!M:O,3,0)</f>
        <v>#N/A</v>
      </c>
      <c r="E157" s="1">
        <f>IFERROR(VLOOKUP(B157,Q_GDP_Input!M:O,3,0),E154*(1+VLOOKUP(A157,Q_GDP_Input!B:E,4,0)))</f>
        <v>103.0142</v>
      </c>
      <c r="F157" s="1">
        <f t="shared" si="34"/>
        <v>102.6324</v>
      </c>
      <c r="G157" s="1">
        <f t="shared" si="33"/>
        <v>102.6324</v>
      </c>
      <c r="H157" s="5">
        <f t="shared" si="31"/>
        <v>107.88995747661654</v>
      </c>
      <c r="I157" s="5">
        <f>H157</f>
        <v>107.88995747661654</v>
      </c>
      <c r="K157" s="1"/>
      <c r="L157" s="1"/>
      <c r="M157" s="1"/>
      <c r="N157" s="1"/>
      <c r="O157" s="1"/>
      <c r="Y157" t="str">
        <f t="shared" si="35"/>
        <v>2027_9</v>
      </c>
      <c r="Z157" t="s">
        <v>0</v>
      </c>
      <c r="AA157" s="27">
        <f t="shared" si="36"/>
        <v>107.88995747661654</v>
      </c>
      <c r="AB157" t="s">
        <v>0</v>
      </c>
    </row>
    <row r="158" spans="1:28" x14ac:dyDescent="0.45">
      <c r="A158" s="1" t="str">
        <f t="shared" si="29"/>
        <v>2028Q1</v>
      </c>
      <c r="B158" s="2">
        <v>46753</v>
      </c>
      <c r="C158" s="1">
        <f t="shared" si="30"/>
        <v>2028</v>
      </c>
      <c r="D158" s="1" t="e">
        <f>VLOOKUP(B158,Q_GDP_Input!M:O,3,0)</f>
        <v>#N/A</v>
      </c>
      <c r="E158" s="1">
        <f>IFERROR(VLOOKUP(B158,Q_GDP_Input!M:O,3,0),E155*(1+VLOOKUP(A158,Q_GDP_Input!B:E,4,0)))</f>
        <v>102.35129999999999</v>
      </c>
      <c r="F158" s="1">
        <f t="shared" si="34"/>
        <v>102.6324</v>
      </c>
      <c r="G158" s="1">
        <f t="shared" si="33"/>
        <v>102.6324</v>
      </c>
      <c r="H158" s="5"/>
      <c r="I158" s="5">
        <f>I146*1.018</f>
        <v>109.83197671119565</v>
      </c>
      <c r="K158" s="1"/>
      <c r="L158" s="1"/>
      <c r="M158" s="1"/>
      <c r="N158" s="1"/>
      <c r="O158" s="1"/>
      <c r="Y158" t="str">
        <f t="shared" si="35"/>
        <v>2027_10</v>
      </c>
      <c r="Z158" t="s">
        <v>0</v>
      </c>
      <c r="AA158" s="27">
        <f t="shared" si="36"/>
        <v>107.88995747661654</v>
      </c>
      <c r="AB158" t="s">
        <v>0</v>
      </c>
    </row>
    <row r="159" spans="1:28" x14ac:dyDescent="0.45">
      <c r="A159" s="1" t="str">
        <f t="shared" si="29"/>
        <v>2028Q1</v>
      </c>
      <c r="B159" s="2">
        <v>46784</v>
      </c>
      <c r="C159" s="1">
        <f t="shared" si="30"/>
        <v>2028</v>
      </c>
      <c r="D159" s="1" t="e">
        <f>VLOOKUP(B159,Q_GDP_Input!M:O,3,0)</f>
        <v>#N/A</v>
      </c>
      <c r="E159" s="1">
        <f>IFERROR(VLOOKUP(B159,Q_GDP_Input!M:O,3,0),E156*(1+VLOOKUP(A159,Q_GDP_Input!B:E,4,0)))</f>
        <v>102.5317</v>
      </c>
      <c r="F159" s="1">
        <f t="shared" si="34"/>
        <v>102.6324</v>
      </c>
      <c r="G159" s="1">
        <f t="shared" si="33"/>
        <v>102.6324</v>
      </c>
      <c r="H159" s="5"/>
      <c r="I159" s="5">
        <f t="shared" ref="I159:I193" si="37">I147*1.018</f>
        <v>109.83197671119565</v>
      </c>
      <c r="K159" s="1"/>
      <c r="L159" s="1"/>
      <c r="M159" s="1"/>
      <c r="N159" s="1"/>
      <c r="O159" s="1"/>
      <c r="Y159" t="str">
        <f t="shared" si="35"/>
        <v>2027_11</v>
      </c>
      <c r="Z159" t="s">
        <v>0</v>
      </c>
      <c r="AA159" s="27">
        <f t="shared" si="36"/>
        <v>107.88995747661654</v>
      </c>
      <c r="AB159" t="s">
        <v>0</v>
      </c>
    </row>
    <row r="160" spans="1:28" x14ac:dyDescent="0.45">
      <c r="A160" s="1" t="str">
        <f t="shared" si="29"/>
        <v>2028Q1</v>
      </c>
      <c r="B160" s="2">
        <v>46813</v>
      </c>
      <c r="C160" s="1">
        <f t="shared" si="30"/>
        <v>2028</v>
      </c>
      <c r="D160" s="1" t="e">
        <f>VLOOKUP(B160,Q_GDP_Input!M:O,3,0)</f>
        <v>#N/A</v>
      </c>
      <c r="E160" s="1">
        <f>IFERROR(VLOOKUP(B160,Q_GDP_Input!M:O,3,0),E157*(1+VLOOKUP(A160,Q_GDP_Input!B:E,4,0)))</f>
        <v>103.0142</v>
      </c>
      <c r="F160" s="1" t="e">
        <f t="shared" si="34"/>
        <v>#N/A</v>
      </c>
      <c r="G160" s="1">
        <f>IFERROR(D160,IFERROR(F160,G148*1.018))</f>
        <v>104.4797832</v>
      </c>
      <c r="H160" s="5"/>
      <c r="I160" s="5">
        <f t="shared" si="37"/>
        <v>109.83197671119565</v>
      </c>
      <c r="K160" s="1"/>
      <c r="L160" s="1"/>
      <c r="M160" s="1"/>
      <c r="N160" s="1"/>
      <c r="O160" s="1"/>
      <c r="Y160" t="str">
        <f t="shared" si="35"/>
        <v>2027_12</v>
      </c>
      <c r="Z160" t="s">
        <v>0</v>
      </c>
      <c r="AA160" s="27">
        <f t="shared" si="36"/>
        <v>107.88995747661654</v>
      </c>
      <c r="AB160" t="s">
        <v>0</v>
      </c>
    </row>
    <row r="161" spans="1:28" x14ac:dyDescent="0.45">
      <c r="A161" s="1" t="str">
        <f t="shared" si="29"/>
        <v>2028Q2</v>
      </c>
      <c r="B161" s="2">
        <v>46844</v>
      </c>
      <c r="C161" s="1">
        <f t="shared" si="30"/>
        <v>2028</v>
      </c>
      <c r="D161" s="1" t="e">
        <f>VLOOKUP(B161,Q_GDP_Input!M:O,3,0)</f>
        <v>#N/A</v>
      </c>
      <c r="E161" s="1" t="e">
        <f>IFERROR(VLOOKUP(B161,Q_GDP_Input!M:O,3,0),E158*(1+VLOOKUP(A161,Q_GDP_Input!B:E,4,0)))</f>
        <v>#N/A</v>
      </c>
      <c r="F161" s="1" t="e">
        <f t="shared" si="34"/>
        <v>#N/A</v>
      </c>
      <c r="G161" s="1">
        <f t="shared" ref="G161:G193" si="38">IFERROR(D161,IFERROR(F161,G149*1.018))</f>
        <v>104.4797832</v>
      </c>
      <c r="H161" s="5"/>
      <c r="I161" s="5">
        <f t="shared" si="37"/>
        <v>109.83197671119565</v>
      </c>
      <c r="K161" s="1"/>
      <c r="L161" s="1"/>
      <c r="M161" s="1"/>
      <c r="N161" s="1"/>
      <c r="O161" s="1"/>
      <c r="Y161" t="str">
        <f t="shared" si="35"/>
        <v>2028_1</v>
      </c>
      <c r="Z161" t="s">
        <v>0</v>
      </c>
      <c r="AA161" s="27">
        <f t="shared" si="36"/>
        <v>109.83197671119565</v>
      </c>
      <c r="AB161" t="s">
        <v>0</v>
      </c>
    </row>
    <row r="162" spans="1:28" x14ac:dyDescent="0.45">
      <c r="A162" s="1" t="str">
        <f t="shared" si="29"/>
        <v>2028Q2</v>
      </c>
      <c r="B162" s="2">
        <v>46874</v>
      </c>
      <c r="C162" s="1">
        <f t="shared" ref="C162:C193" si="39">YEAR(B162)</f>
        <v>2028</v>
      </c>
      <c r="D162" s="1" t="e">
        <f>VLOOKUP(B162,Q_GDP_Input!M:O,3,0)</f>
        <v>#N/A</v>
      </c>
      <c r="E162" s="1" t="e">
        <f>IFERROR(VLOOKUP(B162,Q_GDP_Input!M:O,3,0),E159*(1+VLOOKUP(A162,Q_GDP_Input!B:E,4,0)))</f>
        <v>#N/A</v>
      </c>
      <c r="F162" s="1" t="e">
        <f t="shared" si="34"/>
        <v>#N/A</v>
      </c>
      <c r="G162" s="1">
        <f t="shared" si="38"/>
        <v>104.4797832</v>
      </c>
      <c r="H162" s="5"/>
      <c r="I162" s="5">
        <f t="shared" si="37"/>
        <v>109.83197671119565</v>
      </c>
      <c r="K162" s="1"/>
      <c r="L162" s="1"/>
      <c r="M162" s="1"/>
      <c r="N162" s="1"/>
      <c r="O162" s="1"/>
      <c r="Y162" t="str">
        <f t="shared" si="35"/>
        <v>2028_2</v>
      </c>
      <c r="Z162" t="s">
        <v>0</v>
      </c>
      <c r="AA162" s="27">
        <f t="shared" si="36"/>
        <v>109.83197671119565</v>
      </c>
      <c r="AB162" t="s">
        <v>0</v>
      </c>
    </row>
    <row r="163" spans="1:28" x14ac:dyDescent="0.45">
      <c r="A163" s="1" t="str">
        <f t="shared" si="29"/>
        <v>2028Q2</v>
      </c>
      <c r="B163" s="2">
        <v>46905</v>
      </c>
      <c r="C163" s="1">
        <f t="shared" si="39"/>
        <v>2028</v>
      </c>
      <c r="D163" s="1" t="e">
        <f>VLOOKUP(B163,Q_GDP_Input!M:O,3,0)</f>
        <v>#N/A</v>
      </c>
      <c r="E163" s="1" t="e">
        <f>IFERROR(VLOOKUP(B163,Q_GDP_Input!M:O,3,0),E160*(1+VLOOKUP(A163,Q_GDP_Input!B:E,4,0)))</f>
        <v>#N/A</v>
      </c>
      <c r="F163" s="1" t="e">
        <f t="shared" si="34"/>
        <v>#N/A</v>
      </c>
      <c r="G163" s="1">
        <f t="shared" si="38"/>
        <v>104.4797832</v>
      </c>
      <c r="H163" s="5"/>
      <c r="I163" s="5">
        <f t="shared" si="37"/>
        <v>109.83197671119565</v>
      </c>
      <c r="K163" s="1"/>
      <c r="L163" s="1"/>
      <c r="M163" s="1"/>
      <c r="N163" s="1"/>
      <c r="O163" s="1"/>
      <c r="Y163" t="str">
        <f t="shared" si="35"/>
        <v>2028_3</v>
      </c>
      <c r="Z163" t="s">
        <v>0</v>
      </c>
      <c r="AA163" s="27">
        <f t="shared" si="36"/>
        <v>109.83197671119565</v>
      </c>
      <c r="AB163" t="s">
        <v>0</v>
      </c>
    </row>
    <row r="164" spans="1:28" x14ac:dyDescent="0.45">
      <c r="A164" s="1" t="str">
        <f t="shared" si="29"/>
        <v>2028Q3</v>
      </c>
      <c r="B164" s="2">
        <v>46935</v>
      </c>
      <c r="C164" s="1">
        <f t="shared" si="39"/>
        <v>2028</v>
      </c>
      <c r="D164" s="1" t="e">
        <f>VLOOKUP(B164,Q_GDP_Input!M:O,3,0)</f>
        <v>#N/A</v>
      </c>
      <c r="E164" s="1" t="e">
        <f>IFERROR(VLOOKUP(B164,Q_GDP_Input!M:O,3,0),E161*(1+VLOOKUP(A164,Q_GDP_Input!B:E,4,0)))</f>
        <v>#N/A</v>
      </c>
      <c r="F164" s="1" t="e">
        <f t="shared" si="34"/>
        <v>#N/A</v>
      </c>
      <c r="G164" s="1">
        <f t="shared" si="38"/>
        <v>104.4797832</v>
      </c>
      <c r="H164" s="5"/>
      <c r="I164" s="5">
        <f t="shared" si="37"/>
        <v>109.83197671119565</v>
      </c>
      <c r="K164" s="1"/>
      <c r="L164" s="1"/>
      <c r="M164" s="1"/>
      <c r="N164" s="1"/>
      <c r="O164" s="1"/>
      <c r="Y164" t="str">
        <f t="shared" si="35"/>
        <v>2028_4</v>
      </c>
      <c r="Z164" t="s">
        <v>0</v>
      </c>
      <c r="AA164" s="27">
        <f t="shared" si="36"/>
        <v>109.83197671119565</v>
      </c>
      <c r="AB164" t="s">
        <v>0</v>
      </c>
    </row>
    <row r="165" spans="1:28" x14ac:dyDescent="0.45">
      <c r="A165" s="1" t="str">
        <f t="shared" si="29"/>
        <v>2028Q3</v>
      </c>
      <c r="B165" s="2">
        <v>46966</v>
      </c>
      <c r="C165" s="1">
        <f t="shared" si="39"/>
        <v>2028</v>
      </c>
      <c r="D165" s="1" t="e">
        <f>VLOOKUP(B165,Q_GDP_Input!M:O,3,0)</f>
        <v>#N/A</v>
      </c>
      <c r="E165" s="1" t="e">
        <f>IFERROR(VLOOKUP(B165,Q_GDP_Input!M:O,3,0),E162*(1+VLOOKUP(A165,Q_GDP_Input!B:E,4,0)))</f>
        <v>#N/A</v>
      </c>
      <c r="F165" s="1" t="e">
        <f t="shared" si="34"/>
        <v>#N/A</v>
      </c>
      <c r="G165" s="1">
        <f t="shared" si="38"/>
        <v>104.4797832</v>
      </c>
      <c r="H165" s="5"/>
      <c r="I165" s="5">
        <f t="shared" si="37"/>
        <v>109.83197671119565</v>
      </c>
      <c r="K165" s="1"/>
      <c r="L165" s="1"/>
      <c r="M165" s="1"/>
      <c r="N165" s="1"/>
      <c r="O165" s="1"/>
      <c r="Y165" t="str">
        <f t="shared" ref="Y165:Y196" si="40">C162&amp;"_"&amp;MONTH(B162)</f>
        <v>2028_5</v>
      </c>
      <c r="Z165" t="s">
        <v>0</v>
      </c>
      <c r="AA165" s="27">
        <f t="shared" si="36"/>
        <v>109.83197671119565</v>
      </c>
      <c r="AB165" t="s">
        <v>0</v>
      </c>
    </row>
    <row r="166" spans="1:28" x14ac:dyDescent="0.45">
      <c r="A166" s="1" t="str">
        <f t="shared" si="29"/>
        <v>2028Q3</v>
      </c>
      <c r="B166" s="2">
        <v>46997</v>
      </c>
      <c r="C166" s="1">
        <f t="shared" si="39"/>
        <v>2028</v>
      </c>
      <c r="D166" s="1" t="e">
        <f>VLOOKUP(B166,Q_GDP_Input!M:O,3,0)</f>
        <v>#N/A</v>
      </c>
      <c r="E166" s="1" t="e">
        <f>IFERROR(VLOOKUP(B166,Q_GDP_Input!M:O,3,0),E163*(1+VLOOKUP(A166,Q_GDP_Input!B:E,4,0)))</f>
        <v>#N/A</v>
      </c>
      <c r="F166" s="1" t="e">
        <f t="shared" si="34"/>
        <v>#N/A</v>
      </c>
      <c r="G166" s="1">
        <f t="shared" si="38"/>
        <v>104.4797832</v>
      </c>
      <c r="H166" s="5"/>
      <c r="I166" s="5">
        <f t="shared" si="37"/>
        <v>109.83197671119565</v>
      </c>
      <c r="K166" s="1"/>
      <c r="L166" s="1"/>
      <c r="M166" s="1"/>
      <c r="N166" s="1"/>
      <c r="O166" s="1"/>
      <c r="Y166" t="str">
        <f t="shared" si="40"/>
        <v>2028_6</v>
      </c>
      <c r="Z166" t="s">
        <v>0</v>
      </c>
      <c r="AA166" s="27">
        <f t="shared" si="36"/>
        <v>109.83197671119565</v>
      </c>
      <c r="AB166" t="s">
        <v>0</v>
      </c>
    </row>
    <row r="167" spans="1:28" x14ac:dyDescent="0.45">
      <c r="A167" s="1" t="str">
        <f t="shared" si="29"/>
        <v>2028Q4</v>
      </c>
      <c r="B167" s="2">
        <v>47027</v>
      </c>
      <c r="C167" s="1">
        <f t="shared" si="39"/>
        <v>2028</v>
      </c>
      <c r="D167" s="1" t="e">
        <f>VLOOKUP(B167,Q_GDP_Input!M:O,3,0)</f>
        <v>#N/A</v>
      </c>
      <c r="E167" s="1" t="e">
        <f>IFERROR(VLOOKUP(B167,Q_GDP_Input!M:O,3,0),E164*(1+VLOOKUP(A167,Q_GDP_Input!B:E,4,0)))</f>
        <v>#N/A</v>
      </c>
      <c r="F167" s="1" t="e">
        <f t="shared" si="34"/>
        <v>#N/A</v>
      </c>
      <c r="G167" s="1">
        <f t="shared" si="38"/>
        <v>104.4797832</v>
      </c>
      <c r="H167" s="5"/>
      <c r="I167" s="5">
        <f t="shared" si="37"/>
        <v>109.83197671119565</v>
      </c>
      <c r="K167" s="1"/>
      <c r="L167" s="1"/>
      <c r="M167" s="1"/>
      <c r="N167" s="1"/>
      <c r="O167" s="1"/>
      <c r="Y167" t="str">
        <f t="shared" si="40"/>
        <v>2028_7</v>
      </c>
      <c r="Z167" t="s">
        <v>0</v>
      </c>
      <c r="AA167" s="27">
        <f t="shared" si="36"/>
        <v>109.83197671119565</v>
      </c>
      <c r="AB167" t="s">
        <v>0</v>
      </c>
    </row>
    <row r="168" spans="1:28" x14ac:dyDescent="0.45">
      <c r="A168" s="1" t="str">
        <f t="shared" si="29"/>
        <v>2028Q4</v>
      </c>
      <c r="B168" s="2">
        <v>47058</v>
      </c>
      <c r="C168" s="1">
        <f t="shared" si="39"/>
        <v>2028</v>
      </c>
      <c r="D168" s="1" t="e">
        <f>VLOOKUP(B168,Q_GDP_Input!M:O,3,0)</f>
        <v>#N/A</v>
      </c>
      <c r="E168" s="1" t="e">
        <f>IFERROR(VLOOKUP(B168,Q_GDP_Input!M:O,3,0),E165*(1+VLOOKUP(A168,Q_GDP_Input!B:E,4,0)))</f>
        <v>#N/A</v>
      </c>
      <c r="F168" s="1" t="e">
        <f t="shared" si="34"/>
        <v>#N/A</v>
      </c>
      <c r="G168" s="1">
        <f t="shared" si="38"/>
        <v>104.4797832</v>
      </c>
      <c r="H168" s="5"/>
      <c r="I168" s="5">
        <f t="shared" si="37"/>
        <v>109.83197671119565</v>
      </c>
      <c r="K168" s="1"/>
      <c r="L168" s="1"/>
      <c r="M168" s="1"/>
      <c r="N168" s="1"/>
      <c r="O168" s="1"/>
      <c r="Y168" t="str">
        <f t="shared" si="40"/>
        <v>2028_8</v>
      </c>
      <c r="Z168" t="s">
        <v>0</v>
      </c>
      <c r="AA168" s="27">
        <f t="shared" si="36"/>
        <v>109.83197671119565</v>
      </c>
      <c r="AB168" t="s">
        <v>0</v>
      </c>
    </row>
    <row r="169" spans="1:28" x14ac:dyDescent="0.45">
      <c r="A169" s="1" t="str">
        <f t="shared" si="29"/>
        <v>2028Q4</v>
      </c>
      <c r="B169" s="2">
        <v>47088</v>
      </c>
      <c r="C169" s="1">
        <f t="shared" si="39"/>
        <v>2028</v>
      </c>
      <c r="D169" s="1" t="e">
        <f>VLOOKUP(B169,Q_GDP_Input!M:O,3,0)</f>
        <v>#N/A</v>
      </c>
      <c r="E169" s="1" t="e">
        <f>IFERROR(VLOOKUP(B169,Q_GDP_Input!M:O,3,0),E166*(1+VLOOKUP(A169,Q_GDP_Input!B:E,4,0)))</f>
        <v>#N/A</v>
      </c>
      <c r="F169" s="1" t="e">
        <f t="shared" si="34"/>
        <v>#N/A</v>
      </c>
      <c r="G169" s="1">
        <f t="shared" si="38"/>
        <v>104.4797832</v>
      </c>
      <c r="H169" s="5"/>
      <c r="I169" s="5">
        <f t="shared" si="37"/>
        <v>109.83197671119565</v>
      </c>
      <c r="K169" s="1"/>
      <c r="L169" s="1"/>
      <c r="M169" s="1"/>
      <c r="N169" s="1"/>
      <c r="O169" s="1"/>
      <c r="Y169" t="str">
        <f t="shared" si="40"/>
        <v>2028_9</v>
      </c>
      <c r="Z169" t="s">
        <v>0</v>
      </c>
      <c r="AA169" s="27">
        <f t="shared" si="36"/>
        <v>109.83197671119565</v>
      </c>
      <c r="AB169" t="s">
        <v>0</v>
      </c>
    </row>
    <row r="170" spans="1:28" x14ac:dyDescent="0.45">
      <c r="A170" s="1" t="str">
        <f t="shared" si="29"/>
        <v>2029Q1</v>
      </c>
      <c r="B170" s="2">
        <v>47119</v>
      </c>
      <c r="C170" s="1">
        <f t="shared" si="39"/>
        <v>2029</v>
      </c>
      <c r="D170" s="1" t="e">
        <f>VLOOKUP(B170,Q_GDP_Input!M:O,3,0)</f>
        <v>#N/A</v>
      </c>
      <c r="E170" s="1" t="e">
        <f>IFERROR(VLOOKUP(B170,Q_GDP_Input!M:O,3,0),E167*(1+VLOOKUP(A170,Q_GDP_Input!B:E,4,0)))</f>
        <v>#N/A</v>
      </c>
      <c r="F170" s="1" t="e">
        <f t="shared" si="34"/>
        <v>#N/A</v>
      </c>
      <c r="G170" s="1">
        <f t="shared" si="38"/>
        <v>104.4797832</v>
      </c>
      <c r="H170" s="5"/>
      <c r="I170" s="5">
        <f t="shared" si="37"/>
        <v>111.80895229199717</v>
      </c>
      <c r="K170" s="1"/>
      <c r="L170" s="1"/>
      <c r="M170" s="1"/>
      <c r="N170" s="1"/>
      <c r="O170" s="1"/>
      <c r="Y170" t="str">
        <f t="shared" si="40"/>
        <v>2028_10</v>
      </c>
      <c r="Z170" t="s">
        <v>0</v>
      </c>
      <c r="AA170" s="27">
        <f t="shared" si="36"/>
        <v>109.83197671119565</v>
      </c>
      <c r="AB170" t="s">
        <v>0</v>
      </c>
    </row>
    <row r="171" spans="1:28" x14ac:dyDescent="0.45">
      <c r="A171" s="1" t="str">
        <f t="shared" si="29"/>
        <v>2029Q1</v>
      </c>
      <c r="B171" s="2">
        <v>47150</v>
      </c>
      <c r="C171" s="1">
        <f t="shared" si="39"/>
        <v>2029</v>
      </c>
      <c r="D171" s="1" t="e">
        <f>VLOOKUP(B171,Q_GDP_Input!M:O,3,0)</f>
        <v>#N/A</v>
      </c>
      <c r="E171" s="1" t="e">
        <f>IFERROR(VLOOKUP(B171,Q_GDP_Input!M:O,3,0),E168*(1+VLOOKUP(A171,Q_GDP_Input!B:E,4,0)))</f>
        <v>#N/A</v>
      </c>
      <c r="F171" s="1" t="e">
        <f t="shared" si="34"/>
        <v>#N/A</v>
      </c>
      <c r="G171" s="1">
        <f t="shared" si="38"/>
        <v>104.4797832</v>
      </c>
      <c r="H171" s="5"/>
      <c r="I171" s="5">
        <f t="shared" si="37"/>
        <v>111.80895229199717</v>
      </c>
      <c r="K171" s="1"/>
      <c r="L171" s="1"/>
      <c r="M171" s="1"/>
      <c r="N171" s="1"/>
      <c r="O171" s="1"/>
      <c r="Y171" t="str">
        <f t="shared" si="40"/>
        <v>2028_11</v>
      </c>
      <c r="Z171" t="s">
        <v>0</v>
      </c>
      <c r="AA171" s="27">
        <f t="shared" si="36"/>
        <v>109.83197671119565</v>
      </c>
      <c r="AB171" t="s">
        <v>0</v>
      </c>
    </row>
    <row r="172" spans="1:28" x14ac:dyDescent="0.45">
      <c r="A172" s="1" t="str">
        <f t="shared" si="29"/>
        <v>2029Q1</v>
      </c>
      <c r="B172" s="2">
        <v>47178</v>
      </c>
      <c r="C172" s="1">
        <f t="shared" si="39"/>
        <v>2029</v>
      </c>
      <c r="D172" s="1" t="e">
        <f>VLOOKUP(B172,Q_GDP_Input!M:O,3,0)</f>
        <v>#N/A</v>
      </c>
      <c r="E172" s="1" t="e">
        <f>IFERROR(VLOOKUP(B172,Q_GDP_Input!M:O,3,0),E169*(1+VLOOKUP(A172,Q_GDP_Input!B:E,4,0)))</f>
        <v>#N/A</v>
      </c>
      <c r="F172" s="1" t="e">
        <f t="shared" si="34"/>
        <v>#N/A</v>
      </c>
      <c r="G172" s="1">
        <f t="shared" si="38"/>
        <v>106.3604192976</v>
      </c>
      <c r="H172" s="5"/>
      <c r="I172" s="5">
        <f t="shared" si="37"/>
        <v>111.80895229199717</v>
      </c>
      <c r="K172" s="1"/>
      <c r="L172" s="1"/>
      <c r="M172" s="1"/>
      <c r="N172" s="1"/>
      <c r="O172" s="1"/>
      <c r="Y172" t="str">
        <f t="shared" si="40"/>
        <v>2028_12</v>
      </c>
      <c r="Z172" t="s">
        <v>0</v>
      </c>
      <c r="AA172" s="27">
        <f t="shared" si="36"/>
        <v>109.83197671119565</v>
      </c>
      <c r="AB172" t="s">
        <v>0</v>
      </c>
    </row>
    <row r="173" spans="1:28" x14ac:dyDescent="0.45">
      <c r="A173" s="1" t="str">
        <f t="shared" si="29"/>
        <v>2029Q2</v>
      </c>
      <c r="B173" s="2">
        <v>47209</v>
      </c>
      <c r="C173" s="1">
        <f t="shared" si="39"/>
        <v>2029</v>
      </c>
      <c r="D173" s="1" t="e">
        <f>VLOOKUP(B173,Q_GDP_Input!M:O,3,0)</f>
        <v>#N/A</v>
      </c>
      <c r="E173" s="1" t="e">
        <f>IFERROR(VLOOKUP(B173,Q_GDP_Input!M:O,3,0),E170*(1+VLOOKUP(A173,Q_GDP_Input!B:E,4,0)))</f>
        <v>#N/A</v>
      </c>
      <c r="F173" s="1" t="e">
        <f t="shared" si="34"/>
        <v>#N/A</v>
      </c>
      <c r="G173" s="1">
        <f t="shared" si="38"/>
        <v>106.3604192976</v>
      </c>
      <c r="H173" s="5"/>
      <c r="I173" s="5">
        <f t="shared" si="37"/>
        <v>111.80895229199717</v>
      </c>
      <c r="K173" s="1"/>
      <c r="L173" s="1"/>
      <c r="M173" s="1"/>
      <c r="N173" s="1"/>
      <c r="O173" s="1"/>
      <c r="Y173" t="str">
        <f t="shared" si="40"/>
        <v>2029_1</v>
      </c>
      <c r="Z173" t="s">
        <v>0</v>
      </c>
      <c r="AA173" s="27">
        <f t="shared" si="36"/>
        <v>111.80895229199717</v>
      </c>
      <c r="AB173" t="s">
        <v>0</v>
      </c>
    </row>
    <row r="174" spans="1:28" x14ac:dyDescent="0.45">
      <c r="A174" s="1" t="str">
        <f t="shared" si="29"/>
        <v>2029Q2</v>
      </c>
      <c r="B174" s="2">
        <v>47239</v>
      </c>
      <c r="C174" s="1">
        <f t="shared" si="39"/>
        <v>2029</v>
      </c>
      <c r="D174" s="1" t="e">
        <f>VLOOKUP(B174,Q_GDP_Input!M:O,3,0)</f>
        <v>#N/A</v>
      </c>
      <c r="E174" s="1" t="e">
        <f>IFERROR(VLOOKUP(B174,Q_GDP_Input!M:O,3,0),E171*(1+VLOOKUP(A174,Q_GDP_Input!B:E,4,0)))</f>
        <v>#N/A</v>
      </c>
      <c r="F174" s="1" t="e">
        <f t="shared" si="34"/>
        <v>#N/A</v>
      </c>
      <c r="G174" s="1">
        <f t="shared" si="38"/>
        <v>106.3604192976</v>
      </c>
      <c r="H174" s="5"/>
      <c r="I174" s="5">
        <f t="shared" si="37"/>
        <v>111.80895229199717</v>
      </c>
      <c r="K174" s="1"/>
      <c r="L174" s="1"/>
      <c r="M174" s="1"/>
      <c r="N174" s="1"/>
      <c r="O174" s="1"/>
      <c r="Y174" t="str">
        <f t="shared" si="40"/>
        <v>2029_2</v>
      </c>
      <c r="Z174" t="s">
        <v>0</v>
      </c>
      <c r="AA174" s="27">
        <f t="shared" si="36"/>
        <v>111.80895229199717</v>
      </c>
      <c r="AB174" t="s">
        <v>0</v>
      </c>
    </row>
    <row r="175" spans="1:28" x14ac:dyDescent="0.45">
      <c r="A175" s="1" t="str">
        <f t="shared" si="29"/>
        <v>2029Q2</v>
      </c>
      <c r="B175" s="2">
        <v>47270</v>
      </c>
      <c r="C175" s="1">
        <f t="shared" si="39"/>
        <v>2029</v>
      </c>
      <c r="D175" s="1" t="e">
        <f>VLOOKUP(B175,Q_GDP_Input!M:O,3,0)</f>
        <v>#N/A</v>
      </c>
      <c r="E175" s="1" t="e">
        <f>IFERROR(VLOOKUP(B175,Q_GDP_Input!M:O,3,0),E172*(1+VLOOKUP(A175,Q_GDP_Input!B:E,4,0)))</f>
        <v>#N/A</v>
      </c>
      <c r="F175" s="1" t="e">
        <f t="shared" si="34"/>
        <v>#N/A</v>
      </c>
      <c r="G175" s="1">
        <f t="shared" si="38"/>
        <v>106.3604192976</v>
      </c>
      <c r="H175" s="5"/>
      <c r="I175" s="5">
        <f t="shared" si="37"/>
        <v>111.80895229199717</v>
      </c>
      <c r="K175" s="1"/>
      <c r="L175" s="1"/>
      <c r="M175" s="1"/>
      <c r="N175" s="1"/>
      <c r="O175" s="1"/>
      <c r="Y175" t="str">
        <f t="shared" si="40"/>
        <v>2029_3</v>
      </c>
      <c r="Z175" t="s">
        <v>0</v>
      </c>
      <c r="AA175" s="27">
        <f t="shared" si="36"/>
        <v>111.80895229199717</v>
      </c>
      <c r="AB175" t="s">
        <v>0</v>
      </c>
    </row>
    <row r="176" spans="1:28" x14ac:dyDescent="0.45">
      <c r="A176" s="1" t="str">
        <f t="shared" si="29"/>
        <v>2029Q3</v>
      </c>
      <c r="B176" s="2">
        <v>47300</v>
      </c>
      <c r="C176" s="1">
        <f t="shared" si="39"/>
        <v>2029</v>
      </c>
      <c r="D176" s="1" t="e">
        <f>VLOOKUP(B176,Q_GDP_Input!M:O,3,0)</f>
        <v>#N/A</v>
      </c>
      <c r="E176" s="1" t="e">
        <f>IFERROR(VLOOKUP(B176,Q_GDP_Input!M:O,3,0),E173*(1+VLOOKUP(A176,Q_GDP_Input!B:E,4,0)))</f>
        <v>#N/A</v>
      </c>
      <c r="F176" s="1" t="e">
        <f t="shared" si="34"/>
        <v>#N/A</v>
      </c>
      <c r="G176" s="1">
        <f t="shared" si="38"/>
        <v>106.3604192976</v>
      </c>
      <c r="H176" s="5"/>
      <c r="I176" s="5">
        <f t="shared" si="37"/>
        <v>111.80895229199717</v>
      </c>
      <c r="K176" s="1"/>
      <c r="L176" s="1"/>
      <c r="M176" s="1"/>
      <c r="N176" s="1"/>
      <c r="O176" s="1"/>
      <c r="Y176" t="str">
        <f t="shared" si="40"/>
        <v>2029_4</v>
      </c>
      <c r="Z176" t="s">
        <v>0</v>
      </c>
      <c r="AA176" s="27">
        <f t="shared" si="36"/>
        <v>111.80895229199717</v>
      </c>
      <c r="AB176" t="s">
        <v>0</v>
      </c>
    </row>
    <row r="177" spans="1:28" x14ac:dyDescent="0.45">
      <c r="A177" s="1" t="str">
        <f t="shared" si="29"/>
        <v>2029Q3</v>
      </c>
      <c r="B177" s="2">
        <v>47331</v>
      </c>
      <c r="C177" s="1">
        <f t="shared" si="39"/>
        <v>2029</v>
      </c>
      <c r="D177" s="1" t="e">
        <f>VLOOKUP(B177,Q_GDP_Input!M:O,3,0)</f>
        <v>#N/A</v>
      </c>
      <c r="E177" s="1" t="e">
        <f>IFERROR(VLOOKUP(B177,Q_GDP_Input!M:O,3,0),E174*(1+VLOOKUP(A177,Q_GDP_Input!B:E,4,0)))</f>
        <v>#N/A</v>
      </c>
      <c r="F177" s="1" t="e">
        <f t="shared" si="34"/>
        <v>#N/A</v>
      </c>
      <c r="G177" s="1">
        <f t="shared" si="38"/>
        <v>106.3604192976</v>
      </c>
      <c r="H177" s="5"/>
      <c r="I177" s="5">
        <f t="shared" si="37"/>
        <v>111.80895229199717</v>
      </c>
      <c r="K177" s="1"/>
      <c r="L177" s="1"/>
      <c r="M177" s="1"/>
      <c r="N177" s="1"/>
      <c r="O177" s="1"/>
      <c r="Y177" t="str">
        <f t="shared" si="40"/>
        <v>2029_5</v>
      </c>
      <c r="Z177" t="s">
        <v>0</v>
      </c>
      <c r="AA177" s="27">
        <f t="shared" si="36"/>
        <v>111.80895229199717</v>
      </c>
      <c r="AB177" t="s">
        <v>0</v>
      </c>
    </row>
    <row r="178" spans="1:28" x14ac:dyDescent="0.45">
      <c r="A178" s="1" t="str">
        <f t="shared" si="29"/>
        <v>2029Q3</v>
      </c>
      <c r="B178" s="2">
        <v>47362</v>
      </c>
      <c r="C178" s="1">
        <f t="shared" si="39"/>
        <v>2029</v>
      </c>
      <c r="D178" s="1" t="e">
        <f>VLOOKUP(B178,Q_GDP_Input!M:O,3,0)</f>
        <v>#N/A</v>
      </c>
      <c r="E178" s="1" t="e">
        <f>IFERROR(VLOOKUP(B178,Q_GDP_Input!M:O,3,0),E175*(1+VLOOKUP(A178,Q_GDP_Input!B:E,4,0)))</f>
        <v>#N/A</v>
      </c>
      <c r="F178" s="1" t="e">
        <f t="shared" si="34"/>
        <v>#N/A</v>
      </c>
      <c r="G178" s="1">
        <f t="shared" si="38"/>
        <v>106.3604192976</v>
      </c>
      <c r="H178" s="5"/>
      <c r="I178" s="5">
        <f t="shared" si="37"/>
        <v>111.80895229199717</v>
      </c>
      <c r="K178" s="1"/>
      <c r="L178" s="1"/>
      <c r="M178" s="1"/>
      <c r="N178" s="1"/>
      <c r="O178" s="1"/>
      <c r="Y178" t="str">
        <f t="shared" si="40"/>
        <v>2029_6</v>
      </c>
      <c r="Z178" t="s">
        <v>0</v>
      </c>
      <c r="AA178" s="27">
        <f t="shared" si="36"/>
        <v>111.80895229199717</v>
      </c>
      <c r="AB178" t="s">
        <v>0</v>
      </c>
    </row>
    <row r="179" spans="1:28" x14ac:dyDescent="0.45">
      <c r="A179" s="1" t="str">
        <f t="shared" si="29"/>
        <v>2029Q4</v>
      </c>
      <c r="B179" s="2">
        <v>47392</v>
      </c>
      <c r="C179" s="1">
        <f t="shared" si="39"/>
        <v>2029</v>
      </c>
      <c r="D179" s="1" t="e">
        <f>VLOOKUP(B179,Q_GDP_Input!M:O,3,0)</f>
        <v>#N/A</v>
      </c>
      <c r="E179" s="1" t="e">
        <f>IFERROR(VLOOKUP(B179,Q_GDP_Input!M:O,3,0),E176*(1+VLOOKUP(A179,Q_GDP_Input!B:E,4,0)))</f>
        <v>#N/A</v>
      </c>
      <c r="F179" s="1" t="e">
        <f t="shared" si="34"/>
        <v>#N/A</v>
      </c>
      <c r="G179" s="1">
        <f t="shared" si="38"/>
        <v>106.3604192976</v>
      </c>
      <c r="H179" s="5"/>
      <c r="I179" s="5">
        <f t="shared" si="37"/>
        <v>111.80895229199717</v>
      </c>
      <c r="K179" s="1"/>
      <c r="L179" s="1"/>
      <c r="M179" s="1"/>
      <c r="N179" s="1"/>
      <c r="O179" s="1"/>
      <c r="Y179" t="str">
        <f t="shared" si="40"/>
        <v>2029_7</v>
      </c>
      <c r="Z179" t="s">
        <v>0</v>
      </c>
      <c r="AA179" s="27">
        <f t="shared" si="36"/>
        <v>111.80895229199717</v>
      </c>
      <c r="AB179" t="s">
        <v>0</v>
      </c>
    </row>
    <row r="180" spans="1:28" x14ac:dyDescent="0.45">
      <c r="A180" s="1" t="str">
        <f t="shared" si="29"/>
        <v>2029Q4</v>
      </c>
      <c r="B180" s="2">
        <v>47423</v>
      </c>
      <c r="C180" s="1">
        <f t="shared" si="39"/>
        <v>2029</v>
      </c>
      <c r="D180" s="1" t="e">
        <f>VLOOKUP(B180,Q_GDP_Input!M:O,3,0)</f>
        <v>#N/A</v>
      </c>
      <c r="E180" s="1" t="e">
        <f>IFERROR(VLOOKUP(B180,Q_GDP_Input!M:O,3,0),E177*(1+VLOOKUP(A180,Q_GDP_Input!B:E,4,0)))</f>
        <v>#N/A</v>
      </c>
      <c r="F180" s="1" t="e">
        <f t="shared" si="34"/>
        <v>#N/A</v>
      </c>
      <c r="G180" s="1">
        <f t="shared" si="38"/>
        <v>106.3604192976</v>
      </c>
      <c r="H180" s="5"/>
      <c r="I180" s="5">
        <f t="shared" si="37"/>
        <v>111.80895229199717</v>
      </c>
      <c r="K180" s="1"/>
      <c r="L180" s="1"/>
      <c r="M180" s="1"/>
      <c r="N180" s="1"/>
      <c r="O180" s="1"/>
      <c r="Y180" t="str">
        <f t="shared" si="40"/>
        <v>2029_8</v>
      </c>
      <c r="Z180" t="s">
        <v>0</v>
      </c>
      <c r="AA180" s="27">
        <f t="shared" si="36"/>
        <v>111.80895229199717</v>
      </c>
      <c r="AB180" t="s">
        <v>0</v>
      </c>
    </row>
    <row r="181" spans="1:28" x14ac:dyDescent="0.45">
      <c r="A181" s="1" t="str">
        <f t="shared" si="29"/>
        <v>2029Q4</v>
      </c>
      <c r="B181" s="2">
        <v>47453</v>
      </c>
      <c r="C181" s="1">
        <f t="shared" si="39"/>
        <v>2029</v>
      </c>
      <c r="D181" s="1" t="e">
        <f>VLOOKUP(B181,Q_GDP_Input!M:O,3,0)</f>
        <v>#N/A</v>
      </c>
      <c r="E181" s="1" t="e">
        <f>IFERROR(VLOOKUP(B181,Q_GDP_Input!M:O,3,0),E178*(1+VLOOKUP(A181,Q_GDP_Input!B:E,4,0)))</f>
        <v>#N/A</v>
      </c>
      <c r="F181" s="1" t="e">
        <f t="shared" si="34"/>
        <v>#N/A</v>
      </c>
      <c r="G181" s="1">
        <f t="shared" si="38"/>
        <v>106.3604192976</v>
      </c>
      <c r="H181" s="5"/>
      <c r="I181" s="5">
        <f t="shared" si="37"/>
        <v>111.80895229199717</v>
      </c>
      <c r="K181" s="1"/>
      <c r="L181" s="1"/>
      <c r="M181" s="1"/>
      <c r="N181" s="1"/>
      <c r="O181" s="1"/>
      <c r="Y181" t="str">
        <f t="shared" si="40"/>
        <v>2029_9</v>
      </c>
      <c r="Z181" t="s">
        <v>0</v>
      </c>
      <c r="AA181" s="27">
        <f t="shared" si="36"/>
        <v>111.80895229199717</v>
      </c>
      <c r="AB181" t="s">
        <v>0</v>
      </c>
    </row>
    <row r="182" spans="1:28" x14ac:dyDescent="0.45">
      <c r="A182" s="1" t="str">
        <f t="shared" si="29"/>
        <v>2030Q1</v>
      </c>
      <c r="B182" s="2">
        <v>47484</v>
      </c>
      <c r="C182" s="1">
        <f t="shared" si="39"/>
        <v>2030</v>
      </c>
      <c r="D182" s="1" t="e">
        <f>VLOOKUP(B182,Q_GDP_Input!M:O,3,0)</f>
        <v>#N/A</v>
      </c>
      <c r="E182" s="1" t="e">
        <f>IFERROR(VLOOKUP(B182,Q_GDP_Input!M:O,3,0),E179*(1+VLOOKUP(A182,Q_GDP_Input!B:E,4,0)))</f>
        <v>#N/A</v>
      </c>
      <c r="F182" s="1" t="e">
        <f t="shared" si="34"/>
        <v>#N/A</v>
      </c>
      <c r="G182" s="1">
        <f t="shared" si="38"/>
        <v>106.3604192976</v>
      </c>
      <c r="H182" s="5"/>
      <c r="I182" s="5">
        <f t="shared" si="37"/>
        <v>113.82151343325313</v>
      </c>
      <c r="K182" s="1"/>
      <c r="L182" s="1"/>
      <c r="M182" s="1"/>
      <c r="N182" s="1"/>
      <c r="O182" s="1"/>
      <c r="Y182" t="str">
        <f t="shared" si="40"/>
        <v>2029_10</v>
      </c>
      <c r="Z182" t="s">
        <v>0</v>
      </c>
      <c r="AA182" s="27">
        <f t="shared" si="36"/>
        <v>111.80895229199717</v>
      </c>
      <c r="AB182" t="s">
        <v>0</v>
      </c>
    </row>
    <row r="183" spans="1:28" x14ac:dyDescent="0.45">
      <c r="A183" s="1" t="str">
        <f t="shared" si="29"/>
        <v>2030Q1</v>
      </c>
      <c r="B183" s="2">
        <v>47515</v>
      </c>
      <c r="C183" s="1">
        <f t="shared" si="39"/>
        <v>2030</v>
      </c>
      <c r="D183" s="1" t="e">
        <f>VLOOKUP(B183,Q_GDP_Input!M:O,3,0)</f>
        <v>#N/A</v>
      </c>
      <c r="E183" s="1" t="e">
        <f>IFERROR(VLOOKUP(B183,Q_GDP_Input!M:O,3,0),E180*(1+VLOOKUP(A183,Q_GDP_Input!B:E,4,0)))</f>
        <v>#N/A</v>
      </c>
      <c r="F183" s="1" t="e">
        <f t="shared" si="34"/>
        <v>#N/A</v>
      </c>
      <c r="G183" s="1">
        <f t="shared" si="38"/>
        <v>106.3604192976</v>
      </c>
      <c r="H183" s="5"/>
      <c r="I183" s="5">
        <f t="shared" si="37"/>
        <v>113.82151343325313</v>
      </c>
      <c r="K183" s="1"/>
      <c r="L183" s="1"/>
      <c r="M183" s="1"/>
      <c r="N183" s="1"/>
      <c r="O183" s="1"/>
      <c r="Y183" t="str">
        <f t="shared" si="40"/>
        <v>2029_11</v>
      </c>
      <c r="Z183" t="s">
        <v>0</v>
      </c>
      <c r="AA183" s="27">
        <f t="shared" si="36"/>
        <v>111.80895229199717</v>
      </c>
      <c r="AB183" t="s">
        <v>0</v>
      </c>
    </row>
    <row r="184" spans="1:28" x14ac:dyDescent="0.45">
      <c r="A184" s="1" t="str">
        <f t="shared" si="29"/>
        <v>2030Q1</v>
      </c>
      <c r="B184" s="2">
        <v>47543</v>
      </c>
      <c r="C184" s="1">
        <f t="shared" si="39"/>
        <v>2030</v>
      </c>
      <c r="D184" s="1" t="e">
        <f>VLOOKUP(B184,Q_GDP_Input!M:O,3,0)</f>
        <v>#N/A</v>
      </c>
      <c r="E184" s="1" t="e">
        <f>IFERROR(VLOOKUP(B184,Q_GDP_Input!M:O,3,0),E181*(1+VLOOKUP(A184,Q_GDP_Input!B:E,4,0)))</f>
        <v>#N/A</v>
      </c>
      <c r="F184" s="1" t="e">
        <f t="shared" si="34"/>
        <v>#N/A</v>
      </c>
      <c r="G184" s="1">
        <f t="shared" si="38"/>
        <v>108.2749068449568</v>
      </c>
      <c r="H184" s="5"/>
      <c r="I184" s="5">
        <f t="shared" si="37"/>
        <v>113.82151343325313</v>
      </c>
      <c r="K184" s="1"/>
      <c r="L184" s="1"/>
      <c r="M184" s="1"/>
      <c r="N184" s="1"/>
      <c r="O184" s="1"/>
      <c r="Y184" t="str">
        <f t="shared" si="40"/>
        <v>2029_12</v>
      </c>
      <c r="Z184" t="s">
        <v>0</v>
      </c>
      <c r="AA184" s="27">
        <f t="shared" si="36"/>
        <v>111.80895229199717</v>
      </c>
      <c r="AB184" t="s">
        <v>0</v>
      </c>
    </row>
    <row r="185" spans="1:28" x14ac:dyDescent="0.45">
      <c r="A185" s="1" t="str">
        <f t="shared" si="29"/>
        <v>2030Q2</v>
      </c>
      <c r="B185" s="2">
        <v>47574</v>
      </c>
      <c r="C185" s="1">
        <f t="shared" si="39"/>
        <v>2030</v>
      </c>
      <c r="D185" s="1" t="e">
        <f>VLOOKUP(B185,Q_GDP_Input!M:O,3,0)</f>
        <v>#N/A</v>
      </c>
      <c r="E185" s="1" t="e">
        <f>IFERROR(VLOOKUP(B185,Q_GDP_Input!M:O,3,0),E182*(1+VLOOKUP(A185,Q_GDP_Input!B:E,4,0)))</f>
        <v>#N/A</v>
      </c>
      <c r="F185" s="1" t="e">
        <f t="shared" si="34"/>
        <v>#N/A</v>
      </c>
      <c r="G185" s="1">
        <f t="shared" si="38"/>
        <v>108.2749068449568</v>
      </c>
      <c r="H185" s="5"/>
      <c r="I185" s="5">
        <f t="shared" si="37"/>
        <v>113.82151343325313</v>
      </c>
      <c r="K185" s="1"/>
      <c r="L185" s="1"/>
      <c r="M185" s="1"/>
      <c r="N185" s="1"/>
      <c r="O185" s="1"/>
      <c r="Y185" t="str">
        <f t="shared" si="40"/>
        <v>2030_1</v>
      </c>
      <c r="Z185" t="s">
        <v>0</v>
      </c>
      <c r="AA185" s="27">
        <f t="shared" si="36"/>
        <v>113.82151343325313</v>
      </c>
      <c r="AB185" t="s">
        <v>0</v>
      </c>
    </row>
    <row r="186" spans="1:28" x14ac:dyDescent="0.45">
      <c r="A186" s="1" t="str">
        <f t="shared" si="29"/>
        <v>2030Q2</v>
      </c>
      <c r="B186" s="2">
        <v>47604</v>
      </c>
      <c r="C186" s="1">
        <f t="shared" si="39"/>
        <v>2030</v>
      </c>
      <c r="D186" s="1" t="e">
        <f>VLOOKUP(B186,Q_GDP_Input!M:O,3,0)</f>
        <v>#N/A</v>
      </c>
      <c r="E186" s="1" t="e">
        <f>IFERROR(VLOOKUP(B186,Q_GDP_Input!M:O,3,0),E183*(1+VLOOKUP(A186,Q_GDP_Input!B:E,4,0)))</f>
        <v>#N/A</v>
      </c>
      <c r="F186" s="1" t="e">
        <f t="shared" si="34"/>
        <v>#N/A</v>
      </c>
      <c r="G186" s="1">
        <f t="shared" si="38"/>
        <v>108.2749068449568</v>
      </c>
      <c r="H186" s="5"/>
      <c r="I186" s="5">
        <f t="shared" si="37"/>
        <v>113.82151343325313</v>
      </c>
      <c r="K186" s="1"/>
      <c r="L186" s="1"/>
      <c r="M186" s="1"/>
      <c r="N186" s="1"/>
      <c r="O186" s="1"/>
      <c r="Y186" t="str">
        <f t="shared" si="40"/>
        <v>2030_2</v>
      </c>
      <c r="Z186" t="s">
        <v>0</v>
      </c>
      <c r="AA186" s="27">
        <f t="shared" si="36"/>
        <v>113.82151343325313</v>
      </c>
      <c r="AB186" t="s">
        <v>0</v>
      </c>
    </row>
    <row r="187" spans="1:28" x14ac:dyDescent="0.45">
      <c r="A187" s="1" t="str">
        <f t="shared" si="29"/>
        <v>2030Q2</v>
      </c>
      <c r="B187" s="2">
        <v>47635</v>
      </c>
      <c r="C187" s="1">
        <f t="shared" si="39"/>
        <v>2030</v>
      </c>
      <c r="D187" s="1" t="e">
        <f>VLOOKUP(B187,Q_GDP_Input!M:O,3,0)</f>
        <v>#N/A</v>
      </c>
      <c r="E187" s="1" t="e">
        <f>IFERROR(VLOOKUP(B187,Q_GDP_Input!M:O,3,0),E184*(1+VLOOKUP(A187,Q_GDP_Input!B:E,4,0)))</f>
        <v>#N/A</v>
      </c>
      <c r="F187" s="1" t="e">
        <f t="shared" si="34"/>
        <v>#N/A</v>
      </c>
      <c r="G187" s="1">
        <f t="shared" si="38"/>
        <v>108.2749068449568</v>
      </c>
      <c r="H187" s="5"/>
      <c r="I187" s="5">
        <f t="shared" si="37"/>
        <v>113.82151343325313</v>
      </c>
      <c r="K187" s="1"/>
      <c r="L187" s="1"/>
      <c r="M187" s="1"/>
      <c r="N187" s="1"/>
      <c r="O187" s="1"/>
      <c r="Y187" t="str">
        <f t="shared" si="40"/>
        <v>2030_3</v>
      </c>
      <c r="Z187" t="s">
        <v>0</v>
      </c>
      <c r="AA187" s="27">
        <f t="shared" si="36"/>
        <v>113.82151343325313</v>
      </c>
      <c r="AB187" t="s">
        <v>0</v>
      </c>
    </row>
    <row r="188" spans="1:28" x14ac:dyDescent="0.45">
      <c r="A188" s="1" t="str">
        <f t="shared" si="29"/>
        <v>2030Q3</v>
      </c>
      <c r="B188" s="2">
        <v>47665</v>
      </c>
      <c r="C188" s="1">
        <f t="shared" si="39"/>
        <v>2030</v>
      </c>
      <c r="D188" s="1" t="e">
        <f>VLOOKUP(B188,Q_GDP_Input!M:O,3,0)</f>
        <v>#N/A</v>
      </c>
      <c r="E188" s="1" t="e">
        <f>IFERROR(VLOOKUP(B188,Q_GDP_Input!M:O,3,0),E185*(1+VLOOKUP(A188,Q_GDP_Input!B:E,4,0)))</f>
        <v>#N/A</v>
      </c>
      <c r="F188" s="1" t="e">
        <f t="shared" si="34"/>
        <v>#N/A</v>
      </c>
      <c r="G188" s="1">
        <f t="shared" si="38"/>
        <v>108.2749068449568</v>
      </c>
      <c r="H188" s="5"/>
      <c r="I188" s="5">
        <f t="shared" si="37"/>
        <v>113.82151343325313</v>
      </c>
      <c r="K188" s="1"/>
      <c r="L188" s="1"/>
      <c r="M188" s="1"/>
      <c r="N188" s="1"/>
      <c r="O188" s="1"/>
      <c r="Y188" t="str">
        <f t="shared" si="40"/>
        <v>2030_4</v>
      </c>
      <c r="Z188" t="s">
        <v>0</v>
      </c>
      <c r="AA188" s="27">
        <f t="shared" si="36"/>
        <v>113.82151343325313</v>
      </c>
      <c r="AB188" t="s">
        <v>0</v>
      </c>
    </row>
    <row r="189" spans="1:28" x14ac:dyDescent="0.45">
      <c r="A189" s="1" t="str">
        <f t="shared" si="29"/>
        <v>2030Q3</v>
      </c>
      <c r="B189" s="2">
        <v>47696</v>
      </c>
      <c r="C189" s="1">
        <f t="shared" si="39"/>
        <v>2030</v>
      </c>
      <c r="D189" s="1" t="e">
        <f>VLOOKUP(B189,Q_GDP_Input!M:O,3,0)</f>
        <v>#N/A</v>
      </c>
      <c r="E189" s="1" t="e">
        <f>IFERROR(VLOOKUP(B189,Q_GDP_Input!M:O,3,0),E186*(1+VLOOKUP(A189,Q_GDP_Input!B:E,4,0)))</f>
        <v>#N/A</v>
      </c>
      <c r="F189" s="1" t="e">
        <f t="shared" si="34"/>
        <v>#N/A</v>
      </c>
      <c r="G189" s="1">
        <f t="shared" si="38"/>
        <v>108.2749068449568</v>
      </c>
      <c r="H189" s="5"/>
      <c r="I189" s="5">
        <f t="shared" si="37"/>
        <v>113.82151343325313</v>
      </c>
      <c r="K189" s="1"/>
      <c r="L189" s="1"/>
      <c r="M189" s="1"/>
      <c r="N189" s="1"/>
      <c r="O189" s="1"/>
      <c r="Y189" t="str">
        <f t="shared" si="40"/>
        <v>2030_5</v>
      </c>
      <c r="Z189" t="s">
        <v>0</v>
      </c>
      <c r="AA189" s="27">
        <f t="shared" si="36"/>
        <v>113.82151343325313</v>
      </c>
      <c r="AB189" t="s">
        <v>0</v>
      </c>
    </row>
    <row r="190" spans="1:28" x14ac:dyDescent="0.45">
      <c r="A190" s="1" t="str">
        <f t="shared" si="29"/>
        <v>2030Q3</v>
      </c>
      <c r="B190" s="2">
        <v>47727</v>
      </c>
      <c r="C190" s="1">
        <f t="shared" si="39"/>
        <v>2030</v>
      </c>
      <c r="D190" s="1" t="e">
        <f>VLOOKUP(B190,Q_GDP_Input!M:O,3,0)</f>
        <v>#N/A</v>
      </c>
      <c r="E190" s="1" t="e">
        <f>IFERROR(VLOOKUP(B190,Q_GDP_Input!M:O,3,0),E187*(1+VLOOKUP(A190,Q_GDP_Input!B:E,4,0)))</f>
        <v>#N/A</v>
      </c>
      <c r="F190" s="1" t="e">
        <f t="shared" si="34"/>
        <v>#N/A</v>
      </c>
      <c r="G190" s="1">
        <f t="shared" si="38"/>
        <v>108.2749068449568</v>
      </c>
      <c r="H190" s="5"/>
      <c r="I190" s="5">
        <f t="shared" si="37"/>
        <v>113.82151343325313</v>
      </c>
      <c r="K190" s="1"/>
      <c r="L190" s="1"/>
      <c r="M190" s="1"/>
      <c r="N190" s="1"/>
      <c r="O190" s="1"/>
      <c r="Y190" t="str">
        <f t="shared" si="40"/>
        <v>2030_6</v>
      </c>
      <c r="Z190" t="s">
        <v>0</v>
      </c>
      <c r="AA190" s="27">
        <f t="shared" si="36"/>
        <v>113.82151343325313</v>
      </c>
      <c r="AB190" t="s">
        <v>0</v>
      </c>
    </row>
    <row r="191" spans="1:28" x14ac:dyDescent="0.45">
      <c r="A191" s="1" t="str">
        <f t="shared" si="29"/>
        <v>2030Q4</v>
      </c>
      <c r="B191" s="2">
        <v>47757</v>
      </c>
      <c r="C191" s="1">
        <f t="shared" si="39"/>
        <v>2030</v>
      </c>
      <c r="D191" s="1" t="e">
        <f>VLOOKUP(B191,Q_GDP_Input!M:O,3,0)</f>
        <v>#N/A</v>
      </c>
      <c r="E191" s="1" t="e">
        <f>IFERROR(VLOOKUP(B191,Q_GDP_Input!M:O,3,0),E188*(1+VLOOKUP(A191,Q_GDP_Input!B:E,4,0)))</f>
        <v>#N/A</v>
      </c>
      <c r="F191" s="1" t="e">
        <f t="shared" si="34"/>
        <v>#N/A</v>
      </c>
      <c r="G191" s="1">
        <f t="shared" si="38"/>
        <v>108.2749068449568</v>
      </c>
      <c r="H191" s="5"/>
      <c r="I191" s="5">
        <f t="shared" si="37"/>
        <v>113.82151343325313</v>
      </c>
      <c r="K191" s="1"/>
      <c r="L191" s="1"/>
      <c r="M191" s="1"/>
      <c r="N191" s="1"/>
      <c r="O191" s="1"/>
      <c r="Y191" t="str">
        <f t="shared" si="40"/>
        <v>2030_7</v>
      </c>
      <c r="Z191" t="s">
        <v>0</v>
      </c>
      <c r="AA191" s="27">
        <f t="shared" si="36"/>
        <v>113.82151343325313</v>
      </c>
      <c r="AB191" t="s">
        <v>0</v>
      </c>
    </row>
    <row r="192" spans="1:28" x14ac:dyDescent="0.45">
      <c r="A192" s="1" t="str">
        <f t="shared" si="29"/>
        <v>2030Q4</v>
      </c>
      <c r="B192" s="2">
        <v>47788</v>
      </c>
      <c r="C192" s="1">
        <f t="shared" si="39"/>
        <v>2030</v>
      </c>
      <c r="D192" s="1" t="e">
        <f>VLOOKUP(B192,Q_GDP_Input!M:O,3,0)</f>
        <v>#N/A</v>
      </c>
      <c r="E192" s="1" t="e">
        <f>IFERROR(VLOOKUP(B192,Q_GDP_Input!M:O,3,0),E189*(1+VLOOKUP(A192,Q_GDP_Input!B:E,4,0)))</f>
        <v>#N/A</v>
      </c>
      <c r="F192" s="1" t="e">
        <f t="shared" si="34"/>
        <v>#N/A</v>
      </c>
      <c r="G192" s="1">
        <f t="shared" si="38"/>
        <v>108.2749068449568</v>
      </c>
      <c r="H192" s="5"/>
      <c r="I192" s="5">
        <f t="shared" si="37"/>
        <v>113.82151343325313</v>
      </c>
      <c r="K192" s="1"/>
      <c r="L192" s="1"/>
      <c r="M192" s="1"/>
      <c r="N192" s="1"/>
      <c r="O192" s="1"/>
      <c r="Y192" t="str">
        <f t="shared" si="40"/>
        <v>2030_8</v>
      </c>
      <c r="Z192" t="s">
        <v>0</v>
      </c>
      <c r="AA192" s="27">
        <f t="shared" si="36"/>
        <v>113.82151343325313</v>
      </c>
      <c r="AB192" t="s">
        <v>0</v>
      </c>
    </row>
    <row r="193" spans="1:28" x14ac:dyDescent="0.45">
      <c r="A193" s="1" t="str">
        <f t="shared" si="29"/>
        <v>2030Q4</v>
      </c>
      <c r="B193" s="2">
        <v>47818</v>
      </c>
      <c r="C193" s="1">
        <f t="shared" si="39"/>
        <v>2030</v>
      </c>
      <c r="D193" s="1" t="e">
        <f>VLOOKUP(B193,Q_GDP_Input!M:O,3,0)</f>
        <v>#N/A</v>
      </c>
      <c r="E193" s="1" t="e">
        <f>IFERROR(VLOOKUP(B193,Q_GDP_Input!M:O,3,0),E190*(1+VLOOKUP(A193,Q_GDP_Input!B:E,4,0)))</f>
        <v>#N/A</v>
      </c>
      <c r="F193" s="1" t="e">
        <f t="shared" si="34"/>
        <v>#N/A</v>
      </c>
      <c r="G193" s="1">
        <f t="shared" si="38"/>
        <v>108.2749068449568</v>
      </c>
      <c r="H193" s="5"/>
      <c r="I193" s="5">
        <f t="shared" si="37"/>
        <v>113.82151343325313</v>
      </c>
      <c r="K193" s="1"/>
      <c r="L193" s="1"/>
      <c r="M193" s="1"/>
      <c r="N193" s="1"/>
      <c r="O193" s="1"/>
      <c r="Y193" t="str">
        <f t="shared" si="40"/>
        <v>2030_9</v>
      </c>
      <c r="Z193" t="s">
        <v>0</v>
      </c>
      <c r="AA193" s="27">
        <f t="shared" si="36"/>
        <v>113.82151343325313</v>
      </c>
      <c r="AB193" t="s">
        <v>0</v>
      </c>
    </row>
    <row r="194" spans="1:28" x14ac:dyDescent="0.45">
      <c r="Y194" t="str">
        <f t="shared" si="40"/>
        <v>2030_10</v>
      </c>
      <c r="Z194" t="s">
        <v>0</v>
      </c>
      <c r="AA194" s="27">
        <f t="shared" si="36"/>
        <v>113.82151343325313</v>
      </c>
      <c r="AB194" t="s">
        <v>0</v>
      </c>
    </row>
    <row r="195" spans="1:28" x14ac:dyDescent="0.45">
      <c r="Y195" t="str">
        <f t="shared" si="40"/>
        <v>2030_11</v>
      </c>
      <c r="Z195" t="s">
        <v>0</v>
      </c>
      <c r="AA195" s="27">
        <f t="shared" si="36"/>
        <v>113.82151343325313</v>
      </c>
      <c r="AB195" t="s">
        <v>0</v>
      </c>
    </row>
    <row r="196" spans="1:28" x14ac:dyDescent="0.45">
      <c r="Y196" t="str">
        <f t="shared" si="40"/>
        <v>2030_12</v>
      </c>
      <c r="Z196" t="s">
        <v>45</v>
      </c>
      <c r="AA196" s="27">
        <f t="shared" si="36"/>
        <v>113.82151343325313</v>
      </c>
      <c r="AB196" t="s">
        <v>44</v>
      </c>
    </row>
  </sheetData>
  <mergeCells count="4">
    <mergeCell ref="K4:L4"/>
    <mergeCell ref="N4:O4"/>
    <mergeCell ref="K30:O30"/>
    <mergeCell ref="Q30:S3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B704B625B7264B981E849F5F04D208" ma:contentTypeVersion="22" ma:contentTypeDescription="Create a new document." ma:contentTypeScope="" ma:versionID="79371f484819f6fd5b9e7b09e2869b6e">
  <xsd:schema xmlns:xsd="http://www.w3.org/2001/XMLSchema" xmlns:xs="http://www.w3.org/2001/XMLSchema" xmlns:p="http://schemas.microsoft.com/office/2006/metadata/properties" xmlns:ns2="fee60168-9e81-461e-8132-18b39bb2a9d9" xmlns:ns3="cc88c40b-a6fb-4c92-817a-dbbd58c6638d" targetNamespace="http://schemas.microsoft.com/office/2006/metadata/properties" ma:root="true" ma:fieldsID="b32a33455b2a82bd82f5d8346c02929f" ns2:_="" ns3:_="">
    <xsd:import namespace="fee60168-9e81-461e-8132-18b39bb2a9d9"/>
    <xsd:import namespace="cc88c40b-a6fb-4c92-817a-dbbd58c663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60168-9e81-461e-8132-18b39bb2a9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0fa5b73-c91b-4169-bfc8-b85bc92a64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88c40b-a6fb-4c92-817a-dbbd58c6638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907b22d7-7e24-4bbe-b48d-70a259ab1f4e}" ma:internalName="TaxCatchAll" ma:showField="CatchAllData" ma:web="cc88c40b-a6fb-4c92-817a-dbbd58c663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DE2C11-A31E-48F2-990E-032C71BFC1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D335B2-2B1B-457F-A719-2971CC0EE3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e60168-9e81-461e-8132-18b39bb2a9d9"/>
    <ds:schemaRef ds:uri="cc88c40b-a6fb-4c92-817a-dbbd58c663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Non_Domestic</vt:lpstr>
      <vt:lpstr>Q_GDP_Input</vt:lpstr>
      <vt:lpstr>M_Transform</vt:lpstr>
      <vt:lpstr>M_Independent_GDP_Output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Paredes, Pablo</dc:creator>
  <cp:lastModifiedBy>Paredes, Pablo</cp:lastModifiedBy>
  <dcterms:created xsi:type="dcterms:W3CDTF">2023-03-14T18:36:36Z</dcterms:created>
  <dcterms:modified xsi:type="dcterms:W3CDTF">2023-10-19T10:03:43Z</dcterms:modified>
</cp:coreProperties>
</file>