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PycharmProjects\solvency2sf\tests\"/>
    </mc:Choice>
  </mc:AlternateContent>
  <xr:revisionPtr revIDLastSave="0" documentId="13_ncr:1_{EC46EFC5-4CA5-41AC-B6F5-3D6D028E68FA}" xr6:coauthVersionLast="47" xr6:coauthVersionMax="47" xr10:uidLastSave="{00000000-0000-0000-0000-000000000000}"/>
  <bookViews>
    <workbookView xWindow="23784" yWindow="-12312" windowWidth="23148" windowHeight="15732" xr2:uid="{918C562F-A5DE-4373-A636-CDB9F2D12F2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1" l="1"/>
  <c r="O22" i="1"/>
  <c r="P22" i="1"/>
  <c r="M22" i="1"/>
  <c r="N21" i="1"/>
  <c r="O21" i="1"/>
  <c r="P21" i="1"/>
  <c r="M21" i="1"/>
  <c r="E8" i="1"/>
  <c r="D8" i="1"/>
  <c r="Y19" i="1" l="1"/>
  <c r="Z19" i="1"/>
  <c r="AA19" i="1"/>
  <c r="AB19" i="1"/>
  <c r="Y21" i="1"/>
  <c r="T18" i="1" s="1"/>
  <c r="Z21" i="1"/>
  <c r="U18" i="1" s="1"/>
  <c r="AA21" i="1"/>
  <c r="V18" i="1" s="1"/>
  <c r="AB21" i="1"/>
  <c r="W18" i="1" s="1"/>
  <c r="Y22" i="1"/>
  <c r="Z22" i="1"/>
  <c r="AA22" i="1"/>
  <c r="AB22" i="1"/>
  <c r="Y23" i="1"/>
  <c r="Z23" i="1"/>
  <c r="AA23" i="1"/>
  <c r="AB23" i="1"/>
  <c r="Y24" i="1"/>
  <c r="Z24" i="1"/>
  <c r="AA24" i="1"/>
  <c r="AB24" i="1"/>
  <c r="Y25" i="1"/>
  <c r="Z25" i="1"/>
  <c r="AA25" i="1"/>
  <c r="AB25" i="1"/>
  <c r="Y26" i="1"/>
  <c r="Z26" i="1"/>
  <c r="AA26" i="1"/>
  <c r="AB26" i="1"/>
  <c r="Y27" i="1"/>
  <c r="Z27" i="1"/>
  <c r="AA27" i="1"/>
  <c r="AB27" i="1"/>
  <c r="Y28" i="1"/>
  <c r="Z28" i="1"/>
  <c r="AA28" i="1"/>
  <c r="AB28" i="1"/>
  <c r="Y29" i="1"/>
  <c r="Z29" i="1"/>
  <c r="AA29" i="1"/>
  <c r="AB29" i="1"/>
  <c r="Y30" i="1"/>
  <c r="Z30" i="1"/>
  <c r="AA30" i="1"/>
  <c r="AB30" i="1"/>
  <c r="Y31" i="1"/>
  <c r="Z31" i="1"/>
  <c r="AA31" i="1"/>
  <c r="AB31" i="1"/>
  <c r="Y33" i="1"/>
  <c r="Z33" i="1"/>
  <c r="AA33" i="1"/>
  <c r="AB33" i="1"/>
  <c r="Y34" i="1"/>
  <c r="Z34" i="1"/>
  <c r="AA34" i="1"/>
  <c r="AB34" i="1"/>
  <c r="Y35" i="1"/>
  <c r="Z35" i="1"/>
  <c r="AA35" i="1"/>
  <c r="AB35" i="1"/>
  <c r="Y36" i="1"/>
  <c r="Z36" i="1"/>
  <c r="AA36" i="1"/>
  <c r="AB36" i="1"/>
  <c r="Y37" i="1"/>
  <c r="Z37" i="1"/>
  <c r="AA37" i="1"/>
  <c r="AB37" i="1"/>
  <c r="Y38" i="1"/>
  <c r="Z38" i="1"/>
  <c r="AA38" i="1"/>
  <c r="AB38" i="1"/>
  <c r="Y39" i="1"/>
  <c r="Z39" i="1"/>
  <c r="AA39" i="1"/>
  <c r="AB39" i="1"/>
  <c r="Z17" i="1"/>
  <c r="AA17" i="1"/>
  <c r="AB17" i="1"/>
  <c r="Y17" i="1"/>
  <c r="D22" i="1"/>
  <c r="D23" i="1"/>
  <c r="F23" i="1"/>
  <c r="G29" i="1"/>
  <c r="D34" i="1"/>
  <c r="G36" i="1"/>
  <c r="C18" i="1"/>
  <c r="D18" i="1" s="1"/>
  <c r="C19" i="1"/>
  <c r="E19" i="1" s="1"/>
  <c r="N17" i="1" s="1"/>
  <c r="C20" i="1"/>
  <c r="D20" i="1" s="1"/>
  <c r="C21" i="1"/>
  <c r="D21" i="1" s="1"/>
  <c r="M18" i="1" s="1"/>
  <c r="C22" i="1"/>
  <c r="E22" i="1" s="1"/>
  <c r="C23" i="1"/>
  <c r="E23" i="1" s="1"/>
  <c r="C24" i="1"/>
  <c r="D24" i="1" s="1"/>
  <c r="C25" i="1"/>
  <c r="D25" i="1" s="1"/>
  <c r="C26" i="1"/>
  <c r="G26" i="1" s="1"/>
  <c r="C27" i="1"/>
  <c r="D27" i="1" s="1"/>
  <c r="C28" i="1"/>
  <c r="E28" i="1" s="1"/>
  <c r="C29" i="1"/>
  <c r="D29" i="1" s="1"/>
  <c r="C30" i="1"/>
  <c r="D30" i="1" s="1"/>
  <c r="C31" i="1"/>
  <c r="E31" i="1" s="1"/>
  <c r="C32" i="1"/>
  <c r="D32" i="1" s="1"/>
  <c r="C33" i="1"/>
  <c r="D33" i="1" s="1"/>
  <c r="U17" i="1" s="1"/>
  <c r="C34" i="1"/>
  <c r="E34" i="1" s="1"/>
  <c r="C35" i="1"/>
  <c r="D35" i="1" s="1"/>
  <c r="C36" i="1"/>
  <c r="D36" i="1" s="1"/>
  <c r="C37" i="1"/>
  <c r="D37" i="1" s="1"/>
  <c r="C38" i="1"/>
  <c r="E38" i="1" s="1"/>
  <c r="C39" i="1"/>
  <c r="D39" i="1" s="1"/>
  <c r="C17" i="1"/>
  <c r="F17" i="1" s="1"/>
  <c r="G39" i="1" l="1"/>
  <c r="F29" i="1"/>
  <c r="F27" i="1"/>
  <c r="G24" i="1"/>
  <c r="G23" i="1"/>
  <c r="D31" i="1"/>
  <c r="E17" i="1"/>
  <c r="G30" i="1"/>
  <c r="G33" i="1"/>
  <c r="G32" i="1"/>
  <c r="G21" i="1"/>
  <c r="P18" i="1" s="1"/>
  <c r="G35" i="1"/>
  <c r="E29" i="1"/>
  <c r="G20" i="1"/>
  <c r="F30" i="1"/>
  <c r="F35" i="1"/>
  <c r="D19" i="1"/>
  <c r="M17" i="1" s="1"/>
  <c r="M19" i="1" s="1"/>
  <c r="F39" i="1"/>
  <c r="D28" i="1"/>
  <c r="G18" i="1"/>
  <c r="E35" i="1"/>
  <c r="G27" i="1"/>
  <c r="F18" i="1"/>
  <c r="F38" i="1"/>
  <c r="F32" i="1"/>
  <c r="F26" i="1"/>
  <c r="F20" i="1"/>
  <c r="E32" i="1"/>
  <c r="E26" i="1"/>
  <c r="E20" i="1"/>
  <c r="D38" i="1"/>
  <c r="D26" i="1"/>
  <c r="D17" i="1"/>
  <c r="G37" i="1"/>
  <c r="G34" i="1"/>
  <c r="G31" i="1"/>
  <c r="G28" i="1"/>
  <c r="G25" i="1"/>
  <c r="G22" i="1"/>
  <c r="G19" i="1"/>
  <c r="P17" i="1" s="1"/>
  <c r="P19" i="1" s="1"/>
  <c r="P20" i="1" s="1"/>
  <c r="P23" i="1" s="1"/>
  <c r="P24" i="1" s="1"/>
  <c r="T17" i="1"/>
  <c r="T19" i="1" s="1"/>
  <c r="G17" i="1"/>
  <c r="F37" i="1"/>
  <c r="F34" i="1"/>
  <c r="F31" i="1"/>
  <c r="F28" i="1"/>
  <c r="F25" i="1"/>
  <c r="F22" i="1"/>
  <c r="F19" i="1"/>
  <c r="O17" i="1" s="1"/>
  <c r="G38" i="1"/>
  <c r="E37" i="1"/>
  <c r="E25" i="1"/>
  <c r="F33" i="1"/>
  <c r="W17" i="1" s="1"/>
  <c r="W19" i="1" s="1"/>
  <c r="F24" i="1"/>
  <c r="F21" i="1"/>
  <c r="O18" i="1" s="1"/>
  <c r="E39" i="1"/>
  <c r="E36" i="1"/>
  <c r="E33" i="1"/>
  <c r="V17" i="1" s="1"/>
  <c r="V19" i="1" s="1"/>
  <c r="E30" i="1"/>
  <c r="E27" i="1"/>
  <c r="E24" i="1"/>
  <c r="E21" i="1"/>
  <c r="N18" i="1" s="1"/>
  <c r="N19" i="1" s="1"/>
  <c r="N20" i="1" s="1"/>
  <c r="E18" i="1"/>
  <c r="F36" i="1"/>
  <c r="U19" i="1"/>
  <c r="V20" i="1" l="1"/>
  <c r="V21" i="1" s="1"/>
  <c r="V22" i="1" s="1"/>
  <c r="V23" i="1" s="1"/>
  <c r="U20" i="1"/>
  <c r="U21" i="1" s="1"/>
  <c r="W20" i="1"/>
  <c r="T20" i="1"/>
  <c r="M20" i="1"/>
  <c r="M23" i="1"/>
  <c r="M24" i="1" s="1"/>
  <c r="N23" i="1"/>
  <c r="N24" i="1" s="1"/>
  <c r="O19" i="1"/>
  <c r="O20" i="1" s="1"/>
  <c r="O23" i="1" s="1"/>
  <c r="O24" i="1" s="1"/>
  <c r="P25" i="1"/>
  <c r="AB18" i="1" s="1"/>
  <c r="P26" i="1"/>
  <c r="AB20" i="1" s="1"/>
  <c r="O25" i="1"/>
  <c r="AA18" i="1" s="1"/>
  <c r="O26" i="1"/>
  <c r="AA20" i="1" s="1"/>
  <c r="W21" i="1" l="1"/>
  <c r="U22" i="1"/>
  <c r="U23" i="1" s="1"/>
  <c r="W22" i="1"/>
  <c r="T21" i="1"/>
  <c r="T22" i="1" s="1"/>
  <c r="N25" i="1"/>
  <c r="Z18" i="1" s="1"/>
  <c r="N26" i="1"/>
  <c r="Z20" i="1" s="1"/>
  <c r="U24" i="1"/>
  <c r="U26" i="1" s="1"/>
  <c r="V24" i="1"/>
  <c r="V26" i="1" s="1"/>
  <c r="M26" i="1"/>
  <c r="Y20" i="1" s="1"/>
  <c r="M25" i="1"/>
  <c r="Y18" i="1" s="1"/>
  <c r="W23" i="1" l="1"/>
  <c r="W24" i="1" s="1"/>
  <c r="T23" i="1"/>
  <c r="T24" i="1" s="1"/>
  <c r="V25" i="1"/>
  <c r="AA32" i="1" s="1"/>
  <c r="U25" i="1"/>
  <c r="Z32" i="1" s="1"/>
  <c r="W25" i="1" l="1"/>
  <c r="AB32" i="1" s="1"/>
  <c r="W26" i="1"/>
  <c r="T26" i="1"/>
  <c r="T25" i="1"/>
  <c r="Y32" i="1" s="1"/>
</calcChain>
</file>

<file path=xl/sharedStrings.xml><?xml version="1.0" encoding="utf-8"?>
<sst xmlns="http://schemas.openxmlformats.org/spreadsheetml/2006/main" count="82" uniqueCount="49">
  <si>
    <t>Example:</t>
  </si>
  <si>
    <t>CH</t>
  </si>
  <si>
    <t>DE</t>
  </si>
  <si>
    <t>Program 1</t>
  </si>
  <si>
    <t>Program 2</t>
  </si>
  <si>
    <t>PL</t>
  </si>
  <si>
    <t>QS</t>
  </si>
  <si>
    <t>Hazard: Windstorm</t>
  </si>
  <si>
    <t>Specified loss:</t>
  </si>
  <si>
    <t>Region Code</t>
  </si>
  <si>
    <t>AT</t>
  </si>
  <si>
    <t>BE</t>
  </si>
  <si>
    <t>CZ</t>
  </si>
  <si>
    <t>DK</t>
  </si>
  <si>
    <t>ES</t>
  </si>
  <si>
    <t>FI</t>
  </si>
  <si>
    <t>FR</t>
  </si>
  <si>
    <t>UK</t>
  </si>
  <si>
    <t>HU</t>
  </si>
  <si>
    <t>IE</t>
  </si>
  <si>
    <t>IS</t>
  </si>
  <si>
    <t>LU</t>
  </si>
  <si>
    <t>NL</t>
  </si>
  <si>
    <t>NO</t>
  </si>
  <si>
    <t>SE</t>
  </si>
  <si>
    <t>SI</t>
  </si>
  <si>
    <t>GU</t>
  </si>
  <si>
    <t>MA</t>
  </si>
  <si>
    <t>SM</t>
  </si>
  <si>
    <t>RE</t>
  </si>
  <si>
    <t>Scenario A Loss 1</t>
  </si>
  <si>
    <t>Scenario A Loss 2</t>
  </si>
  <si>
    <t>Scenario B Loss 1</t>
  </si>
  <si>
    <t>Scenario B Loss 2</t>
  </si>
  <si>
    <t>Loss Factor</t>
  </si>
  <si>
    <t>Countries:</t>
  </si>
  <si>
    <t>XoL xs</t>
  </si>
  <si>
    <t>XoL limit</t>
  </si>
  <si>
    <t>Total before xol</t>
  </si>
  <si>
    <t>XoL recovery</t>
  </si>
  <si>
    <t>Total after xol</t>
  </si>
  <si>
    <t>QS rec</t>
  </si>
  <si>
    <t>Net</t>
  </si>
  <si>
    <t>Gross</t>
  </si>
  <si>
    <t>Allocated</t>
  </si>
  <si>
    <t>Gross Losses</t>
  </si>
  <si>
    <t>Net Losses</t>
  </si>
  <si>
    <t>reinstatement</t>
  </si>
  <si>
    <t>100% reinstatement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</si>
</sst>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3" fillId="3" borderId="0" xfId="0" applyFont="1" applyFill="1"/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9" fontId="3" fillId="4" borderId="4" xfId="2" applyFont="1" applyFill="1" applyBorder="1"/>
    <xf numFmtId="9" fontId="3" fillId="4" borderId="1" xfId="2" applyFont="1" applyFill="1" applyBorder="1"/>
    <xf numFmtId="9" fontId="3" fillId="4" borderId="5" xfId="2" applyFont="1" applyFill="1" applyBorder="1"/>
    <xf numFmtId="43" fontId="0" fillId="0" borderId="0" xfId="1" applyFont="1"/>
    <xf numFmtId="164" fontId="0" fillId="0" borderId="0" xfId="1" applyNumberFormat="1" applyFont="1"/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YE%20Standard%20Formula%20Templat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Version History"/>
      <sheetName val="Comments"/>
      <sheetName val="Validations"/>
      <sheetName val="Standard Formula Structure"/>
      <sheetName val="Exchange Rates"/>
      <sheetName val="Overall Results"/>
      <sheetName val="BSCR"/>
      <sheetName val="Non-Life and Health UW Risk &gt;&gt;"/>
      <sheetName val="NL &amp; Health UW Risk Total"/>
      <sheetName val="Non-Life &amp; NSLT Health P&amp;R"/>
      <sheetName val="Non-Life &amp; NSLT Health Lapse"/>
      <sheetName val="Premium and Reserve Risk Params"/>
      <sheetName val="Non-Life Cat Risk &gt;&gt;"/>
      <sheetName val="NL Cat Risk Total"/>
      <sheetName val="Eur NatCats - Sum Insureds"/>
      <sheetName val="Eur NatCats - SI CRESTA zones"/>
      <sheetName val="Eur NatCats - Mitigation"/>
      <sheetName val="Non Eur NatCats - GEPs"/>
      <sheetName val="Non Eur NatCats - Mitigation"/>
      <sheetName val="Non-Proportional Property"/>
      <sheetName val="Man Made - Motor"/>
      <sheetName val="Man Made - Marine"/>
      <sheetName val="Man Made - Aviation"/>
      <sheetName val="Man Made - Fire"/>
      <sheetName val="Man Made - Liability"/>
      <sheetName val="Man Made - Credit and Surety"/>
      <sheetName val="Other Non-Life Risks"/>
      <sheetName val="Region Information"/>
      <sheetName val="Lines of Business"/>
      <sheetName val="Correlations"/>
      <sheetName val="Correlations CRESTA zones"/>
      <sheetName val="Risk Zone mapping"/>
      <sheetName val="Health Cat Risk &gt;&gt;"/>
      <sheetName val="Health Cat Risk Total"/>
      <sheetName val="Non-Proportional"/>
      <sheetName val="Mass Accident"/>
      <sheetName val="Accident Concentration"/>
      <sheetName val="Pandemic"/>
      <sheetName val="Life Risk &gt;&gt;"/>
      <sheetName val="Life Risk Total"/>
      <sheetName val="Life Underwriting Risk"/>
      <sheetName val="SLT Health"/>
      <sheetName val="Market Risk &gt;&gt;"/>
      <sheetName val="Market Risk Total"/>
      <sheetName val="Interest Rate Risk"/>
      <sheetName val="Equity Risk"/>
      <sheetName val="Property Risk"/>
      <sheetName val="Spread Risk"/>
      <sheetName val="Concentration Risk"/>
      <sheetName val="Currency Risk"/>
      <sheetName val="Risk Free Yield Curves"/>
      <sheetName val="Counterparty Default Risk &gt;&gt;&gt;"/>
      <sheetName val="Counterparty Default"/>
      <sheetName val="CPD Risk_Parameters"/>
      <sheetName val="CPD Risk Mitigating Effect"/>
      <sheetName val="Operational Risk &gt;&gt;&gt;"/>
      <sheetName val="Operational Risk"/>
      <sheetName val="MCR &gt;&gt;&gt;"/>
      <sheetName val="MCR Calculation"/>
      <sheetName val="Flat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6">
          <cell r="F16">
            <v>0</v>
          </cell>
        </row>
        <row r="17">
          <cell r="F17">
            <v>0</v>
          </cell>
        </row>
        <row r="18">
          <cell r="F18">
            <v>5.9009672088565273</v>
          </cell>
        </row>
        <row r="19">
          <cell r="F19">
            <v>0</v>
          </cell>
        </row>
        <row r="20">
          <cell r="F20">
            <v>25.858261503821172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7.6823621367389343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F8E2-4933-408C-B172-BDFA31147857}">
  <dimension ref="B3:AB39"/>
  <sheetViews>
    <sheetView tabSelected="1" topLeftCell="H10" workbookViewId="0">
      <selection activeCell="W31" sqref="W31"/>
    </sheetView>
  </sheetViews>
  <sheetFormatPr defaultRowHeight="15" x14ac:dyDescent="0.25"/>
  <cols>
    <col min="2" max="2" width="18.140625" bestFit="1" customWidth="1"/>
    <col min="3" max="3" width="19" bestFit="1" customWidth="1"/>
    <col min="4" max="5" width="9.85546875" bestFit="1" customWidth="1"/>
    <col min="12" max="12" width="16.140625" customWidth="1"/>
    <col min="13" max="13" width="11.5703125" customWidth="1"/>
    <col min="14" max="14" width="12.28515625" customWidth="1"/>
    <col min="19" max="19" width="14" customWidth="1"/>
    <col min="20" max="20" width="12" bestFit="1" customWidth="1"/>
  </cols>
  <sheetData>
    <row r="3" spans="2:28" x14ac:dyDescent="0.25">
      <c r="B3" t="s">
        <v>0</v>
      </c>
      <c r="D3" t="s">
        <v>3</v>
      </c>
      <c r="E3" t="s">
        <v>4</v>
      </c>
    </row>
    <row r="4" spans="2:28" x14ac:dyDescent="0.25">
      <c r="C4" t="s">
        <v>35</v>
      </c>
      <c r="D4" t="s">
        <v>1</v>
      </c>
      <c r="E4" t="s">
        <v>5</v>
      </c>
    </row>
    <row r="5" spans="2:28" x14ac:dyDescent="0.25">
      <c r="D5" t="s">
        <v>2</v>
      </c>
      <c r="H5" s="6"/>
    </row>
    <row r="6" spans="2:28" x14ac:dyDescent="0.25">
      <c r="C6" t="s">
        <v>36</v>
      </c>
      <c r="D6">
        <v>10</v>
      </c>
      <c r="E6">
        <v>5</v>
      </c>
    </row>
    <row r="7" spans="2:28" x14ac:dyDescent="0.25">
      <c r="C7" t="s">
        <v>37</v>
      </c>
      <c r="D7">
        <v>20</v>
      </c>
      <c r="E7">
        <v>10</v>
      </c>
    </row>
    <row r="8" spans="2:28" x14ac:dyDescent="0.25">
      <c r="B8" s="1">
        <v>0.05</v>
      </c>
      <c r="C8" t="s">
        <v>48</v>
      </c>
      <c r="D8">
        <f>$B8*(D7-D6)</f>
        <v>0.5</v>
      </c>
      <c r="E8">
        <f>$B8*(E7-E6)</f>
        <v>0.25</v>
      </c>
    </row>
    <row r="9" spans="2:28" x14ac:dyDescent="0.25">
      <c r="C9" t="s">
        <v>6</v>
      </c>
      <c r="D9" s="1">
        <v>0.6</v>
      </c>
      <c r="E9" s="1">
        <v>0.8</v>
      </c>
    </row>
    <row r="12" spans="2:28" x14ac:dyDescent="0.25">
      <c r="D12" t="s">
        <v>45</v>
      </c>
      <c r="Y12" t="s">
        <v>46</v>
      </c>
    </row>
    <row r="14" spans="2:28" ht="30" x14ac:dyDescent="0.25">
      <c r="B14" t="s">
        <v>7</v>
      </c>
      <c r="C14" s="6"/>
      <c r="D14" s="7" t="s">
        <v>30</v>
      </c>
      <c r="E14" s="8" t="s">
        <v>31</v>
      </c>
      <c r="F14" s="7" t="s">
        <v>32</v>
      </c>
      <c r="G14" s="9" t="s">
        <v>33</v>
      </c>
    </row>
    <row r="15" spans="2:28" ht="30" x14ac:dyDescent="0.25">
      <c r="C15" s="10" t="s">
        <v>34</v>
      </c>
      <c r="D15" s="11">
        <v>1</v>
      </c>
      <c r="E15" s="12">
        <v>0.2</v>
      </c>
      <c r="F15" s="11">
        <v>0.8</v>
      </c>
      <c r="G15" s="13">
        <v>0.4</v>
      </c>
      <c r="H15" s="16" t="s">
        <v>3</v>
      </c>
      <c r="I15" s="16" t="s">
        <v>4</v>
      </c>
      <c r="M15" t="s">
        <v>3</v>
      </c>
      <c r="T15" t="s">
        <v>4</v>
      </c>
      <c r="Y15" s="7" t="s">
        <v>30</v>
      </c>
      <c r="Z15" s="8" t="s">
        <v>31</v>
      </c>
      <c r="AA15" s="7" t="s">
        <v>32</v>
      </c>
      <c r="AB15" s="9" t="s">
        <v>33</v>
      </c>
    </row>
    <row r="16" spans="2:28" ht="30" x14ac:dyDescent="0.25">
      <c r="B16" s="2" t="s">
        <v>9</v>
      </c>
      <c r="C16" t="s">
        <v>8</v>
      </c>
      <c r="M16" s="7" t="s">
        <v>30</v>
      </c>
      <c r="N16" s="8" t="s">
        <v>31</v>
      </c>
      <c r="O16" s="7" t="s">
        <v>32</v>
      </c>
      <c r="P16" s="9" t="s">
        <v>33</v>
      </c>
      <c r="T16" s="7" t="s">
        <v>30</v>
      </c>
      <c r="U16" s="8" t="s">
        <v>31</v>
      </c>
      <c r="V16" s="7" t="s">
        <v>32</v>
      </c>
      <c r="W16" s="9" t="s">
        <v>33</v>
      </c>
    </row>
    <row r="17" spans="2:28" x14ac:dyDescent="0.25">
      <c r="B17" s="3" t="s">
        <v>10</v>
      </c>
      <c r="C17" s="14">
        <f>'[1]Eur NatCats - Mitigation'!F16</f>
        <v>0</v>
      </c>
      <c r="D17" s="14">
        <f>$C17*D$15</f>
        <v>0</v>
      </c>
      <c r="E17" s="14">
        <f t="shared" ref="E17:G32" si="0">$C17*E$15</f>
        <v>0</v>
      </c>
      <c r="F17" s="14">
        <f t="shared" si="0"/>
        <v>0</v>
      </c>
      <c r="G17" s="14">
        <f t="shared" si="0"/>
        <v>0</v>
      </c>
      <c r="K17" t="s">
        <v>43</v>
      </c>
      <c r="L17" t="s">
        <v>1</v>
      </c>
      <c r="M17" s="15">
        <f>SUMIF($B$17:$B$39,$D4,D$17:D$39)</f>
        <v>5.9009672088565273</v>
      </c>
      <c r="N17" s="15">
        <f>SUMIF($B$17:$B$39,$D4,E$17:E$39)</f>
        <v>1.1801934417713056</v>
      </c>
      <c r="O17" s="15">
        <f>SUMIF($B$17:$B$39,$D4,F$17:F$39)</f>
        <v>4.7207737670852223</v>
      </c>
      <c r="P17" s="15">
        <f>SUMIF($B$17:$B$39,$D4,G$17:G$39)</f>
        <v>2.3603868835426112</v>
      </c>
      <c r="R17" t="s">
        <v>43</v>
      </c>
      <c r="S17" t="s">
        <v>5</v>
      </c>
      <c r="T17" s="15">
        <f>SUMIF($B$17:$B$39,$E4,C$17:C$39)</f>
        <v>7.6823621367389343</v>
      </c>
      <c r="U17" s="15">
        <f>SUMIF($B$17:$B$39,$E4,D$17:D$39)</f>
        <v>7.6823621367389343</v>
      </c>
      <c r="V17" s="15">
        <f>SUMIF($B$17:$B$39,$E4,E$17:E$39)</f>
        <v>1.536472427347787</v>
      </c>
      <c r="W17" s="15">
        <f>SUMIF($B$17:$B$39,$E4,F$17:F$39)</f>
        <v>6.145889709391148</v>
      </c>
      <c r="Y17" s="14">
        <f>SUMIF($L$25:$L$26,$B18,M$25:M$26)+SUMIF($S$25:$S$26,$B18,T$25:T$26)</f>
        <v>0</v>
      </c>
      <c r="Z17" s="14">
        <f>SUMIF($L$25:$L$26,$B18,N$25:N$26)+SUMIF($S$25:$S$26,$B18,U$25:U$26)</f>
        <v>0</v>
      </c>
      <c r="AA17" s="14">
        <f>SUMIF($L$25:$L$26,$B18,O$25:O$26)+SUMIF($S$25:$S$26,$B18,V$25:V$26)</f>
        <v>0</v>
      </c>
      <c r="AB17" s="14">
        <f>SUMIF($L$25:$L$26,$B18,P$25:P$26)+SUMIF($S$25:$S$26,$B18,W$25:W$26)</f>
        <v>0</v>
      </c>
    </row>
    <row r="18" spans="2:28" x14ac:dyDescent="0.25">
      <c r="B18" s="4" t="s">
        <v>11</v>
      </c>
      <c r="C18" s="14">
        <f>'[1]Eur NatCats - Mitigation'!F17</f>
        <v>0</v>
      </c>
      <c r="D18" s="14">
        <f t="shared" ref="D18:G39" si="1">$C18*D$15</f>
        <v>0</v>
      </c>
      <c r="E18" s="14">
        <f t="shared" si="0"/>
        <v>0</v>
      </c>
      <c r="F18" s="14">
        <f t="shared" si="0"/>
        <v>0</v>
      </c>
      <c r="G18" s="14">
        <f t="shared" si="0"/>
        <v>0</v>
      </c>
      <c r="L18" t="s">
        <v>2</v>
      </c>
      <c r="M18" s="15">
        <f>SUMIF($B$17:$B$39,$D5,D$17:D$39)</f>
        <v>25.858261503821172</v>
      </c>
      <c r="N18" s="15">
        <f>SUMIF($B$17:$B$39,$D5,E$17:E$39)</f>
        <v>5.1716523007642348</v>
      </c>
      <c r="O18" s="15">
        <f>SUMIF($B$17:$B$39,$D5,F$17:F$39)</f>
        <v>20.686609203056939</v>
      </c>
      <c r="P18" s="15">
        <f>SUMIF($B$17:$B$39,$D5,G$17:G$39)</f>
        <v>10.34330460152847</v>
      </c>
      <c r="T18" s="15">
        <f>SUMIF($B$17:$B$39,$D5,Y$17:Y$39)</f>
        <v>0</v>
      </c>
      <c r="U18" s="15">
        <f t="shared" ref="U18:W18" si="2">SUMIF($B$17:$B$39,$D5,Z$17:Z$39)</f>
        <v>0</v>
      </c>
      <c r="V18" s="15">
        <f t="shared" si="2"/>
        <v>0</v>
      </c>
      <c r="W18" s="15">
        <f t="shared" si="2"/>
        <v>0</v>
      </c>
      <c r="Y18" s="14">
        <f>SUMIF($L$25:$L$26,$B19,M$25:M$26)+SUMIF($S$25:$S$26,$B19,T$25:T$26)</f>
        <v>1.6543346177108629</v>
      </c>
      <c r="Z18" s="14">
        <f>SUMIF($L$25:$L$26,$B19,N$25:N$26)+SUMIF($S$25:$S$26,$B19,U$25:U$26)</f>
        <v>0.47207737670852229</v>
      </c>
      <c r="AA18" s="14">
        <f>SUMIF($L$25:$L$26,$B19,O$25:O$26)+SUMIF($S$25:$S$26,$B19,V$25:V$26)</f>
        <v>1.1822572410023409</v>
      </c>
      <c r="AB18" s="14">
        <f>SUMIF($L$25:$L$26,$B19,P$25:P$26)+SUMIF($S$25:$S$26,$B19,W$25:W$26)</f>
        <v>0.75326000350260047</v>
      </c>
    </row>
    <row r="19" spans="2:28" x14ac:dyDescent="0.25">
      <c r="B19" s="4" t="s">
        <v>1</v>
      </c>
      <c r="C19" s="14">
        <f>'[1]Eur NatCats - Mitigation'!F18</f>
        <v>5.9009672088565273</v>
      </c>
      <c r="D19" s="14">
        <f t="shared" si="1"/>
        <v>5.9009672088565273</v>
      </c>
      <c r="E19" s="14">
        <f t="shared" si="0"/>
        <v>1.1801934417713056</v>
      </c>
      <c r="F19" s="14">
        <f t="shared" si="0"/>
        <v>4.7207737670852223</v>
      </c>
      <c r="G19" s="14">
        <f t="shared" si="0"/>
        <v>2.3603868835426112</v>
      </c>
      <c r="H19" t="b">
        <v>1</v>
      </c>
      <c r="L19" t="s">
        <v>38</v>
      </c>
      <c r="M19" s="15">
        <f>SUM(M17:M18)</f>
        <v>31.7592287126777</v>
      </c>
      <c r="N19" s="15">
        <f t="shared" ref="N19:P19" si="3">SUM(N17:N18)</f>
        <v>6.3518457425355406</v>
      </c>
      <c r="O19" s="15">
        <f t="shared" si="3"/>
        <v>25.407382970142162</v>
      </c>
      <c r="P19" s="15">
        <f t="shared" si="3"/>
        <v>12.703691485071081</v>
      </c>
      <c r="S19" t="s">
        <v>38</v>
      </c>
      <c r="T19" s="15">
        <f>SUM(T17:T18)</f>
        <v>7.6823621367389343</v>
      </c>
      <c r="U19" s="15">
        <f t="shared" ref="U19" si="4">SUM(U17:U18)</f>
        <v>7.6823621367389343</v>
      </c>
      <c r="V19" s="15">
        <f t="shared" ref="V19" si="5">SUM(V17:V18)</f>
        <v>1.536472427347787</v>
      </c>
      <c r="W19" s="15">
        <f t="shared" ref="W19" si="6">SUM(W17:W18)</f>
        <v>6.145889709391148</v>
      </c>
      <c r="Y19" s="14">
        <f>SUMIF($L$25:$L$26,$B20,M$25:M$26)+SUMIF($S$25:$S$26,$B20,T$25:T$26)</f>
        <v>0</v>
      </c>
      <c r="Z19" s="14">
        <f>SUMIF($L$25:$L$26,$B20,N$25:N$26)+SUMIF($S$25:$S$26,$B20,U$25:U$26)</f>
        <v>0</v>
      </c>
      <c r="AA19" s="14">
        <f>SUMIF($L$25:$L$26,$B20,O$25:O$26)+SUMIF($S$25:$S$26,$B20,V$25:V$26)</f>
        <v>0</v>
      </c>
      <c r="AB19" s="14">
        <f>SUMIF($L$25:$L$26,$B20,P$25:P$26)+SUMIF($S$25:$S$26,$B20,W$25:W$26)</f>
        <v>0</v>
      </c>
    </row>
    <row r="20" spans="2:28" x14ac:dyDescent="0.25">
      <c r="B20" s="4" t="s">
        <v>12</v>
      </c>
      <c r="C20" s="14">
        <f>'[1]Eur NatCats - Mitigation'!F19</f>
        <v>0</v>
      </c>
      <c r="D20" s="14">
        <f t="shared" si="1"/>
        <v>0</v>
      </c>
      <c r="E20" s="14">
        <f t="shared" si="0"/>
        <v>0</v>
      </c>
      <c r="F20" s="14">
        <f t="shared" si="0"/>
        <v>0</v>
      </c>
      <c r="G20" s="14">
        <f t="shared" si="0"/>
        <v>0</v>
      </c>
      <c r="L20" t="s">
        <v>39</v>
      </c>
      <c r="M20" s="15">
        <f>-MIN($D$7-$D$6,MAX(0,M19-$D$6))</f>
        <v>-10</v>
      </c>
      <c r="N20" s="15">
        <f>-MIN($D$7-$D$6,MAX(0,N19-$D$6))</f>
        <v>0</v>
      </c>
      <c r="O20" s="15">
        <f>-MIN($D$7-$D$6,MAX(0,O19-$D$6))</f>
        <v>-10</v>
      </c>
      <c r="P20" s="15">
        <f>-MIN($D$7-$D$6,MAX(0,P19-$D$6))</f>
        <v>-2.7036914850710811</v>
      </c>
      <c r="S20" t="s">
        <v>39</v>
      </c>
      <c r="T20" s="15">
        <f>-MIN($E$7-$E$6,MAX(0,T19-$E$6))</f>
        <v>-2.6823621367389343</v>
      </c>
      <c r="U20" s="15">
        <f>-MIN($E$7-$E$6,MAX(0,U19-$E$6))</f>
        <v>-2.6823621367389343</v>
      </c>
      <c r="V20" s="15">
        <f>-MIN($E$7-$E$6,MAX(0,V19-$E$6))</f>
        <v>0</v>
      </c>
      <c r="W20" s="15">
        <f>-MIN($E$7-$E$6,MAX(0,W19-$E$6))</f>
        <v>-1.145889709391148</v>
      </c>
      <c r="Y20" s="14">
        <f>SUMIF($L$25:$L$26,$B21,M$25:M$26)+SUMIF($S$25:$S$26,$B21,T$25:T$26)</f>
        <v>7.2493568673602171</v>
      </c>
      <c r="Z20" s="14">
        <f>SUMIF($L$25:$L$26,$B21,N$25:N$26)+SUMIF($S$25:$S$26,$B21,U$25:U$26)</f>
        <v>2.0686609203056943</v>
      </c>
      <c r="AA20" s="14">
        <f>SUMIF($L$25:$L$26,$B21,O$25:O$26)+SUMIF($S$25:$S$26,$B21,V$25:V$26)</f>
        <v>5.1806959470545237</v>
      </c>
      <c r="AB20" s="14">
        <f>SUMIF($L$25:$L$26,$B21,P$25:P$26)+SUMIF($S$25:$S$26,$B21,W$25:W$26)</f>
        <v>3.3008138261988216</v>
      </c>
    </row>
    <row r="21" spans="2:28" x14ac:dyDescent="0.25">
      <c r="B21" s="4" t="s">
        <v>2</v>
      </c>
      <c r="C21" s="14">
        <f>'[1]Eur NatCats - Mitigation'!F20</f>
        <v>25.858261503821172</v>
      </c>
      <c r="D21" s="14">
        <f t="shared" si="1"/>
        <v>25.858261503821172</v>
      </c>
      <c r="E21" s="14">
        <f t="shared" si="0"/>
        <v>5.1716523007642348</v>
      </c>
      <c r="F21" s="14">
        <f t="shared" si="0"/>
        <v>20.686609203056939</v>
      </c>
      <c r="G21" s="14">
        <f t="shared" si="0"/>
        <v>10.34330460152847</v>
      </c>
      <c r="H21" t="b">
        <v>1</v>
      </c>
      <c r="L21" t="s">
        <v>47</v>
      </c>
      <c r="M21" s="15">
        <f>-(M20/($D$7-$D$6)*$D$8)</f>
        <v>0.5</v>
      </c>
      <c r="N21" s="15">
        <f t="shared" ref="N21:P21" si="7">-(N20/($D$7-$D$6)*$D$8)</f>
        <v>0</v>
      </c>
      <c r="O21" s="15">
        <f t="shared" si="7"/>
        <v>0.5</v>
      </c>
      <c r="P21" s="15">
        <f t="shared" si="7"/>
        <v>0.13518457425355407</v>
      </c>
      <c r="S21" t="s">
        <v>47</v>
      </c>
      <c r="T21" s="15">
        <f>-(T20/($E$7-$E$6)*$E$8)</f>
        <v>0.13411810683694672</v>
      </c>
      <c r="U21" s="15">
        <f t="shared" ref="U21:W21" si="8">-(U20/($E$7-$E$6)*$E$8)</f>
        <v>0.13411810683694672</v>
      </c>
      <c r="V21" s="15">
        <f t="shared" si="8"/>
        <v>0</v>
      </c>
      <c r="W21" s="15">
        <f t="shared" si="8"/>
        <v>5.7294485469557399E-2</v>
      </c>
      <c r="Y21" s="14">
        <f>SUMIF($L$25:$L$26,$B22,M$25:M$26)+SUMIF($S$25:$S$26,$B22,T$25:T$26)</f>
        <v>0</v>
      </c>
      <c r="Z21" s="14">
        <f>SUMIF($L$25:$L$26,$B22,N$25:N$26)+SUMIF($S$25:$S$26,$B22,U$25:U$26)</f>
        <v>0</v>
      </c>
      <c r="AA21" s="14">
        <f>SUMIF($L$25:$L$26,$B22,O$25:O$26)+SUMIF($S$25:$S$26,$B22,V$25:V$26)</f>
        <v>0</v>
      </c>
      <c r="AB21" s="14">
        <f>SUMIF($L$25:$L$26,$B22,P$25:P$26)+SUMIF($S$25:$S$26,$B22,W$25:W$26)</f>
        <v>0</v>
      </c>
    </row>
    <row r="22" spans="2:28" x14ac:dyDescent="0.25">
      <c r="B22" s="4" t="s">
        <v>13</v>
      </c>
      <c r="C22" s="14">
        <f>'[1]Eur NatCats - Mitigation'!F21</f>
        <v>0</v>
      </c>
      <c r="D22" s="14">
        <f t="shared" si="1"/>
        <v>0</v>
      </c>
      <c r="E22" s="14">
        <f t="shared" si="0"/>
        <v>0</v>
      </c>
      <c r="F22" s="14">
        <f t="shared" si="0"/>
        <v>0</v>
      </c>
      <c r="G22" s="14">
        <f t="shared" si="0"/>
        <v>0</v>
      </c>
      <c r="L22" t="s">
        <v>40</v>
      </c>
      <c r="M22" s="15">
        <f>SUM(M19:M21)</f>
        <v>22.2592287126777</v>
      </c>
      <c r="N22" s="15">
        <f t="shared" ref="N22:P22" si="9">SUM(N19:N21)</f>
        <v>6.3518457425355406</v>
      </c>
      <c r="O22" s="15">
        <f t="shared" si="9"/>
        <v>15.907382970142162</v>
      </c>
      <c r="P22" s="15">
        <f t="shared" si="9"/>
        <v>10.135184574253554</v>
      </c>
      <c r="S22" t="s">
        <v>40</v>
      </c>
      <c r="T22" s="15">
        <f>SUM(T19:T21)</f>
        <v>5.1341181068369464</v>
      </c>
      <c r="U22" s="15">
        <f t="shared" ref="U22:W22" si="10">SUM(U19:U21)</f>
        <v>5.1341181068369464</v>
      </c>
      <c r="V22" s="15">
        <f t="shared" si="10"/>
        <v>1.536472427347787</v>
      </c>
      <c r="W22" s="15">
        <f t="shared" si="10"/>
        <v>5.0572944854695576</v>
      </c>
      <c r="Y22" s="14">
        <f>SUMIF($L$25:$L$26,$B23,M$25:M$26)+SUMIF($S$25:$S$26,$B23,T$25:T$26)</f>
        <v>0</v>
      </c>
      <c r="Z22" s="14">
        <f>SUMIF($L$25:$L$26,$B23,N$25:N$26)+SUMIF($S$25:$S$26,$B23,U$25:U$26)</f>
        <v>0</v>
      </c>
      <c r="AA22" s="14">
        <f>SUMIF($L$25:$L$26,$B23,O$25:O$26)+SUMIF($S$25:$S$26,$B23,V$25:V$26)</f>
        <v>0</v>
      </c>
      <c r="AB22" s="14">
        <f>SUMIF($L$25:$L$26,$B23,P$25:P$26)+SUMIF($S$25:$S$26,$B23,W$25:W$26)</f>
        <v>0</v>
      </c>
    </row>
    <row r="23" spans="2:28" x14ac:dyDescent="0.25">
      <c r="B23" s="4" t="s">
        <v>14</v>
      </c>
      <c r="C23" s="14">
        <f>'[1]Eur NatCats - Mitigation'!F22</f>
        <v>0</v>
      </c>
      <c r="D23" s="14">
        <f t="shared" si="1"/>
        <v>0</v>
      </c>
      <c r="E23" s="14">
        <f t="shared" si="0"/>
        <v>0</v>
      </c>
      <c r="F23" s="14">
        <f t="shared" si="0"/>
        <v>0</v>
      </c>
      <c r="G23" s="14">
        <f t="shared" si="0"/>
        <v>0</v>
      </c>
      <c r="L23" t="s">
        <v>41</v>
      </c>
      <c r="M23" s="15">
        <f>-M22*$D$9</f>
        <v>-13.35553722760662</v>
      </c>
      <c r="N23" s="15">
        <f>-N22*$D$9</f>
        <v>-3.8111074455213241</v>
      </c>
      <c r="O23" s="15">
        <f>-O22*$D$9</f>
        <v>-9.544429782085297</v>
      </c>
      <c r="P23" s="15">
        <f>-P22*$D$9</f>
        <v>-6.0811107445521317</v>
      </c>
      <c r="S23" t="s">
        <v>41</v>
      </c>
      <c r="T23" s="15">
        <f>-T22*$E$9</f>
        <v>-4.1072944854695574</v>
      </c>
      <c r="U23" s="15">
        <f>-U22*$E$9</f>
        <v>-4.1072944854695574</v>
      </c>
      <c r="V23" s="15">
        <f>-V22*$E$9</f>
        <v>-1.2291779418782296</v>
      </c>
      <c r="W23" s="15">
        <f>-W22*$E$9</f>
        <v>-4.0458355883756463</v>
      </c>
      <c r="Y23" s="14">
        <f>SUMIF($L$25:$L$26,$B24,M$25:M$26)+SUMIF($S$25:$S$26,$B24,T$25:T$26)</f>
        <v>0</v>
      </c>
      <c r="Z23" s="14">
        <f>SUMIF($L$25:$L$26,$B24,N$25:N$26)+SUMIF($S$25:$S$26,$B24,U$25:U$26)</f>
        <v>0</v>
      </c>
      <c r="AA23" s="14">
        <f>SUMIF($L$25:$L$26,$B24,O$25:O$26)+SUMIF($S$25:$S$26,$B24,V$25:V$26)</f>
        <v>0</v>
      </c>
      <c r="AB23" s="14">
        <f>SUMIF($L$25:$L$26,$B24,P$25:P$26)+SUMIF($S$25:$S$26,$B24,W$25:W$26)</f>
        <v>0</v>
      </c>
    </row>
    <row r="24" spans="2:28" x14ac:dyDescent="0.25">
      <c r="B24" s="4" t="s">
        <v>15</v>
      </c>
      <c r="C24" s="14">
        <f>'[1]Eur NatCats - Mitigation'!F23</f>
        <v>0</v>
      </c>
      <c r="D24" s="14">
        <f t="shared" si="1"/>
        <v>0</v>
      </c>
      <c r="E24" s="14">
        <f t="shared" si="0"/>
        <v>0</v>
      </c>
      <c r="F24" s="14">
        <f t="shared" si="0"/>
        <v>0</v>
      </c>
      <c r="G24" s="14">
        <f t="shared" si="0"/>
        <v>0</v>
      </c>
      <c r="L24" t="s">
        <v>42</v>
      </c>
      <c r="M24" s="15">
        <f>SUM(M22:M23)</f>
        <v>8.9036914850710804</v>
      </c>
      <c r="N24" s="15">
        <f t="shared" ref="N24:P24" si="11">SUM(N22:N23)</f>
        <v>2.5407382970142165</v>
      </c>
      <c r="O24" s="15">
        <f t="shared" si="11"/>
        <v>6.3629531880568653</v>
      </c>
      <c r="P24" s="15">
        <f t="shared" si="11"/>
        <v>4.054073829701422</v>
      </c>
      <c r="S24" t="s">
        <v>42</v>
      </c>
      <c r="T24" s="15">
        <f>SUM(T22:T23)</f>
        <v>1.0268236213673889</v>
      </c>
      <c r="U24" s="15">
        <f t="shared" ref="U24" si="12">SUM(U22:U23)</f>
        <v>1.0268236213673889</v>
      </c>
      <c r="V24" s="15">
        <f t="shared" ref="V24" si="13">SUM(V22:V23)</f>
        <v>0.3072944854695574</v>
      </c>
      <c r="W24" s="15">
        <f t="shared" ref="W24" si="14">SUM(W22:W23)</f>
        <v>1.0114588970939113</v>
      </c>
      <c r="Y24" s="14">
        <f>SUMIF($L$25:$L$26,$B25,M$25:M$26)+SUMIF($S$25:$S$26,$B25,T$25:T$26)</f>
        <v>0</v>
      </c>
      <c r="Z24" s="14">
        <f>SUMIF($L$25:$L$26,$B25,N$25:N$26)+SUMIF($S$25:$S$26,$B25,U$25:U$26)</f>
        <v>0</v>
      </c>
      <c r="AA24" s="14">
        <f>SUMIF($L$25:$L$26,$B25,O$25:O$26)+SUMIF($S$25:$S$26,$B25,V$25:V$26)</f>
        <v>0</v>
      </c>
      <c r="AB24" s="14">
        <f>SUMIF($L$25:$L$26,$B25,P$25:P$26)+SUMIF($S$25:$S$26,$B25,W$25:W$26)</f>
        <v>0</v>
      </c>
    </row>
    <row r="25" spans="2:28" x14ac:dyDescent="0.25">
      <c r="B25" s="4" t="s">
        <v>16</v>
      </c>
      <c r="C25" s="14">
        <f>'[1]Eur NatCats - Mitigation'!F24</f>
        <v>0</v>
      </c>
      <c r="D25" s="14">
        <f t="shared" si="1"/>
        <v>0</v>
      </c>
      <c r="E25" s="14">
        <f t="shared" si="0"/>
        <v>0</v>
      </c>
      <c r="F25" s="14">
        <f t="shared" si="0"/>
        <v>0</v>
      </c>
      <c r="G25" s="14">
        <f t="shared" si="0"/>
        <v>0</v>
      </c>
      <c r="K25" t="s">
        <v>44</v>
      </c>
      <c r="L25" t="s">
        <v>1</v>
      </c>
      <c r="M25" s="15">
        <f>M$24*M17/M$19</f>
        <v>1.6543346177108629</v>
      </c>
      <c r="N25" s="15">
        <f>N$24*N17/N$19</f>
        <v>0.47207737670852229</v>
      </c>
      <c r="O25" s="15">
        <f>O$24*O17/O$19</f>
        <v>1.1822572410023409</v>
      </c>
      <c r="P25" s="15">
        <f>P$24*P17/P$19</f>
        <v>0.75326000350260047</v>
      </c>
      <c r="R25" t="s">
        <v>44</v>
      </c>
      <c r="S25" t="s">
        <v>5</v>
      </c>
      <c r="T25" s="15">
        <f>T$24*T17/T$19</f>
        <v>1.0268236213673889</v>
      </c>
      <c r="U25" s="15">
        <f>U$24*U17/U$19</f>
        <v>1.0268236213673889</v>
      </c>
      <c r="V25" s="15">
        <f>V$24*V17/V$19</f>
        <v>0.3072944854695574</v>
      </c>
      <c r="W25" s="15">
        <f>W$24*W17/W$19</f>
        <v>1.0114588970939113</v>
      </c>
      <c r="Y25" s="14">
        <f>SUMIF($L$25:$L$26,$B26,M$25:M$26)+SUMIF($S$25:$S$26,$B26,T$25:T$26)</f>
        <v>0</v>
      </c>
      <c r="Z25" s="14">
        <f>SUMIF($L$25:$L$26,$B26,N$25:N$26)+SUMIF($S$25:$S$26,$B26,U$25:U$26)</f>
        <v>0</v>
      </c>
      <c r="AA25" s="14">
        <f>SUMIF($L$25:$L$26,$B26,O$25:O$26)+SUMIF($S$25:$S$26,$B26,V$25:V$26)</f>
        <v>0</v>
      </c>
      <c r="AB25" s="14">
        <f>SUMIF($L$25:$L$26,$B26,P$25:P$26)+SUMIF($S$25:$S$26,$B26,W$25:W$26)</f>
        <v>0</v>
      </c>
    </row>
    <row r="26" spans="2:28" x14ac:dyDescent="0.25">
      <c r="B26" s="4" t="s">
        <v>17</v>
      </c>
      <c r="C26" s="14">
        <f>'[1]Eur NatCats - Mitigation'!F25</f>
        <v>0</v>
      </c>
      <c r="D26" s="14">
        <f t="shared" si="1"/>
        <v>0</v>
      </c>
      <c r="E26" s="14">
        <f t="shared" si="0"/>
        <v>0</v>
      </c>
      <c r="F26" s="14">
        <f t="shared" si="0"/>
        <v>0</v>
      </c>
      <c r="G26" s="14">
        <f t="shared" si="0"/>
        <v>0</v>
      </c>
      <c r="L26" t="s">
        <v>2</v>
      </c>
      <c r="M26" s="15">
        <f>M$24*M18/M$19</f>
        <v>7.2493568673602171</v>
      </c>
      <c r="N26" s="15">
        <f>N$24*N18/N$19</f>
        <v>2.0686609203056943</v>
      </c>
      <c r="O26" s="15">
        <f>O$24*O18/O$19</f>
        <v>5.1806959470545237</v>
      </c>
      <c r="P26" s="15">
        <f>P$24*P18/P$19</f>
        <v>3.3008138261988216</v>
      </c>
      <c r="T26" s="15">
        <f>T$24*T18/T$19</f>
        <v>0</v>
      </c>
      <c r="U26" s="15">
        <f>U$24*U18/U$19</f>
        <v>0</v>
      </c>
      <c r="V26" s="15">
        <f>V$24*V18/V$19</f>
        <v>0</v>
      </c>
      <c r="W26" s="15">
        <f>W$24*W18/W$19</f>
        <v>0</v>
      </c>
      <c r="Y26" s="14">
        <f>SUMIF($L$25:$L$26,$B27,M$25:M$26)+SUMIF($S$25:$S$26,$B27,T$25:T$26)</f>
        <v>0</v>
      </c>
      <c r="Z26" s="14">
        <f>SUMIF($L$25:$L$26,$B27,N$25:N$26)+SUMIF($S$25:$S$26,$B27,U$25:U$26)</f>
        <v>0</v>
      </c>
      <c r="AA26" s="14">
        <f>SUMIF($L$25:$L$26,$B27,O$25:O$26)+SUMIF($S$25:$S$26,$B27,V$25:V$26)</f>
        <v>0</v>
      </c>
      <c r="AB26" s="14">
        <f>SUMIF($L$25:$L$26,$B27,P$25:P$26)+SUMIF($S$25:$S$26,$B27,W$25:W$26)</f>
        <v>0</v>
      </c>
    </row>
    <row r="27" spans="2:28" x14ac:dyDescent="0.25">
      <c r="B27" s="4" t="s">
        <v>18</v>
      </c>
      <c r="C27" s="14">
        <f>'[1]Eur NatCats - Mitigation'!F26</f>
        <v>0</v>
      </c>
      <c r="D27" s="14">
        <f t="shared" si="1"/>
        <v>0</v>
      </c>
      <c r="E27" s="14">
        <f t="shared" si="0"/>
        <v>0</v>
      </c>
      <c r="F27" s="14">
        <f t="shared" si="0"/>
        <v>0</v>
      </c>
      <c r="G27" s="14">
        <f t="shared" si="0"/>
        <v>0</v>
      </c>
      <c r="Y27" s="14">
        <f>SUMIF($L$25:$L$26,$B28,M$25:M$26)+SUMIF($S$25:$S$26,$B28,T$25:T$26)</f>
        <v>0</v>
      </c>
      <c r="Z27" s="14">
        <f>SUMIF($L$25:$L$26,$B28,N$25:N$26)+SUMIF($S$25:$S$26,$B28,U$25:U$26)</f>
        <v>0</v>
      </c>
      <c r="AA27" s="14">
        <f>SUMIF($L$25:$L$26,$B28,O$25:O$26)+SUMIF($S$25:$S$26,$B28,V$25:V$26)</f>
        <v>0</v>
      </c>
      <c r="AB27" s="14">
        <f>SUMIF($L$25:$L$26,$B28,P$25:P$26)+SUMIF($S$25:$S$26,$B28,W$25:W$26)</f>
        <v>0</v>
      </c>
    </row>
    <row r="28" spans="2:28" x14ac:dyDescent="0.25">
      <c r="B28" s="4" t="s">
        <v>19</v>
      </c>
      <c r="C28" s="14">
        <f>'[1]Eur NatCats - Mitigation'!F27</f>
        <v>0</v>
      </c>
      <c r="D28" s="14">
        <f t="shared" si="1"/>
        <v>0</v>
      </c>
      <c r="E28" s="14">
        <f t="shared" si="0"/>
        <v>0</v>
      </c>
      <c r="F28" s="14">
        <f t="shared" si="0"/>
        <v>0</v>
      </c>
      <c r="G28" s="14">
        <f t="shared" si="0"/>
        <v>0</v>
      </c>
      <c r="Y28" s="14">
        <f>SUMIF($L$25:$L$26,$B29,M$25:M$26)+SUMIF($S$25:$S$26,$B29,T$25:T$26)</f>
        <v>0</v>
      </c>
      <c r="Z28" s="14">
        <f>SUMIF($L$25:$L$26,$B29,N$25:N$26)+SUMIF($S$25:$S$26,$B29,U$25:U$26)</f>
        <v>0</v>
      </c>
      <c r="AA28" s="14">
        <f>SUMIF($L$25:$L$26,$B29,O$25:O$26)+SUMIF($S$25:$S$26,$B29,V$25:V$26)</f>
        <v>0</v>
      </c>
      <c r="AB28" s="14">
        <f>SUMIF($L$25:$L$26,$B29,P$25:P$26)+SUMIF($S$25:$S$26,$B29,W$25:W$26)</f>
        <v>0</v>
      </c>
    </row>
    <row r="29" spans="2:28" x14ac:dyDescent="0.25">
      <c r="B29" s="4" t="s">
        <v>20</v>
      </c>
      <c r="C29" s="14">
        <f>'[1]Eur NatCats - Mitigation'!F28</f>
        <v>0</v>
      </c>
      <c r="D29" s="14">
        <f t="shared" si="1"/>
        <v>0</v>
      </c>
      <c r="E29" s="14">
        <f t="shared" si="0"/>
        <v>0</v>
      </c>
      <c r="F29" s="14">
        <f t="shared" si="0"/>
        <v>0</v>
      </c>
      <c r="G29" s="14">
        <f t="shared" si="0"/>
        <v>0</v>
      </c>
      <c r="Y29" s="14">
        <f>SUMIF($L$25:$L$26,$B30,M$25:M$26)+SUMIF($S$25:$S$26,$B30,T$25:T$26)</f>
        <v>0</v>
      </c>
      <c r="Z29" s="14">
        <f>SUMIF($L$25:$L$26,$B30,N$25:N$26)+SUMIF($S$25:$S$26,$B30,U$25:U$26)</f>
        <v>0</v>
      </c>
      <c r="AA29" s="14">
        <f>SUMIF($L$25:$L$26,$B30,O$25:O$26)+SUMIF($S$25:$S$26,$B30,V$25:V$26)</f>
        <v>0</v>
      </c>
      <c r="AB29" s="14">
        <f>SUMIF($L$25:$L$26,$B30,P$25:P$26)+SUMIF($S$25:$S$26,$B30,W$25:W$26)</f>
        <v>0</v>
      </c>
    </row>
    <row r="30" spans="2:28" x14ac:dyDescent="0.25">
      <c r="B30" s="4" t="s">
        <v>21</v>
      </c>
      <c r="C30" s="14">
        <f>'[1]Eur NatCats - Mitigation'!F29</f>
        <v>0</v>
      </c>
      <c r="D30" s="14">
        <f t="shared" si="1"/>
        <v>0</v>
      </c>
      <c r="E30" s="14">
        <f t="shared" si="0"/>
        <v>0</v>
      </c>
      <c r="F30" s="14">
        <f t="shared" si="0"/>
        <v>0</v>
      </c>
      <c r="G30" s="14">
        <f t="shared" si="0"/>
        <v>0</v>
      </c>
      <c r="Y30" s="14">
        <f>SUMIF($L$25:$L$26,$B31,M$25:M$26)+SUMIF($S$25:$S$26,$B31,T$25:T$26)</f>
        <v>0</v>
      </c>
      <c r="Z30" s="14">
        <f>SUMIF($L$25:$L$26,$B31,N$25:N$26)+SUMIF($S$25:$S$26,$B31,U$25:U$26)</f>
        <v>0</v>
      </c>
      <c r="AA30" s="14">
        <f>SUMIF($L$25:$L$26,$B31,O$25:O$26)+SUMIF($S$25:$S$26,$B31,V$25:V$26)</f>
        <v>0</v>
      </c>
      <c r="AB30" s="14">
        <f>SUMIF($L$25:$L$26,$B31,P$25:P$26)+SUMIF($S$25:$S$26,$B31,W$25:W$26)</f>
        <v>0</v>
      </c>
    </row>
    <row r="31" spans="2:28" x14ac:dyDescent="0.25">
      <c r="B31" s="4" t="s">
        <v>22</v>
      </c>
      <c r="C31" s="14">
        <f>'[1]Eur NatCats - Mitigation'!F30</f>
        <v>0</v>
      </c>
      <c r="D31" s="14">
        <f t="shared" si="1"/>
        <v>0</v>
      </c>
      <c r="E31" s="14">
        <f t="shared" si="0"/>
        <v>0</v>
      </c>
      <c r="F31" s="14">
        <f t="shared" si="0"/>
        <v>0</v>
      </c>
      <c r="G31" s="14">
        <f t="shared" si="0"/>
        <v>0</v>
      </c>
      <c r="Y31" s="14">
        <f>SUMIF($L$25:$L$26,$B32,M$25:M$26)+SUMIF($S$25:$S$26,$B32,T$25:T$26)</f>
        <v>0</v>
      </c>
      <c r="Z31" s="14">
        <f>SUMIF($L$25:$L$26,$B32,N$25:N$26)+SUMIF($S$25:$S$26,$B32,U$25:U$26)</f>
        <v>0</v>
      </c>
      <c r="AA31" s="14">
        <f>SUMIF($L$25:$L$26,$B32,O$25:O$26)+SUMIF($S$25:$S$26,$B32,V$25:V$26)</f>
        <v>0</v>
      </c>
      <c r="AB31" s="14">
        <f>SUMIF($L$25:$L$26,$B32,P$25:P$26)+SUMIF($S$25:$S$26,$B32,W$25:W$26)</f>
        <v>0</v>
      </c>
    </row>
    <row r="32" spans="2:28" x14ac:dyDescent="0.25">
      <c r="B32" s="4" t="s">
        <v>23</v>
      </c>
      <c r="C32" s="14">
        <f>'[1]Eur NatCats - Mitigation'!F31</f>
        <v>0</v>
      </c>
      <c r="D32" s="14">
        <f t="shared" si="1"/>
        <v>0</v>
      </c>
      <c r="E32" s="14">
        <f t="shared" si="0"/>
        <v>0</v>
      </c>
      <c r="F32" s="14">
        <f t="shared" si="0"/>
        <v>0</v>
      </c>
      <c r="G32" s="14">
        <f t="shared" si="0"/>
        <v>0</v>
      </c>
      <c r="Y32" s="14">
        <f>SUMIF($L$25:$L$26,$B33,M$25:M$26)+SUMIF($S$25:$S$26,$B33,T$25:T$26)</f>
        <v>1.0268236213673889</v>
      </c>
      <c r="Z32" s="14">
        <f>SUMIF($L$25:$L$26,$B33,N$25:N$26)+SUMIF($S$25:$S$26,$B33,U$25:U$26)</f>
        <v>1.0268236213673889</v>
      </c>
      <c r="AA32" s="14">
        <f>SUMIF($L$25:$L$26,$B33,O$25:O$26)+SUMIF($S$25:$S$26,$B33,V$25:V$26)</f>
        <v>0.3072944854695574</v>
      </c>
      <c r="AB32" s="14">
        <f>SUMIF($L$25:$L$26,$B33,P$25:P$26)+SUMIF($S$25:$S$26,$B33,W$25:W$26)</f>
        <v>1.0114588970939113</v>
      </c>
    </row>
    <row r="33" spans="2:28" x14ac:dyDescent="0.25">
      <c r="B33" s="4" t="s">
        <v>5</v>
      </c>
      <c r="C33" s="14">
        <f>'[1]Eur NatCats - Mitigation'!F32</f>
        <v>7.6823621367389343</v>
      </c>
      <c r="D33" s="14">
        <f t="shared" si="1"/>
        <v>7.6823621367389343</v>
      </c>
      <c r="E33" s="14">
        <f t="shared" si="1"/>
        <v>1.536472427347787</v>
      </c>
      <c r="F33" s="14">
        <f t="shared" si="1"/>
        <v>6.145889709391148</v>
      </c>
      <c r="G33" s="14">
        <f t="shared" si="1"/>
        <v>3.072944854695574</v>
      </c>
      <c r="I33" t="b">
        <v>1</v>
      </c>
      <c r="Y33" s="14">
        <f>SUMIF($L$25:$L$26,$B34,M$25:M$26)+SUMIF($S$25:$S$26,$B34,T$25:T$26)</f>
        <v>0</v>
      </c>
      <c r="Z33" s="14">
        <f>SUMIF($L$25:$L$26,$B34,N$25:N$26)+SUMIF($S$25:$S$26,$B34,U$25:U$26)</f>
        <v>0</v>
      </c>
      <c r="AA33" s="14">
        <f>SUMIF($L$25:$L$26,$B34,O$25:O$26)+SUMIF($S$25:$S$26,$B34,V$25:V$26)</f>
        <v>0</v>
      </c>
      <c r="AB33" s="14">
        <f>SUMIF($L$25:$L$26,$B34,P$25:P$26)+SUMIF($S$25:$S$26,$B34,W$25:W$26)</f>
        <v>0</v>
      </c>
    </row>
    <row r="34" spans="2:28" x14ac:dyDescent="0.25">
      <c r="B34" s="4" t="s">
        <v>24</v>
      </c>
      <c r="C34" s="14">
        <f>'[1]Eur NatCats - Mitigation'!F33</f>
        <v>0</v>
      </c>
      <c r="D34" s="14">
        <f t="shared" si="1"/>
        <v>0</v>
      </c>
      <c r="E34" s="14">
        <f t="shared" si="1"/>
        <v>0</v>
      </c>
      <c r="F34" s="14">
        <f t="shared" si="1"/>
        <v>0</v>
      </c>
      <c r="G34" s="14">
        <f t="shared" si="1"/>
        <v>0</v>
      </c>
      <c r="Y34" s="14">
        <f>SUMIF($L$25:$L$26,$B35,M$25:M$26)+SUMIF($S$25:$S$26,$B35,T$25:T$26)</f>
        <v>0</v>
      </c>
      <c r="Z34" s="14">
        <f>SUMIF($L$25:$L$26,$B35,N$25:N$26)+SUMIF($S$25:$S$26,$B35,U$25:U$26)</f>
        <v>0</v>
      </c>
      <c r="AA34" s="14">
        <f>SUMIF($L$25:$L$26,$B35,O$25:O$26)+SUMIF($S$25:$S$26,$B35,V$25:V$26)</f>
        <v>0</v>
      </c>
      <c r="AB34" s="14">
        <f>SUMIF($L$25:$L$26,$B35,P$25:P$26)+SUMIF($S$25:$S$26,$B35,W$25:W$26)</f>
        <v>0</v>
      </c>
    </row>
    <row r="35" spans="2:28" x14ac:dyDescent="0.25">
      <c r="B35" s="4" t="s">
        <v>25</v>
      </c>
      <c r="C35" s="14">
        <f>'[1]Eur NatCats - Mitigation'!F34</f>
        <v>0</v>
      </c>
      <c r="D35" s="14">
        <f t="shared" si="1"/>
        <v>0</v>
      </c>
      <c r="E35" s="14">
        <f t="shared" si="1"/>
        <v>0</v>
      </c>
      <c r="F35" s="14">
        <f t="shared" si="1"/>
        <v>0</v>
      </c>
      <c r="G35" s="14">
        <f t="shared" si="1"/>
        <v>0</v>
      </c>
      <c r="Y35" s="14">
        <f>SUMIF($L$25:$L$26,$B36,M$25:M$26)+SUMIF($S$25:$S$26,$B36,T$25:T$26)</f>
        <v>0</v>
      </c>
      <c r="Z35" s="14">
        <f>SUMIF($L$25:$L$26,$B36,N$25:N$26)+SUMIF($S$25:$S$26,$B36,U$25:U$26)</f>
        <v>0</v>
      </c>
      <c r="AA35" s="14">
        <f>SUMIF($L$25:$L$26,$B36,O$25:O$26)+SUMIF($S$25:$S$26,$B36,V$25:V$26)</f>
        <v>0</v>
      </c>
      <c r="AB35" s="14">
        <f>SUMIF($L$25:$L$26,$B36,P$25:P$26)+SUMIF($S$25:$S$26,$B36,W$25:W$26)</f>
        <v>0</v>
      </c>
    </row>
    <row r="36" spans="2:28" x14ac:dyDescent="0.25">
      <c r="B36" s="4" t="s">
        <v>26</v>
      </c>
      <c r="C36" s="14">
        <f>'[1]Eur NatCats - Mitigation'!F35</f>
        <v>0</v>
      </c>
      <c r="D36" s="14">
        <f t="shared" si="1"/>
        <v>0</v>
      </c>
      <c r="E36" s="14">
        <f t="shared" si="1"/>
        <v>0</v>
      </c>
      <c r="F36" s="14">
        <f t="shared" si="1"/>
        <v>0</v>
      </c>
      <c r="G36" s="14">
        <f t="shared" si="1"/>
        <v>0</v>
      </c>
      <c r="Y36" s="14">
        <f>SUMIF($L$25:$L$26,$B37,M$25:M$26)+SUMIF($S$25:$S$26,$B37,T$25:T$26)</f>
        <v>0</v>
      </c>
      <c r="Z36" s="14">
        <f>SUMIF($L$25:$L$26,$B37,N$25:N$26)+SUMIF($S$25:$S$26,$B37,U$25:U$26)</f>
        <v>0</v>
      </c>
      <c r="AA36" s="14">
        <f>SUMIF($L$25:$L$26,$B37,O$25:O$26)+SUMIF($S$25:$S$26,$B37,V$25:V$26)</f>
        <v>0</v>
      </c>
      <c r="AB36" s="14">
        <f>SUMIF($L$25:$L$26,$B37,P$25:P$26)+SUMIF($S$25:$S$26,$B37,W$25:W$26)</f>
        <v>0</v>
      </c>
    </row>
    <row r="37" spans="2:28" x14ac:dyDescent="0.25">
      <c r="B37" s="4" t="s">
        <v>27</v>
      </c>
      <c r="C37" s="14">
        <f>'[1]Eur NatCats - Mitigation'!F36</f>
        <v>0</v>
      </c>
      <c r="D37" s="14">
        <f t="shared" si="1"/>
        <v>0</v>
      </c>
      <c r="E37" s="14">
        <f t="shared" si="1"/>
        <v>0</v>
      </c>
      <c r="F37" s="14">
        <f t="shared" si="1"/>
        <v>0</v>
      </c>
      <c r="G37" s="14">
        <f t="shared" si="1"/>
        <v>0</v>
      </c>
      <c r="Y37" s="14">
        <f>SUMIF($L$25:$L$26,$B38,M$25:M$26)+SUMIF($S$25:$S$26,$B38,T$25:T$26)</f>
        <v>0</v>
      </c>
      <c r="Z37" s="14">
        <f>SUMIF($L$25:$L$26,$B38,N$25:N$26)+SUMIF($S$25:$S$26,$B38,U$25:U$26)</f>
        <v>0</v>
      </c>
      <c r="AA37" s="14">
        <f>SUMIF($L$25:$L$26,$B38,O$25:O$26)+SUMIF($S$25:$S$26,$B38,V$25:V$26)</f>
        <v>0</v>
      </c>
      <c r="AB37" s="14">
        <f>SUMIF($L$25:$L$26,$B38,P$25:P$26)+SUMIF($S$25:$S$26,$B38,W$25:W$26)</f>
        <v>0</v>
      </c>
    </row>
    <row r="38" spans="2:28" x14ac:dyDescent="0.25">
      <c r="B38" s="4" t="s">
        <v>28</v>
      </c>
      <c r="C38" s="14">
        <f>'[1]Eur NatCats - Mitigation'!F37</f>
        <v>0</v>
      </c>
      <c r="D38" s="14">
        <f t="shared" si="1"/>
        <v>0</v>
      </c>
      <c r="E38" s="14">
        <f t="shared" si="1"/>
        <v>0</v>
      </c>
      <c r="F38" s="14">
        <f t="shared" si="1"/>
        <v>0</v>
      </c>
      <c r="G38" s="14">
        <f t="shared" si="1"/>
        <v>0</v>
      </c>
      <c r="Y38" s="14">
        <f>SUMIF($L$25:$L$26,$B39,M$25:M$26)+SUMIF($S$25:$S$26,$B39,T$25:T$26)</f>
        <v>0</v>
      </c>
      <c r="Z38" s="14">
        <f>SUMIF($L$25:$L$26,$B39,N$25:N$26)+SUMIF($S$25:$S$26,$B39,U$25:U$26)</f>
        <v>0</v>
      </c>
      <c r="AA38" s="14">
        <f>SUMIF($L$25:$L$26,$B39,O$25:O$26)+SUMIF($S$25:$S$26,$B39,V$25:V$26)</f>
        <v>0</v>
      </c>
      <c r="AB38" s="14">
        <f>SUMIF($L$25:$L$26,$B39,P$25:P$26)+SUMIF($S$25:$S$26,$B39,W$25:W$26)</f>
        <v>0</v>
      </c>
    </row>
    <row r="39" spans="2:28" x14ac:dyDescent="0.25">
      <c r="B39" s="5" t="s">
        <v>29</v>
      </c>
      <c r="C39" s="14">
        <f>'[1]Eur NatCats - Mitigation'!F38</f>
        <v>0</v>
      </c>
      <c r="D39" s="14">
        <f t="shared" si="1"/>
        <v>0</v>
      </c>
      <c r="E39" s="14">
        <f t="shared" si="1"/>
        <v>0</v>
      </c>
      <c r="F39" s="14">
        <f t="shared" si="1"/>
        <v>0</v>
      </c>
      <c r="G39" s="14">
        <f t="shared" si="1"/>
        <v>0</v>
      </c>
      <c r="Y39" s="14">
        <f>SUMIF($L$25:$L$26,$B40,M$25:M$26)+SUMIF($S$25:$S$26,$B40,T$25:T$26)</f>
        <v>0</v>
      </c>
      <c r="Z39" s="14">
        <f>SUMIF($L$25:$L$26,$B40,N$25:N$26)+SUMIF($S$25:$S$26,$B40,U$25:U$26)</f>
        <v>0</v>
      </c>
      <c r="AA39" s="14">
        <f>SUMIF($L$25:$L$26,$B40,O$25:O$26)+SUMIF($S$25:$S$26,$B40,V$25:V$26)</f>
        <v>0</v>
      </c>
      <c r="AB39" s="14">
        <f>SUMIF($L$25:$L$26,$B40,P$25:P$26)+SUMIF($S$25:$S$26,$B40,W$25:W$26)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2021-07-12T14:27:25Z</dcterms:created>
  <dcterms:modified xsi:type="dcterms:W3CDTF">2021-07-13T10:31:39Z</dcterms:modified>
</cp:coreProperties>
</file>