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p365-my.sharepoint.com/personal/peter_brecknock_bp_com/Documents/Documents 1/"/>
    </mc:Choice>
  </mc:AlternateContent>
  <xr:revisionPtr revIDLastSave="482" documentId="8_{621C99B1-9CCC-44EE-B1B9-F5C873BEC88E}" xr6:coauthVersionLast="47" xr6:coauthVersionMax="47" xr10:uidLastSave="{AFF6140B-A0A4-4C7F-B3B9-70F544DBDECA}"/>
  <bookViews>
    <workbookView xWindow="4470" yWindow="1530" windowWidth="21675" windowHeight="12600" activeTab="4" xr2:uid="{A1671E10-A117-42FC-8E42-09469A1C45BC}"/>
  </bookViews>
  <sheets>
    <sheet name="Sheet1" sheetId="1" r:id="rId1"/>
    <sheet name="Sheet2" sheetId="2" r:id="rId2"/>
    <sheet name="Sheet3" sheetId="5" r:id="rId3"/>
    <sheet name="Sheet4" sheetId="6" r:id="rId4"/>
    <sheet name="Sheet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7" l="1"/>
  <c r="C39" i="7"/>
  <c r="D39" i="7"/>
  <c r="E39" i="7"/>
  <c r="F39" i="7"/>
  <c r="G39" i="7"/>
  <c r="H39" i="7"/>
  <c r="I39" i="7"/>
  <c r="B39" i="7"/>
  <c r="B41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2" i="7"/>
  <c r="K22" i="7" s="1"/>
  <c r="C18" i="7"/>
  <c r="D18" i="7"/>
  <c r="E18" i="7"/>
  <c r="F18" i="7"/>
  <c r="G18" i="7"/>
  <c r="H18" i="7"/>
  <c r="I18" i="7"/>
  <c r="B18" i="7"/>
  <c r="AA33" i="6"/>
  <c r="AA34" i="6"/>
  <c r="AA35" i="6"/>
  <c r="AA36" i="6"/>
  <c r="AA37" i="6"/>
  <c r="AA38" i="6"/>
  <c r="AA39" i="6"/>
  <c r="AA40" i="6"/>
  <c r="AA41" i="6"/>
  <c r="AA32" i="6"/>
  <c r="T30" i="6"/>
  <c r="L30" i="6"/>
  <c r="K7" i="6"/>
  <c r="K8" i="6"/>
  <c r="K9" i="6"/>
  <c r="K28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5" i="6"/>
  <c r="K6" i="6"/>
  <c r="O18" i="1"/>
  <c r="O36" i="1" s="1"/>
  <c r="O19" i="1"/>
  <c r="O20" i="1"/>
  <c r="O21" i="1"/>
  <c r="O22" i="1"/>
  <c r="O23" i="1"/>
  <c r="O24" i="1"/>
  <c r="O25" i="1"/>
  <c r="O26" i="1"/>
  <c r="O27" i="1"/>
  <c r="O28" i="1"/>
  <c r="O29" i="1"/>
  <c r="O30" i="1"/>
  <c r="O37" i="1" s="1"/>
  <c r="O31" i="1"/>
  <c r="O17" i="1"/>
  <c r="O35" i="1" s="1"/>
  <c r="O39" i="1" s="1"/>
  <c r="F49" i="1"/>
  <c r="F47" i="1"/>
  <c r="F45" i="1"/>
  <c r="F44" i="1"/>
  <c r="F43" i="1"/>
  <c r="F42" i="1"/>
  <c r="C19" i="2"/>
  <c r="G17" i="2"/>
  <c r="G19" i="2" s="1"/>
  <c r="F17" i="2"/>
  <c r="E17" i="2"/>
  <c r="D17" i="2"/>
  <c r="I18" i="1"/>
  <c r="I19" i="1"/>
  <c r="I20" i="1"/>
  <c r="I17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1" i="1"/>
  <c r="F17" i="1"/>
  <c r="E20" i="1"/>
  <c r="F20" i="1" s="1"/>
  <c r="E19" i="1"/>
  <c r="F19" i="1" s="1"/>
  <c r="E18" i="1"/>
  <c r="F18" i="1" s="1"/>
  <c r="K18" i="7" l="1"/>
  <c r="K20" i="7"/>
  <c r="K19" i="7"/>
  <c r="K24" i="7" s="1"/>
  <c r="O33" i="1"/>
  <c r="F19" i="2"/>
  <c r="E19" i="2"/>
  <c r="D19" i="2"/>
  <c r="F39" i="1"/>
  <c r="I39" i="1"/>
  <c r="H19" i="2" l="1"/>
</calcChain>
</file>

<file path=xl/sharedStrings.xml><?xml version="1.0" encoding="utf-8"?>
<sst xmlns="http://schemas.openxmlformats.org/spreadsheetml/2006/main" count="216" uniqueCount="104">
  <si>
    <t>Date</t>
  </si>
  <si>
    <t>Gross_UT</t>
  </si>
  <si>
    <t>TAR_CAP</t>
  </si>
  <si>
    <t>UPNTAR_CAP</t>
  </si>
  <si>
    <t>lag1_WTI_USGC_321_Margin</t>
  </si>
  <si>
    <t>lag1_WTI_USGC_321_Margin_2</t>
  </si>
  <si>
    <t>GAM_test</t>
  </si>
  <si>
    <t>OLS_pred</t>
  </si>
  <si>
    <t>OLS_test</t>
  </si>
  <si>
    <t>Intercept</t>
  </si>
  <si>
    <t>TAR_CAP_s0</t>
  </si>
  <si>
    <t>TAR_CAP_s1</t>
  </si>
  <si>
    <t>TAR_CAP_s2</t>
  </si>
  <si>
    <t>TAR_CAP_s3</t>
  </si>
  <si>
    <t>TAR_CAP_s4</t>
  </si>
  <si>
    <t>TAR_CAP_s5</t>
  </si>
  <si>
    <t>UPNTAR_CAP_s0</t>
  </si>
  <si>
    <t>UPNTAR_CAP_s1</t>
  </si>
  <si>
    <t>UPNTAR_CAP_s2</t>
  </si>
  <si>
    <t>UPNTAR_CAP_s3</t>
  </si>
  <si>
    <t>UPNTAR_CAP_s4</t>
  </si>
  <si>
    <t>UPNTAR_CAP_s5</t>
  </si>
  <si>
    <t>lag1_WTI_USGC_321_Margin_s0</t>
  </si>
  <si>
    <t>lag1_WTI_USGC_321_Margin_s1</t>
  </si>
  <si>
    <t>lag1_WTI_USGC_321_Margin_s2</t>
  </si>
  <si>
    <t>lag1_WTI_USGC_321_Margin_s3</t>
  </si>
  <si>
    <t>lag1_WTI_USGC_321_Margin_s4</t>
  </si>
  <si>
    <t>lag1_WTI_USGC_321_Margin_s5</t>
  </si>
  <si>
    <t>res_gam._tranform_predict_exog(exog=df_test,exog_smooth=df_test[features])[0][0]</t>
  </si>
  <si>
    <t>coeffs</t>
  </si>
  <si>
    <t>res_gam._tranform_predict_exog(exog=df_test,exog_smooth=df_test[features])[0][1]</t>
  </si>
  <si>
    <t>basis fns</t>
  </si>
  <si>
    <t>weighted basis fn</t>
  </si>
  <si>
    <t>Jupyter Notebook:</t>
  </si>
  <si>
    <t>http://localhost:8888/notebooks/OneDrive%20-%20BP/Python/Padd%203%20Runs%20Model.ipynb#</t>
  </si>
  <si>
    <t>first obs</t>
  </si>
  <si>
    <t>first obs -&gt;</t>
  </si>
  <si>
    <t>second obs -&gt;</t>
  </si>
  <si>
    <t>second obs</t>
  </si>
  <si>
    <t>predict</t>
  </si>
  <si>
    <t>calc pred</t>
  </si>
  <si>
    <t>weights</t>
  </si>
  <si>
    <t>intercept</t>
  </si>
  <si>
    <t>UPNTAP_CAP</t>
  </si>
  <si>
    <t>Margin</t>
  </si>
  <si>
    <t>from df_train[0]</t>
  </si>
  <si>
    <t>from gam model</t>
  </si>
  <si>
    <t>Total</t>
  </si>
  <si>
    <t>check</t>
  </si>
  <si>
    <t>No Intercept Model</t>
  </si>
  <si>
    <t>y</t>
  </si>
  <si>
    <t>x0</t>
  </si>
  <si>
    <t>x1</t>
  </si>
  <si>
    <t>x2</t>
  </si>
  <si>
    <t>x3</t>
  </si>
  <si>
    <t>f</t>
  </si>
  <si>
    <t>f0</t>
  </si>
  <si>
    <t>f1</t>
  </si>
  <si>
    <t>f2</t>
  </si>
  <si>
    <t>f3</t>
  </si>
  <si>
    <t>(Intercept)</t>
  </si>
  <si>
    <t>s(TAR_CAP).1</t>
  </si>
  <si>
    <t>s(TAR_CAP).2</t>
  </si>
  <si>
    <t>s(TAR_CAP).3</t>
  </si>
  <si>
    <t>s(TAR_CAP).4</t>
  </si>
  <si>
    <t>s(TAR_CAP).5</t>
  </si>
  <si>
    <t>s(TAR_CAP).6</t>
  </si>
  <si>
    <t>s(UPNTAR_CAP).1</t>
  </si>
  <si>
    <t>s(TAR_CAP)</t>
  </si>
  <si>
    <t>B</t>
  </si>
  <si>
    <t>spline</t>
  </si>
  <si>
    <t>&lt;NA&gt;</t>
  </si>
  <si>
    <t>s(TAR_CAP).7</t>
  </si>
  <si>
    <t>s(UPNTAR_CAP)</t>
  </si>
  <si>
    <t>s(lag1_WTI_USGC_321_Margin)</t>
  </si>
  <si>
    <t>s(UPNTAR_CAP).2</t>
  </si>
  <si>
    <t>s(UPNTAR_CAP).3</t>
  </si>
  <si>
    <t>s(UPNTAR_CAP).4</t>
  </si>
  <si>
    <t>s(UPNTAR_CAP).5</t>
  </si>
  <si>
    <t>s(UPNTAR_CAP).6</t>
  </si>
  <si>
    <t>s(UPNTAR_CAP).7</t>
  </si>
  <si>
    <t>s(lag1_WTI_USGC_321_Margin).1</t>
  </si>
  <si>
    <t>s(lag1_WTI_USGC_321_Margin).2</t>
  </si>
  <si>
    <t>s(lag1_WTI_USGC_321_Margin).3</t>
  </si>
  <si>
    <t>s(lag1_WTI_USGC_321_Margin).4</t>
  </si>
  <si>
    <t>s(lag1_WTI_USGC_321_Margin).5</t>
  </si>
  <si>
    <t>s(lag1_WTI_USGC_321_Margin).6</t>
  </si>
  <si>
    <t>s(lag1_WTI_USGC_321_Margin).7</t>
  </si>
  <si>
    <t>Beta</t>
  </si>
  <si>
    <t>Value</t>
  </si>
  <si>
    <t>R Output</t>
  </si>
  <si>
    <t>Betas</t>
  </si>
  <si>
    <t>lpmatrix</t>
  </si>
  <si>
    <t>Prediction</t>
  </si>
  <si>
    <t>a1</t>
  </si>
  <si>
    <t>a2</t>
  </si>
  <si>
    <t>a3</t>
  </si>
  <si>
    <t>Coefficients</t>
  </si>
  <si>
    <t>Model Matrix</t>
  </si>
  <si>
    <t>Obs 1</t>
  </si>
  <si>
    <t>Forecast</t>
  </si>
  <si>
    <t>Contributions</t>
  </si>
  <si>
    <t>Python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</si>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</sst>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2" fillId="0" borderId="0" xfId="0" applyFont="1"/>
    <xf numFmtId="0" fontId="3" fillId="5" borderId="0" xfId="0" applyFont="1" applyFill="1"/>
    <xf numFmtId="0" fontId="1" fillId="5" borderId="0" xfId="0" applyFont="1" applyFill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6" borderId="0" xfId="0" applyFont="1" applyFill="1" applyAlignment="1">
      <alignment horizontal="right" vertical="center" wrapText="1"/>
    </xf>
    <xf numFmtId="0" fontId="4" fillId="7" borderId="0" xfId="0" applyFont="1" applyFill="1" applyAlignment="1">
      <alignment horizontal="right" vertical="center" wrapText="1"/>
    </xf>
    <xf numFmtId="0" fontId="4" fillId="6" borderId="4" xfId="0" applyFont="1" applyFill="1" applyBorder="1" applyAlignment="1">
      <alignment horizontal="right" vertical="center" wrapText="1"/>
    </xf>
    <xf numFmtId="0" fontId="4" fillId="6" borderId="5" xfId="0" applyFont="1" applyFill="1" applyBorder="1" applyAlignment="1">
      <alignment horizontal="right" vertical="center" wrapText="1"/>
    </xf>
    <xf numFmtId="0" fontId="4" fillId="6" borderId="6" xfId="0" applyFont="1" applyFill="1" applyBorder="1" applyAlignment="1">
      <alignment horizontal="right" vertical="center" wrapText="1"/>
    </xf>
    <xf numFmtId="164" fontId="5" fillId="7" borderId="10" xfId="0" applyNumberFormat="1" applyFont="1" applyFill="1" applyBorder="1" applyAlignment="1">
      <alignment horizontal="right" vertical="center" wrapText="1"/>
    </xf>
    <xf numFmtId="164" fontId="5" fillId="7" borderId="0" xfId="0" applyNumberFormat="1" applyFont="1" applyFill="1" applyBorder="1" applyAlignment="1">
      <alignment horizontal="right" vertical="center" wrapText="1"/>
    </xf>
    <xf numFmtId="164" fontId="5" fillId="7" borderId="11" xfId="0" applyNumberFormat="1" applyFont="1" applyFill="1" applyBorder="1" applyAlignment="1">
      <alignment horizontal="right" vertical="center" wrapText="1"/>
    </xf>
    <xf numFmtId="164" fontId="5" fillId="6" borderId="10" xfId="0" applyNumberFormat="1" applyFont="1" applyFill="1" applyBorder="1" applyAlignment="1">
      <alignment horizontal="right" vertical="center" wrapText="1"/>
    </xf>
    <xf numFmtId="164" fontId="5" fillId="6" borderId="0" xfId="0" applyNumberFormat="1" applyFont="1" applyFill="1" applyBorder="1" applyAlignment="1">
      <alignment horizontal="right" vertical="center" wrapText="1"/>
    </xf>
    <xf numFmtId="164" fontId="5" fillId="6" borderId="11" xfId="0" applyNumberFormat="1" applyFont="1" applyFill="1" applyBorder="1" applyAlignment="1">
      <alignment horizontal="right" vertical="center" wrapText="1"/>
    </xf>
    <xf numFmtId="164" fontId="5" fillId="7" borderId="12" xfId="0" applyNumberFormat="1" applyFont="1" applyFill="1" applyBorder="1" applyAlignment="1">
      <alignment horizontal="right" vertical="center" wrapText="1"/>
    </xf>
    <xf numFmtId="164" fontId="5" fillId="7" borderId="13" xfId="0" applyNumberFormat="1" applyFont="1" applyFill="1" applyBorder="1" applyAlignment="1">
      <alignment horizontal="right" vertical="center" wrapText="1"/>
    </xf>
    <xf numFmtId="164" fontId="5" fillId="7" borderId="14" xfId="0" applyNumberFormat="1" applyFont="1" applyFill="1" applyBorder="1" applyAlignment="1">
      <alignment horizontal="right" vertical="center" wrapText="1"/>
    </xf>
    <xf numFmtId="164" fontId="5" fillId="7" borderId="9" xfId="0" applyNumberFormat="1" applyFont="1" applyFill="1" applyBorder="1" applyAlignment="1">
      <alignment horizontal="right" vertical="center" wrapText="1"/>
    </xf>
    <xf numFmtId="164" fontId="5" fillId="7" borderId="7" xfId="0" applyNumberFormat="1" applyFont="1" applyFill="1" applyBorder="1" applyAlignment="1">
      <alignment horizontal="right" vertical="center" wrapText="1"/>
    </xf>
    <xf numFmtId="164" fontId="5" fillId="7" borderId="8" xfId="0" applyNumberFormat="1" applyFont="1" applyFill="1" applyBorder="1" applyAlignment="1">
      <alignment horizontal="right" vertical="center" wrapText="1"/>
    </xf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0" applyFont="1"/>
    <xf numFmtId="11" fontId="0" fillId="0" borderId="0" xfId="0" applyNumberFormat="1"/>
    <xf numFmtId="0" fontId="7" fillId="0" borderId="0" xfId="0" applyFont="1" applyAlignment="1">
      <alignment vertical="center"/>
    </xf>
    <xf numFmtId="0" fontId="7" fillId="6" borderId="0" xfId="0" applyFont="1" applyFill="1" applyAlignment="1">
      <alignment vertical="center"/>
    </xf>
    <xf numFmtId="165" fontId="0" fillId="0" borderId="0" xfId="0" applyNumberFormat="1"/>
    <xf numFmtId="0" fontId="7" fillId="6" borderId="1" xfId="0" applyFont="1" applyFill="1" applyBorder="1" applyAlignment="1">
      <alignment vertical="center"/>
    </xf>
    <xf numFmtId="165" fontId="0" fillId="0" borderId="1" xfId="0" applyNumberFormat="1" applyBorder="1"/>
    <xf numFmtId="0" fontId="5" fillId="7" borderId="0" xfId="0" applyFont="1" applyFill="1" applyAlignment="1">
      <alignment horizontal="right" vertical="center" wrapText="1"/>
    </xf>
    <xf numFmtId="0" fontId="5" fillId="6" borderId="0" xfId="0" applyFont="1" applyFill="1" applyAlignment="1">
      <alignment horizontal="right" vertical="center" wrapText="1"/>
    </xf>
    <xf numFmtId="0" fontId="6" fillId="0" borderId="9" xfId="0" applyFont="1" applyBorder="1"/>
    <xf numFmtId="0" fontId="0" fillId="0" borderId="7" xfId="0" applyBorder="1"/>
    <xf numFmtId="0" fontId="0" fillId="0" borderId="8" xfId="0" applyBorder="1"/>
    <xf numFmtId="0" fontId="6" fillId="0" borderId="10" xfId="0" applyFont="1" applyBorder="1"/>
    <xf numFmtId="0" fontId="5" fillId="7" borderId="0" xfId="0" applyFont="1" applyFill="1" applyBorder="1" applyAlignment="1">
      <alignment horizontal="right" vertical="center" wrapText="1"/>
    </xf>
    <xf numFmtId="0" fontId="5" fillId="6" borderId="0" xfId="0" applyFont="1" applyFill="1" applyBorder="1" applyAlignment="1">
      <alignment horizontal="right" vertical="center" wrapText="1"/>
    </xf>
    <xf numFmtId="0" fontId="5" fillId="6" borderId="11" xfId="0" applyFont="1" applyFill="1" applyBorder="1" applyAlignment="1">
      <alignment horizontal="right" vertical="center" wrapText="1"/>
    </xf>
    <xf numFmtId="0" fontId="0" fillId="0" borderId="12" xfId="0" applyBorder="1"/>
    <xf numFmtId="0" fontId="0" fillId="0" borderId="13" xfId="0" applyBorder="1"/>
    <xf numFmtId="0" fontId="0" fillId="8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13</xdr:row>
      <xdr:rowOff>76200</xdr:rowOff>
    </xdr:from>
    <xdr:to>
      <xdr:col>4</xdr:col>
      <xdr:colOff>428625</xdr:colOff>
      <xdr:row>14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C28946A-77AB-C2B7-CF0A-266ED40EA59D}"/>
            </a:ext>
          </a:extLst>
        </xdr:cNvPr>
        <xdr:cNvCxnSpPr/>
      </xdr:nvCxnSpPr>
      <xdr:spPr>
        <a:xfrm>
          <a:off x="3381375" y="2571750"/>
          <a:ext cx="0" cy="266700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14</xdr:row>
      <xdr:rowOff>9525</xdr:rowOff>
    </xdr:from>
    <xdr:to>
      <xdr:col>7</xdr:col>
      <xdr:colOff>457200</xdr:colOff>
      <xdr:row>15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D08DE82-EAA5-4C34-AE0E-1CA2E0F90E10}"/>
            </a:ext>
          </a:extLst>
        </xdr:cNvPr>
        <xdr:cNvCxnSpPr/>
      </xdr:nvCxnSpPr>
      <xdr:spPr>
        <a:xfrm>
          <a:off x="6010275" y="2676525"/>
          <a:ext cx="0" cy="257175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4247-52C2-41B8-9BDF-707D83EC1A1A}">
  <dimension ref="A2:P49"/>
  <sheetViews>
    <sheetView workbookViewId="0">
      <selection activeCell="E18" sqref="E18:E20"/>
    </sheetView>
  </sheetViews>
  <sheetFormatPr defaultRowHeight="15" x14ac:dyDescent="0.25"/>
  <cols>
    <col min="3" max="11" width="13" customWidth="1"/>
  </cols>
  <sheetData>
    <row r="2" spans="1:14" x14ac:dyDescent="0.25">
      <c r="A2" s="10" t="s">
        <v>33</v>
      </c>
      <c r="B2" s="10"/>
      <c r="C2" s="10" t="s">
        <v>34</v>
      </c>
      <c r="D2" s="10"/>
      <c r="E2" s="10"/>
      <c r="F2" s="10"/>
      <c r="G2" s="10"/>
      <c r="H2" s="10"/>
      <c r="I2" s="10"/>
      <c r="J2" s="10"/>
      <c r="K2" s="11"/>
    </row>
    <row r="4" spans="1:14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4" x14ac:dyDescent="0.25">
      <c r="A5" t="s">
        <v>35</v>
      </c>
      <c r="B5">
        <v>85</v>
      </c>
      <c r="C5" s="1">
        <v>44593</v>
      </c>
      <c r="D5">
        <v>0.89381699999999997</v>
      </c>
      <c r="E5">
        <v>0.146956</v>
      </c>
      <c r="F5">
        <v>5.4521E-2</v>
      </c>
      <c r="G5">
        <v>12.622566000000001</v>
      </c>
      <c r="H5">
        <v>159.32916299999999</v>
      </c>
      <c r="I5" s="2">
        <v>0.87473400000000001</v>
      </c>
      <c r="J5">
        <v>0.85810500000000001</v>
      </c>
      <c r="K5">
        <v>0.85810500000000001</v>
      </c>
    </row>
    <row r="6" spans="1:14" x14ac:dyDescent="0.25">
      <c r="A6" t="s">
        <v>38</v>
      </c>
      <c r="B6">
        <v>86</v>
      </c>
      <c r="C6" s="1">
        <v>44621</v>
      </c>
      <c r="D6">
        <v>0.94615700000000003</v>
      </c>
      <c r="E6">
        <v>8.8888999999999996E-2</v>
      </c>
      <c r="F6">
        <v>2.3127999999999999E-2</v>
      </c>
      <c r="G6">
        <v>14.248454000000001</v>
      </c>
      <c r="H6">
        <v>203.01843600000001</v>
      </c>
      <c r="I6" s="6">
        <v>0.92878499999999997</v>
      </c>
      <c r="J6">
        <v>0.92368700000000004</v>
      </c>
      <c r="K6">
        <v>0.92368700000000004</v>
      </c>
    </row>
    <row r="7" spans="1:14" x14ac:dyDescent="0.25">
      <c r="B7">
        <v>95</v>
      </c>
      <c r="C7" s="1">
        <v>44896</v>
      </c>
      <c r="D7">
        <v>0.88083800000000001</v>
      </c>
      <c r="E7">
        <v>0.13655200000000001</v>
      </c>
      <c r="F7">
        <v>0.11530700000000001</v>
      </c>
      <c r="G7">
        <v>16.817392000000002</v>
      </c>
      <c r="H7">
        <v>282.82467000000003</v>
      </c>
      <c r="I7">
        <v>0.85189000000000004</v>
      </c>
      <c r="J7">
        <v>0.87651000000000001</v>
      </c>
      <c r="K7">
        <v>0.87651000000000001</v>
      </c>
    </row>
    <row r="8" spans="1:14" x14ac:dyDescent="0.25">
      <c r="B8">
        <v>96</v>
      </c>
      <c r="C8" s="1">
        <v>44927</v>
      </c>
      <c r="D8">
        <v>0.88661699999999999</v>
      </c>
      <c r="E8">
        <v>0.14174500000000001</v>
      </c>
      <c r="F8">
        <v>7.6781000000000002E-2</v>
      </c>
      <c r="G8">
        <v>14.354509999999999</v>
      </c>
      <c r="H8">
        <v>206.051953</v>
      </c>
      <c r="I8">
        <v>0.87339299999999997</v>
      </c>
      <c r="J8">
        <v>0.86713600000000002</v>
      </c>
      <c r="K8">
        <v>0.86713600000000002</v>
      </c>
    </row>
    <row r="9" spans="1:14" x14ac:dyDescent="0.25">
      <c r="B9">
        <v>98</v>
      </c>
      <c r="C9" s="1">
        <v>44986</v>
      </c>
      <c r="D9">
        <v>0.88885400000000003</v>
      </c>
      <c r="E9">
        <v>0.126609</v>
      </c>
      <c r="F9">
        <v>4.3118999999999998E-2</v>
      </c>
      <c r="G9">
        <v>19.328491</v>
      </c>
      <c r="H9">
        <v>373.59055599999999</v>
      </c>
      <c r="I9">
        <v>0.87703200000000003</v>
      </c>
      <c r="J9">
        <v>0.91580099999999998</v>
      </c>
      <c r="K9">
        <v>0.91580099999999998</v>
      </c>
    </row>
    <row r="10" spans="1:14" x14ac:dyDescent="0.25">
      <c r="B10">
        <v>100</v>
      </c>
      <c r="C10" s="1">
        <v>45047</v>
      </c>
      <c r="D10">
        <v>0.93420099999999995</v>
      </c>
      <c r="E10">
        <v>6.4474000000000004E-2</v>
      </c>
      <c r="F10">
        <v>3.6429999999999997E-2</v>
      </c>
      <c r="G10">
        <v>17.895748000000001</v>
      </c>
      <c r="H10">
        <v>320.25780600000002</v>
      </c>
      <c r="I10">
        <v>0.93083099999999996</v>
      </c>
      <c r="J10">
        <v>0.96185100000000001</v>
      </c>
      <c r="K10">
        <v>0.96185100000000001</v>
      </c>
    </row>
    <row r="11" spans="1:14" x14ac:dyDescent="0.25">
      <c r="B11">
        <v>101</v>
      </c>
      <c r="C11" s="1">
        <v>45078</v>
      </c>
      <c r="D11">
        <v>0.92373099999999997</v>
      </c>
      <c r="E11">
        <v>7.3164000000000007E-2</v>
      </c>
      <c r="F11">
        <v>5.8337E-2</v>
      </c>
      <c r="G11">
        <v>16.926894999999998</v>
      </c>
      <c r="H11">
        <v>286.51978500000001</v>
      </c>
      <c r="I11">
        <v>0.91735199999999995</v>
      </c>
      <c r="J11">
        <v>0.94396000000000002</v>
      </c>
      <c r="K11">
        <v>0.94396000000000002</v>
      </c>
    </row>
    <row r="12" spans="1:14" ht="15.75" thickBot="1" x14ac:dyDescent="0.3"/>
    <row r="13" spans="1:14" ht="15.75" thickBot="1" x14ac:dyDescent="0.3">
      <c r="D13" s="9" t="s">
        <v>36</v>
      </c>
      <c r="E13" s="12" t="s">
        <v>28</v>
      </c>
      <c r="F13" s="13"/>
      <c r="G13" s="13"/>
      <c r="H13" s="15"/>
      <c r="I13" s="15"/>
      <c r="J13" s="16"/>
      <c r="K13" s="9"/>
      <c r="L13" s="9"/>
      <c r="M13" s="9"/>
      <c r="N13" s="9"/>
    </row>
    <row r="14" spans="1:14" ht="15.75" thickBot="1" x14ac:dyDescent="0.3">
      <c r="D14" s="9"/>
      <c r="E14" s="9"/>
      <c r="F14" s="9"/>
      <c r="G14" s="9" t="s">
        <v>37</v>
      </c>
      <c r="H14" s="12" t="s">
        <v>30</v>
      </c>
      <c r="I14" s="13"/>
      <c r="J14" s="13"/>
      <c r="K14" s="13"/>
      <c r="L14" s="13"/>
      <c r="M14" s="13"/>
      <c r="N14" s="14"/>
    </row>
    <row r="15" spans="1:14" x14ac:dyDescent="0.2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15.75" customHeight="1" x14ac:dyDescent="0.25">
      <c r="D16" t="s">
        <v>29</v>
      </c>
      <c r="E16" t="s">
        <v>41</v>
      </c>
      <c r="F16" s="7" t="s">
        <v>32</v>
      </c>
      <c r="H16" t="s">
        <v>41</v>
      </c>
      <c r="I16" s="7" t="s">
        <v>32</v>
      </c>
      <c r="L16" s="42" t="s">
        <v>49</v>
      </c>
    </row>
    <row r="17" spans="1:16" x14ac:dyDescent="0.25">
      <c r="B17">
        <v>1</v>
      </c>
      <c r="C17" t="s">
        <v>9</v>
      </c>
      <c r="D17">
        <v>0.88384600000000002</v>
      </c>
      <c r="E17">
        <v>1</v>
      </c>
      <c r="F17">
        <f>D17*E17</f>
        <v>0.88384600000000002</v>
      </c>
      <c r="H17">
        <v>1</v>
      </c>
      <c r="I17">
        <f t="shared" ref="I17:I38" si="0">D17*H17</f>
        <v>0.88384600000000002</v>
      </c>
      <c r="L17">
        <v>0</v>
      </c>
      <c r="M17">
        <v>0.146956</v>
      </c>
      <c r="N17">
        <v>0.90510000000000002</v>
      </c>
      <c r="O17">
        <f>M17*N17</f>
        <v>0.13300987559999999</v>
      </c>
      <c r="P17" t="s">
        <v>2</v>
      </c>
    </row>
    <row r="18" spans="1:16" x14ac:dyDescent="0.25">
      <c r="B18">
        <v>2</v>
      </c>
      <c r="C18" t="s">
        <v>2</v>
      </c>
      <c r="D18">
        <v>-9.8141999999999993E-2</v>
      </c>
      <c r="E18">
        <f>E5</f>
        <v>0.146956</v>
      </c>
      <c r="F18">
        <f t="shared" ref="F18:F20" si="1">D18*E18</f>
        <v>-1.4422555751999999E-2</v>
      </c>
      <c r="H18">
        <v>8.8888999999999996E-2</v>
      </c>
      <c r="I18">
        <f t="shared" si="0"/>
        <v>-8.7237442379999985E-3</v>
      </c>
      <c r="L18">
        <v>1</v>
      </c>
      <c r="M18">
        <v>5.4521E-2</v>
      </c>
      <c r="N18">
        <v>0.71289999999999998</v>
      </c>
      <c r="O18">
        <f t="shared" ref="O18:O31" si="2">M18*N18</f>
        <v>3.8868020900000001E-2</v>
      </c>
      <c r="P18" t="s">
        <v>3</v>
      </c>
    </row>
    <row r="19" spans="1:16" x14ac:dyDescent="0.25">
      <c r="B19">
        <v>3</v>
      </c>
      <c r="C19" t="s">
        <v>3</v>
      </c>
      <c r="D19">
        <v>-2.3751999999999999E-2</v>
      </c>
      <c r="E19">
        <f>F5</f>
        <v>5.4521E-2</v>
      </c>
      <c r="F19">
        <f t="shared" si="1"/>
        <v>-1.2949827919999999E-3</v>
      </c>
      <c r="H19">
        <v>2.3127999999999999E-2</v>
      </c>
      <c r="I19">
        <f t="shared" si="0"/>
        <v>-5.4933625599999994E-4</v>
      </c>
      <c r="L19">
        <v>2</v>
      </c>
      <c r="M19">
        <v>12.622566000000001</v>
      </c>
      <c r="N19">
        <v>0.5</v>
      </c>
      <c r="O19">
        <f t="shared" si="2"/>
        <v>6.3112830000000004</v>
      </c>
      <c r="P19" t="s">
        <v>4</v>
      </c>
    </row>
    <row r="20" spans="1:16" x14ac:dyDescent="0.25">
      <c r="B20" s="4">
        <v>4</v>
      </c>
      <c r="C20" s="4" t="s">
        <v>4</v>
      </c>
      <c r="D20" s="4">
        <v>7.4710000000000002E-3</v>
      </c>
      <c r="E20" s="4">
        <f>G5</f>
        <v>12.622566000000001</v>
      </c>
      <c r="F20" s="4">
        <f t="shared" si="1"/>
        <v>9.4303190586000007E-2</v>
      </c>
      <c r="G20" s="4"/>
      <c r="H20" s="4">
        <v>14.248454000000001</v>
      </c>
      <c r="I20" s="4">
        <f t="shared" si="0"/>
        <v>0.106450199834</v>
      </c>
      <c r="L20">
        <v>3</v>
      </c>
      <c r="M20">
        <v>0.203703</v>
      </c>
      <c r="N20">
        <v>-1.21E-2</v>
      </c>
      <c r="O20">
        <f t="shared" si="2"/>
        <v>-2.4648063E-3</v>
      </c>
      <c r="P20" t="s">
        <v>10</v>
      </c>
    </row>
    <row r="21" spans="1:16" x14ac:dyDescent="0.25">
      <c r="A21" t="s">
        <v>31</v>
      </c>
      <c r="B21" s="3">
        <v>5</v>
      </c>
      <c r="C21" s="3" t="s">
        <v>10</v>
      </c>
      <c r="D21" s="3">
        <v>1.2995E-2</v>
      </c>
      <c r="E21" s="3">
        <v>0</v>
      </c>
      <c r="F21" s="7">
        <f t="shared" ref="F21:F38" si="3">D21*E21</f>
        <v>0</v>
      </c>
      <c r="H21">
        <v>0</v>
      </c>
      <c r="I21" s="7">
        <f t="shared" si="0"/>
        <v>0</v>
      </c>
      <c r="L21">
        <v>4</v>
      </c>
      <c r="M21">
        <v>0.45850099999999999</v>
      </c>
      <c r="N21">
        <v>-0.26069999999999999</v>
      </c>
      <c r="O21">
        <f t="shared" si="2"/>
        <v>-0.11953121069999999</v>
      </c>
      <c r="P21" t="s">
        <v>11</v>
      </c>
    </row>
    <row r="22" spans="1:16" x14ac:dyDescent="0.25">
      <c r="B22" s="3">
        <v>6</v>
      </c>
      <c r="C22" s="3" t="s">
        <v>11</v>
      </c>
      <c r="D22" s="3">
        <v>-8.8819999999999993E-3</v>
      </c>
      <c r="E22" s="3">
        <v>0</v>
      </c>
      <c r="F22" s="7">
        <f t="shared" si="3"/>
        <v>0</v>
      </c>
      <c r="H22">
        <v>1.9524E-2</v>
      </c>
      <c r="I22" s="7">
        <f t="shared" si="0"/>
        <v>-1.7341216799999999E-4</v>
      </c>
      <c r="L22">
        <v>5</v>
      </c>
      <c r="M22">
        <v>0.30785899999999999</v>
      </c>
      <c r="N22">
        <v>-0.3135</v>
      </c>
      <c r="O22">
        <f t="shared" si="2"/>
        <v>-9.6513796499999999E-2</v>
      </c>
      <c r="P22" t="s">
        <v>12</v>
      </c>
    </row>
    <row r="23" spans="1:16" x14ac:dyDescent="0.25">
      <c r="B23" s="3">
        <v>7</v>
      </c>
      <c r="C23" s="3" t="s">
        <v>12</v>
      </c>
      <c r="D23" s="3">
        <v>-4.6115999999999997E-2</v>
      </c>
      <c r="E23" s="3">
        <v>0.33718900000000002</v>
      </c>
      <c r="F23" s="7">
        <f t="shared" si="3"/>
        <v>-1.5549807924E-2</v>
      </c>
      <c r="H23">
        <v>0.79609200000000002</v>
      </c>
      <c r="I23" s="7">
        <f t="shared" si="0"/>
        <v>-3.6712578672E-2</v>
      </c>
      <c r="L23">
        <v>6</v>
      </c>
      <c r="M23">
        <v>2.9936999999999998E-2</v>
      </c>
      <c r="N23">
        <v>-0.52039999999999997</v>
      </c>
      <c r="O23">
        <f t="shared" si="2"/>
        <v>-1.5579214799999998E-2</v>
      </c>
      <c r="P23" t="s">
        <v>13</v>
      </c>
    </row>
    <row r="24" spans="1:16" x14ac:dyDescent="0.25">
      <c r="B24" s="3">
        <v>8</v>
      </c>
      <c r="C24" s="3" t="s">
        <v>13</v>
      </c>
      <c r="D24" s="3">
        <v>-9.9503999999999995E-2</v>
      </c>
      <c r="E24" s="3">
        <v>0.49537500000000001</v>
      </c>
      <c r="F24" s="7">
        <f t="shared" si="3"/>
        <v>-4.9291794E-2</v>
      </c>
      <c r="H24">
        <v>0.18176700000000001</v>
      </c>
      <c r="I24" s="7">
        <f t="shared" si="0"/>
        <v>-1.8086543568000001E-2</v>
      </c>
      <c r="L24">
        <v>7</v>
      </c>
      <c r="M24">
        <v>0.51723200000000003</v>
      </c>
      <c r="N24">
        <v>4.7999999999999996E-3</v>
      </c>
      <c r="O24">
        <f t="shared" si="2"/>
        <v>2.4827135999999999E-3</v>
      </c>
      <c r="P24" t="s">
        <v>16</v>
      </c>
    </row>
    <row r="25" spans="1:16" x14ac:dyDescent="0.25">
      <c r="B25" s="3">
        <v>9</v>
      </c>
      <c r="C25" s="3" t="s">
        <v>14</v>
      </c>
      <c r="D25" s="3">
        <v>-0.116825</v>
      </c>
      <c r="E25" s="3">
        <v>0.15928200000000001</v>
      </c>
      <c r="F25" s="7">
        <f t="shared" si="3"/>
        <v>-1.8608119650000001E-2</v>
      </c>
      <c r="H25">
        <v>2.6159999999999998E-3</v>
      </c>
      <c r="I25" s="7">
        <f t="shared" si="0"/>
        <v>-3.0561419999999996E-4</v>
      </c>
      <c r="L25">
        <v>8</v>
      </c>
      <c r="M25">
        <v>0.38992500000000002</v>
      </c>
      <c r="N25">
        <v>-6.4799999999999996E-2</v>
      </c>
      <c r="O25">
        <f t="shared" si="2"/>
        <v>-2.526714E-2</v>
      </c>
      <c r="P25" t="s">
        <v>17</v>
      </c>
    </row>
    <row r="26" spans="1:16" x14ac:dyDescent="0.25">
      <c r="B26" s="4">
        <v>10</v>
      </c>
      <c r="C26" s="4" t="s">
        <v>15</v>
      </c>
      <c r="D26" s="4">
        <v>-0.18656500000000001</v>
      </c>
      <c r="E26" s="4">
        <v>8.1530000000000005E-3</v>
      </c>
      <c r="F26" s="8">
        <f t="shared" si="3"/>
        <v>-1.5210644450000001E-3</v>
      </c>
      <c r="G26" s="4"/>
      <c r="H26" s="4">
        <v>0</v>
      </c>
      <c r="I26" s="8">
        <f t="shared" si="0"/>
        <v>0</v>
      </c>
      <c r="L26">
        <v>9</v>
      </c>
      <c r="M26">
        <v>8.9001999999999998E-2</v>
      </c>
      <c r="N26">
        <v>-0.18429999999999999</v>
      </c>
      <c r="O26">
        <f t="shared" si="2"/>
        <v>-1.6403068599999997E-2</v>
      </c>
      <c r="P26" t="s">
        <v>18</v>
      </c>
    </row>
    <row r="27" spans="1:16" x14ac:dyDescent="0.25">
      <c r="B27" s="5">
        <v>11</v>
      </c>
      <c r="C27" s="5" t="s">
        <v>16</v>
      </c>
      <c r="D27" s="5">
        <v>-3.9370000000000004E-3</v>
      </c>
      <c r="E27" s="5">
        <v>0</v>
      </c>
      <c r="F27" s="7">
        <f t="shared" si="3"/>
        <v>0</v>
      </c>
      <c r="H27">
        <v>0</v>
      </c>
      <c r="I27" s="7">
        <f t="shared" si="0"/>
        <v>0</v>
      </c>
      <c r="L27">
        <v>10</v>
      </c>
      <c r="M27">
        <v>3.8409999999999998E-3</v>
      </c>
      <c r="N27">
        <v>-0.216</v>
      </c>
      <c r="O27">
        <f t="shared" si="2"/>
        <v>-8.296559999999999E-4</v>
      </c>
      <c r="P27" t="s">
        <v>19</v>
      </c>
    </row>
    <row r="28" spans="1:16" x14ac:dyDescent="0.25">
      <c r="B28" s="3">
        <v>12</v>
      </c>
      <c r="C28" s="3" t="s">
        <v>17</v>
      </c>
      <c r="D28" s="3">
        <v>-2.6199999999999999E-3</v>
      </c>
      <c r="E28" s="3">
        <v>0</v>
      </c>
      <c r="F28" s="7">
        <f t="shared" si="3"/>
        <v>0</v>
      </c>
      <c r="H28">
        <v>7.0954000000000003E-2</v>
      </c>
      <c r="I28" s="7">
        <f t="shared" si="0"/>
        <v>-1.8589948000000001E-4</v>
      </c>
      <c r="L28">
        <v>11</v>
      </c>
      <c r="M28">
        <v>0.11044900000000001</v>
      </c>
      <c r="N28">
        <v>-1.4077</v>
      </c>
      <c r="O28">
        <f t="shared" si="2"/>
        <v>-0.1554790573</v>
      </c>
      <c r="P28" t="s">
        <v>22</v>
      </c>
    </row>
    <row r="29" spans="1:16" x14ac:dyDescent="0.25">
      <c r="B29" s="3">
        <v>13</v>
      </c>
      <c r="C29" s="3" t="s">
        <v>18</v>
      </c>
      <c r="D29" s="3">
        <v>6.4530000000000004E-3</v>
      </c>
      <c r="E29" s="3">
        <v>0.60018700000000003</v>
      </c>
      <c r="F29" s="7">
        <f t="shared" si="3"/>
        <v>3.8730067110000002E-3</v>
      </c>
      <c r="H29">
        <v>0.89098599999999994</v>
      </c>
      <c r="I29" s="7">
        <f t="shared" si="0"/>
        <v>5.7495326579999999E-3</v>
      </c>
      <c r="L29">
        <v>12</v>
      </c>
      <c r="M29">
        <v>0.42598799999999998</v>
      </c>
      <c r="N29">
        <v>-4.2191999999999998</v>
      </c>
      <c r="O29">
        <f t="shared" si="2"/>
        <v>-1.7973285695999999</v>
      </c>
      <c r="P29" t="s">
        <v>23</v>
      </c>
    </row>
    <row r="30" spans="1:16" x14ac:dyDescent="0.25">
      <c r="B30" s="3">
        <v>14</v>
      </c>
      <c r="C30" s="3" t="s">
        <v>19</v>
      </c>
      <c r="D30" s="3">
        <v>-2.6883000000000001E-2</v>
      </c>
      <c r="E30" s="3">
        <v>0.34682499999999999</v>
      </c>
      <c r="F30" s="7">
        <f t="shared" si="3"/>
        <v>-9.3236964750000005E-3</v>
      </c>
      <c r="H30">
        <v>3.8033999999999998E-2</v>
      </c>
      <c r="I30" s="7">
        <f t="shared" si="0"/>
        <v>-1.022468022E-3</v>
      </c>
      <c r="L30">
        <v>13</v>
      </c>
      <c r="M30">
        <v>0.44702599999999998</v>
      </c>
      <c r="N30">
        <v>-7.2407000000000004</v>
      </c>
      <c r="O30">
        <f t="shared" si="2"/>
        <v>-3.2367811581999999</v>
      </c>
      <c r="P30" t="s">
        <v>24</v>
      </c>
    </row>
    <row r="31" spans="1:16" x14ac:dyDescent="0.25">
      <c r="B31" s="3">
        <v>15</v>
      </c>
      <c r="C31" s="3" t="s">
        <v>20</v>
      </c>
      <c r="D31" s="3">
        <v>-4.8930000000000001E-2</v>
      </c>
      <c r="E31" s="3">
        <v>5.1199000000000001E-2</v>
      </c>
      <c r="F31" s="7">
        <f t="shared" si="3"/>
        <v>-2.5051670700000001E-3</v>
      </c>
      <c r="H31">
        <v>2.5000000000000001E-5</v>
      </c>
      <c r="I31" s="7">
        <f t="shared" si="0"/>
        <v>-1.2232500000000001E-6</v>
      </c>
      <c r="L31">
        <v>14</v>
      </c>
      <c r="M31">
        <v>1.6537E-2</v>
      </c>
      <c r="N31">
        <v>-8.7661999999999995</v>
      </c>
      <c r="O31">
        <f t="shared" si="2"/>
        <v>-0.14496664939999998</v>
      </c>
      <c r="P31" t="s">
        <v>25</v>
      </c>
    </row>
    <row r="32" spans="1:16" x14ac:dyDescent="0.25">
      <c r="B32" s="4">
        <v>16</v>
      </c>
      <c r="C32" s="4" t="s">
        <v>21</v>
      </c>
      <c r="D32" s="4">
        <v>-7.5516E-2</v>
      </c>
      <c r="E32" s="4">
        <v>1.789E-3</v>
      </c>
      <c r="F32" s="8">
        <f t="shared" si="3"/>
        <v>-1.3509812399999999E-4</v>
      </c>
      <c r="G32" s="4"/>
      <c r="H32" s="4">
        <v>0</v>
      </c>
      <c r="I32" s="8">
        <f t="shared" si="0"/>
        <v>0</v>
      </c>
    </row>
    <row r="33" spans="2:16" x14ac:dyDescent="0.25">
      <c r="B33" s="5">
        <v>17</v>
      </c>
      <c r="C33" s="5" t="s">
        <v>22</v>
      </c>
      <c r="D33" s="5">
        <v>-9.0931999999999999E-2</v>
      </c>
      <c r="E33" s="5">
        <v>0</v>
      </c>
      <c r="F33" s="7">
        <f t="shared" si="3"/>
        <v>0</v>
      </c>
      <c r="H33">
        <v>0</v>
      </c>
      <c r="I33" s="7">
        <f t="shared" si="0"/>
        <v>0</v>
      </c>
      <c r="O33">
        <f>SUM(O17:O31)</f>
        <v>0.87449928270000066</v>
      </c>
    </row>
    <row r="34" spans="2:16" x14ac:dyDescent="0.25">
      <c r="B34" s="3">
        <v>18</v>
      </c>
      <c r="C34" s="3" t="s">
        <v>23</v>
      </c>
      <c r="D34" s="3">
        <v>5.3702E-2</v>
      </c>
      <c r="E34" s="3">
        <v>6.9890000000000004E-3</v>
      </c>
      <c r="F34" s="7">
        <f t="shared" si="3"/>
        <v>3.7532327800000003E-4</v>
      </c>
      <c r="H34">
        <v>0</v>
      </c>
      <c r="I34" s="7">
        <f t="shared" si="0"/>
        <v>0</v>
      </c>
    </row>
    <row r="35" spans="2:16" x14ac:dyDescent="0.25">
      <c r="B35" s="3">
        <v>19</v>
      </c>
      <c r="C35" s="3" t="s">
        <v>24</v>
      </c>
      <c r="D35" s="3">
        <v>2.5850000000000001E-3</v>
      </c>
      <c r="E35" s="3">
        <v>0.51592400000000005</v>
      </c>
      <c r="F35" s="7">
        <f t="shared" si="3"/>
        <v>1.3336635400000001E-3</v>
      </c>
      <c r="H35">
        <v>0.238041</v>
      </c>
      <c r="I35" s="7">
        <f t="shared" si="0"/>
        <v>6.1533598500000002E-4</v>
      </c>
      <c r="O35">
        <f>O17+SUM(O20:O23)</f>
        <v>-0.10107915269999998</v>
      </c>
      <c r="P35" t="s">
        <v>2</v>
      </c>
    </row>
    <row r="36" spans="2:16" x14ac:dyDescent="0.25">
      <c r="B36" s="3">
        <v>20</v>
      </c>
      <c r="C36" s="3" t="s">
        <v>25</v>
      </c>
      <c r="D36" s="3">
        <v>1.2754E-2</v>
      </c>
      <c r="E36" s="3">
        <v>0.43430600000000003</v>
      </c>
      <c r="F36" s="7">
        <f t="shared" si="3"/>
        <v>5.5391387240000005E-3</v>
      </c>
      <c r="H36">
        <v>0.55386100000000005</v>
      </c>
      <c r="I36" s="7">
        <f t="shared" si="0"/>
        <v>7.0639431940000006E-3</v>
      </c>
      <c r="O36">
        <f>O18+SUM(O24:O27)</f>
        <v>-1.1491300999999995E-3</v>
      </c>
      <c r="P36" t="s">
        <v>3</v>
      </c>
    </row>
    <row r="37" spans="2:16" x14ac:dyDescent="0.25">
      <c r="B37" s="3">
        <v>21</v>
      </c>
      <c r="C37" s="3" t="s">
        <v>26</v>
      </c>
      <c r="D37" s="3">
        <v>-4.4086E-2</v>
      </c>
      <c r="E37" s="3">
        <v>4.2781E-2</v>
      </c>
      <c r="F37" s="7">
        <f t="shared" si="3"/>
        <v>-1.886043166E-3</v>
      </c>
      <c r="H37">
        <v>0.20768800000000001</v>
      </c>
      <c r="I37" s="7">
        <f t="shared" si="0"/>
        <v>-9.1561331680000014E-3</v>
      </c>
      <c r="O37">
        <f>O19+SUM(O28:O31)</f>
        <v>0.97672756550000095</v>
      </c>
      <c r="P37" s="3" t="s">
        <v>4</v>
      </c>
    </row>
    <row r="38" spans="2:16" x14ac:dyDescent="0.25">
      <c r="B38" s="4">
        <v>22</v>
      </c>
      <c r="C38" s="4" t="s">
        <v>27</v>
      </c>
      <c r="D38" s="4">
        <v>-6.0038000000000001E-2</v>
      </c>
      <c r="E38" s="4">
        <v>0</v>
      </c>
      <c r="F38" s="8">
        <f t="shared" si="3"/>
        <v>0</v>
      </c>
      <c r="G38" s="4"/>
      <c r="H38" s="4">
        <v>4.0999999999999999E-4</v>
      </c>
      <c r="I38" s="8">
        <f t="shared" si="0"/>
        <v>-2.4615580000000001E-5</v>
      </c>
    </row>
    <row r="39" spans="2:16" x14ac:dyDescent="0.25">
      <c r="F39" s="2">
        <f>SUM(F17:F38)</f>
        <v>0.87473199344100006</v>
      </c>
      <c r="I39" s="6">
        <f>SUM(I17:I38)</f>
        <v>0.92878344306900018</v>
      </c>
      <c r="O39">
        <f>SUM(O35:O37)</f>
        <v>0.87449928270000099</v>
      </c>
    </row>
    <row r="42" spans="2:16" x14ac:dyDescent="0.25">
      <c r="C42" t="s">
        <v>9</v>
      </c>
      <c r="F42">
        <f>F17</f>
        <v>0.88384600000000002</v>
      </c>
    </row>
    <row r="43" spans="2:16" x14ac:dyDescent="0.25">
      <c r="C43" t="s">
        <v>2</v>
      </c>
      <c r="F43">
        <f>F18+SUM(F21:F26)</f>
        <v>-9.9393341770999996E-2</v>
      </c>
    </row>
    <row r="44" spans="2:16" x14ac:dyDescent="0.25">
      <c r="C44" t="s">
        <v>3</v>
      </c>
      <c r="F44">
        <f>F19+SUM(F27:F32)</f>
        <v>-9.3859377500000001E-3</v>
      </c>
    </row>
    <row r="45" spans="2:16" x14ac:dyDescent="0.25">
      <c r="C45" s="4" t="s">
        <v>4</v>
      </c>
      <c r="F45">
        <f>F20+SUM(F33:F38)</f>
        <v>9.9665272962000007E-2</v>
      </c>
    </row>
    <row r="47" spans="2:16" x14ac:dyDescent="0.25">
      <c r="F47">
        <f>SUM(F42:F45)</f>
        <v>0.87473199344100006</v>
      </c>
    </row>
    <row r="49" spans="6:6" x14ac:dyDescent="0.25">
      <c r="F49">
        <f>F42-F47</f>
        <v>9.1140065589999653E-3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3025-574C-4794-83E6-4B159EDF01B7}">
  <dimension ref="A1:T19"/>
  <sheetViews>
    <sheetView workbookViewId="0">
      <selection activeCell="C4" sqref="C4"/>
    </sheetView>
  </sheetViews>
  <sheetFormatPr defaultRowHeight="15" x14ac:dyDescent="0.25"/>
  <sheetData>
    <row r="1" spans="2:20" x14ac:dyDescent="0.25">
      <c r="C1" s="3">
        <v>1.2995E-2</v>
      </c>
      <c r="D1" s="3">
        <v>-8.8819999999999993E-3</v>
      </c>
      <c r="E1" s="3">
        <v>-4.6115999999999997E-2</v>
      </c>
      <c r="F1" s="3">
        <v>-9.9503999999999995E-2</v>
      </c>
      <c r="G1" s="3">
        <v>-0.116825</v>
      </c>
      <c r="H1" s="4">
        <v>-0.18656500000000001</v>
      </c>
      <c r="I1" s="5">
        <v>-3.9370000000000004E-3</v>
      </c>
      <c r="J1" s="3">
        <v>-2.6199999999999999E-3</v>
      </c>
      <c r="K1" s="3">
        <v>6.4530000000000004E-3</v>
      </c>
      <c r="L1" s="3">
        <v>-2.6883000000000001E-2</v>
      </c>
      <c r="M1" s="3">
        <v>-4.8930000000000001E-2</v>
      </c>
      <c r="N1" s="4">
        <v>-7.5516E-2</v>
      </c>
      <c r="O1" s="5">
        <v>-9.0931999999999999E-2</v>
      </c>
      <c r="P1" s="3">
        <v>5.3702E-2</v>
      </c>
      <c r="Q1" s="3">
        <v>2.5850000000000001E-3</v>
      </c>
      <c r="R1" s="3">
        <v>1.2754E-2</v>
      </c>
      <c r="S1" s="3">
        <v>-4.4086E-2</v>
      </c>
      <c r="T1" s="4">
        <v>-6.0038000000000001E-2</v>
      </c>
    </row>
    <row r="2" spans="2:20" ht="15.75" thickBot="1" x14ac:dyDescent="0.3"/>
    <row r="3" spans="2:20" ht="15.75" thickBot="1" x14ac:dyDescent="0.3">
      <c r="B3" s="17"/>
      <c r="C3" s="19">
        <v>0</v>
      </c>
      <c r="D3" s="20">
        <v>1</v>
      </c>
      <c r="E3" s="20">
        <v>2</v>
      </c>
      <c r="F3" s="20">
        <v>3</v>
      </c>
      <c r="G3" s="20">
        <v>4</v>
      </c>
      <c r="H3" s="21">
        <v>5</v>
      </c>
      <c r="I3" s="19">
        <v>6</v>
      </c>
      <c r="J3" s="20">
        <v>7</v>
      </c>
      <c r="K3" s="20">
        <v>8</v>
      </c>
      <c r="L3" s="20">
        <v>9</v>
      </c>
      <c r="M3" s="20">
        <v>10</v>
      </c>
      <c r="N3" s="21">
        <v>11</v>
      </c>
      <c r="O3" s="19">
        <v>12</v>
      </c>
      <c r="P3" s="20">
        <v>13</v>
      </c>
      <c r="Q3" s="20">
        <v>14</v>
      </c>
      <c r="R3" s="20">
        <v>15</v>
      </c>
      <c r="S3" s="20">
        <v>16</v>
      </c>
      <c r="T3" s="21">
        <v>17</v>
      </c>
    </row>
    <row r="4" spans="2:20" x14ac:dyDescent="0.25">
      <c r="B4" s="18">
        <v>0</v>
      </c>
      <c r="C4" s="22">
        <v>0.22063199999999999</v>
      </c>
      <c r="D4" s="23">
        <v>0.59305699999999995</v>
      </c>
      <c r="E4" s="23">
        <v>0.18631200000000001</v>
      </c>
      <c r="F4" s="23">
        <v>0</v>
      </c>
      <c r="G4" s="23">
        <v>0</v>
      </c>
      <c r="H4" s="24">
        <v>0</v>
      </c>
      <c r="I4" s="22">
        <v>0.59973200000000004</v>
      </c>
      <c r="J4" s="23">
        <v>0.28757899999999997</v>
      </c>
      <c r="K4" s="23">
        <v>2.4050999999999999E-2</v>
      </c>
      <c r="L4" s="23">
        <v>0</v>
      </c>
      <c r="M4" s="23">
        <v>0</v>
      </c>
      <c r="N4" s="24">
        <v>0</v>
      </c>
      <c r="O4" s="22">
        <v>0</v>
      </c>
      <c r="P4" s="23">
        <v>0</v>
      </c>
      <c r="Q4" s="23">
        <v>0</v>
      </c>
      <c r="R4" s="23">
        <v>0</v>
      </c>
      <c r="S4" s="23">
        <v>0</v>
      </c>
      <c r="T4" s="24">
        <v>0</v>
      </c>
    </row>
    <row r="5" spans="2:20" x14ac:dyDescent="0.25">
      <c r="B5" s="17">
        <v>1</v>
      </c>
      <c r="C5" s="25">
        <v>0</v>
      </c>
      <c r="D5" s="26">
        <v>0.15865699999999999</v>
      </c>
      <c r="E5" s="26">
        <v>0.78160600000000002</v>
      </c>
      <c r="F5" s="26">
        <v>5.9736999999999998E-2</v>
      </c>
      <c r="G5" s="26">
        <v>6.8196119999999996E-7</v>
      </c>
      <c r="H5" s="27">
        <v>0</v>
      </c>
      <c r="I5" s="25">
        <v>3.6308519999999997E-8</v>
      </c>
      <c r="J5" s="26">
        <v>0.171316</v>
      </c>
      <c r="K5" s="26">
        <v>0.80886999999999998</v>
      </c>
      <c r="L5" s="26">
        <v>1.9813999999999998E-2</v>
      </c>
      <c r="M5" s="26">
        <v>0</v>
      </c>
      <c r="N5" s="27">
        <v>0</v>
      </c>
      <c r="O5" s="25">
        <v>0.391594</v>
      </c>
      <c r="P5" s="26">
        <v>0.46355800000000003</v>
      </c>
      <c r="Q5" s="26">
        <v>9.6670000000000006E-2</v>
      </c>
      <c r="R5" s="26">
        <v>0</v>
      </c>
      <c r="S5" s="26">
        <v>0</v>
      </c>
      <c r="T5" s="27">
        <v>0</v>
      </c>
    </row>
    <row r="6" spans="2:20" x14ac:dyDescent="0.25">
      <c r="B6" s="17">
        <v>2</v>
      </c>
      <c r="C6" s="25">
        <v>0</v>
      </c>
      <c r="D6" s="26">
        <v>6.991E-2</v>
      </c>
      <c r="E6" s="26">
        <v>0.81839499999999998</v>
      </c>
      <c r="F6" s="26">
        <v>0.11135</v>
      </c>
      <c r="G6" s="26">
        <v>3.4522760000000002E-4</v>
      </c>
      <c r="H6" s="27">
        <v>0</v>
      </c>
      <c r="I6" s="25">
        <v>0</v>
      </c>
      <c r="J6" s="26">
        <v>0.114437</v>
      </c>
      <c r="K6" s="26">
        <v>0.85753800000000002</v>
      </c>
      <c r="L6" s="26">
        <v>2.8021999999999998E-2</v>
      </c>
      <c r="M6" s="26">
        <v>3.0000000000000001E-6</v>
      </c>
      <c r="N6" s="27">
        <v>0</v>
      </c>
      <c r="O6" s="25">
        <v>0</v>
      </c>
      <c r="P6" s="26">
        <v>0</v>
      </c>
      <c r="Q6" s="26">
        <v>6.6281000000000007E-2</v>
      </c>
      <c r="R6" s="26">
        <v>0.38756600000000002</v>
      </c>
      <c r="S6" s="26">
        <v>0.48428399999999999</v>
      </c>
      <c r="T6" s="27">
        <v>6.1869E-2</v>
      </c>
    </row>
    <row r="7" spans="2:20" x14ac:dyDescent="0.25">
      <c r="B7" s="17">
        <v>3</v>
      </c>
      <c r="C7" s="25">
        <v>0.26482800000000001</v>
      </c>
      <c r="D7" s="26">
        <v>0.57827899999999999</v>
      </c>
      <c r="E7" s="26">
        <v>0.156718</v>
      </c>
      <c r="F7" s="26">
        <v>0</v>
      </c>
      <c r="G7" s="26">
        <v>0</v>
      </c>
      <c r="H7" s="27">
        <v>0</v>
      </c>
      <c r="I7" s="25">
        <v>0.49538989999999999</v>
      </c>
      <c r="J7" s="26">
        <v>7.1092000000000002E-2</v>
      </c>
      <c r="K7" s="26">
        <v>2.0630000000000002E-3</v>
      </c>
      <c r="L7" s="26">
        <v>0</v>
      </c>
      <c r="M7" s="26">
        <v>0</v>
      </c>
      <c r="N7" s="27">
        <v>0</v>
      </c>
      <c r="O7" s="25">
        <v>0</v>
      </c>
      <c r="P7" s="26">
        <v>0</v>
      </c>
      <c r="Q7" s="26">
        <v>0</v>
      </c>
      <c r="R7" s="26">
        <v>0</v>
      </c>
      <c r="S7" s="26">
        <v>0</v>
      </c>
      <c r="T7" s="27">
        <v>1</v>
      </c>
    </row>
    <row r="8" spans="2:20" ht="15.75" thickBot="1" x14ac:dyDescent="0.3">
      <c r="B8" s="18">
        <v>4</v>
      </c>
      <c r="C8" s="28">
        <v>0.56559899999999996</v>
      </c>
      <c r="D8" s="29">
        <v>0.30890699999999999</v>
      </c>
      <c r="E8" s="29">
        <v>2.9749999999999999E-2</v>
      </c>
      <c r="F8" s="29">
        <v>0</v>
      </c>
      <c r="G8" s="29">
        <v>0</v>
      </c>
      <c r="H8" s="30">
        <v>0</v>
      </c>
      <c r="I8" s="28">
        <v>0.61368920000000005</v>
      </c>
      <c r="J8" s="29">
        <v>0.23322200000000001</v>
      </c>
      <c r="K8" s="29">
        <v>1.6073E-2</v>
      </c>
      <c r="L8" s="29">
        <v>0</v>
      </c>
      <c r="M8" s="29">
        <v>0</v>
      </c>
      <c r="N8" s="30">
        <v>0</v>
      </c>
      <c r="O8" s="28">
        <v>0</v>
      </c>
      <c r="P8" s="29">
        <v>0</v>
      </c>
      <c r="Q8" s="29">
        <v>0.129021</v>
      </c>
      <c r="R8" s="29">
        <v>0.49379800000000001</v>
      </c>
      <c r="S8" s="29">
        <v>0.36243300000000001</v>
      </c>
      <c r="T8" s="30">
        <v>1.4748000000000001E-2</v>
      </c>
    </row>
    <row r="9" spans="2:20" ht="15.75" thickBot="1" x14ac:dyDescent="0.3"/>
    <row r="10" spans="2:20" x14ac:dyDescent="0.25">
      <c r="B10" s="18">
        <v>80</v>
      </c>
      <c r="C10" s="31">
        <v>0</v>
      </c>
      <c r="D10" s="32">
        <v>0</v>
      </c>
      <c r="E10" s="32">
        <v>0.25645299999999999</v>
      </c>
      <c r="F10" s="32">
        <v>0.49679600000000002</v>
      </c>
      <c r="G10" s="32">
        <v>0.2268676</v>
      </c>
      <c r="H10" s="33">
        <v>1.9883999999999999E-2</v>
      </c>
      <c r="I10" s="31">
        <v>0</v>
      </c>
      <c r="J10" s="32">
        <v>0</v>
      </c>
      <c r="K10" s="32">
        <v>0.177172</v>
      </c>
      <c r="L10" s="32">
        <v>0.43171799999999999</v>
      </c>
      <c r="M10" s="32">
        <v>0.31964199999999998</v>
      </c>
      <c r="N10" s="33">
        <v>7.1467000000000003E-2</v>
      </c>
      <c r="O10" s="31">
        <v>0</v>
      </c>
      <c r="P10" s="32">
        <v>6.8349999999999999E-3</v>
      </c>
      <c r="Q10" s="32">
        <v>0.51429599999999998</v>
      </c>
      <c r="R10" s="32">
        <v>0.43559399999999998</v>
      </c>
      <c r="S10" s="32">
        <v>4.3275000000000001E-2</v>
      </c>
      <c r="T10" s="33">
        <v>0</v>
      </c>
    </row>
    <row r="11" spans="2:20" x14ac:dyDescent="0.25">
      <c r="B11" s="17">
        <v>81</v>
      </c>
      <c r="C11" s="25">
        <v>0</v>
      </c>
      <c r="D11" s="26">
        <v>0</v>
      </c>
      <c r="E11" s="26">
        <v>0.48520400000000002</v>
      </c>
      <c r="F11" s="26">
        <v>0.44123600000000002</v>
      </c>
      <c r="G11" s="26">
        <v>7.2611469999999997E-2</v>
      </c>
      <c r="H11" s="27">
        <v>9.4899999999999997E-4</v>
      </c>
      <c r="I11" s="25">
        <v>0</v>
      </c>
      <c r="J11" s="26">
        <v>0</v>
      </c>
      <c r="K11" s="26">
        <v>0.62199000000000004</v>
      </c>
      <c r="L11" s="26">
        <v>0.33218500000000001</v>
      </c>
      <c r="M11" s="26">
        <v>4.4462000000000002E-2</v>
      </c>
      <c r="N11" s="27">
        <v>1.3630000000000001E-3</v>
      </c>
      <c r="O11" s="25">
        <v>0</v>
      </c>
      <c r="P11" s="26">
        <v>6.228E-3</v>
      </c>
      <c r="Q11" s="26">
        <v>0.50763899999999995</v>
      </c>
      <c r="R11" s="26">
        <v>0.440801</v>
      </c>
      <c r="S11" s="26">
        <v>4.5331999999999997E-2</v>
      </c>
      <c r="T11" s="27">
        <v>0</v>
      </c>
    </row>
    <row r="12" spans="2:20" x14ac:dyDescent="0.25">
      <c r="B12" s="17">
        <v>82</v>
      </c>
      <c r="C12" s="25">
        <v>0</v>
      </c>
      <c r="D12" s="26">
        <v>3.7880000000000001E-3</v>
      </c>
      <c r="E12" s="26">
        <v>0.74763000000000002</v>
      </c>
      <c r="F12" s="26">
        <v>0.24155499999999999</v>
      </c>
      <c r="G12" s="26">
        <v>7.0278049999999998E-3</v>
      </c>
      <c r="H12" s="27">
        <v>0</v>
      </c>
      <c r="I12" s="25">
        <v>0</v>
      </c>
      <c r="J12" s="26">
        <v>0</v>
      </c>
      <c r="K12" s="26">
        <v>0.62102199999999996</v>
      </c>
      <c r="L12" s="26">
        <v>0.33284799999999998</v>
      </c>
      <c r="M12" s="26">
        <v>4.4748999999999997E-2</v>
      </c>
      <c r="N12" s="27">
        <v>1.3799999999999999E-3</v>
      </c>
      <c r="O12" s="25">
        <v>0</v>
      </c>
      <c r="P12" s="26">
        <v>5.496E-3</v>
      </c>
      <c r="Q12" s="26">
        <v>0.49895899999999999</v>
      </c>
      <c r="R12" s="26">
        <v>0.44744699999999998</v>
      </c>
      <c r="S12" s="26">
        <v>4.8099000000000003E-2</v>
      </c>
      <c r="T12" s="27">
        <v>0</v>
      </c>
    </row>
    <row r="13" spans="2:20" x14ac:dyDescent="0.25">
      <c r="B13" s="17">
        <v>83</v>
      </c>
      <c r="C13" s="25">
        <v>0</v>
      </c>
      <c r="D13" s="26">
        <v>0.114372</v>
      </c>
      <c r="E13" s="26">
        <v>0.80545999999999995</v>
      </c>
      <c r="F13" s="26">
        <v>8.0124000000000001E-2</v>
      </c>
      <c r="G13" s="26">
        <v>4.4089199999999998E-5</v>
      </c>
      <c r="H13" s="27">
        <v>0</v>
      </c>
      <c r="I13" s="25">
        <v>0</v>
      </c>
      <c r="J13" s="26">
        <v>0</v>
      </c>
      <c r="K13" s="26">
        <v>0.56286700000000001</v>
      </c>
      <c r="L13" s="26">
        <v>0.37035400000000002</v>
      </c>
      <c r="M13" s="26">
        <v>6.4035999999999996E-2</v>
      </c>
      <c r="N13" s="27">
        <v>2.7439999999999999E-3</v>
      </c>
      <c r="O13" s="25">
        <v>1.7E-5</v>
      </c>
      <c r="P13" s="26">
        <v>0.19847999999999999</v>
      </c>
      <c r="Q13" s="26">
        <v>0.73501300000000003</v>
      </c>
      <c r="R13" s="26">
        <v>6.6489999999999994E-2</v>
      </c>
      <c r="S13" s="26">
        <v>0</v>
      </c>
      <c r="T13" s="27">
        <v>0</v>
      </c>
    </row>
    <row r="14" spans="2:20" ht="15.75" thickBot="1" x14ac:dyDescent="0.3">
      <c r="B14" s="18">
        <v>84</v>
      </c>
      <c r="C14" s="28">
        <v>0</v>
      </c>
      <c r="D14" s="29">
        <v>0</v>
      </c>
      <c r="E14" s="29">
        <v>0.52383500000000005</v>
      </c>
      <c r="F14" s="29">
        <v>0.419047</v>
      </c>
      <c r="G14" s="29">
        <v>5.6697490000000003E-2</v>
      </c>
      <c r="H14" s="30">
        <v>4.2099999999999999E-4</v>
      </c>
      <c r="I14" s="28">
        <v>0</v>
      </c>
      <c r="J14" s="29">
        <v>0</v>
      </c>
      <c r="K14" s="29">
        <v>0.60191799999999995</v>
      </c>
      <c r="L14" s="29">
        <v>0.34568700000000002</v>
      </c>
      <c r="M14" s="29">
        <v>5.0644000000000002E-2</v>
      </c>
      <c r="N14" s="30">
        <v>1.7520000000000001E-3</v>
      </c>
      <c r="O14" s="28">
        <v>0</v>
      </c>
      <c r="P14" s="29">
        <v>4.6855000000000001E-2</v>
      </c>
      <c r="Q14" s="29">
        <v>0.68451799999999996</v>
      </c>
      <c r="R14" s="29">
        <v>0.26181900000000002</v>
      </c>
      <c r="S14" s="29">
        <v>6.8089999999999999E-3</v>
      </c>
      <c r="T14" s="30">
        <v>0</v>
      </c>
    </row>
    <row r="15" spans="2:20" ht="15.75" thickBot="1" x14ac:dyDescent="0.3"/>
    <row r="16" spans="2:20" ht="15.75" thickBot="1" x14ac:dyDescent="0.3">
      <c r="C16" s="39" t="s">
        <v>40</v>
      </c>
      <c r="D16" s="40" t="s">
        <v>42</v>
      </c>
      <c r="E16" s="40" t="s">
        <v>2</v>
      </c>
      <c r="F16" s="40" t="s">
        <v>43</v>
      </c>
      <c r="G16" s="41" t="s">
        <v>44</v>
      </c>
      <c r="I16" s="34" t="s">
        <v>39</v>
      </c>
    </row>
    <row r="17" spans="1:9" x14ac:dyDescent="0.25">
      <c r="A17" t="s">
        <v>46</v>
      </c>
      <c r="C17" s="36"/>
      <c r="D17" s="3">
        <f>Sheet1!D17</f>
        <v>0.88384600000000002</v>
      </c>
      <c r="E17" s="3">
        <f>Sheet1!D18</f>
        <v>-9.8141999999999993E-2</v>
      </c>
      <c r="F17" s="3">
        <f>Sheet1!D19</f>
        <v>-2.3751999999999999E-2</v>
      </c>
      <c r="G17" s="37">
        <f>Sheet1!D20</f>
        <v>7.4710000000000002E-3</v>
      </c>
      <c r="I17" s="35" t="s">
        <v>48</v>
      </c>
    </row>
    <row r="18" spans="1:9" ht="15.75" thickBot="1" x14ac:dyDescent="0.3">
      <c r="A18" t="s">
        <v>45</v>
      </c>
      <c r="C18" s="36"/>
      <c r="D18" s="3">
        <v>1</v>
      </c>
      <c r="E18" s="3">
        <v>4.1100999999999999E-2</v>
      </c>
      <c r="F18" s="3">
        <v>8.7240000000000009E-3</v>
      </c>
      <c r="G18" s="37">
        <v>1.7083839999999999</v>
      </c>
      <c r="H18" t="s">
        <v>47</v>
      </c>
      <c r="I18" s="35"/>
    </row>
    <row r="19" spans="1:9" ht="15.75" thickBot="1" x14ac:dyDescent="0.3">
      <c r="B19" s="18">
        <v>0</v>
      </c>
      <c r="C19" s="39">
        <f>SUMPRODUCT($C$1:$H$1,C4:H4)+SUMPRODUCT(I1:N1,I4:N4)+SUMPRODUCT(O1:T1,O4:T4)</f>
        <v>-1.3951784387E-2</v>
      </c>
      <c r="D19" s="40">
        <f>D17*D18</f>
        <v>0.88384600000000002</v>
      </c>
      <c r="E19" s="40">
        <f t="shared" ref="E19:G19" si="0">E17*E18</f>
        <v>-4.0337343419999993E-3</v>
      </c>
      <c r="F19" s="40">
        <f t="shared" si="0"/>
        <v>-2.0721244800000002E-4</v>
      </c>
      <c r="G19" s="41">
        <f t="shared" si="0"/>
        <v>1.2763336864E-2</v>
      </c>
      <c r="H19" s="38">
        <f t="shared" ref="H19" si="1">SUM(C19:G19)</f>
        <v>0.87841660568699997</v>
      </c>
      <c r="I19" s="38">
        <v>0.87841740000000001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E8D3-849B-4FAC-9716-3B0024EC97A6}">
  <dimension ref="A1:J51"/>
  <sheetViews>
    <sheetView workbookViewId="0">
      <selection activeCell="M17" sqref="M17"/>
    </sheetView>
  </sheetViews>
  <sheetFormatPr defaultRowHeight="15" x14ac:dyDescent="0.25"/>
  <sheetData>
    <row r="1" spans="1:10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</row>
    <row r="2" spans="1:10" x14ac:dyDescent="0.25">
      <c r="A2">
        <v>3.6030489999999999</v>
      </c>
      <c r="B2">
        <v>0.463449377</v>
      </c>
      <c r="C2">
        <v>0.37792926999999998</v>
      </c>
      <c r="D2">
        <v>0.82933515000000002</v>
      </c>
      <c r="E2">
        <v>0.15810073999999999</v>
      </c>
      <c r="F2">
        <v>4.7472370000000002</v>
      </c>
      <c r="G2">
        <v>1.9868292030000001</v>
      </c>
      <c r="H2">
        <v>2.1294390000000001</v>
      </c>
      <c r="I2" s="43">
        <v>0.63096839999999998</v>
      </c>
      <c r="J2">
        <v>0</v>
      </c>
    </row>
    <row r="3" spans="1:10" x14ac:dyDescent="0.25">
      <c r="A3">
        <v>11.475237</v>
      </c>
      <c r="B3">
        <v>0.49918802899999998</v>
      </c>
      <c r="C3">
        <v>0.75427502999999996</v>
      </c>
      <c r="D3">
        <v>0.54659075000000001</v>
      </c>
      <c r="E3">
        <v>0.80642636000000001</v>
      </c>
      <c r="F3">
        <v>9.3805800000000001</v>
      </c>
      <c r="G3">
        <v>1.9999934930000001</v>
      </c>
      <c r="H3">
        <v>4.5201719999999996</v>
      </c>
      <c r="I3" s="43">
        <v>2.8604150000000002</v>
      </c>
      <c r="J3">
        <v>0</v>
      </c>
    </row>
    <row r="4" spans="1:10" x14ac:dyDescent="0.25">
      <c r="A4">
        <v>4.7701409999999997</v>
      </c>
      <c r="B4">
        <v>0.251468407</v>
      </c>
      <c r="C4">
        <v>0.57374111000000005</v>
      </c>
      <c r="D4">
        <v>0.83591625999999997</v>
      </c>
      <c r="E4">
        <v>0.80291449999999998</v>
      </c>
      <c r="F4">
        <v>5.1145740000000002</v>
      </c>
      <c r="G4">
        <v>1.420722453</v>
      </c>
      <c r="H4">
        <v>3.1502509999999999</v>
      </c>
      <c r="I4" s="43">
        <v>0.54360039999999998</v>
      </c>
      <c r="J4">
        <v>0</v>
      </c>
    </row>
    <row r="5" spans="1:10" x14ac:dyDescent="0.25">
      <c r="A5">
        <v>13.196159</v>
      </c>
      <c r="B5">
        <v>0.39004318199999999</v>
      </c>
      <c r="C5">
        <v>0.71161973000000001</v>
      </c>
      <c r="D5">
        <v>0.29119665</v>
      </c>
      <c r="E5">
        <v>0.46709307999999999</v>
      </c>
      <c r="F5">
        <v>13.968225</v>
      </c>
      <c r="G5">
        <v>1.8818534259999999</v>
      </c>
      <c r="H5">
        <v>4.150544</v>
      </c>
      <c r="I5" s="43">
        <v>7.9358269999999997</v>
      </c>
      <c r="J5">
        <v>0</v>
      </c>
    </row>
    <row r="6" spans="1:10" x14ac:dyDescent="0.25">
      <c r="A6">
        <v>13.887841</v>
      </c>
      <c r="B6">
        <v>0.672443232</v>
      </c>
      <c r="C6">
        <v>0.73468829000000002</v>
      </c>
      <c r="D6">
        <v>0.2303191</v>
      </c>
      <c r="E6">
        <v>7.8845109999999996E-2</v>
      </c>
      <c r="F6">
        <v>14.978666</v>
      </c>
      <c r="G6">
        <v>1.7136189820000001</v>
      </c>
      <c r="H6">
        <v>4.3465249999999997</v>
      </c>
      <c r="I6" s="43">
        <v>8.9185219999999994</v>
      </c>
      <c r="J6">
        <v>0</v>
      </c>
    </row>
    <row r="7" spans="1:10" x14ac:dyDescent="0.25">
      <c r="A7">
        <v>13.904764999999999</v>
      </c>
      <c r="B7">
        <v>0.408564551</v>
      </c>
      <c r="C7">
        <v>0.96453504999999995</v>
      </c>
      <c r="D7">
        <v>0.12424414</v>
      </c>
      <c r="E7">
        <v>0.12732859999999999</v>
      </c>
      <c r="F7">
        <v>13.890471</v>
      </c>
      <c r="G7">
        <v>1.918051577</v>
      </c>
      <c r="H7">
        <v>6.8831069999999999</v>
      </c>
      <c r="I7" s="43">
        <v>5.0893119999999996</v>
      </c>
      <c r="J7">
        <v>0</v>
      </c>
    </row>
    <row r="8" spans="1:10" x14ac:dyDescent="0.25">
      <c r="A8">
        <v>17.049026999999999</v>
      </c>
      <c r="B8">
        <v>0.44325097699999999</v>
      </c>
      <c r="C8">
        <v>0.93129867</v>
      </c>
      <c r="D8">
        <v>0.13230057000000001</v>
      </c>
      <c r="E8">
        <v>0.1038089</v>
      </c>
      <c r="F8">
        <v>14.011215</v>
      </c>
      <c r="G8">
        <v>1.9682995160000001</v>
      </c>
      <c r="H8">
        <v>6.4404430000000001</v>
      </c>
      <c r="I8" s="43">
        <v>5.6024719999999997</v>
      </c>
      <c r="J8">
        <v>0</v>
      </c>
    </row>
    <row r="9" spans="1:10" x14ac:dyDescent="0.25">
      <c r="A9">
        <v>12.314289</v>
      </c>
      <c r="B9">
        <v>0.287211298</v>
      </c>
      <c r="C9">
        <v>0.65014331999999997</v>
      </c>
      <c r="D9">
        <v>0.11728524</v>
      </c>
      <c r="E9">
        <v>0.33273856000000002</v>
      </c>
      <c r="F9">
        <v>9.8736289999999993</v>
      </c>
      <c r="G9">
        <v>1.5695101979999999</v>
      </c>
      <c r="H9">
        <v>3.6703489999999999</v>
      </c>
      <c r="I9" s="43">
        <v>4.6337700000000002</v>
      </c>
      <c r="J9">
        <v>0</v>
      </c>
    </row>
    <row r="10" spans="1:10" x14ac:dyDescent="0.25">
      <c r="A10">
        <v>10.179847000000001</v>
      </c>
      <c r="B10">
        <v>0.86702355600000003</v>
      </c>
      <c r="C10">
        <v>0.96121809000000002</v>
      </c>
      <c r="D10">
        <v>0.77937497</v>
      </c>
      <c r="E10">
        <v>0.39914296999999999</v>
      </c>
      <c r="F10">
        <v>9.1368299999999998</v>
      </c>
      <c r="G10">
        <v>0.81142423600000002</v>
      </c>
      <c r="H10">
        <v>6.8375959999999996</v>
      </c>
      <c r="I10" s="43">
        <v>1.4878100000000001</v>
      </c>
      <c r="J10">
        <v>0</v>
      </c>
    </row>
    <row r="11" spans="1:10" x14ac:dyDescent="0.25">
      <c r="A11">
        <v>3.2543099999999998</v>
      </c>
      <c r="B11">
        <v>0.723745588</v>
      </c>
      <c r="C11">
        <v>0.46636573999999997</v>
      </c>
      <c r="D11">
        <v>0.89148463</v>
      </c>
      <c r="E11">
        <v>0.80620941000000002</v>
      </c>
      <c r="F11">
        <v>4.1596679999999999</v>
      </c>
      <c r="G11">
        <v>1.525918863</v>
      </c>
      <c r="H11">
        <v>2.541442</v>
      </c>
      <c r="I11" s="43">
        <v>9.2307620000000007E-2</v>
      </c>
      <c r="J11">
        <v>0</v>
      </c>
    </row>
    <row r="12" spans="1:10" x14ac:dyDescent="0.25">
      <c r="A12">
        <v>2.7011569999999998</v>
      </c>
      <c r="B12">
        <v>0.78386620799999995</v>
      </c>
      <c r="C12">
        <v>0.14683305999999999</v>
      </c>
      <c r="D12">
        <v>0.98816912999999995</v>
      </c>
      <c r="E12">
        <v>1.9901329999999998E-2</v>
      </c>
      <c r="F12">
        <v>2.5973730000000002</v>
      </c>
      <c r="G12">
        <v>1.2560370190000001</v>
      </c>
      <c r="H12">
        <v>1.3413360000000001</v>
      </c>
      <c r="I12" s="43">
        <v>4.8114290000000002E-7</v>
      </c>
      <c r="J12">
        <v>0</v>
      </c>
    </row>
    <row r="13" spans="1:10" x14ac:dyDescent="0.25">
      <c r="A13">
        <v>13.160522</v>
      </c>
      <c r="B13">
        <v>0.22060489</v>
      </c>
      <c r="C13">
        <v>0.74113256000000005</v>
      </c>
      <c r="D13">
        <v>0.32531528999999998</v>
      </c>
      <c r="E13">
        <v>0.43131404000000001</v>
      </c>
      <c r="F13">
        <v>12.490709000000001</v>
      </c>
      <c r="G13">
        <v>1.277774119</v>
      </c>
      <c r="H13">
        <v>4.4029069999999999</v>
      </c>
      <c r="I13" s="43">
        <v>6.8100269999999998</v>
      </c>
      <c r="J13">
        <v>0</v>
      </c>
    </row>
    <row r="14" spans="1:10" x14ac:dyDescent="0.25">
      <c r="A14">
        <v>12.424721999999999</v>
      </c>
      <c r="B14">
        <v>0.80187178000000003</v>
      </c>
      <c r="C14">
        <v>0.68066386999999995</v>
      </c>
      <c r="D14">
        <v>0.26305856</v>
      </c>
      <c r="E14">
        <v>0.22017442000000001</v>
      </c>
      <c r="F14">
        <v>13.680553</v>
      </c>
      <c r="G14">
        <v>1.1660355950000001</v>
      </c>
      <c r="H14">
        <v>3.90137</v>
      </c>
      <c r="I14" s="43">
        <v>8.6131480000000007</v>
      </c>
      <c r="J14">
        <v>0</v>
      </c>
    </row>
    <row r="15" spans="1:10" x14ac:dyDescent="0.25">
      <c r="A15">
        <v>6.859693</v>
      </c>
      <c r="B15">
        <v>0.24981651199999999</v>
      </c>
      <c r="C15">
        <v>0.19275265999999999</v>
      </c>
      <c r="D15">
        <v>0.57745555999999998</v>
      </c>
      <c r="E15">
        <v>0.33236133000000001</v>
      </c>
      <c r="F15">
        <v>5.9431159999999998</v>
      </c>
      <c r="G15">
        <v>1.413398114</v>
      </c>
      <c r="H15">
        <v>1.4703569999999999</v>
      </c>
      <c r="I15" s="43">
        <v>3.059361</v>
      </c>
      <c r="J15">
        <v>0</v>
      </c>
    </row>
    <row r="16" spans="1:10" x14ac:dyDescent="0.25">
      <c r="A16">
        <v>13.43221</v>
      </c>
      <c r="B16">
        <v>0.29261871900000003</v>
      </c>
      <c r="C16">
        <v>0.57676547</v>
      </c>
      <c r="D16">
        <v>0.21184470999999999</v>
      </c>
      <c r="E16">
        <v>0.57311681000000003</v>
      </c>
      <c r="F16">
        <v>13.555237</v>
      </c>
      <c r="G16">
        <v>1.59034114</v>
      </c>
      <c r="H16">
        <v>3.1693639999999998</v>
      </c>
      <c r="I16" s="43">
        <v>8.7955319999999997</v>
      </c>
      <c r="J16">
        <v>0</v>
      </c>
    </row>
    <row r="17" spans="1:10" x14ac:dyDescent="0.25">
      <c r="A17">
        <v>7.3203040000000001</v>
      </c>
      <c r="B17">
        <v>0.94001834799999995</v>
      </c>
      <c r="C17">
        <v>0.14973132</v>
      </c>
      <c r="D17">
        <v>0.12247756999999999</v>
      </c>
      <c r="E17">
        <v>0.41980977000000003</v>
      </c>
      <c r="F17">
        <v>6.6983199999999998</v>
      </c>
      <c r="G17">
        <v>0.37464938399999997</v>
      </c>
      <c r="H17">
        <v>1.3491340000000001</v>
      </c>
      <c r="I17" s="43">
        <v>4.9745369999999998</v>
      </c>
      <c r="J17">
        <v>0</v>
      </c>
    </row>
    <row r="18" spans="1:10" x14ac:dyDescent="0.25">
      <c r="A18">
        <v>8.3635990000000007</v>
      </c>
      <c r="B18">
        <v>0.47274180500000001</v>
      </c>
      <c r="C18">
        <v>8.7771310000000005E-2</v>
      </c>
      <c r="D18">
        <v>0.81448357000000005</v>
      </c>
      <c r="E18">
        <v>0.76662425000000001</v>
      </c>
      <c r="F18">
        <v>4.0379839999999998</v>
      </c>
      <c r="G18">
        <v>1.9926712740000001</v>
      </c>
      <c r="H18">
        <v>1.1918930000000001</v>
      </c>
      <c r="I18" s="43">
        <v>0.85341959999999994</v>
      </c>
      <c r="J18">
        <v>0</v>
      </c>
    </row>
    <row r="19" spans="1:10" x14ac:dyDescent="0.25">
      <c r="A19">
        <v>1.8272200000000001</v>
      </c>
      <c r="B19">
        <v>0.99890284500000004</v>
      </c>
      <c r="C19">
        <v>3.6393000000000002E-2</v>
      </c>
      <c r="D19">
        <v>5.0415960000000003E-2</v>
      </c>
      <c r="E19">
        <v>0.80887766999999999</v>
      </c>
      <c r="F19">
        <v>1.8462970000000001</v>
      </c>
      <c r="G19">
        <v>6.8936129999999998E-3</v>
      </c>
      <c r="H19">
        <v>1.0754999999999999</v>
      </c>
      <c r="I19" s="43">
        <v>0.76390279999999999</v>
      </c>
      <c r="J19">
        <v>0</v>
      </c>
    </row>
    <row r="20" spans="1:10" x14ac:dyDescent="0.25">
      <c r="A20">
        <v>11.344696000000001</v>
      </c>
      <c r="B20">
        <v>0.391936057</v>
      </c>
      <c r="C20">
        <v>0.72143301000000004</v>
      </c>
      <c r="D20">
        <v>0.42774706000000001</v>
      </c>
      <c r="E20">
        <v>0.35259459999999998</v>
      </c>
      <c r="F20">
        <v>9.6821219999999997</v>
      </c>
      <c r="G20">
        <v>1.8858473179999999</v>
      </c>
      <c r="H20">
        <v>4.2328099999999997</v>
      </c>
      <c r="I20" s="43">
        <v>3.5634649999999999</v>
      </c>
      <c r="J20">
        <v>0</v>
      </c>
    </row>
    <row r="21" spans="1:10" x14ac:dyDescent="0.25">
      <c r="A21">
        <v>5.1592039999999999</v>
      </c>
      <c r="B21">
        <v>3.8698593000000003E-2</v>
      </c>
      <c r="C21">
        <v>0.93826520999999996</v>
      </c>
      <c r="D21">
        <v>0.94651470000000004</v>
      </c>
      <c r="E21">
        <v>0.67763545999999997</v>
      </c>
      <c r="F21">
        <v>6.7759159999999996</v>
      </c>
      <c r="G21">
        <v>0.24255189199999999</v>
      </c>
      <c r="H21">
        <v>6.5308060000000001</v>
      </c>
      <c r="I21" s="43">
        <v>2.5576309999999999E-3</v>
      </c>
      <c r="J21">
        <v>0</v>
      </c>
    </row>
    <row r="22" spans="1:10" x14ac:dyDescent="0.25">
      <c r="A22">
        <v>13.531616</v>
      </c>
      <c r="B22">
        <v>0.57606307000000001</v>
      </c>
      <c r="C22">
        <v>0.89395376999999998</v>
      </c>
      <c r="D22">
        <v>0.3872582</v>
      </c>
      <c r="E22">
        <v>0.16963230000000001</v>
      </c>
      <c r="F22">
        <v>12.563943999999999</v>
      </c>
      <c r="G22">
        <v>1.943169707</v>
      </c>
      <c r="H22">
        <v>5.9769329999999998</v>
      </c>
      <c r="I22" s="43">
        <v>4.6438410000000001</v>
      </c>
      <c r="J22">
        <v>0</v>
      </c>
    </row>
    <row r="23" spans="1:10" x14ac:dyDescent="0.25">
      <c r="A23">
        <v>11.450735</v>
      </c>
      <c r="B23">
        <v>0.95129308800000001</v>
      </c>
      <c r="C23">
        <v>0.38514407000000001</v>
      </c>
      <c r="D23">
        <v>0.38567054000000001</v>
      </c>
      <c r="E23">
        <v>0.78617678999999996</v>
      </c>
      <c r="F23">
        <v>7.1591050000000003</v>
      </c>
      <c r="G23">
        <v>0.30484168499999997</v>
      </c>
      <c r="H23">
        <v>2.1603889999999999</v>
      </c>
      <c r="I23" s="43">
        <v>4.6938740000000001</v>
      </c>
      <c r="J23">
        <v>0</v>
      </c>
    </row>
    <row r="24" spans="1:10" x14ac:dyDescent="0.25">
      <c r="A24">
        <v>3.1605569999999998</v>
      </c>
      <c r="B24">
        <v>0.74098145500000001</v>
      </c>
      <c r="C24">
        <v>4.1041340000000003E-2</v>
      </c>
      <c r="D24">
        <v>3.4982100000000002E-2</v>
      </c>
      <c r="E24">
        <v>0.38007104000000003</v>
      </c>
      <c r="F24">
        <v>2.8390960000000001</v>
      </c>
      <c r="G24">
        <v>1.453708958</v>
      </c>
      <c r="H24">
        <v>1.0855459999999999</v>
      </c>
      <c r="I24" s="43">
        <v>0.29984110000000003</v>
      </c>
      <c r="J24">
        <v>0</v>
      </c>
    </row>
    <row r="25" spans="1:10" x14ac:dyDescent="0.25">
      <c r="A25">
        <v>7.9371910000000003</v>
      </c>
      <c r="B25">
        <v>0.70047979500000002</v>
      </c>
      <c r="C25">
        <v>0.29570358000000002</v>
      </c>
      <c r="D25">
        <v>0.41575314000000002</v>
      </c>
      <c r="E25">
        <v>0.84600843999999997</v>
      </c>
      <c r="F25">
        <v>7.2632589999999997</v>
      </c>
      <c r="G25">
        <v>1.6162601889999999</v>
      </c>
      <c r="H25">
        <v>1.8065290000000001</v>
      </c>
      <c r="I25" s="43">
        <v>3.8404699999999998</v>
      </c>
      <c r="J25">
        <v>0</v>
      </c>
    </row>
    <row r="26" spans="1:10" x14ac:dyDescent="0.25">
      <c r="A26">
        <v>12.578639000000001</v>
      </c>
      <c r="B26">
        <v>0.103585314</v>
      </c>
      <c r="C26">
        <v>0.63752465000000003</v>
      </c>
      <c r="D26">
        <v>0.40388774</v>
      </c>
      <c r="E26">
        <v>0.33720773999999998</v>
      </c>
      <c r="F26">
        <v>8.3699999999999992</v>
      </c>
      <c r="G26">
        <v>0.63941896200000004</v>
      </c>
      <c r="H26">
        <v>3.578878</v>
      </c>
      <c r="I26" s="43">
        <v>4.1517030000000004</v>
      </c>
      <c r="J26">
        <v>0</v>
      </c>
    </row>
    <row r="27" spans="1:10" x14ac:dyDescent="0.25">
      <c r="A27">
        <v>14.888441</v>
      </c>
      <c r="B27">
        <v>0.71638961700000003</v>
      </c>
      <c r="C27">
        <v>0.34382028999999997</v>
      </c>
      <c r="D27">
        <v>0.23592694</v>
      </c>
      <c r="E27">
        <v>0.20172796000000001</v>
      </c>
      <c r="F27">
        <v>12.455394999999999</v>
      </c>
      <c r="G27">
        <v>1.5553868259999999</v>
      </c>
      <c r="H27">
        <v>1.989017</v>
      </c>
      <c r="I27" s="43">
        <v>8.9109920000000002</v>
      </c>
      <c r="J27">
        <v>0</v>
      </c>
    </row>
    <row r="28" spans="1:10" x14ac:dyDescent="0.25">
      <c r="A28">
        <v>14.380946</v>
      </c>
      <c r="B28">
        <v>0.521485596</v>
      </c>
      <c r="C28">
        <v>0.34792485000000001</v>
      </c>
      <c r="D28">
        <v>0.18279518</v>
      </c>
      <c r="E28">
        <v>0.49400196000000002</v>
      </c>
      <c r="F28">
        <v>12.114720999999999</v>
      </c>
      <c r="G28">
        <v>1.995445616</v>
      </c>
      <c r="H28">
        <v>2.0054120000000002</v>
      </c>
      <c r="I28" s="43">
        <v>8.1138630000000003</v>
      </c>
      <c r="J28">
        <v>0</v>
      </c>
    </row>
    <row r="29" spans="1:10" x14ac:dyDescent="0.25">
      <c r="A29">
        <v>7.1787390000000002</v>
      </c>
      <c r="B29">
        <v>0.76156074600000001</v>
      </c>
      <c r="C29">
        <v>0.46404539</v>
      </c>
      <c r="D29">
        <v>0.30309498000000001</v>
      </c>
      <c r="E29">
        <v>0.85623899000000003</v>
      </c>
      <c r="F29">
        <v>11.461449</v>
      </c>
      <c r="G29">
        <v>1.361929183</v>
      </c>
      <c r="H29">
        <v>2.5296750000000001</v>
      </c>
      <c r="I29" s="43">
        <v>7.5698449999999999</v>
      </c>
      <c r="J29">
        <v>0</v>
      </c>
    </row>
    <row r="30" spans="1:10" x14ac:dyDescent="0.25">
      <c r="A30">
        <v>8.9385980000000007</v>
      </c>
      <c r="B30">
        <v>0.10893533499999999</v>
      </c>
      <c r="C30">
        <v>0.33094658999999998</v>
      </c>
      <c r="D30">
        <v>8.9684139999999996E-2</v>
      </c>
      <c r="E30">
        <v>0.77692897000000005</v>
      </c>
      <c r="F30">
        <v>5.4284619999999997</v>
      </c>
      <c r="G30">
        <v>0.67117805100000005</v>
      </c>
      <c r="H30">
        <v>1.9384589999999999</v>
      </c>
      <c r="I30" s="43">
        <v>2.8188249999999999</v>
      </c>
      <c r="J30">
        <v>0</v>
      </c>
    </row>
    <row r="31" spans="1:10" x14ac:dyDescent="0.25">
      <c r="A31">
        <v>3.0715059999999998</v>
      </c>
      <c r="B31">
        <v>4.2249664999999999E-2</v>
      </c>
      <c r="C31">
        <v>0.83075905000000005</v>
      </c>
      <c r="D31">
        <v>0.9340927</v>
      </c>
      <c r="E31">
        <v>0.80283526000000005</v>
      </c>
      <c r="F31">
        <v>5.5397280000000002</v>
      </c>
      <c r="G31">
        <v>0.264683691</v>
      </c>
      <c r="H31">
        <v>5.2673009999999998</v>
      </c>
      <c r="I31" s="43">
        <v>7.7432200000000003E-3</v>
      </c>
      <c r="J31">
        <v>0</v>
      </c>
    </row>
    <row r="32" spans="1:10" x14ac:dyDescent="0.25">
      <c r="A32">
        <v>12.278788</v>
      </c>
      <c r="B32">
        <v>4.7870489999999998E-3</v>
      </c>
      <c r="C32">
        <v>0.15749872000000001</v>
      </c>
      <c r="D32">
        <v>0.27460602000000001</v>
      </c>
      <c r="E32">
        <v>0.1099009</v>
      </c>
      <c r="F32">
        <v>9.7733659999999993</v>
      </c>
      <c r="G32">
        <v>3.0076785000000002E-2</v>
      </c>
      <c r="H32">
        <v>1.3702559999999999</v>
      </c>
      <c r="I32" s="43">
        <v>8.3730329999999995</v>
      </c>
      <c r="J32">
        <v>0</v>
      </c>
    </row>
    <row r="33" spans="1:10" x14ac:dyDescent="0.25">
      <c r="A33">
        <v>1.61896</v>
      </c>
      <c r="B33">
        <v>0.97421978899999995</v>
      </c>
      <c r="C33">
        <v>0.31520397999999999</v>
      </c>
      <c r="D33">
        <v>0.92129892999999996</v>
      </c>
      <c r="E33">
        <v>0.49659561000000002</v>
      </c>
      <c r="F33">
        <v>2.0594709999999998</v>
      </c>
      <c r="G33">
        <v>0.16180481199999999</v>
      </c>
      <c r="H33">
        <v>1.878377</v>
      </c>
      <c r="I33" s="43">
        <v>1.9289529999999999E-2</v>
      </c>
      <c r="J33">
        <v>0</v>
      </c>
    </row>
    <row r="34" spans="1:10" x14ac:dyDescent="0.25">
      <c r="A34">
        <v>2.757949</v>
      </c>
      <c r="B34">
        <v>2.7326777E-2</v>
      </c>
      <c r="C34">
        <v>0.62229635000000005</v>
      </c>
      <c r="D34">
        <v>0.40060551999999999</v>
      </c>
      <c r="E34">
        <v>0.20441050999999999</v>
      </c>
      <c r="F34">
        <v>7.886933</v>
      </c>
      <c r="G34">
        <v>0.171488372</v>
      </c>
      <c r="H34">
        <v>3.4715210000000001</v>
      </c>
      <c r="I34" s="43">
        <v>4.2439239999999998</v>
      </c>
      <c r="J34">
        <v>0</v>
      </c>
    </row>
    <row r="35" spans="1:10" x14ac:dyDescent="0.25">
      <c r="A35">
        <v>14.825256</v>
      </c>
      <c r="B35">
        <v>8.4924568000000006E-2</v>
      </c>
      <c r="C35">
        <v>0.84402801999999999</v>
      </c>
      <c r="D35">
        <v>0.38818237</v>
      </c>
      <c r="E35">
        <v>0.31096499999999999</v>
      </c>
      <c r="F35">
        <v>10.551189000000001</v>
      </c>
      <c r="G35">
        <v>0.52728892800000005</v>
      </c>
      <c r="H35">
        <v>5.4089559999999999</v>
      </c>
      <c r="I35" s="43">
        <v>4.6149440000000004</v>
      </c>
      <c r="J35">
        <v>0</v>
      </c>
    </row>
    <row r="36" spans="1:10" x14ac:dyDescent="0.25">
      <c r="A36">
        <v>8.4492980000000006</v>
      </c>
      <c r="B36">
        <v>0.89180872700000002</v>
      </c>
      <c r="C36">
        <v>0.11956836999999999</v>
      </c>
      <c r="D36">
        <v>0.39197918999999998</v>
      </c>
      <c r="E36">
        <v>3.6980829999999999E-2</v>
      </c>
      <c r="F36">
        <v>6.4349590000000001</v>
      </c>
      <c r="G36">
        <v>0.66677225699999998</v>
      </c>
      <c r="H36">
        <v>1.2701519999999999</v>
      </c>
      <c r="I36" s="43">
        <v>4.4980349999999998</v>
      </c>
      <c r="J36">
        <v>0</v>
      </c>
    </row>
    <row r="37" spans="1:10" x14ac:dyDescent="0.25">
      <c r="A37">
        <v>7.7418370000000003</v>
      </c>
      <c r="B37">
        <v>0.56459185899999997</v>
      </c>
      <c r="C37">
        <v>0.11464717000000001</v>
      </c>
      <c r="D37">
        <v>0.4342702</v>
      </c>
      <c r="E37">
        <v>0.79100163999999995</v>
      </c>
      <c r="F37">
        <v>6.6461899999999998</v>
      </c>
      <c r="G37">
        <v>1.958964044</v>
      </c>
      <c r="H37">
        <v>1.2577119999999999</v>
      </c>
      <c r="I37" s="43">
        <v>3.4295140000000002</v>
      </c>
      <c r="J37">
        <v>0</v>
      </c>
    </row>
    <row r="38" spans="1:10" x14ac:dyDescent="0.25">
      <c r="A38">
        <v>12.763488000000001</v>
      </c>
      <c r="B38">
        <v>0.67510483499999996</v>
      </c>
      <c r="C38">
        <v>0.95339847</v>
      </c>
      <c r="D38">
        <v>0.75128479999999997</v>
      </c>
      <c r="E38">
        <v>0.24074545999999999</v>
      </c>
      <c r="F38">
        <v>10.477755999999999</v>
      </c>
      <c r="G38">
        <v>1.7049360689999999</v>
      </c>
      <c r="H38">
        <v>6.7314930000000004</v>
      </c>
      <c r="I38" s="43">
        <v>2.0413269999999999</v>
      </c>
      <c r="J38">
        <v>0</v>
      </c>
    </row>
    <row r="39" spans="1:10" x14ac:dyDescent="0.25">
      <c r="A39">
        <v>5.6153040000000001</v>
      </c>
      <c r="B39">
        <v>6.4410669000000004E-2</v>
      </c>
      <c r="C39">
        <v>0.78498042000000001</v>
      </c>
      <c r="D39">
        <v>0.58108285000000004</v>
      </c>
      <c r="E39">
        <v>0.61680159999999995</v>
      </c>
      <c r="F39">
        <v>8.2918699999999994</v>
      </c>
      <c r="G39">
        <v>0.40194795700000002</v>
      </c>
      <c r="H39">
        <v>4.8064600000000004</v>
      </c>
      <c r="I39" s="43">
        <v>3.0834619999999999</v>
      </c>
      <c r="J39">
        <v>0</v>
      </c>
    </row>
    <row r="40" spans="1:10" x14ac:dyDescent="0.25">
      <c r="A40">
        <v>10.076733000000001</v>
      </c>
      <c r="B40">
        <v>0.302599489</v>
      </c>
      <c r="C40">
        <v>0.29042561</v>
      </c>
      <c r="D40">
        <v>0.33007625000000002</v>
      </c>
      <c r="E40">
        <v>0.52436187000000001</v>
      </c>
      <c r="F40">
        <v>10.054567</v>
      </c>
      <c r="G40">
        <v>1.627580265</v>
      </c>
      <c r="H40">
        <v>1.7875589999999999</v>
      </c>
      <c r="I40" s="43">
        <v>6.6394270000000004</v>
      </c>
      <c r="J40">
        <v>0</v>
      </c>
    </row>
    <row r="41" spans="1:10" x14ac:dyDescent="0.25">
      <c r="A41">
        <v>7.1750319999999999</v>
      </c>
      <c r="B41">
        <v>0.31101343199999998</v>
      </c>
      <c r="C41">
        <v>0.70696886000000003</v>
      </c>
      <c r="D41">
        <v>0.71743067000000005</v>
      </c>
      <c r="E41">
        <v>0.35203710999999999</v>
      </c>
      <c r="F41">
        <v>8.4203460000000003</v>
      </c>
      <c r="G41">
        <v>1.6577318700000001</v>
      </c>
      <c r="H41">
        <v>4.1121160000000003</v>
      </c>
      <c r="I41" s="43">
        <v>2.6504979999999998</v>
      </c>
      <c r="J41">
        <v>0</v>
      </c>
    </row>
    <row r="42" spans="1:10" x14ac:dyDescent="0.25">
      <c r="A42">
        <v>12.958653</v>
      </c>
      <c r="B42">
        <v>0.783322925</v>
      </c>
      <c r="C42">
        <v>0.85184141000000002</v>
      </c>
      <c r="D42">
        <v>0.31032342000000002</v>
      </c>
      <c r="E42">
        <v>0.44642522000000001</v>
      </c>
      <c r="F42">
        <v>14.084250000000001</v>
      </c>
      <c r="G42">
        <v>1.2586916050000001</v>
      </c>
      <c r="H42">
        <v>5.4941440000000004</v>
      </c>
      <c r="I42" s="43">
        <v>7.3314139999999997</v>
      </c>
      <c r="J42">
        <v>0</v>
      </c>
    </row>
    <row r="43" spans="1:10" x14ac:dyDescent="0.25">
      <c r="A43">
        <v>4.6114329999999999</v>
      </c>
      <c r="B43">
        <v>0.38996045299999998</v>
      </c>
      <c r="C43">
        <v>0.18479875000000001</v>
      </c>
      <c r="D43">
        <v>0.70578509</v>
      </c>
      <c r="E43">
        <v>0.95981841999999995</v>
      </c>
      <c r="F43">
        <v>6.1540340000000002</v>
      </c>
      <c r="G43">
        <v>1.8816773529999999</v>
      </c>
      <c r="H43">
        <v>1.447152</v>
      </c>
      <c r="I43" s="43">
        <v>2.825205</v>
      </c>
      <c r="J43">
        <v>0</v>
      </c>
    </row>
    <row r="44" spans="1:10" x14ac:dyDescent="0.25">
      <c r="A44">
        <v>7.1121650000000001</v>
      </c>
      <c r="B44">
        <v>0.15557979299999999</v>
      </c>
      <c r="C44">
        <v>0.71610587000000003</v>
      </c>
      <c r="D44">
        <v>0.52268994999999996</v>
      </c>
      <c r="E44">
        <v>0.15467217999999999</v>
      </c>
      <c r="F44">
        <v>7.8850660000000001</v>
      </c>
      <c r="G44">
        <v>0.93907758799999996</v>
      </c>
      <c r="H44">
        <v>4.1879520000000001</v>
      </c>
      <c r="I44" s="43">
        <v>2.7580369999999998</v>
      </c>
      <c r="J44">
        <v>0</v>
      </c>
    </row>
    <row r="45" spans="1:10" x14ac:dyDescent="0.25">
      <c r="A45">
        <v>8.2886849999999992</v>
      </c>
      <c r="B45">
        <v>0.267180164</v>
      </c>
      <c r="C45">
        <v>0.15856761</v>
      </c>
      <c r="D45">
        <v>0.10635591</v>
      </c>
      <c r="E45">
        <v>0.87796030999999997</v>
      </c>
      <c r="F45">
        <v>6.7694219999999996</v>
      </c>
      <c r="G45">
        <v>1.488446599</v>
      </c>
      <c r="H45">
        <v>1.3731880000000001</v>
      </c>
      <c r="I45" s="43">
        <v>3.907788</v>
      </c>
      <c r="J45">
        <v>0</v>
      </c>
    </row>
    <row r="46" spans="1:10" x14ac:dyDescent="0.25">
      <c r="A46">
        <v>5.1456039999999996</v>
      </c>
      <c r="B46">
        <v>0.68864043699999999</v>
      </c>
      <c r="C46">
        <v>0.57970487000000004</v>
      </c>
      <c r="D46">
        <v>0.73885964000000004</v>
      </c>
      <c r="E46">
        <v>0.74003737000000003</v>
      </c>
      <c r="F46">
        <v>7.1251930000000003</v>
      </c>
      <c r="G46">
        <v>1.6589475789999999</v>
      </c>
      <c r="H46">
        <v>3.1880510000000002</v>
      </c>
      <c r="I46" s="43">
        <v>2.2781950000000002</v>
      </c>
      <c r="J46">
        <v>0</v>
      </c>
    </row>
    <row r="47" spans="1:10" x14ac:dyDescent="0.25">
      <c r="A47">
        <v>9.3619240000000001</v>
      </c>
      <c r="B47">
        <v>0.72136109100000001</v>
      </c>
      <c r="C47">
        <v>0.45971796999999998</v>
      </c>
      <c r="D47">
        <v>0.72297646000000004</v>
      </c>
      <c r="E47">
        <v>0.76875640000000001</v>
      </c>
      <c r="F47">
        <v>6.6032339999999996</v>
      </c>
      <c r="G47">
        <v>1.5355611739999999</v>
      </c>
      <c r="H47">
        <v>2.5078749999999999</v>
      </c>
      <c r="I47" s="43">
        <v>2.5597979999999998</v>
      </c>
      <c r="J47">
        <v>0</v>
      </c>
    </row>
    <row r="48" spans="1:10" x14ac:dyDescent="0.25">
      <c r="A48">
        <v>10.553573</v>
      </c>
      <c r="B48">
        <v>0.92477480499999998</v>
      </c>
      <c r="C48">
        <v>0.28388827</v>
      </c>
      <c r="D48">
        <v>0.1395641</v>
      </c>
      <c r="E48">
        <v>5.5595489999999997E-2</v>
      </c>
      <c r="F48">
        <v>8.2791700000000006</v>
      </c>
      <c r="G48">
        <v>0.46826646</v>
      </c>
      <c r="H48">
        <v>1.76434</v>
      </c>
      <c r="I48" s="43">
        <v>6.046564</v>
      </c>
      <c r="J48">
        <v>0</v>
      </c>
    </row>
    <row r="49" spans="1:10" x14ac:dyDescent="0.25">
      <c r="A49">
        <v>7.4757379999999998</v>
      </c>
      <c r="B49">
        <v>0.92274852900000004</v>
      </c>
      <c r="C49">
        <v>0.68759345999999999</v>
      </c>
      <c r="D49">
        <v>0.16847713</v>
      </c>
      <c r="E49">
        <v>0.87265391000000003</v>
      </c>
      <c r="F49">
        <v>11.993924</v>
      </c>
      <c r="G49">
        <v>0.48063447500000001</v>
      </c>
      <c r="H49">
        <v>3.955816</v>
      </c>
      <c r="I49" s="43">
        <v>7.557474</v>
      </c>
      <c r="J49">
        <v>0</v>
      </c>
    </row>
    <row r="50" spans="1:10" x14ac:dyDescent="0.25">
      <c r="A50">
        <v>2.2220909999999998</v>
      </c>
      <c r="B50">
        <v>6.5483599999999996E-3</v>
      </c>
      <c r="C50">
        <v>0.42301885</v>
      </c>
      <c r="D50">
        <v>0.49614554999999999</v>
      </c>
      <c r="E50">
        <v>0.71401656000000002</v>
      </c>
      <c r="F50">
        <v>5.1268659999999997</v>
      </c>
      <c r="G50">
        <v>4.1141655999999999E-2</v>
      </c>
      <c r="H50">
        <v>2.3303950000000002</v>
      </c>
      <c r="I50" s="43">
        <v>2.7553299999999998</v>
      </c>
      <c r="J50">
        <v>0</v>
      </c>
    </row>
    <row r="51" spans="1:10" x14ac:dyDescent="0.25">
      <c r="A51">
        <v>4.0367459999999999</v>
      </c>
      <c r="B51">
        <v>0.80974796299999996</v>
      </c>
      <c r="C51">
        <v>9.6078300000000005E-2</v>
      </c>
      <c r="D51">
        <v>0.80518568000000001</v>
      </c>
      <c r="E51">
        <v>0.72028126999999997</v>
      </c>
      <c r="F51">
        <v>3.3460990000000002</v>
      </c>
      <c r="G51">
        <v>1.1254761630000001</v>
      </c>
      <c r="H51">
        <v>1.2118599999999999</v>
      </c>
      <c r="I51" s="43">
        <v>1.0087619999999999</v>
      </c>
      <c r="J5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ABD5-5A1B-4A3A-882B-28D23AEFB144}">
  <dimension ref="B3:AA77"/>
  <sheetViews>
    <sheetView topLeftCell="G16" workbookViewId="0">
      <selection activeCell="AA34" sqref="AA34"/>
    </sheetView>
  </sheetViews>
  <sheetFormatPr defaultRowHeight="15" x14ac:dyDescent="0.25"/>
  <cols>
    <col min="2" max="2" width="13.7109375" bestFit="1" customWidth="1"/>
    <col min="3" max="8" width="12.85546875" bestFit="1" customWidth="1"/>
    <col min="9" max="9" width="16.85546875" bestFit="1" customWidth="1"/>
  </cols>
  <sheetData>
    <row r="3" spans="2:11" x14ac:dyDescent="0.25">
      <c r="H3" t="s">
        <v>89</v>
      </c>
      <c r="J3" t="s">
        <v>88</v>
      </c>
    </row>
    <row r="4" spans="2:11" x14ac:dyDescent="0.25">
      <c r="B4" s="45"/>
    </row>
    <row r="5" spans="2:11" x14ac:dyDescent="0.25">
      <c r="B5" s="4"/>
      <c r="C5" s="4" t="s">
        <v>9</v>
      </c>
      <c r="D5" s="4"/>
      <c r="E5" s="4"/>
      <c r="F5" s="4"/>
      <c r="G5" s="4"/>
      <c r="H5" s="4">
        <v>1</v>
      </c>
      <c r="I5" s="4"/>
      <c r="J5" s="4">
        <v>0.90727475599999996</v>
      </c>
      <c r="K5" s="4">
        <f>H5*J5</f>
        <v>0.90727475599999996</v>
      </c>
    </row>
    <row r="6" spans="2:11" x14ac:dyDescent="0.25">
      <c r="B6" s="44">
        <v>1</v>
      </c>
      <c r="C6" t="s">
        <v>68</v>
      </c>
      <c r="D6" t="s">
        <v>69</v>
      </c>
      <c r="E6" t="s">
        <v>70</v>
      </c>
      <c r="F6" t="s">
        <v>71</v>
      </c>
      <c r="G6">
        <v>1</v>
      </c>
      <c r="H6" s="46">
        <v>2.7412929999999999E-2</v>
      </c>
      <c r="I6">
        <v>4.1100829999999998E-2</v>
      </c>
      <c r="J6">
        <v>1.6761141E-2</v>
      </c>
      <c r="K6">
        <f>H6*J6</f>
        <v>4.5947198495312999E-4</v>
      </c>
    </row>
    <row r="7" spans="2:11" x14ac:dyDescent="0.25">
      <c r="B7" s="44">
        <v>2</v>
      </c>
      <c r="C7" t="s">
        <v>68</v>
      </c>
      <c r="D7" t="s">
        <v>69</v>
      </c>
      <c r="E7" t="s">
        <v>70</v>
      </c>
      <c r="F7" t="s">
        <v>71</v>
      </c>
      <c r="G7">
        <v>2</v>
      </c>
      <c r="H7" s="46">
        <v>0.50847629999999999</v>
      </c>
      <c r="I7">
        <v>4.1100829999999998E-2</v>
      </c>
      <c r="J7">
        <v>-7.2706939999999998E-2</v>
      </c>
      <c r="K7">
        <f t="shared" ref="K7:K26" si="0">H7*J7</f>
        <v>-3.6969755835521999E-2</v>
      </c>
    </row>
    <row r="8" spans="2:11" x14ac:dyDescent="0.25">
      <c r="B8" s="44">
        <v>3</v>
      </c>
      <c r="C8" t="s">
        <v>68</v>
      </c>
      <c r="D8" t="s">
        <v>69</v>
      </c>
      <c r="E8" t="s">
        <v>70</v>
      </c>
      <c r="F8" t="s">
        <v>71</v>
      </c>
      <c r="G8">
        <v>3</v>
      </c>
      <c r="H8" s="46">
        <v>0.44870969999999999</v>
      </c>
      <c r="I8">
        <v>4.1100829999999998E-2</v>
      </c>
      <c r="J8">
        <v>-8.1691766999999998E-2</v>
      </c>
      <c r="K8">
        <f t="shared" si="0"/>
        <v>-3.66558882630399E-2</v>
      </c>
    </row>
    <row r="9" spans="2:11" x14ac:dyDescent="0.25">
      <c r="B9" s="44">
        <v>4</v>
      </c>
      <c r="C9" t="s">
        <v>68</v>
      </c>
      <c r="D9" t="s">
        <v>69</v>
      </c>
      <c r="E9" t="s">
        <v>70</v>
      </c>
      <c r="F9" t="s">
        <v>71</v>
      </c>
      <c r="G9">
        <v>4</v>
      </c>
      <c r="H9" s="46">
        <v>1.5401E-2</v>
      </c>
      <c r="I9">
        <v>4.1100829999999998E-2</v>
      </c>
      <c r="J9">
        <v>-9.7497372999999998E-2</v>
      </c>
      <c r="K9">
        <f t="shared" si="0"/>
        <v>-1.501557041573E-3</v>
      </c>
    </row>
    <row r="10" spans="2:11" x14ac:dyDescent="0.25">
      <c r="B10" s="44">
        <v>5</v>
      </c>
      <c r="C10" t="s">
        <v>68</v>
      </c>
      <c r="D10" t="s">
        <v>69</v>
      </c>
      <c r="E10" t="s">
        <v>70</v>
      </c>
      <c r="F10" t="s">
        <v>71</v>
      </c>
      <c r="G10">
        <v>5</v>
      </c>
      <c r="H10" s="46">
        <v>0</v>
      </c>
      <c r="I10">
        <v>4.1100829999999998E-2</v>
      </c>
      <c r="J10">
        <v>-0.13865601499999999</v>
      </c>
      <c r="K10">
        <f t="shared" si="0"/>
        <v>0</v>
      </c>
    </row>
    <row r="11" spans="2:11" x14ac:dyDescent="0.25">
      <c r="B11" s="44">
        <v>6</v>
      </c>
      <c r="C11" t="s">
        <v>68</v>
      </c>
      <c r="D11" t="s">
        <v>69</v>
      </c>
      <c r="E11" t="s">
        <v>70</v>
      </c>
      <c r="F11" t="s">
        <v>71</v>
      </c>
      <c r="G11">
        <v>6</v>
      </c>
      <c r="H11" s="46">
        <v>0</v>
      </c>
      <c r="I11">
        <v>4.1100829999999998E-2</v>
      </c>
      <c r="J11">
        <v>-0.18397295</v>
      </c>
      <c r="K11">
        <f t="shared" si="0"/>
        <v>0</v>
      </c>
    </row>
    <row r="12" spans="2:11" x14ac:dyDescent="0.25">
      <c r="B12" s="47">
        <v>7</v>
      </c>
      <c r="C12" s="4" t="s">
        <v>68</v>
      </c>
      <c r="D12" s="4" t="s">
        <v>69</v>
      </c>
      <c r="E12" s="4" t="s">
        <v>70</v>
      </c>
      <c r="F12" s="4" t="s">
        <v>71</v>
      </c>
      <c r="G12" s="4">
        <v>7</v>
      </c>
      <c r="H12" s="48">
        <v>0</v>
      </c>
      <c r="I12" s="4">
        <v>4.1100829999999998E-2</v>
      </c>
      <c r="J12" s="4">
        <v>-0.23072726299999999</v>
      </c>
      <c r="K12" s="4">
        <f t="shared" si="0"/>
        <v>0</v>
      </c>
    </row>
    <row r="13" spans="2:11" x14ac:dyDescent="0.25">
      <c r="B13" s="44">
        <v>1</v>
      </c>
      <c r="C13" t="s">
        <v>73</v>
      </c>
      <c r="D13" t="s">
        <v>69</v>
      </c>
      <c r="E13" t="s">
        <v>70</v>
      </c>
      <c r="F13" t="s">
        <v>71</v>
      </c>
      <c r="G13">
        <v>1</v>
      </c>
      <c r="H13" s="46">
        <v>0.1309324</v>
      </c>
      <c r="I13">
        <v>8.7243719999999993E-3</v>
      </c>
      <c r="J13" s="44">
        <v>-8.8295519999999992E-3</v>
      </c>
      <c r="K13">
        <f t="shared" si="0"/>
        <v>-1.1560744342848E-3</v>
      </c>
    </row>
    <row r="14" spans="2:11" x14ac:dyDescent="0.25">
      <c r="B14" s="44">
        <v>2</v>
      </c>
      <c r="C14" t="s">
        <v>73</v>
      </c>
      <c r="D14" t="s">
        <v>69</v>
      </c>
      <c r="E14" t="s">
        <v>70</v>
      </c>
      <c r="F14" t="s">
        <v>71</v>
      </c>
      <c r="G14">
        <v>2</v>
      </c>
      <c r="H14" s="46">
        <v>0.66092399999999996</v>
      </c>
      <c r="I14">
        <v>8.7243719999999993E-3</v>
      </c>
      <c r="J14">
        <v>-1.9434170000000001E-2</v>
      </c>
      <c r="K14">
        <f t="shared" si="0"/>
        <v>-1.284450937308E-2</v>
      </c>
    </row>
    <row r="15" spans="2:11" x14ac:dyDescent="0.25">
      <c r="B15" s="44">
        <v>3</v>
      </c>
      <c r="C15" t="s">
        <v>73</v>
      </c>
      <c r="D15" t="s">
        <v>69</v>
      </c>
      <c r="E15" t="s">
        <v>70</v>
      </c>
      <c r="F15" t="s">
        <v>71</v>
      </c>
      <c r="G15">
        <v>3</v>
      </c>
      <c r="H15" s="46">
        <v>0.20806669999999999</v>
      </c>
      <c r="I15">
        <v>8.7243719999999993E-3</v>
      </c>
      <c r="J15">
        <v>-2.3661773000000001E-2</v>
      </c>
      <c r="K15">
        <f t="shared" si="0"/>
        <v>-4.9232270242590996E-3</v>
      </c>
    </row>
    <row r="16" spans="2:11" x14ac:dyDescent="0.25">
      <c r="B16" s="44">
        <v>4</v>
      </c>
      <c r="C16" t="s">
        <v>73</v>
      </c>
      <c r="D16" t="s">
        <v>69</v>
      </c>
      <c r="E16" t="s">
        <v>70</v>
      </c>
      <c r="F16" t="s">
        <v>71</v>
      </c>
      <c r="G16">
        <v>4</v>
      </c>
      <c r="H16" s="46">
        <v>7.6946390000000005E-5</v>
      </c>
      <c r="I16">
        <v>8.7243719999999993E-3</v>
      </c>
      <c r="J16">
        <v>-3.7911014E-2</v>
      </c>
      <c r="K16">
        <f t="shared" si="0"/>
        <v>-2.9171156685394601E-6</v>
      </c>
    </row>
    <row r="17" spans="2:27" x14ac:dyDescent="0.25">
      <c r="B17" s="44">
        <v>5</v>
      </c>
      <c r="C17" t="s">
        <v>73</v>
      </c>
      <c r="D17" t="s">
        <v>69</v>
      </c>
      <c r="E17" t="s">
        <v>70</v>
      </c>
      <c r="F17" t="s">
        <v>71</v>
      </c>
      <c r="G17">
        <v>5</v>
      </c>
      <c r="H17" s="46">
        <v>0</v>
      </c>
      <c r="I17">
        <v>8.7243719999999993E-3</v>
      </c>
      <c r="J17" s="44">
        <v>-5.2867816999999998E-2</v>
      </c>
      <c r="K17">
        <f t="shared" si="0"/>
        <v>0</v>
      </c>
    </row>
    <row r="18" spans="2:27" x14ac:dyDescent="0.25">
      <c r="B18" s="44">
        <v>6</v>
      </c>
      <c r="C18" t="s">
        <v>73</v>
      </c>
      <c r="D18" t="s">
        <v>69</v>
      </c>
      <c r="E18" t="s">
        <v>70</v>
      </c>
      <c r="F18" t="s">
        <v>71</v>
      </c>
      <c r="G18">
        <v>6</v>
      </c>
      <c r="H18" s="46">
        <v>0</v>
      </c>
      <c r="I18">
        <v>8.7243719999999993E-3</v>
      </c>
      <c r="J18">
        <v>-6.8332543999999995E-2</v>
      </c>
      <c r="K18">
        <f t="shared" si="0"/>
        <v>0</v>
      </c>
    </row>
    <row r="19" spans="2:27" x14ac:dyDescent="0.25">
      <c r="B19" s="47">
        <v>7</v>
      </c>
      <c r="C19" s="4" t="s">
        <v>73</v>
      </c>
      <c r="D19" s="4" t="s">
        <v>69</v>
      </c>
      <c r="E19" s="4" t="s">
        <v>70</v>
      </c>
      <c r="F19" s="4" t="s">
        <v>71</v>
      </c>
      <c r="G19" s="4">
        <v>7</v>
      </c>
      <c r="H19" s="48">
        <v>0</v>
      </c>
      <c r="I19" s="4">
        <v>8.7243719999999993E-3</v>
      </c>
      <c r="J19" s="4">
        <v>-8.3372795E-2</v>
      </c>
      <c r="K19" s="4">
        <f t="shared" si="0"/>
        <v>0</v>
      </c>
    </row>
    <row r="20" spans="2:27" x14ac:dyDescent="0.25">
      <c r="B20" s="44">
        <v>1</v>
      </c>
      <c r="C20" t="s">
        <v>74</v>
      </c>
      <c r="D20" t="s">
        <v>69</v>
      </c>
      <c r="E20" t="s">
        <v>70</v>
      </c>
      <c r="F20" t="s">
        <v>71</v>
      </c>
      <c r="G20">
        <v>1</v>
      </c>
      <c r="H20" s="46">
        <v>0.16467860000000001</v>
      </c>
      <c r="I20">
        <v>1.7083839999999999</v>
      </c>
      <c r="J20">
        <v>-0.456412963</v>
      </c>
      <c r="K20">
        <f t="shared" si="0"/>
        <v>-7.5161447768691811E-2</v>
      </c>
    </row>
    <row r="21" spans="2:27" x14ac:dyDescent="0.25">
      <c r="B21" s="44">
        <v>2</v>
      </c>
      <c r="C21" t="s">
        <v>74</v>
      </c>
      <c r="D21" t="s">
        <v>69</v>
      </c>
      <c r="E21" t="s">
        <v>70</v>
      </c>
      <c r="F21" t="s">
        <v>71</v>
      </c>
      <c r="G21">
        <v>2</v>
      </c>
      <c r="H21" s="46">
        <v>0.66665079999999999</v>
      </c>
      <c r="I21">
        <v>1.7083839999999999</v>
      </c>
      <c r="J21" s="44">
        <v>-0.36787125599999998</v>
      </c>
      <c r="K21">
        <f t="shared" si="0"/>
        <v>-0.24524166710940479</v>
      </c>
    </row>
    <row r="22" spans="2:27" x14ac:dyDescent="0.25">
      <c r="B22" s="44">
        <v>3</v>
      </c>
      <c r="C22" t="s">
        <v>74</v>
      </c>
      <c r="D22" t="s">
        <v>69</v>
      </c>
      <c r="E22" t="s">
        <v>70</v>
      </c>
      <c r="F22" t="s">
        <v>71</v>
      </c>
      <c r="G22">
        <v>3</v>
      </c>
      <c r="H22" s="46">
        <v>0.1686706</v>
      </c>
      <c r="I22">
        <v>1.7083839999999999</v>
      </c>
      <c r="J22">
        <v>-0.67107059700000005</v>
      </c>
      <c r="K22">
        <f t="shared" si="0"/>
        <v>-0.11318988023834821</v>
      </c>
    </row>
    <row r="23" spans="2:27" x14ac:dyDescent="0.25">
      <c r="B23" s="44">
        <v>4</v>
      </c>
      <c r="C23" t="s">
        <v>74</v>
      </c>
      <c r="D23" t="s">
        <v>69</v>
      </c>
      <c r="E23" t="s">
        <v>70</v>
      </c>
      <c r="F23" t="s">
        <v>71</v>
      </c>
      <c r="G23">
        <v>4</v>
      </c>
      <c r="H23" s="46">
        <v>1.060292E-8</v>
      </c>
      <c r="I23">
        <v>1.7083839999999999</v>
      </c>
      <c r="J23">
        <v>-0.56243602299999995</v>
      </c>
      <c r="K23">
        <f t="shared" si="0"/>
        <v>-5.9634641569871591E-9</v>
      </c>
    </row>
    <row r="24" spans="2:27" x14ac:dyDescent="0.25">
      <c r="B24" s="44">
        <v>5</v>
      </c>
      <c r="C24" t="s">
        <v>74</v>
      </c>
      <c r="D24" t="s">
        <v>69</v>
      </c>
      <c r="E24" t="s">
        <v>70</v>
      </c>
      <c r="F24" t="s">
        <v>71</v>
      </c>
      <c r="G24">
        <v>5</v>
      </c>
      <c r="H24" s="46">
        <v>0</v>
      </c>
      <c r="I24">
        <v>1.7083839999999999</v>
      </c>
      <c r="J24">
        <v>-0.37255609200000001</v>
      </c>
      <c r="K24">
        <f t="shared" si="0"/>
        <v>0</v>
      </c>
    </row>
    <row r="25" spans="2:27" x14ac:dyDescent="0.25">
      <c r="B25" s="44">
        <v>6</v>
      </c>
      <c r="C25" t="s">
        <v>74</v>
      </c>
      <c r="D25" t="s">
        <v>69</v>
      </c>
      <c r="E25" t="s">
        <v>70</v>
      </c>
      <c r="F25" t="s">
        <v>71</v>
      </c>
      <c r="G25">
        <v>6</v>
      </c>
      <c r="H25" s="46">
        <v>0</v>
      </c>
      <c r="I25">
        <v>1.7083839999999999</v>
      </c>
      <c r="J25" s="44">
        <v>-0.117908816</v>
      </c>
      <c r="K25">
        <f t="shared" si="0"/>
        <v>0</v>
      </c>
    </row>
    <row r="26" spans="2:27" x14ac:dyDescent="0.25">
      <c r="B26" s="47">
        <v>7</v>
      </c>
      <c r="C26" s="4" t="s">
        <v>74</v>
      </c>
      <c r="D26" s="4" t="s">
        <v>69</v>
      </c>
      <c r="E26" s="4" t="s">
        <v>70</v>
      </c>
      <c r="F26" s="4" t="s">
        <v>71</v>
      </c>
      <c r="G26" s="4">
        <v>7</v>
      </c>
      <c r="H26" s="48">
        <v>0</v>
      </c>
      <c r="I26" s="4">
        <v>1.7083839999999999</v>
      </c>
      <c r="J26" s="4">
        <v>-8.8134684000000005E-2</v>
      </c>
      <c r="K26" s="4">
        <f t="shared" si="0"/>
        <v>0</v>
      </c>
    </row>
    <row r="28" spans="2:27" x14ac:dyDescent="0.25">
      <c r="C28" s="42" t="s">
        <v>90</v>
      </c>
      <c r="K28">
        <f>SUM(K5:K26)</f>
        <v>0.38008729781761685</v>
      </c>
    </row>
    <row r="29" spans="2:27" x14ac:dyDescent="0.25">
      <c r="C29" s="44"/>
      <c r="D29" t="s">
        <v>60</v>
      </c>
      <c r="E29" t="s">
        <v>61</v>
      </c>
      <c r="F29" t="s">
        <v>62</v>
      </c>
      <c r="G29" t="s">
        <v>63</v>
      </c>
      <c r="H29" t="s">
        <v>64</v>
      </c>
      <c r="I29" t="s">
        <v>65</v>
      </c>
      <c r="J29" t="s">
        <v>66</v>
      </c>
      <c r="K29" t="s">
        <v>72</v>
      </c>
      <c r="L29" t="s">
        <v>67</v>
      </c>
      <c r="M29" t="s">
        <v>75</v>
      </c>
      <c r="N29" t="s">
        <v>76</v>
      </c>
      <c r="O29" t="s">
        <v>77</v>
      </c>
      <c r="P29" t="s">
        <v>78</v>
      </c>
      <c r="Q29" t="s">
        <v>79</v>
      </c>
      <c r="R29" t="s">
        <v>80</v>
      </c>
      <c r="S29" t="s">
        <v>81</v>
      </c>
      <c r="T29" t="s">
        <v>82</v>
      </c>
      <c r="U29" t="s">
        <v>83</v>
      </c>
      <c r="V29" t="s">
        <v>84</v>
      </c>
      <c r="W29" t="s">
        <v>85</v>
      </c>
      <c r="X29" t="s">
        <v>86</v>
      </c>
      <c r="Y29" t="s">
        <v>87</v>
      </c>
      <c r="AA29" t="s">
        <v>93</v>
      </c>
    </row>
    <row r="30" spans="2:27" x14ac:dyDescent="0.25">
      <c r="C30" t="s">
        <v>91</v>
      </c>
      <c r="D30" s="44">
        <v>0.90727475599999996</v>
      </c>
      <c r="E30">
        <v>1.6761141E-2</v>
      </c>
      <c r="F30">
        <v>-7.2706939999999998E-2</v>
      </c>
      <c r="G30">
        <v>-8.1691766999999998E-2</v>
      </c>
      <c r="H30" s="44">
        <v>-9.7497372999999998E-2</v>
      </c>
      <c r="I30">
        <v>-0.13865601499999999</v>
      </c>
      <c r="J30">
        <v>-0.18397295</v>
      </c>
      <c r="K30">
        <v>-0.23072726299999999</v>
      </c>
      <c r="L30" s="44">
        <f>-0.008829552</f>
        <v>-8.8295519999999992E-3</v>
      </c>
      <c r="M30">
        <v>-1.9434170000000001E-2</v>
      </c>
      <c r="N30">
        <v>-2.3661773000000001E-2</v>
      </c>
      <c r="O30">
        <v>-3.7911014E-2</v>
      </c>
      <c r="P30" s="44">
        <v>-5.2867816999999998E-2</v>
      </c>
      <c r="Q30">
        <v>-6.8332543999999995E-2</v>
      </c>
      <c r="R30">
        <v>-8.3372795E-2</v>
      </c>
      <c r="S30">
        <v>-0.456412963</v>
      </c>
      <c r="T30" s="44">
        <f>-0.367871256</f>
        <v>-0.36787125599999998</v>
      </c>
      <c r="U30">
        <v>-0.67107059700000005</v>
      </c>
      <c r="V30">
        <v>-0.56243602299999995</v>
      </c>
      <c r="W30">
        <v>-0.37255609200000001</v>
      </c>
      <c r="X30">
        <v>-0.117908816</v>
      </c>
      <c r="Y30">
        <v>-8.8134684000000005E-2</v>
      </c>
    </row>
    <row r="31" spans="2:27" x14ac:dyDescent="0.25">
      <c r="C31" s="44" t="s">
        <v>92</v>
      </c>
    </row>
    <row r="32" spans="2:27" x14ac:dyDescent="0.25">
      <c r="C32" s="44">
        <v>1</v>
      </c>
      <c r="D32">
        <v>1</v>
      </c>
      <c r="E32">
        <v>0.19207740800000001</v>
      </c>
      <c r="F32">
        <v>3.6862319999999997E-2</v>
      </c>
      <c r="G32">
        <v>-0.22590741580000001</v>
      </c>
      <c r="H32">
        <v>-6.9334184399999998E-2</v>
      </c>
      <c r="I32">
        <v>-2.8267189000000002E-2</v>
      </c>
      <c r="J32">
        <v>-1.1078615999999999E-2</v>
      </c>
      <c r="K32">
        <v>-2.1439839999999998E-3</v>
      </c>
      <c r="L32">
        <v>8.0603982000000005E-2</v>
      </c>
      <c r="M32">
        <v>-0.20400452650000001</v>
      </c>
      <c r="N32">
        <v>-6.5087900399999996E-2</v>
      </c>
      <c r="O32">
        <v>-2.7822181099999999E-2</v>
      </c>
      <c r="P32">
        <v>-1.3037254E-2</v>
      </c>
      <c r="Q32">
        <v>-1.4498060199999999E-2</v>
      </c>
      <c r="R32">
        <v>-2.3821794E-3</v>
      </c>
      <c r="S32">
        <v>0.63879115799999997</v>
      </c>
      <c r="T32">
        <v>6.1593620000000002E-2</v>
      </c>
      <c r="U32">
        <v>-0.18032878699999999</v>
      </c>
      <c r="V32">
        <v>-0.16283119400000001</v>
      </c>
      <c r="W32">
        <v>-0.10706893000000001</v>
      </c>
      <c r="X32">
        <v>-3.7312418999999999E-2</v>
      </c>
      <c r="Y32">
        <v>-2.9954360000000002E-3</v>
      </c>
      <c r="AA32">
        <f t="shared" ref="AA32:AA41" si="1">SUMPRODUCT($D$30:$Y$30,D32:Y32)</f>
        <v>0.89014438861974243</v>
      </c>
    </row>
    <row r="33" spans="3:27" x14ac:dyDescent="0.25">
      <c r="C33" s="44">
        <v>2</v>
      </c>
      <c r="D33">
        <v>1</v>
      </c>
      <c r="E33">
        <v>-0.13522579300000001</v>
      </c>
      <c r="F33">
        <v>0.13975323100000001</v>
      </c>
      <c r="G33">
        <v>-6.7651591299999994E-2</v>
      </c>
      <c r="H33">
        <v>-7.4877376100000004E-2</v>
      </c>
      <c r="I33">
        <v>-3.0560769000000002E-2</v>
      </c>
      <c r="J33">
        <v>-1.1977527E-2</v>
      </c>
      <c r="K33">
        <v>-2.3179453000000002E-3</v>
      </c>
      <c r="L33">
        <v>3.0251172E-2</v>
      </c>
      <c r="M33">
        <v>1.1400310000000001E-4</v>
      </c>
      <c r="N33">
        <v>-5.2065230800000001E-2</v>
      </c>
      <c r="O33">
        <v>-2.5538448799999999E-2</v>
      </c>
      <c r="P33">
        <v>-1.1967115E-2</v>
      </c>
      <c r="Q33">
        <v>-1.3308013699999999E-2</v>
      </c>
      <c r="R33">
        <v>-2.1866426000000001E-3</v>
      </c>
      <c r="S33">
        <v>7.442182E-2</v>
      </c>
      <c r="T33">
        <v>0.50545905999999996</v>
      </c>
      <c r="U33">
        <v>-1.1794552999999999E-2</v>
      </c>
      <c r="V33">
        <v>-0.22226138200000001</v>
      </c>
      <c r="W33">
        <v>-0.14635002999999999</v>
      </c>
      <c r="X33">
        <v>-5.1001477000000003E-2</v>
      </c>
      <c r="Y33">
        <v>-4.0943919999999996E-3</v>
      </c>
      <c r="AA33">
        <f t="shared" si="1"/>
        <v>0.89221489802310827</v>
      </c>
    </row>
    <row r="34" spans="3:27" x14ac:dyDescent="0.25">
      <c r="C34" s="44">
        <v>3</v>
      </c>
      <c r="D34">
        <v>1</v>
      </c>
      <c r="E34">
        <v>-0.176677852</v>
      </c>
      <c r="F34">
        <v>0.11735783399999999</v>
      </c>
      <c r="G34" s="44">
        <v>1.2782875399999999E-2</v>
      </c>
      <c r="H34">
        <v>-7.22935465E-2</v>
      </c>
      <c r="I34">
        <v>-3.0045941E-2</v>
      </c>
      <c r="J34">
        <v>-1.1775753E-2</v>
      </c>
      <c r="K34" s="44">
        <v>-2.2788970999999998E-3</v>
      </c>
      <c r="L34">
        <v>2.1914649000000001E-2</v>
      </c>
      <c r="M34">
        <v>1.8850652999999998E-2</v>
      </c>
      <c r="N34">
        <v>-4.99531405E-2</v>
      </c>
      <c r="O34">
        <v>-2.5332571000000002E-2</v>
      </c>
      <c r="P34">
        <v>-1.1870642000000001E-2</v>
      </c>
      <c r="Q34">
        <v>-1.32007314E-2</v>
      </c>
      <c r="R34">
        <v>-2.1690149999999998E-3</v>
      </c>
      <c r="S34">
        <v>-3.3649540999999998E-2</v>
      </c>
      <c r="T34">
        <v>-0.12998008999999999</v>
      </c>
      <c r="U34">
        <v>-0.217875605</v>
      </c>
      <c r="V34">
        <v>-4.8868752000000001E-2</v>
      </c>
      <c r="W34">
        <v>0.53580483000000001</v>
      </c>
      <c r="X34">
        <v>0.14187576599999999</v>
      </c>
      <c r="Y34">
        <v>-3.6091539999999998E-3</v>
      </c>
      <c r="AA34">
        <f t="shared" si="1"/>
        <v>0.93277794432554262</v>
      </c>
    </row>
    <row r="35" spans="3:27" x14ac:dyDescent="0.25">
      <c r="C35" s="44">
        <v>4</v>
      </c>
      <c r="D35">
        <v>1</v>
      </c>
      <c r="E35">
        <v>0.21450652200000001</v>
      </c>
      <c r="F35">
        <v>2.2378063E-2</v>
      </c>
      <c r="G35">
        <v>-0.22839518640000001</v>
      </c>
      <c r="H35">
        <v>-6.8724660800000004E-2</v>
      </c>
      <c r="I35">
        <v>-2.8018689999999999E-2</v>
      </c>
      <c r="J35">
        <v>-1.0981223E-2</v>
      </c>
      <c r="K35">
        <v>-2.1251360000000001E-3</v>
      </c>
      <c r="L35">
        <v>7.8175776000000002E-2</v>
      </c>
      <c r="M35">
        <v>-0.23966205209999999</v>
      </c>
      <c r="N35">
        <v>-6.62734403E-2</v>
      </c>
      <c r="O35">
        <v>-2.8270335099999998E-2</v>
      </c>
      <c r="P35">
        <v>-1.3247254999999999E-2</v>
      </c>
      <c r="Q35">
        <v>-1.4731592E-2</v>
      </c>
      <c r="R35">
        <v>-2.420551E-3</v>
      </c>
      <c r="S35">
        <v>-1.4305534E-2</v>
      </c>
      <c r="T35">
        <v>-5.5258839999999997E-2</v>
      </c>
      <c r="U35">
        <v>-9.2626133999999999E-2</v>
      </c>
      <c r="V35">
        <v>-8.3638439999999994E-2</v>
      </c>
      <c r="W35">
        <v>0.11417796</v>
      </c>
      <c r="X35">
        <v>0.64747625499999995</v>
      </c>
      <c r="Y35">
        <v>0.16264547600000001</v>
      </c>
      <c r="AA35">
        <f t="shared" si="1"/>
        <v>0.952354949212041</v>
      </c>
    </row>
    <row r="36" spans="3:27" x14ac:dyDescent="0.25">
      <c r="C36" s="44">
        <v>5</v>
      </c>
      <c r="D36">
        <v>1</v>
      </c>
      <c r="E36">
        <v>0.35612809699999998</v>
      </c>
      <c r="F36">
        <v>-9.7124944000000005E-2</v>
      </c>
      <c r="G36" s="44">
        <v>-0.2348120051</v>
      </c>
      <c r="H36">
        <v>-6.4929020200000007E-2</v>
      </c>
      <c r="I36">
        <v>-2.6471227E-2</v>
      </c>
      <c r="J36">
        <v>-1.0374734E-2</v>
      </c>
      <c r="K36" s="44">
        <v>-2.0077654E-3</v>
      </c>
      <c r="L36">
        <v>8.0471814000000003E-2</v>
      </c>
      <c r="M36">
        <v>-0.21219428539999999</v>
      </c>
      <c r="N36">
        <v>-6.5370863900000006E-2</v>
      </c>
      <c r="O36">
        <v>-2.7922556599999999E-2</v>
      </c>
      <c r="P36">
        <v>-1.3084289000000001E-2</v>
      </c>
      <c r="Q36">
        <v>-1.45503656E-2</v>
      </c>
      <c r="R36">
        <v>-2.3907736999999999E-3</v>
      </c>
      <c r="S36">
        <v>-3.8458798000000002E-2</v>
      </c>
      <c r="T36">
        <v>-0.14855709</v>
      </c>
      <c r="U36">
        <v>-0.24771069000000001</v>
      </c>
      <c r="V36">
        <v>5.6872731000000003E-2</v>
      </c>
      <c r="W36">
        <v>0.48331478</v>
      </c>
      <c r="X36">
        <v>3.4280689000000003E-2</v>
      </c>
      <c r="Y36">
        <v>-4.1363770000000001E-3</v>
      </c>
      <c r="AA36">
        <f t="shared" si="1"/>
        <v>0.98247219662342766</v>
      </c>
    </row>
    <row r="37" spans="3:27" x14ac:dyDescent="0.25">
      <c r="C37" s="44">
        <v>6</v>
      </c>
      <c r="D37">
        <v>1</v>
      </c>
      <c r="E37">
        <v>0.42168495099999997</v>
      </c>
      <c r="F37">
        <v>-0.19432727</v>
      </c>
      <c r="G37" s="44">
        <v>-0.2346136274</v>
      </c>
      <c r="H37">
        <v>-6.3682952799999998E-2</v>
      </c>
      <c r="I37">
        <v>-2.5963211E-2</v>
      </c>
      <c r="J37">
        <v>-1.017563E-2</v>
      </c>
      <c r="K37" s="44">
        <v>-1.9692339999999998E-3</v>
      </c>
      <c r="L37">
        <v>7.4872807999999999E-2</v>
      </c>
      <c r="M37">
        <v>-0.2577591642</v>
      </c>
      <c r="N37">
        <v>-6.6852044400000005E-2</v>
      </c>
      <c r="O37">
        <v>-2.8510870099999999E-2</v>
      </c>
      <c r="P37">
        <v>-1.3359968E-2</v>
      </c>
      <c r="Q37">
        <v>-1.48569341E-2</v>
      </c>
      <c r="R37">
        <v>-2.4411459999999999E-3</v>
      </c>
      <c r="S37">
        <v>-3.0873837000000001E-2</v>
      </c>
      <c r="T37">
        <v>-0.11925821</v>
      </c>
      <c r="U37">
        <v>-0.19990334300000001</v>
      </c>
      <c r="V37">
        <v>-8.5583467999999996E-2</v>
      </c>
      <c r="W37">
        <v>0.52120778999999995</v>
      </c>
      <c r="X37">
        <v>0.22298079400000001</v>
      </c>
      <c r="Y37">
        <v>-2.4859040000000002E-3</v>
      </c>
      <c r="AA37">
        <f t="shared" si="1"/>
        <v>0.98870482167475948</v>
      </c>
    </row>
    <row r="38" spans="3:27" x14ac:dyDescent="0.25">
      <c r="C38" s="44">
        <v>7</v>
      </c>
      <c r="D38">
        <v>1</v>
      </c>
      <c r="E38">
        <v>0.41892304600000002</v>
      </c>
      <c r="F38">
        <v>-0.18824629900000001</v>
      </c>
      <c r="G38">
        <v>-0.23457478239999999</v>
      </c>
      <c r="H38">
        <v>-6.3703261999999997E-2</v>
      </c>
      <c r="I38">
        <v>-2.5971490999999999E-2</v>
      </c>
      <c r="J38">
        <v>-1.0178875E-2</v>
      </c>
      <c r="K38">
        <v>-1.9698620000000002E-3</v>
      </c>
      <c r="L38">
        <v>8.0230958000000005E-2</v>
      </c>
      <c r="M38">
        <v>-0.18837095030000001</v>
      </c>
      <c r="N38">
        <v>-6.45215185E-2</v>
      </c>
      <c r="O38">
        <v>-2.76340905E-2</v>
      </c>
      <c r="P38">
        <v>-1.2949116E-2</v>
      </c>
      <c r="Q38">
        <v>-1.44000467E-2</v>
      </c>
      <c r="R38">
        <v>-2.3660748E-3</v>
      </c>
      <c r="S38">
        <v>-3.1443671999999999E-2</v>
      </c>
      <c r="T38">
        <v>-0.12145934</v>
      </c>
      <c r="U38">
        <v>-0.203592939</v>
      </c>
      <c r="V38">
        <v>-7.9365366000000007E-2</v>
      </c>
      <c r="W38">
        <v>0.52649661999999997</v>
      </c>
      <c r="X38">
        <v>0.20552337000000001</v>
      </c>
      <c r="Y38">
        <v>-2.8823870000000001E-3</v>
      </c>
      <c r="AA38">
        <f t="shared" si="1"/>
        <v>0.98684515016125285</v>
      </c>
    </row>
    <row r="39" spans="3:27" x14ac:dyDescent="0.25">
      <c r="C39" s="44">
        <v>8</v>
      </c>
      <c r="D39">
        <v>1</v>
      </c>
      <c r="E39">
        <v>0.286331583</v>
      </c>
      <c r="F39">
        <v>-3.0837501E-2</v>
      </c>
      <c r="G39">
        <v>-0.23340674259999999</v>
      </c>
      <c r="H39">
        <v>-6.6757796600000002E-2</v>
      </c>
      <c r="I39">
        <v>-2.7216809000000002E-2</v>
      </c>
      <c r="J39">
        <v>-1.0666946E-2</v>
      </c>
      <c r="K39">
        <v>-2.0643157E-3</v>
      </c>
      <c r="L39">
        <v>5.5243769999999998E-2</v>
      </c>
      <c r="M39">
        <v>-6.5211797099999996E-2</v>
      </c>
      <c r="N39">
        <v>-5.7940825799999998E-2</v>
      </c>
      <c r="O39">
        <v>-2.6249476800000001E-2</v>
      </c>
      <c r="P39">
        <v>-1.2300297E-2</v>
      </c>
      <c r="Q39">
        <v>-1.3678528400000001E-2</v>
      </c>
      <c r="R39">
        <v>-2.2475219E-3</v>
      </c>
      <c r="S39">
        <v>-1.9843487E-2</v>
      </c>
      <c r="T39">
        <v>-7.6650620000000003E-2</v>
      </c>
      <c r="U39">
        <v>-0.12848352499999999</v>
      </c>
      <c r="V39">
        <v>-0.111435409</v>
      </c>
      <c r="W39">
        <v>0.27307256000000002</v>
      </c>
      <c r="X39">
        <v>0.56274652000000003</v>
      </c>
      <c r="Y39">
        <v>5.4594429999999999E-2</v>
      </c>
      <c r="AA39">
        <f t="shared" si="1"/>
        <v>0.96427466828117525</v>
      </c>
    </row>
    <row r="40" spans="3:27" x14ac:dyDescent="0.25">
      <c r="C40" s="44">
        <v>9</v>
      </c>
      <c r="D40">
        <v>1</v>
      </c>
      <c r="E40">
        <v>-6.7512356999999995E-2</v>
      </c>
      <c r="F40">
        <v>0.14250105599999999</v>
      </c>
      <c r="G40">
        <v>-0.1378285158</v>
      </c>
      <c r="H40">
        <v>-7.4943265699999997E-2</v>
      </c>
      <c r="I40">
        <v>-3.0553983E-2</v>
      </c>
      <c r="J40">
        <v>-1.1974868E-2</v>
      </c>
      <c r="K40">
        <v>-2.3174305999999999E-3</v>
      </c>
      <c r="L40">
        <v>6.3952031000000006E-2</v>
      </c>
      <c r="M40">
        <v>-9.3832819200000001E-2</v>
      </c>
      <c r="N40">
        <v>-5.9906472799999999E-2</v>
      </c>
      <c r="O40">
        <v>-2.65620144E-2</v>
      </c>
      <c r="P40">
        <v>-1.2446749999999999E-2</v>
      </c>
      <c r="Q40">
        <v>-1.38413909E-2</v>
      </c>
      <c r="R40">
        <v>-2.2742818999999998E-3</v>
      </c>
      <c r="S40">
        <v>-2.6098792999999999E-2</v>
      </c>
      <c r="T40">
        <v>-0.10081336</v>
      </c>
      <c r="U40">
        <v>-0.16898566800000001</v>
      </c>
      <c r="V40">
        <v>-0.11579476</v>
      </c>
      <c r="W40">
        <v>0.44077702000000002</v>
      </c>
      <c r="X40">
        <v>0.37680945399999999</v>
      </c>
      <c r="Y40">
        <v>7.5131729999999997E-3</v>
      </c>
      <c r="AA40">
        <f t="shared" si="1"/>
        <v>0.94502079752613732</v>
      </c>
    </row>
    <row r="41" spans="3:27" x14ac:dyDescent="0.25">
      <c r="C41" s="45">
        <v>10</v>
      </c>
      <c r="D41">
        <v>1</v>
      </c>
      <c r="E41">
        <v>-7.3714671999999995E-2</v>
      </c>
      <c r="F41">
        <v>0.14322247900000001</v>
      </c>
      <c r="G41">
        <v>-0.1331503651</v>
      </c>
      <c r="H41">
        <v>-7.5000978600000004E-2</v>
      </c>
      <c r="I41">
        <v>-3.0577512000000001E-2</v>
      </c>
      <c r="J41">
        <v>-1.1984089E-2</v>
      </c>
      <c r="K41">
        <v>-2.3192152E-3</v>
      </c>
      <c r="L41">
        <v>-1.3950054E-2</v>
      </c>
      <c r="M41">
        <v>9.0053041700000003E-2</v>
      </c>
      <c r="N41">
        <v>-3.9697161199999997E-2</v>
      </c>
      <c r="O41">
        <v>-2.4527458799999999E-2</v>
      </c>
      <c r="P41">
        <v>-1.1493372999999999E-2</v>
      </c>
      <c r="Q41">
        <v>-1.2781189700000001E-2</v>
      </c>
      <c r="R41">
        <v>-2.1000799999999998E-3</v>
      </c>
      <c r="S41">
        <v>-5.5850742000000002E-2</v>
      </c>
      <c r="T41">
        <v>-0.17579849</v>
      </c>
      <c r="U41">
        <v>0.18869282400000001</v>
      </c>
      <c r="V41">
        <v>7.4143075000000003E-2</v>
      </c>
      <c r="W41">
        <v>-0.20564845000000001</v>
      </c>
      <c r="X41">
        <v>-7.4824995000000005E-2</v>
      </c>
      <c r="Y41">
        <v>-6.006941E-3</v>
      </c>
      <c r="AA41">
        <f t="shared" si="1"/>
        <v>0.9304963670238886</v>
      </c>
    </row>
    <row r="43" spans="3:27" x14ac:dyDescent="0.25">
      <c r="C43" s="44"/>
    </row>
    <row r="44" spans="3:27" x14ac:dyDescent="0.25">
      <c r="C44" s="44"/>
    </row>
    <row r="45" spans="3:27" x14ac:dyDescent="0.25">
      <c r="C45" s="44"/>
    </row>
    <row r="46" spans="3:27" x14ac:dyDescent="0.25">
      <c r="C46" s="44"/>
    </row>
    <row r="47" spans="3:27" x14ac:dyDescent="0.25">
      <c r="C47" s="44"/>
    </row>
    <row r="48" spans="3:27" x14ac:dyDescent="0.25">
      <c r="C48" s="44"/>
    </row>
    <row r="49" spans="3:3" x14ac:dyDescent="0.25">
      <c r="C49" s="44"/>
    </row>
    <row r="50" spans="3:3" x14ac:dyDescent="0.25">
      <c r="C50" s="44"/>
    </row>
    <row r="51" spans="3:3" x14ac:dyDescent="0.25">
      <c r="C51" s="44"/>
    </row>
    <row r="52" spans="3:3" x14ac:dyDescent="0.25">
      <c r="C52" s="44"/>
    </row>
    <row r="53" spans="3:3" x14ac:dyDescent="0.25">
      <c r="C53" s="45"/>
    </row>
    <row r="55" spans="3:3" x14ac:dyDescent="0.25">
      <c r="C55" s="44"/>
    </row>
    <row r="56" spans="3:3" x14ac:dyDescent="0.25">
      <c r="C56" s="44"/>
    </row>
    <row r="57" spans="3:3" x14ac:dyDescent="0.25">
      <c r="C57" s="44"/>
    </row>
    <row r="58" spans="3:3" x14ac:dyDescent="0.25">
      <c r="C58" s="44"/>
    </row>
    <row r="59" spans="3:3" x14ac:dyDescent="0.25">
      <c r="C59" s="44"/>
    </row>
    <row r="60" spans="3:3" x14ac:dyDescent="0.25">
      <c r="C60" s="44"/>
    </row>
    <row r="61" spans="3:3" x14ac:dyDescent="0.25">
      <c r="C61" s="44"/>
    </row>
    <row r="62" spans="3:3" x14ac:dyDescent="0.25">
      <c r="C62" s="44"/>
    </row>
    <row r="63" spans="3:3" x14ac:dyDescent="0.25">
      <c r="C63" s="44"/>
    </row>
    <row r="64" spans="3:3" x14ac:dyDescent="0.25">
      <c r="C64" s="44"/>
    </row>
    <row r="65" spans="3:3" x14ac:dyDescent="0.25">
      <c r="C65" s="45"/>
    </row>
    <row r="67" spans="3:3" x14ac:dyDescent="0.25">
      <c r="C67" s="44"/>
    </row>
    <row r="68" spans="3:3" x14ac:dyDescent="0.25">
      <c r="C68" s="44"/>
    </row>
    <row r="69" spans="3:3" x14ac:dyDescent="0.25">
      <c r="C69" s="44"/>
    </row>
    <row r="70" spans="3:3" x14ac:dyDescent="0.25">
      <c r="C70" s="44"/>
    </row>
    <row r="71" spans="3:3" x14ac:dyDescent="0.25">
      <c r="C71" s="44"/>
    </row>
    <row r="72" spans="3:3" x14ac:dyDescent="0.25">
      <c r="C72" s="44"/>
    </row>
    <row r="73" spans="3:3" x14ac:dyDescent="0.25">
      <c r="C73" s="44"/>
    </row>
    <row r="74" spans="3:3" x14ac:dyDescent="0.25">
      <c r="C74" s="44"/>
    </row>
    <row r="75" spans="3:3" x14ac:dyDescent="0.25">
      <c r="C75" s="44"/>
    </row>
    <row r="76" spans="3:3" x14ac:dyDescent="0.25">
      <c r="C76" s="44"/>
    </row>
    <row r="77" spans="3:3" x14ac:dyDescent="0.25">
      <c r="C77" s="45"/>
    </row>
  </sheetData>
  <phoneticPr fontId="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D38C-5B0A-4C36-9008-2C0291D53BFD}">
  <dimension ref="A1:K51"/>
  <sheetViews>
    <sheetView tabSelected="1" workbookViewId="0">
      <selection activeCell="K20" sqref="K20"/>
    </sheetView>
  </sheetViews>
  <sheetFormatPr defaultRowHeight="15" x14ac:dyDescent="0.25"/>
  <sheetData>
    <row r="1" spans="1:11" x14ac:dyDescent="0.25">
      <c r="A1" s="51" t="s">
        <v>102</v>
      </c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1" x14ac:dyDescent="0.25">
      <c r="A2" s="36"/>
      <c r="B2" s="3"/>
      <c r="C2" s="3"/>
      <c r="D2" s="3"/>
      <c r="E2" s="3"/>
      <c r="F2" s="3"/>
      <c r="G2" s="3"/>
      <c r="H2" s="3"/>
      <c r="I2" s="3"/>
      <c r="J2" s="3"/>
      <c r="K2" s="37"/>
    </row>
    <row r="3" spans="1:11" x14ac:dyDescent="0.25">
      <c r="A3" s="54" t="s">
        <v>97</v>
      </c>
      <c r="B3" s="3"/>
      <c r="C3" s="3"/>
      <c r="D3" s="3"/>
      <c r="E3" s="3"/>
      <c r="F3" s="3"/>
      <c r="G3" s="3"/>
      <c r="H3" s="3"/>
      <c r="I3" s="3"/>
      <c r="J3" s="3"/>
      <c r="K3" s="37"/>
    </row>
    <row r="4" spans="1:11" x14ac:dyDescent="0.25">
      <c r="A4" s="36" t="s">
        <v>94</v>
      </c>
      <c r="B4" s="3">
        <v>0.24420127999999999</v>
      </c>
      <c r="C4" s="3">
        <v>0.19298494999999999</v>
      </c>
      <c r="D4" s="3">
        <v>0.13579172</v>
      </c>
      <c r="E4" s="3">
        <v>8.1225629999999993E-2</v>
      </c>
      <c r="F4" s="3">
        <v>4.1757290000000002E-2</v>
      </c>
      <c r="G4" s="3">
        <v>7.2996500000000004E-3</v>
      </c>
      <c r="H4" s="3">
        <v>-3.9598389999999997E-2</v>
      </c>
      <c r="I4" s="3">
        <v>-8.9409649999999993E-2</v>
      </c>
      <c r="J4" s="3"/>
      <c r="K4" s="37"/>
    </row>
    <row r="5" spans="1:11" x14ac:dyDescent="0.25">
      <c r="A5" s="36" t="s">
        <v>95</v>
      </c>
      <c r="B5" s="3">
        <v>0.11185079000000001</v>
      </c>
      <c r="C5" s="3">
        <v>0.11095831</v>
      </c>
      <c r="D5" s="3">
        <v>0.10193518999999999</v>
      </c>
      <c r="E5" s="3">
        <v>8.2144499999999995E-2</v>
      </c>
      <c r="F5" s="3">
        <v>6.9795979999999994E-2</v>
      </c>
      <c r="G5" s="3">
        <v>5.5672220000000001E-2</v>
      </c>
      <c r="H5" s="3">
        <v>3.3442189999999997E-2</v>
      </c>
      <c r="I5" s="3">
        <v>8.4533000000000004E-3</v>
      </c>
      <c r="J5" s="3"/>
      <c r="K5" s="37"/>
    </row>
    <row r="6" spans="1:11" x14ac:dyDescent="0.25">
      <c r="A6" s="36" t="s">
        <v>96</v>
      </c>
      <c r="B6" s="3">
        <v>-5.0527460000000003E-2</v>
      </c>
      <c r="C6" s="3">
        <v>-3.3180599999999998E-3</v>
      </c>
      <c r="D6" s="3">
        <v>5.5778460000000002E-2</v>
      </c>
      <c r="E6" s="3">
        <v>0.11170002</v>
      </c>
      <c r="F6" s="3">
        <v>0.12839179000000001</v>
      </c>
      <c r="G6" s="3">
        <v>0.12604575000000001</v>
      </c>
      <c r="H6" s="3">
        <v>0.11147766000000001</v>
      </c>
      <c r="I6" s="3">
        <v>9.4704319999999995E-2</v>
      </c>
      <c r="J6" s="3"/>
      <c r="K6" s="37"/>
    </row>
    <row r="7" spans="1:11" x14ac:dyDescent="0.25">
      <c r="A7" s="36"/>
      <c r="B7" s="3"/>
      <c r="C7" s="3"/>
      <c r="D7" s="3"/>
      <c r="E7" s="3"/>
      <c r="F7" s="3"/>
      <c r="G7" s="3"/>
      <c r="H7" s="3"/>
      <c r="I7" s="3"/>
      <c r="J7" s="3"/>
      <c r="K7" s="37"/>
    </row>
    <row r="8" spans="1:11" x14ac:dyDescent="0.25">
      <c r="A8" s="36" t="s">
        <v>42</v>
      </c>
      <c r="B8" s="3">
        <v>0.57425247999999995</v>
      </c>
      <c r="C8" s="3"/>
      <c r="D8" s="3"/>
      <c r="E8" s="3"/>
      <c r="F8" s="3"/>
      <c r="G8" s="3"/>
      <c r="H8" s="3"/>
      <c r="I8" s="3"/>
      <c r="J8" s="3"/>
      <c r="K8" s="37"/>
    </row>
    <row r="9" spans="1:11" x14ac:dyDescent="0.25">
      <c r="A9" s="36"/>
      <c r="B9" s="3"/>
      <c r="C9" s="3"/>
      <c r="D9" s="3"/>
      <c r="E9" s="3"/>
      <c r="F9" s="3"/>
      <c r="G9" s="3"/>
      <c r="H9" s="3"/>
      <c r="I9" s="3"/>
      <c r="J9" s="3"/>
      <c r="K9" s="37"/>
    </row>
    <row r="10" spans="1:11" x14ac:dyDescent="0.25">
      <c r="A10" s="54" t="s">
        <v>98</v>
      </c>
      <c r="B10" s="3"/>
      <c r="C10" s="3"/>
      <c r="D10" s="3"/>
      <c r="E10" s="3"/>
      <c r="F10" s="3"/>
      <c r="G10" s="3"/>
      <c r="H10" s="3"/>
      <c r="I10" s="3"/>
      <c r="J10" s="3"/>
      <c r="K10" s="37"/>
    </row>
    <row r="11" spans="1:11" x14ac:dyDescent="0.25">
      <c r="A11" s="36"/>
      <c r="B11" s="3"/>
      <c r="C11" s="3"/>
      <c r="D11" s="3"/>
      <c r="E11" s="3"/>
      <c r="F11" s="3"/>
      <c r="G11" s="3"/>
      <c r="H11" s="3"/>
      <c r="I11" s="3"/>
      <c r="J11" s="3"/>
      <c r="K11" s="37"/>
    </row>
    <row r="12" spans="1:11" x14ac:dyDescent="0.25">
      <c r="A12" s="36" t="s">
        <v>99</v>
      </c>
      <c r="B12" s="50">
        <v>1.4080000000000001E-2</v>
      </c>
      <c r="C12" s="50">
        <v>0.44006000000000001</v>
      </c>
      <c r="D12" s="50">
        <v>0.51639999999999997</v>
      </c>
      <c r="E12" s="50">
        <v>2.947E-2</v>
      </c>
      <c r="F12" s="50">
        <v>0</v>
      </c>
      <c r="G12" s="50">
        <v>0</v>
      </c>
      <c r="H12" s="50">
        <v>0</v>
      </c>
      <c r="I12" s="55">
        <v>0</v>
      </c>
      <c r="J12" s="3"/>
      <c r="K12" s="37"/>
    </row>
    <row r="13" spans="1:11" x14ac:dyDescent="0.25">
      <c r="A13" s="36"/>
      <c r="B13" s="49">
        <v>0.12485</v>
      </c>
      <c r="C13" s="49">
        <v>0.65863000000000005</v>
      </c>
      <c r="D13" s="49">
        <v>0.21640000000000001</v>
      </c>
      <c r="E13" s="49">
        <v>1.2999999999999999E-4</v>
      </c>
      <c r="F13" s="49">
        <v>0</v>
      </c>
      <c r="G13" s="49">
        <v>0</v>
      </c>
      <c r="H13" s="49">
        <v>0</v>
      </c>
      <c r="I13" s="49">
        <v>0</v>
      </c>
      <c r="J13" s="3"/>
      <c r="K13" s="37"/>
    </row>
    <row r="14" spans="1:11" x14ac:dyDescent="0.25">
      <c r="A14" s="36"/>
      <c r="B14" s="50">
        <v>0.16667000000000001</v>
      </c>
      <c r="C14" s="50">
        <v>0.66666999999999998</v>
      </c>
      <c r="D14" s="50">
        <v>0.16667000000000001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3"/>
      <c r="K14" s="57"/>
    </row>
    <row r="15" spans="1:11" x14ac:dyDescent="0.25">
      <c r="A15" s="36"/>
      <c r="B15" s="3"/>
      <c r="C15" s="3"/>
      <c r="D15" s="3"/>
      <c r="E15" s="3"/>
      <c r="F15" s="3"/>
      <c r="G15" s="3"/>
      <c r="H15" s="3"/>
      <c r="I15" s="3"/>
      <c r="J15" s="3"/>
      <c r="K15" s="37"/>
    </row>
    <row r="16" spans="1:11" x14ac:dyDescent="0.25">
      <c r="A16" s="36"/>
      <c r="B16" s="56">
        <v>1</v>
      </c>
      <c r="C16" s="3"/>
      <c r="D16" s="3"/>
      <c r="E16" s="3"/>
      <c r="F16" s="3"/>
      <c r="G16" s="3"/>
      <c r="H16" s="3"/>
      <c r="I16" s="3"/>
      <c r="J16" s="3"/>
      <c r="K16" s="37"/>
    </row>
    <row r="17" spans="1:11" x14ac:dyDescent="0.25">
      <c r="A17" s="36"/>
      <c r="B17" s="3"/>
      <c r="C17" s="3"/>
      <c r="D17" s="3"/>
      <c r="E17" s="3"/>
      <c r="F17" s="3"/>
      <c r="G17" s="3"/>
      <c r="H17" s="3"/>
      <c r="I17" s="3"/>
      <c r="J17" s="3"/>
      <c r="K17" s="37" t="s">
        <v>101</v>
      </c>
    </row>
    <row r="18" spans="1:11" x14ac:dyDescent="0.25">
      <c r="A18" s="36"/>
      <c r="B18" s="3">
        <f>B4*B12</f>
        <v>3.4383540224000001E-3</v>
      </c>
      <c r="C18" s="3">
        <f t="shared" ref="C18:I18" si="0">C4*C12</f>
        <v>8.4924957097000001E-2</v>
      </c>
      <c r="D18" s="3">
        <f t="shared" si="0"/>
        <v>7.0122844207999996E-2</v>
      </c>
      <c r="E18" s="3">
        <f t="shared" si="0"/>
        <v>2.3937193160999998E-3</v>
      </c>
      <c r="F18" s="3">
        <f t="shared" si="0"/>
        <v>0</v>
      </c>
      <c r="G18" s="3">
        <f t="shared" si="0"/>
        <v>0</v>
      </c>
      <c r="H18" s="3">
        <f t="shared" si="0"/>
        <v>0</v>
      </c>
      <c r="I18" s="3">
        <f t="shared" si="0"/>
        <v>0</v>
      </c>
      <c r="J18" s="3"/>
      <c r="K18" s="37">
        <f>SUM(B18:I18)</f>
        <v>0.16087987464350001</v>
      </c>
    </row>
    <row r="19" spans="1:11" x14ac:dyDescent="0.25">
      <c r="A19" s="36"/>
      <c r="B19" s="3">
        <f t="shared" ref="B19:I19" si="1">B5*B13</f>
        <v>1.39645711315E-2</v>
      </c>
      <c r="C19" s="3">
        <f t="shared" si="1"/>
        <v>7.3080471715300008E-2</v>
      </c>
      <c r="D19" s="3">
        <f t="shared" si="1"/>
        <v>2.2058775116E-2</v>
      </c>
      <c r="E19" s="3">
        <f t="shared" si="1"/>
        <v>1.0678784999999999E-5</v>
      </c>
      <c r="F19" s="3">
        <f t="shared" si="1"/>
        <v>0</v>
      </c>
      <c r="G19" s="3">
        <f t="shared" si="1"/>
        <v>0</v>
      </c>
      <c r="H19" s="3">
        <f t="shared" si="1"/>
        <v>0</v>
      </c>
      <c r="I19" s="3">
        <f t="shared" si="1"/>
        <v>0</v>
      </c>
      <c r="J19" s="3"/>
      <c r="K19" s="37">
        <f t="shared" ref="K19:K20" si="2">SUM(B19:I19)</f>
        <v>0.10911449674780001</v>
      </c>
    </row>
    <row r="20" spans="1:11" x14ac:dyDescent="0.25">
      <c r="A20" s="36"/>
      <c r="B20" s="3">
        <f t="shared" ref="B20:I20" si="3">B6*B14</f>
        <v>-8.4214117582000012E-3</v>
      </c>
      <c r="C20" s="3">
        <f t="shared" si="3"/>
        <v>-2.2120510602E-3</v>
      </c>
      <c r="D20" s="3">
        <f t="shared" si="3"/>
        <v>9.2965959282000007E-3</v>
      </c>
      <c r="E20" s="3">
        <f t="shared" si="3"/>
        <v>0</v>
      </c>
      <c r="F20" s="3">
        <f t="shared" si="3"/>
        <v>0</v>
      </c>
      <c r="G20" s="3">
        <f t="shared" si="3"/>
        <v>0</v>
      </c>
      <c r="H20" s="3">
        <f t="shared" si="3"/>
        <v>0</v>
      </c>
      <c r="I20" s="3">
        <f t="shared" si="3"/>
        <v>0</v>
      </c>
      <c r="J20" s="3"/>
      <c r="K20" s="37">
        <f t="shared" si="2"/>
        <v>-1.3368668901999996E-3</v>
      </c>
    </row>
    <row r="21" spans="1:11" x14ac:dyDescent="0.25">
      <c r="A21" s="36"/>
      <c r="B21" s="3"/>
      <c r="C21" s="3"/>
      <c r="D21" s="3"/>
      <c r="E21" s="3"/>
      <c r="F21" s="3"/>
      <c r="G21" s="3"/>
      <c r="H21" s="3"/>
      <c r="I21" s="3"/>
      <c r="J21" s="3"/>
      <c r="K21" s="37"/>
    </row>
    <row r="22" spans="1:11" x14ac:dyDescent="0.25">
      <c r="A22" s="36"/>
      <c r="B22" s="3">
        <f t="shared" ref="B22" si="4">B8*B16</f>
        <v>0.57425247999999995</v>
      </c>
      <c r="C22" s="3"/>
      <c r="D22" s="3"/>
      <c r="E22" s="3"/>
      <c r="F22" s="3"/>
      <c r="G22" s="3"/>
      <c r="H22" s="3"/>
      <c r="I22" s="3"/>
      <c r="J22" s="3"/>
      <c r="K22" s="37">
        <f>B22</f>
        <v>0.57425247999999995</v>
      </c>
    </row>
    <row r="23" spans="1:11" x14ac:dyDescent="0.25">
      <c r="A23" s="36"/>
      <c r="B23" s="3"/>
      <c r="C23" s="3"/>
      <c r="D23" s="3"/>
      <c r="E23" s="3"/>
      <c r="F23" s="3"/>
      <c r="G23" s="3"/>
      <c r="H23" s="3"/>
      <c r="I23" s="3"/>
      <c r="J23" s="3"/>
      <c r="K23" s="37"/>
    </row>
    <row r="24" spans="1:11" ht="15.75" thickBot="1" x14ac:dyDescent="0.3">
      <c r="A24" s="58"/>
      <c r="B24" s="59"/>
      <c r="C24" s="59"/>
      <c r="D24" s="59"/>
      <c r="E24" s="59"/>
      <c r="F24" s="59"/>
      <c r="G24" s="59"/>
      <c r="H24" s="59"/>
      <c r="I24" s="59" t="s">
        <v>100</v>
      </c>
      <c r="J24" s="59"/>
      <c r="K24" s="60">
        <f>SUM(K18:K22)</f>
        <v>0.84290998450109988</v>
      </c>
    </row>
    <row r="26" spans="1:11" x14ac:dyDescent="0.25">
      <c r="A26" s="42" t="s">
        <v>103</v>
      </c>
    </row>
    <row r="28" spans="1:11" x14ac:dyDescent="0.25">
      <c r="A28" s="42" t="s">
        <v>97</v>
      </c>
    </row>
    <row r="29" spans="1:11" x14ac:dyDescent="0.25">
      <c r="A29" t="s">
        <v>94</v>
      </c>
      <c r="B29">
        <v>6.3850299999999999E-2</v>
      </c>
      <c r="C29">
        <v>-2.729647E-2</v>
      </c>
      <c r="D29">
        <v>-4.5956280000000002E-2</v>
      </c>
      <c r="E29">
        <v>-8.5814630000000003E-2</v>
      </c>
      <c r="F29">
        <v>-9.5530619999999997E-2</v>
      </c>
      <c r="G29">
        <v>-0.10975434000000001</v>
      </c>
      <c r="H29">
        <v>-0.16694166999999999</v>
      </c>
      <c r="I29">
        <v>-0.22071736</v>
      </c>
    </row>
    <row r="30" spans="1:11" x14ac:dyDescent="0.25">
      <c r="B30" s="44"/>
    </row>
    <row r="31" spans="1:11" x14ac:dyDescent="0.25">
      <c r="A31" t="s">
        <v>9</v>
      </c>
      <c r="B31">
        <v>0.90727475599999996</v>
      </c>
    </row>
    <row r="33" spans="1:11" x14ac:dyDescent="0.25">
      <c r="A33" s="42" t="s">
        <v>98</v>
      </c>
    </row>
    <row r="35" spans="1:11" x14ac:dyDescent="0.25">
      <c r="B35">
        <v>0.161267311</v>
      </c>
      <c r="C35">
        <v>0.1407832403</v>
      </c>
      <c r="D35" s="43">
        <v>-0.2542258</v>
      </c>
      <c r="E35">
        <v>-0.100438849</v>
      </c>
      <c r="F35">
        <v>-4.1190667E-2</v>
      </c>
      <c r="G35">
        <v>-1.8743876999999999E-2</v>
      </c>
      <c r="H35">
        <v>-9.8079859999999994E-3</v>
      </c>
      <c r="I35">
        <v>-2.1792007999999999E-3</v>
      </c>
    </row>
    <row r="37" spans="1:11" x14ac:dyDescent="0.25">
      <c r="B37" s="44">
        <v>1</v>
      </c>
    </row>
    <row r="39" spans="1:11" x14ac:dyDescent="0.25">
      <c r="B39">
        <f>B35*B29</f>
        <v>1.02969661875433E-2</v>
      </c>
      <c r="C39">
        <f t="shared" ref="C39:J39" si="5">C35*C29</f>
        <v>-3.8428854953517408E-3</v>
      </c>
      <c r="D39">
        <f t="shared" si="5"/>
        <v>1.1683272048024001E-2</v>
      </c>
      <c r="E39">
        <f t="shared" si="5"/>
        <v>8.6191226645608698E-3</v>
      </c>
      <c r="F39">
        <f t="shared" si="5"/>
        <v>3.9349699567235398E-3</v>
      </c>
      <c r="G39">
        <f t="shared" si="5"/>
        <v>2.05722184917618E-3</v>
      </c>
      <c r="H39">
        <f t="shared" si="5"/>
        <v>1.6373615621766199E-3</v>
      </c>
      <c r="I39">
        <f t="shared" si="5"/>
        <v>4.8098744748588797E-4</v>
      </c>
      <c r="K39">
        <f>SUM(B39:I39)</f>
        <v>3.4867016220338665E-2</v>
      </c>
    </row>
    <row r="41" spans="1:11" x14ac:dyDescent="0.25">
      <c r="B41">
        <f t="shared" ref="B41" si="6">B31*B37</f>
        <v>0.90727475599999996</v>
      </c>
    </row>
    <row r="45" spans="1:11" x14ac:dyDescent="0.25">
      <c r="B45" s="44"/>
    </row>
    <row r="46" spans="1:11" x14ac:dyDescent="0.25">
      <c r="B46" s="44"/>
    </row>
    <row r="47" spans="1:11" x14ac:dyDescent="0.25">
      <c r="B47" s="44"/>
    </row>
    <row r="48" spans="1:11" x14ac:dyDescent="0.25">
      <c r="B48" s="44"/>
    </row>
    <row r="49" spans="2:2" x14ac:dyDescent="0.25">
      <c r="B49" s="44"/>
    </row>
    <row r="50" spans="2:2" x14ac:dyDescent="0.25">
      <c r="B50" s="44"/>
    </row>
    <row r="51" spans="2:2" x14ac:dyDescent="0.25">
      <c r="B51" s="45"/>
    </row>
  </sheetData>
  <pageMargins left="0.7" right="0.7" top="0.75" bottom="0.75" header="0.3" footer="0.3"/>
  <pageSetup orientation="portrait" horizontalDpi="0" verticalDpi="0" r:id="rId1"/>
</worksheet>
</file>

<file path=docMetadata/LabelInfo.xml><?xml version="1.0" encoding="utf-8"?>
<clbl:labelList xmlns:clbl="http://schemas.microsoft.com/office/2020/mipLabelMetadata">
  <clbl:label id="{788c8a80-3a15-4016-b4c2-fc12516bfa38}" enabled="1" method="Privileged" siteId="{ea80952e-a476-42d4-aaf4-5457852b0f7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Brecknock, Peter</dc:creator>
  <cp:lastModifiedBy>Brecknock, Peter</cp:lastModifiedBy>
  <dcterms:created xsi:type="dcterms:W3CDTF">2023-11-22T15:08:25Z</dcterms:created>
  <dcterms:modified xsi:type="dcterms:W3CDTF">2024-01-16T21:41:14Z</dcterms:modified>
</cp:coreProperties>
</file>