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Excel Truck Averages\"/>
    </mc:Choice>
  </mc:AlternateContent>
  <bookViews>
    <workbookView xWindow="0" yWindow="4800" windowWidth="28800" windowHeight="12285" firstSheet="2" activeTab="5"/>
  </bookViews>
  <sheets>
    <sheet name="Mon, Mar 28, 2022" sheetId="1" r:id="rId1"/>
    <sheet name="Tue, Mar 29, 2022" sheetId="2" r:id="rId2"/>
    <sheet name="Wed, Mar 30, 2022" sheetId="3" r:id="rId3"/>
    <sheet name="Thu, Mar 31st, 2022" sheetId="4" r:id="rId4"/>
    <sheet name="Fri, Apr 1st, 2022" sheetId="5" r:id="rId5"/>
    <sheet name="Sat, Apr 2nd, 2022" sheetId="6" r:id="rId6"/>
    <sheet name="Sun, Apr 3rd, 2022" sheetId="7" r:id="rId7"/>
    <sheet name="Week 13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7" l="1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P3" i="7"/>
  <c r="P2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S22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S2" i="8"/>
  <c r="Q2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M277" i="8"/>
  <c r="N154" i="8"/>
  <c r="M4" i="8"/>
  <c r="M6" i="8"/>
  <c r="M7" i="8"/>
  <c r="M8" i="8"/>
  <c r="M9" i="8"/>
  <c r="M10" i="8"/>
  <c r="M11" i="8"/>
  <c r="M12" i="8"/>
  <c r="M13" i="8"/>
  <c r="M14" i="8"/>
  <c r="M16" i="8"/>
  <c r="M17" i="8"/>
  <c r="M18" i="8"/>
  <c r="M19" i="8"/>
  <c r="M20" i="8"/>
  <c r="M21" i="8"/>
  <c r="M22" i="8"/>
  <c r="M23" i="8"/>
  <c r="M24" i="8"/>
  <c r="M25" i="8"/>
  <c r="M27" i="8"/>
  <c r="M28" i="8"/>
  <c r="M29" i="8"/>
  <c r="M30" i="8"/>
  <c r="M33" i="8"/>
  <c r="M34" i="8"/>
  <c r="M36" i="8"/>
  <c r="M37" i="8"/>
  <c r="M38" i="8"/>
  <c r="M39" i="8"/>
  <c r="M40" i="8"/>
  <c r="M41" i="8"/>
  <c r="M43" i="8"/>
  <c r="M44" i="8"/>
  <c r="M45" i="8"/>
  <c r="M46" i="8"/>
  <c r="M49" i="8"/>
  <c r="M50" i="8"/>
  <c r="M51" i="8"/>
  <c r="M52" i="8"/>
  <c r="M54" i="8"/>
  <c r="M55" i="8"/>
  <c r="M56" i="8"/>
  <c r="M57" i="8"/>
  <c r="M58" i="8"/>
  <c r="M59" i="8"/>
  <c r="M61" i="8"/>
  <c r="M62" i="8"/>
  <c r="M63" i="8"/>
  <c r="M65" i="8"/>
  <c r="M66" i="8"/>
  <c r="M67" i="8"/>
  <c r="M68" i="8"/>
  <c r="M69" i="8"/>
  <c r="M70" i="8"/>
  <c r="M71" i="8"/>
  <c r="M72" i="8"/>
  <c r="M73" i="8"/>
  <c r="M76" i="8"/>
  <c r="M77" i="8"/>
  <c r="M78" i="8"/>
  <c r="M79" i="8"/>
  <c r="M80" i="8"/>
  <c r="M81" i="8"/>
  <c r="M82" i="8"/>
  <c r="M84" i="8"/>
  <c r="M85" i="8"/>
  <c r="M86" i="8"/>
  <c r="M88" i="8"/>
  <c r="M89" i="8"/>
  <c r="M91" i="8"/>
  <c r="M92" i="8"/>
  <c r="M94" i="8"/>
  <c r="M95" i="8"/>
  <c r="M96" i="8"/>
  <c r="M99" i="8"/>
  <c r="M100" i="8"/>
  <c r="M101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7" i="8"/>
  <c r="M148" i="8"/>
  <c r="M149" i="8"/>
  <c r="M150" i="8"/>
  <c r="M151" i="8"/>
  <c r="M152" i="8"/>
  <c r="M153" i="8"/>
  <c r="M154" i="8"/>
  <c r="M155" i="8"/>
  <c r="M156" i="8"/>
  <c r="M157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4" i="8"/>
  <c r="M175" i="8"/>
  <c r="M176" i="8"/>
  <c r="M177" i="8"/>
  <c r="M178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3" i="8"/>
  <c r="M234" i="8"/>
  <c r="M235" i="8"/>
  <c r="M236" i="8"/>
  <c r="M237" i="8"/>
  <c r="M238" i="8"/>
  <c r="M239" i="8"/>
  <c r="M240" i="8"/>
  <c r="M241" i="8"/>
  <c r="M242" i="8"/>
  <c r="M243" i="8"/>
  <c r="M246" i="8"/>
  <c r="M247" i="8"/>
  <c r="M248" i="8"/>
  <c r="M249" i="8"/>
  <c r="M250" i="8"/>
  <c r="M251" i="8"/>
  <c r="M252" i="8"/>
  <c r="M253" i="8"/>
  <c r="M254" i="8"/>
  <c r="M256" i="8"/>
  <c r="M257" i="8"/>
  <c r="M258" i="8"/>
  <c r="M259" i="8"/>
  <c r="M260" i="8"/>
  <c r="M262" i="8"/>
  <c r="M263" i="8"/>
  <c r="M265" i="8"/>
  <c r="M266" i="8"/>
  <c r="M267" i="8"/>
  <c r="M269" i="8"/>
  <c r="M270" i="8"/>
  <c r="M271" i="8"/>
  <c r="M272" i="8"/>
  <c r="M273" i="8"/>
  <c r="M274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20" i="8"/>
  <c r="M421" i="8"/>
  <c r="M423" i="8"/>
  <c r="M424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2" i="8"/>
  <c r="M443" i="8"/>
  <c r="M444" i="8"/>
  <c r="M445" i="8"/>
  <c r="M446" i="8"/>
  <c r="M447" i="8"/>
  <c r="M448" i="8"/>
  <c r="M450" i="8"/>
  <c r="M451" i="8"/>
  <c r="M452" i="8"/>
  <c r="M453" i="8"/>
  <c r="M454" i="8"/>
  <c r="M455" i="8"/>
  <c r="M456" i="8"/>
  <c r="M457" i="8"/>
  <c r="M458" i="8"/>
  <c r="M459" i="8"/>
  <c r="M461" i="8"/>
  <c r="M462" i="8"/>
  <c r="M463" i="8"/>
  <c r="M464" i="8"/>
  <c r="M465" i="8"/>
  <c r="M466" i="8"/>
  <c r="M467" i="8"/>
  <c r="M468" i="8"/>
  <c r="M469" i="8"/>
  <c r="M471" i="8"/>
  <c r="M472" i="8"/>
  <c r="M473" i="8"/>
  <c r="M474" i="8"/>
  <c r="M475" i="8"/>
  <c r="M476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3" i="8"/>
  <c r="M524" i="8"/>
  <c r="M525" i="8"/>
  <c r="M526" i="8"/>
  <c r="M528" i="8"/>
  <c r="M529" i="8"/>
  <c r="M530" i="8"/>
  <c r="M531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3" i="8"/>
  <c r="M555" i="8"/>
  <c r="M556" i="8"/>
  <c r="M557" i="8"/>
  <c r="M558" i="8"/>
  <c r="M559" i="8"/>
  <c r="M561" i="8"/>
  <c r="M562" i="8"/>
  <c r="M563" i="8"/>
  <c r="M564" i="8"/>
  <c r="M567" i="8"/>
  <c r="M568" i="8"/>
  <c r="M570" i="8"/>
  <c r="M571" i="8"/>
  <c r="M572" i="8"/>
  <c r="M574" i="8"/>
  <c r="M576" i="8"/>
  <c r="M577" i="8"/>
  <c r="M578" i="8"/>
  <c r="M579" i="8"/>
  <c r="M580" i="8"/>
  <c r="M582" i="8"/>
  <c r="M583" i="8"/>
  <c r="M584" i="8"/>
  <c r="M585" i="8"/>
  <c r="M586" i="8"/>
  <c r="M587" i="8"/>
  <c r="M588" i="8"/>
  <c r="M589" i="8"/>
  <c r="M590" i="8"/>
  <c r="M591" i="8"/>
  <c r="M592" i="8"/>
  <c r="M594" i="8"/>
  <c r="M595" i="8"/>
  <c r="M597" i="8"/>
  <c r="M598" i="8"/>
  <c r="M599" i="8"/>
  <c r="M600" i="8"/>
  <c r="M601" i="8"/>
  <c r="M602" i="8"/>
  <c r="M604" i="8"/>
  <c r="M605" i="8"/>
  <c r="M606" i="8"/>
  <c r="M607" i="8"/>
  <c r="M608" i="8"/>
  <c r="M610" i="8"/>
  <c r="M611" i="8"/>
  <c r="M613" i="8"/>
  <c r="M614" i="8"/>
  <c r="M615" i="8"/>
  <c r="M616" i="8"/>
  <c r="M617" i="8"/>
  <c r="M618" i="8"/>
  <c r="M619" i="8"/>
  <c r="M620" i="8"/>
  <c r="M621" i="8"/>
  <c r="M623" i="8"/>
  <c r="M624" i="8"/>
  <c r="M626" i="8"/>
  <c r="M627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N4" i="8"/>
  <c r="N6" i="8"/>
  <c r="N7" i="8"/>
  <c r="N8" i="8"/>
  <c r="N9" i="8"/>
  <c r="N10" i="8"/>
  <c r="N11" i="8"/>
  <c r="N12" i="8"/>
  <c r="N13" i="8"/>
  <c r="N14" i="8"/>
  <c r="N16" i="8"/>
  <c r="N17" i="8"/>
  <c r="N18" i="8"/>
  <c r="N19" i="8"/>
  <c r="N20" i="8"/>
  <c r="N21" i="8"/>
  <c r="N22" i="8"/>
  <c r="N23" i="8"/>
  <c r="N24" i="8"/>
  <c r="N25" i="8"/>
  <c r="N27" i="8"/>
  <c r="N28" i="8"/>
  <c r="N29" i="8"/>
  <c r="N30" i="8"/>
  <c r="N33" i="8"/>
  <c r="N34" i="8"/>
  <c r="N36" i="8"/>
  <c r="N37" i="8"/>
  <c r="N38" i="8"/>
  <c r="N39" i="8"/>
  <c r="N40" i="8"/>
  <c r="N41" i="8"/>
  <c r="N43" i="8"/>
  <c r="N44" i="8"/>
  <c r="N45" i="8"/>
  <c r="N46" i="8"/>
  <c r="N49" i="8"/>
  <c r="N50" i="8"/>
  <c r="N51" i="8"/>
  <c r="N52" i="8"/>
  <c r="N54" i="8"/>
  <c r="N55" i="8"/>
  <c r="N56" i="8"/>
  <c r="N57" i="8"/>
  <c r="N58" i="8"/>
  <c r="N59" i="8"/>
  <c r="N61" i="8"/>
  <c r="N62" i="8"/>
  <c r="N63" i="8"/>
  <c r="N65" i="8"/>
  <c r="N66" i="8"/>
  <c r="N67" i="8"/>
  <c r="N68" i="8"/>
  <c r="N69" i="8"/>
  <c r="N70" i="8"/>
  <c r="N71" i="8"/>
  <c r="N72" i="8"/>
  <c r="N73" i="8"/>
  <c r="N76" i="8"/>
  <c r="N77" i="8"/>
  <c r="N78" i="8"/>
  <c r="N79" i="8"/>
  <c r="N80" i="8"/>
  <c r="N81" i="8"/>
  <c r="N82" i="8"/>
  <c r="N84" i="8"/>
  <c r="N85" i="8"/>
  <c r="N86" i="8"/>
  <c r="N88" i="8"/>
  <c r="N89" i="8"/>
  <c r="N91" i="8"/>
  <c r="N92" i="8"/>
  <c r="N94" i="8"/>
  <c r="N95" i="8"/>
  <c r="N96" i="8"/>
  <c r="N99" i="8"/>
  <c r="N100" i="8"/>
  <c r="N101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7" i="8"/>
  <c r="N148" i="8"/>
  <c r="N149" i="8"/>
  <c r="N150" i="8"/>
  <c r="N151" i="8"/>
  <c r="N152" i="8"/>
  <c r="N153" i="8"/>
  <c r="N155" i="8"/>
  <c r="N156" i="8"/>
  <c r="N157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4" i="8"/>
  <c r="N175" i="8"/>
  <c r="N176" i="8"/>
  <c r="N177" i="8"/>
  <c r="N178" i="8"/>
  <c r="N180" i="8"/>
  <c r="N181" i="8"/>
  <c r="N182" i="8"/>
  <c r="N183" i="8"/>
  <c r="N184" i="8"/>
  <c r="N185" i="8"/>
  <c r="N187" i="8"/>
  <c r="N188" i="8"/>
  <c r="N189" i="8"/>
  <c r="N190" i="8"/>
  <c r="N191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3" i="8"/>
  <c r="N234" i="8"/>
  <c r="N235" i="8"/>
  <c r="N236" i="8"/>
  <c r="N237" i="8"/>
  <c r="N238" i="8"/>
  <c r="N239" i="8"/>
  <c r="N240" i="8"/>
  <c r="N241" i="8"/>
  <c r="N242" i="8"/>
  <c r="N243" i="8"/>
  <c r="N246" i="8"/>
  <c r="N247" i="8"/>
  <c r="N248" i="8"/>
  <c r="N249" i="8"/>
  <c r="N250" i="8"/>
  <c r="N251" i="8"/>
  <c r="N252" i="8"/>
  <c r="N253" i="8"/>
  <c r="N254" i="8"/>
  <c r="N256" i="8"/>
  <c r="N257" i="8"/>
  <c r="N258" i="8"/>
  <c r="N259" i="8"/>
  <c r="N260" i="8"/>
  <c r="N262" i="8"/>
  <c r="N263" i="8"/>
  <c r="N265" i="8"/>
  <c r="N266" i="8"/>
  <c r="N267" i="8"/>
  <c r="N269" i="8"/>
  <c r="N270" i="8"/>
  <c r="N271" i="8"/>
  <c r="N272" i="8"/>
  <c r="N273" i="8"/>
  <c r="N274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20" i="8"/>
  <c r="N421" i="8"/>
  <c r="N423" i="8"/>
  <c r="N424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2" i="8"/>
  <c r="N443" i="8"/>
  <c r="N444" i="8"/>
  <c r="N445" i="8"/>
  <c r="N446" i="8"/>
  <c r="N447" i="8"/>
  <c r="N448" i="8"/>
  <c r="N450" i="8"/>
  <c r="N451" i="8"/>
  <c r="N452" i="8"/>
  <c r="N453" i="8"/>
  <c r="N454" i="8"/>
  <c r="N455" i="8"/>
  <c r="N456" i="8"/>
  <c r="N457" i="8"/>
  <c r="N458" i="8"/>
  <c r="N459" i="8"/>
  <c r="N461" i="8"/>
  <c r="N462" i="8"/>
  <c r="N463" i="8"/>
  <c r="N464" i="8"/>
  <c r="N465" i="8"/>
  <c r="N466" i="8"/>
  <c r="N467" i="8"/>
  <c r="N468" i="8"/>
  <c r="N469" i="8"/>
  <c r="N471" i="8"/>
  <c r="N472" i="8"/>
  <c r="N473" i="8"/>
  <c r="N474" i="8"/>
  <c r="N475" i="8"/>
  <c r="N476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3" i="8"/>
  <c r="N524" i="8"/>
  <c r="N525" i="8"/>
  <c r="N526" i="8"/>
  <c r="N528" i="8"/>
  <c r="N529" i="8"/>
  <c r="N530" i="8"/>
  <c r="N531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3" i="8"/>
  <c r="N555" i="8"/>
  <c r="N556" i="8"/>
  <c r="N557" i="8"/>
  <c r="N558" i="8"/>
  <c r="N559" i="8"/>
  <c r="N561" i="8"/>
  <c r="N562" i="8"/>
  <c r="N563" i="8"/>
  <c r="N564" i="8"/>
  <c r="N567" i="8"/>
  <c r="N568" i="8"/>
  <c r="N570" i="8"/>
  <c r="N571" i="8"/>
  <c r="N572" i="8"/>
  <c r="N574" i="8"/>
  <c r="N576" i="8"/>
  <c r="N577" i="8"/>
  <c r="N578" i="8"/>
  <c r="N579" i="8"/>
  <c r="N580" i="8"/>
  <c r="N582" i="8"/>
  <c r="N583" i="8"/>
  <c r="N584" i="8"/>
  <c r="N585" i="8"/>
  <c r="N586" i="8"/>
  <c r="N587" i="8"/>
  <c r="N588" i="8"/>
  <c r="N589" i="8"/>
  <c r="N590" i="8"/>
  <c r="N591" i="8"/>
  <c r="N592" i="8"/>
  <c r="N594" i="8"/>
  <c r="N595" i="8"/>
  <c r="N597" i="8"/>
  <c r="N598" i="8"/>
  <c r="N599" i="8"/>
  <c r="N600" i="8"/>
  <c r="N601" i="8"/>
  <c r="N602" i="8"/>
  <c r="N604" i="8"/>
  <c r="N605" i="8"/>
  <c r="N607" i="8"/>
  <c r="N608" i="8"/>
  <c r="N610" i="8"/>
  <c r="N611" i="8"/>
  <c r="N613" i="8"/>
  <c r="N614" i="8"/>
  <c r="N615" i="8"/>
  <c r="N616" i="8"/>
  <c r="N617" i="8"/>
  <c r="N618" i="8"/>
  <c r="N619" i="8"/>
  <c r="N620" i="8"/>
  <c r="N621" i="8"/>
  <c r="N623" i="8"/>
  <c r="N624" i="8"/>
  <c r="N626" i="8"/>
  <c r="N627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9" i="8"/>
  <c r="N650" i="8"/>
  <c r="N651" i="8"/>
  <c r="N652" i="8"/>
  <c r="N653" i="8"/>
  <c r="N654" i="8"/>
  <c r="R4" i="7"/>
  <c r="S5" i="7" s="1"/>
  <c r="R12" i="7"/>
  <c r="R15" i="7"/>
  <c r="S4" i="7" s="1"/>
  <c r="L4" i="7"/>
  <c r="L6" i="7"/>
  <c r="L7" i="7"/>
  <c r="L9" i="7"/>
  <c r="L10" i="7"/>
  <c r="L11" i="7"/>
  <c r="L14" i="7"/>
  <c r="L15" i="7"/>
  <c r="L16" i="7"/>
  <c r="L17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M4" i="7"/>
  <c r="M6" i="7"/>
  <c r="M7" i="7"/>
  <c r="M9" i="7"/>
  <c r="M10" i="7"/>
  <c r="M11" i="7"/>
  <c r="M14" i="7"/>
  <c r="M15" i="7"/>
  <c r="M16" i="7"/>
  <c r="M17" i="7"/>
  <c r="L3" i="6"/>
  <c r="L6" i="6"/>
  <c r="L7" i="6"/>
  <c r="L8" i="6"/>
  <c r="L10" i="6"/>
  <c r="L11" i="6"/>
  <c r="L12" i="6"/>
  <c r="L14" i="6"/>
  <c r="L16" i="6"/>
  <c r="L17" i="6"/>
  <c r="L18" i="6"/>
  <c r="L19" i="6"/>
  <c r="L20" i="6"/>
  <c r="S3" i="7" l="1"/>
  <c r="S20" i="7"/>
  <c r="S14" i="7"/>
  <c r="S8" i="7"/>
  <c r="S10" i="7"/>
  <c r="S25" i="7"/>
  <c r="S19" i="7"/>
  <c r="S13" i="7"/>
  <c r="S7" i="7"/>
  <c r="S21" i="7"/>
  <c r="S9" i="7"/>
  <c r="S24" i="7"/>
  <c r="S18" i="7"/>
  <c r="S12" i="7"/>
  <c r="S6" i="7"/>
  <c r="S16" i="7"/>
  <c r="S15" i="7"/>
  <c r="S23" i="7"/>
  <c r="S17" i="7"/>
  <c r="S11" i="7"/>
  <c r="M3" i="6"/>
  <c r="P23" i="6" s="1"/>
  <c r="M6" i="6"/>
  <c r="M7" i="6"/>
  <c r="M8" i="6"/>
  <c r="M10" i="6"/>
  <c r="M11" i="6"/>
  <c r="M12" i="6"/>
  <c r="M14" i="6"/>
  <c r="M16" i="6"/>
  <c r="M17" i="6"/>
  <c r="M18" i="6"/>
  <c r="M19" i="6"/>
  <c r="M20" i="6"/>
  <c r="L5" i="5"/>
  <c r="L6" i="5"/>
  <c r="L7" i="5"/>
  <c r="L9" i="5"/>
  <c r="L10" i="5"/>
  <c r="L11" i="5"/>
  <c r="L13" i="5"/>
  <c r="L14" i="5"/>
  <c r="L15" i="5"/>
  <c r="L16" i="5"/>
  <c r="L17" i="5"/>
  <c r="L18" i="5"/>
  <c r="L20" i="5"/>
  <c r="L22" i="5"/>
  <c r="L23" i="5"/>
  <c r="L25" i="5"/>
  <c r="L26" i="5"/>
  <c r="L28" i="5"/>
  <c r="L29" i="5"/>
  <c r="L30" i="5"/>
  <c r="L31" i="5"/>
  <c r="L32" i="5"/>
  <c r="L35" i="5"/>
  <c r="L36" i="5"/>
  <c r="L38" i="5"/>
  <c r="L39" i="5"/>
  <c r="L40" i="5"/>
  <c r="L42" i="5"/>
  <c r="L43" i="5"/>
  <c r="L45" i="5"/>
  <c r="L46" i="5"/>
  <c r="L49" i="5"/>
  <c r="L50" i="5"/>
  <c r="L53" i="5"/>
  <c r="L54" i="5"/>
  <c r="L56" i="5"/>
  <c r="L57" i="5"/>
  <c r="L59" i="5"/>
  <c r="L60" i="5"/>
  <c r="L62" i="5"/>
  <c r="L63" i="5"/>
  <c r="L65" i="5"/>
  <c r="L66" i="5"/>
  <c r="L68" i="5"/>
  <c r="L69" i="5"/>
  <c r="L70" i="5"/>
  <c r="L72" i="5"/>
  <c r="L73" i="5"/>
  <c r="L74" i="5"/>
  <c r="L76" i="5"/>
  <c r="L77" i="5"/>
  <c r="L78" i="5"/>
  <c r="L79" i="5"/>
  <c r="L80" i="5"/>
  <c r="L82" i="5"/>
  <c r="L83" i="5"/>
  <c r="L86" i="5"/>
  <c r="L87" i="5"/>
  <c r="L88" i="5"/>
  <c r="L90" i="5"/>
  <c r="L91" i="5"/>
  <c r="L92" i="5"/>
  <c r="P3" i="6" l="1"/>
  <c r="P9" i="6"/>
  <c r="P15" i="6"/>
  <c r="P21" i="6"/>
  <c r="R10" i="6"/>
  <c r="P4" i="6"/>
  <c r="P10" i="6"/>
  <c r="P16" i="6"/>
  <c r="P22" i="6"/>
  <c r="P8" i="6"/>
  <c r="P20" i="6"/>
  <c r="P5" i="6"/>
  <c r="P11" i="6"/>
  <c r="P17" i="6"/>
  <c r="P2" i="6"/>
  <c r="R3" i="6"/>
  <c r="R8" i="6"/>
  <c r="P6" i="6"/>
  <c r="P12" i="6"/>
  <c r="P18" i="6"/>
  <c r="P24" i="6"/>
  <c r="P14" i="6"/>
  <c r="R14" i="6"/>
  <c r="R15" i="6"/>
  <c r="R5" i="6"/>
  <c r="P7" i="6"/>
  <c r="P13" i="6"/>
  <c r="P19" i="6"/>
  <c r="P25" i="6"/>
  <c r="P8" i="5"/>
  <c r="M62" i="5"/>
  <c r="M4" i="5"/>
  <c r="P24" i="5" s="1"/>
  <c r="M5" i="5"/>
  <c r="M6" i="5"/>
  <c r="M7" i="5"/>
  <c r="P3" i="5" s="1"/>
  <c r="M9" i="5"/>
  <c r="M10" i="5"/>
  <c r="R11" i="5" s="1"/>
  <c r="M11" i="5"/>
  <c r="M13" i="5"/>
  <c r="M14" i="5"/>
  <c r="M15" i="5"/>
  <c r="M16" i="5"/>
  <c r="M17" i="5"/>
  <c r="R18" i="5" s="1"/>
  <c r="M18" i="5"/>
  <c r="M20" i="5"/>
  <c r="M23" i="5"/>
  <c r="M25" i="5"/>
  <c r="M26" i="5"/>
  <c r="M28" i="5"/>
  <c r="M29" i="5"/>
  <c r="M30" i="5"/>
  <c r="M31" i="5"/>
  <c r="M32" i="5"/>
  <c r="M35" i="5"/>
  <c r="M36" i="5"/>
  <c r="M38" i="5"/>
  <c r="M39" i="5"/>
  <c r="M40" i="5"/>
  <c r="M42" i="5"/>
  <c r="M43" i="5"/>
  <c r="M45" i="5"/>
  <c r="M46" i="5"/>
  <c r="M49" i="5"/>
  <c r="M50" i="5"/>
  <c r="M53" i="5"/>
  <c r="M54" i="5"/>
  <c r="M56" i="5"/>
  <c r="M57" i="5"/>
  <c r="M59" i="5"/>
  <c r="M60" i="5"/>
  <c r="M63" i="5"/>
  <c r="M65" i="5"/>
  <c r="M66" i="5"/>
  <c r="M68" i="5"/>
  <c r="M69" i="5"/>
  <c r="M70" i="5"/>
  <c r="M72" i="5"/>
  <c r="M73" i="5"/>
  <c r="M74" i="5"/>
  <c r="M76" i="5"/>
  <c r="M77" i="5"/>
  <c r="M78" i="5"/>
  <c r="M79" i="5"/>
  <c r="M80" i="5"/>
  <c r="M82" i="5"/>
  <c r="M83" i="5"/>
  <c r="M86" i="5"/>
  <c r="M87" i="5"/>
  <c r="M88" i="5"/>
  <c r="M90" i="5"/>
  <c r="M91" i="5"/>
  <c r="M92" i="5"/>
  <c r="P14" i="5" l="1"/>
  <c r="R17" i="5"/>
  <c r="R9" i="5"/>
  <c r="R10" i="5"/>
  <c r="P9" i="5"/>
  <c r="P15" i="5"/>
  <c r="P21" i="5"/>
  <c r="R16" i="5"/>
  <c r="R8" i="5"/>
  <c r="P4" i="5"/>
  <c r="P10" i="5"/>
  <c r="P16" i="5"/>
  <c r="P22" i="5"/>
  <c r="R23" i="5"/>
  <c r="R15" i="5"/>
  <c r="R7" i="5"/>
  <c r="P5" i="5"/>
  <c r="P11" i="5"/>
  <c r="P17" i="5"/>
  <c r="P23" i="5"/>
  <c r="P20" i="5"/>
  <c r="R20" i="5"/>
  <c r="R14" i="5"/>
  <c r="R13" i="5"/>
  <c r="R6" i="5"/>
  <c r="P6" i="5"/>
  <c r="P12" i="5"/>
  <c r="P18" i="5"/>
  <c r="R19" i="5"/>
  <c r="R12" i="5"/>
  <c r="P2" i="5"/>
  <c r="R4" i="5"/>
  <c r="R5" i="5"/>
  <c r="P7" i="5"/>
  <c r="P13" i="5"/>
  <c r="P19" i="5"/>
  <c r="P25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20" i="4"/>
  <c r="R21" i="4"/>
  <c r="R22" i="4"/>
  <c r="R23" i="4"/>
  <c r="R24" i="4"/>
  <c r="R25" i="4"/>
  <c r="L113" i="4"/>
  <c r="L4" i="4"/>
  <c r="L5" i="4"/>
  <c r="L6" i="4"/>
  <c r="L7" i="4"/>
  <c r="L9" i="4"/>
  <c r="L10" i="4"/>
  <c r="L11" i="4"/>
  <c r="L13" i="4"/>
  <c r="L14" i="4"/>
  <c r="L15" i="4"/>
  <c r="L17" i="4"/>
  <c r="L18" i="4"/>
  <c r="L20" i="4"/>
  <c r="L21" i="4"/>
  <c r="L22" i="4"/>
  <c r="L24" i="4"/>
  <c r="L25" i="4"/>
  <c r="L26" i="4"/>
  <c r="L28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8" i="4"/>
  <c r="L49" i="4"/>
  <c r="L51" i="4"/>
  <c r="L52" i="4"/>
  <c r="L53" i="4"/>
  <c r="L55" i="4"/>
  <c r="L56" i="4"/>
  <c r="L57" i="4"/>
  <c r="L60" i="4"/>
  <c r="L61" i="4"/>
  <c r="L62" i="4"/>
  <c r="L63" i="4"/>
  <c r="L64" i="4"/>
  <c r="L65" i="4"/>
  <c r="L66" i="4"/>
  <c r="L67" i="4"/>
  <c r="L70" i="4"/>
  <c r="L71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1" i="4"/>
  <c r="L92" i="4"/>
  <c r="L93" i="4"/>
  <c r="L94" i="4"/>
  <c r="L95" i="4"/>
  <c r="L96" i="4"/>
  <c r="L97" i="4"/>
  <c r="L98" i="4"/>
  <c r="L101" i="4"/>
  <c r="L102" i="4"/>
  <c r="L103" i="4"/>
  <c r="L104" i="4"/>
  <c r="L106" i="4"/>
  <c r="L107" i="4"/>
  <c r="L108" i="4"/>
  <c r="L109" i="4"/>
  <c r="L110" i="4"/>
  <c r="L111" i="4"/>
  <c r="L112" i="4"/>
  <c r="L116" i="4"/>
  <c r="L117" i="4"/>
  <c r="L118" i="4"/>
  <c r="L119" i="4"/>
  <c r="L120" i="4"/>
  <c r="L122" i="4"/>
  <c r="L123" i="4"/>
  <c r="L124" i="4"/>
  <c r="L126" i="4"/>
  <c r="L127" i="4"/>
  <c r="L128" i="4"/>
  <c r="L129" i="4"/>
  <c r="L131" i="4"/>
  <c r="L132" i="4"/>
  <c r="L134" i="4"/>
  <c r="L135" i="4"/>
  <c r="L136" i="4"/>
  <c r="L137" i="4"/>
  <c r="L139" i="4"/>
  <c r="L140" i="4"/>
  <c r="L141" i="4"/>
  <c r="L142" i="4"/>
  <c r="L143" i="4"/>
  <c r="M4" i="4"/>
  <c r="M6" i="4"/>
  <c r="M7" i="4"/>
  <c r="P23" i="4"/>
  <c r="P19" i="4"/>
  <c r="M9" i="4"/>
  <c r="M10" i="4"/>
  <c r="M11" i="4"/>
  <c r="M13" i="4"/>
  <c r="M14" i="4"/>
  <c r="M15" i="4"/>
  <c r="M17" i="4"/>
  <c r="M18" i="4"/>
  <c r="M20" i="4"/>
  <c r="M21" i="4"/>
  <c r="M22" i="4"/>
  <c r="M24" i="4"/>
  <c r="M25" i="4"/>
  <c r="M26" i="4"/>
  <c r="M28" i="4"/>
  <c r="M31" i="4"/>
  <c r="M32" i="4"/>
  <c r="M33" i="4"/>
  <c r="M34" i="4"/>
  <c r="M35" i="4"/>
  <c r="M36" i="4"/>
  <c r="M37" i="4"/>
  <c r="M38" i="4"/>
  <c r="M40" i="4"/>
  <c r="M41" i="4"/>
  <c r="M42" i="4"/>
  <c r="M43" i="4"/>
  <c r="M44" i="4"/>
  <c r="M45" i="4"/>
  <c r="M48" i="4"/>
  <c r="M49" i="4"/>
  <c r="M51" i="4"/>
  <c r="M52" i="4"/>
  <c r="M53" i="4"/>
  <c r="M55" i="4"/>
  <c r="M56" i="4"/>
  <c r="M57" i="4"/>
  <c r="M60" i="4"/>
  <c r="M61" i="4"/>
  <c r="M62" i="4"/>
  <c r="M63" i="4"/>
  <c r="M64" i="4"/>
  <c r="M65" i="4"/>
  <c r="M66" i="4"/>
  <c r="M67" i="4"/>
  <c r="M70" i="4"/>
  <c r="M71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1" i="4"/>
  <c r="M92" i="4"/>
  <c r="M93" i="4"/>
  <c r="M94" i="4"/>
  <c r="M95" i="4"/>
  <c r="M96" i="4"/>
  <c r="M97" i="4"/>
  <c r="M98" i="4"/>
  <c r="M101" i="4"/>
  <c r="M102" i="4"/>
  <c r="M103" i="4"/>
  <c r="M104" i="4"/>
  <c r="M106" i="4"/>
  <c r="M107" i="4"/>
  <c r="M108" i="4"/>
  <c r="M109" i="4"/>
  <c r="M110" i="4"/>
  <c r="M111" i="4"/>
  <c r="M112" i="4"/>
  <c r="M113" i="4"/>
  <c r="M116" i="4"/>
  <c r="M117" i="4"/>
  <c r="M118" i="4"/>
  <c r="M119" i="4"/>
  <c r="M120" i="4"/>
  <c r="M122" i="4"/>
  <c r="M123" i="4"/>
  <c r="M124" i="4"/>
  <c r="M126" i="4"/>
  <c r="M127" i="4"/>
  <c r="M128" i="4"/>
  <c r="M129" i="4"/>
  <c r="M131" i="4"/>
  <c r="M132" i="4"/>
  <c r="M134" i="4"/>
  <c r="M136" i="4"/>
  <c r="M137" i="4"/>
  <c r="M139" i="4"/>
  <c r="M140" i="4"/>
  <c r="M141" i="4"/>
  <c r="M142" i="4"/>
  <c r="M143" i="4"/>
  <c r="P18" i="4"/>
  <c r="P12" i="4"/>
  <c r="P24" i="4"/>
  <c r="P25" i="4"/>
  <c r="P8" i="4"/>
  <c r="P14" i="4"/>
  <c r="P20" i="4"/>
  <c r="P13" i="4"/>
  <c r="P3" i="4"/>
  <c r="P9" i="4"/>
  <c r="P15" i="4"/>
  <c r="P21" i="4"/>
  <c r="P6" i="4"/>
  <c r="P7" i="4"/>
  <c r="P4" i="4"/>
  <c r="P10" i="4"/>
  <c r="P16" i="4"/>
  <c r="P22" i="4"/>
  <c r="P5" i="4"/>
  <c r="P11" i="4"/>
  <c r="P17" i="4"/>
  <c r="S2" i="3"/>
  <c r="Q2" i="3"/>
  <c r="P2" i="3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P2" i="2"/>
  <c r="S2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2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3" i="3"/>
  <c r="L11" i="3"/>
  <c r="M11" i="3"/>
  <c r="L4" i="3"/>
  <c r="L6" i="3"/>
  <c r="L7" i="3"/>
  <c r="L8" i="3"/>
  <c r="L9" i="3"/>
  <c r="L10" i="3"/>
  <c r="L13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30" i="3"/>
  <c r="L31" i="3"/>
  <c r="L32" i="3"/>
  <c r="L34" i="3"/>
  <c r="L35" i="3"/>
  <c r="L38" i="3"/>
  <c r="L39" i="3"/>
  <c r="L40" i="3"/>
  <c r="L41" i="3"/>
  <c r="L42" i="3"/>
  <c r="L44" i="3"/>
  <c r="L45" i="3"/>
  <c r="L46" i="3"/>
  <c r="L47" i="3"/>
  <c r="L48" i="3"/>
  <c r="L49" i="3"/>
  <c r="L51" i="3"/>
  <c r="L52" i="3"/>
  <c r="L53" i="3"/>
  <c r="L54" i="3"/>
  <c r="L55" i="3"/>
  <c r="L58" i="3"/>
  <c r="L59" i="3"/>
  <c r="L60" i="3"/>
  <c r="L61" i="3"/>
  <c r="L62" i="3"/>
  <c r="L63" i="3"/>
  <c r="L64" i="3"/>
  <c r="L65" i="3"/>
  <c r="L66" i="3"/>
  <c r="L68" i="3"/>
  <c r="L69" i="3"/>
  <c r="L70" i="3"/>
  <c r="L71" i="3"/>
  <c r="L72" i="3"/>
  <c r="L73" i="3"/>
  <c r="L75" i="3"/>
  <c r="L76" i="3"/>
  <c r="L77" i="3"/>
  <c r="L78" i="3"/>
  <c r="L79" i="3"/>
  <c r="L80" i="3"/>
  <c r="L83" i="3"/>
  <c r="L84" i="3"/>
  <c r="L85" i="3"/>
  <c r="L86" i="3"/>
  <c r="L87" i="3"/>
  <c r="L88" i="3"/>
  <c r="L89" i="3"/>
  <c r="L91" i="3"/>
  <c r="L92" i="3"/>
  <c r="L93" i="3"/>
  <c r="L94" i="3"/>
  <c r="L95" i="3"/>
  <c r="L96" i="3"/>
  <c r="L98" i="3"/>
  <c r="L99" i="3"/>
  <c r="L100" i="3"/>
  <c r="L102" i="3"/>
  <c r="L103" i="3"/>
  <c r="L106" i="3"/>
  <c r="L107" i="3"/>
  <c r="L108" i="3"/>
  <c r="L110" i="3"/>
  <c r="L111" i="3"/>
  <c r="L112" i="3"/>
  <c r="L113" i="3"/>
  <c r="L114" i="3"/>
  <c r="L115" i="3"/>
  <c r="L116" i="3"/>
  <c r="L118" i="3"/>
  <c r="L119" i="3"/>
  <c r="L120" i="3"/>
  <c r="L121" i="3"/>
  <c r="L124" i="3"/>
  <c r="L125" i="3"/>
  <c r="L127" i="3"/>
  <c r="L128" i="3"/>
  <c r="L129" i="3"/>
  <c r="L130" i="3"/>
  <c r="L132" i="3"/>
  <c r="L133" i="3"/>
  <c r="L134" i="3"/>
  <c r="L135" i="3"/>
  <c r="L137" i="3"/>
  <c r="L138" i="3"/>
  <c r="L139" i="3"/>
  <c r="L141" i="3"/>
  <c r="L142" i="3"/>
  <c r="L143" i="3"/>
  <c r="L145" i="3"/>
  <c r="L146" i="3"/>
  <c r="L148" i="3"/>
  <c r="L149" i="3"/>
  <c r="L150" i="3"/>
  <c r="L151" i="3"/>
  <c r="L152" i="3"/>
  <c r="L153" i="3"/>
  <c r="L154" i="3"/>
  <c r="L155" i="3"/>
  <c r="L15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M4" i="3"/>
  <c r="M6" i="3"/>
  <c r="M7" i="3"/>
  <c r="M8" i="3"/>
  <c r="M9" i="3"/>
  <c r="M10" i="3"/>
  <c r="M13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30" i="3"/>
  <c r="M31" i="3"/>
  <c r="M32" i="3"/>
  <c r="M34" i="3"/>
  <c r="M35" i="3"/>
  <c r="M38" i="3"/>
  <c r="M39" i="3"/>
  <c r="M40" i="3"/>
  <c r="M41" i="3"/>
  <c r="M42" i="3"/>
  <c r="M44" i="3"/>
  <c r="M45" i="3"/>
  <c r="M46" i="3"/>
  <c r="M47" i="3"/>
  <c r="M48" i="3"/>
  <c r="M49" i="3"/>
  <c r="M51" i="3"/>
  <c r="M52" i="3"/>
  <c r="M53" i="3"/>
  <c r="M54" i="3"/>
  <c r="M55" i="3"/>
  <c r="M58" i="3"/>
  <c r="M59" i="3"/>
  <c r="M60" i="3"/>
  <c r="M61" i="3"/>
  <c r="M62" i="3"/>
  <c r="M63" i="3"/>
  <c r="M64" i="3"/>
  <c r="M65" i="3"/>
  <c r="M66" i="3"/>
  <c r="M68" i="3"/>
  <c r="M69" i="3"/>
  <c r="M70" i="3"/>
  <c r="M71" i="3"/>
  <c r="M72" i="3"/>
  <c r="M73" i="3"/>
  <c r="M75" i="3"/>
  <c r="M76" i="3"/>
  <c r="M77" i="3"/>
  <c r="M78" i="3"/>
  <c r="M79" i="3"/>
  <c r="M80" i="3"/>
  <c r="M83" i="3"/>
  <c r="M84" i="3"/>
  <c r="M85" i="3"/>
  <c r="M86" i="3"/>
  <c r="M87" i="3"/>
  <c r="M88" i="3"/>
  <c r="M89" i="3"/>
  <c r="M91" i="3"/>
  <c r="M92" i="3"/>
  <c r="M93" i="3"/>
  <c r="M94" i="3"/>
  <c r="M95" i="3"/>
  <c r="M96" i="3"/>
  <c r="M98" i="3"/>
  <c r="M99" i="3"/>
  <c r="M100" i="3"/>
  <c r="M102" i="3"/>
  <c r="M103" i="3"/>
  <c r="M106" i="3"/>
  <c r="M107" i="3"/>
  <c r="M108" i="3"/>
  <c r="M110" i="3"/>
  <c r="M111" i="3"/>
  <c r="M112" i="3"/>
  <c r="M113" i="3"/>
  <c r="M114" i="3"/>
  <c r="M115" i="3"/>
  <c r="M116" i="3"/>
  <c r="M118" i="3"/>
  <c r="M119" i="3"/>
  <c r="M120" i="3"/>
  <c r="M121" i="3"/>
  <c r="M124" i="3"/>
  <c r="M125" i="3"/>
  <c r="M127" i="3"/>
  <c r="M128" i="3"/>
  <c r="M129" i="3"/>
  <c r="M130" i="3"/>
  <c r="M132" i="3"/>
  <c r="M133" i="3"/>
  <c r="M135" i="3"/>
  <c r="M137" i="3"/>
  <c r="M138" i="3"/>
  <c r="M139" i="3"/>
  <c r="M141" i="3"/>
  <c r="M142" i="3"/>
  <c r="M143" i="3"/>
  <c r="M145" i="3"/>
  <c r="M146" i="3"/>
  <c r="M148" i="3"/>
  <c r="M149" i="3"/>
  <c r="M150" i="3"/>
  <c r="M151" i="3"/>
  <c r="M152" i="3"/>
  <c r="M153" i="3"/>
  <c r="M154" i="3"/>
  <c r="M155" i="3"/>
  <c r="M156" i="3"/>
  <c r="L4" i="2"/>
  <c r="L5" i="2"/>
  <c r="L7" i="2"/>
  <c r="L8" i="2"/>
  <c r="L10" i="2"/>
  <c r="L11" i="2"/>
  <c r="L13" i="2"/>
  <c r="L14" i="2"/>
  <c r="L15" i="2"/>
  <c r="L16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38" i="2"/>
  <c r="L41" i="2"/>
  <c r="L42" i="2"/>
  <c r="L43" i="2"/>
  <c r="L44" i="2"/>
  <c r="L46" i="2"/>
  <c r="L47" i="2"/>
  <c r="L48" i="2"/>
  <c r="L49" i="2"/>
  <c r="L51" i="2"/>
  <c r="L52" i="2"/>
  <c r="L53" i="2"/>
  <c r="L54" i="2"/>
  <c r="L55" i="2"/>
  <c r="L56" i="2"/>
  <c r="L59" i="2"/>
  <c r="L60" i="2"/>
  <c r="L61" i="2"/>
  <c r="L62" i="2"/>
  <c r="L63" i="2"/>
  <c r="L64" i="2"/>
  <c r="L65" i="2"/>
  <c r="L66" i="2"/>
  <c r="L67" i="2"/>
  <c r="L68" i="2"/>
  <c r="L70" i="2"/>
  <c r="L71" i="2"/>
  <c r="L72" i="2"/>
  <c r="L73" i="2"/>
  <c r="L74" i="2"/>
  <c r="L75" i="2"/>
  <c r="L77" i="2"/>
  <c r="L78" i="2"/>
  <c r="L79" i="2"/>
  <c r="L80" i="2"/>
  <c r="L81" i="2"/>
  <c r="L82" i="2"/>
  <c r="L83" i="2"/>
  <c r="L84" i="2"/>
  <c r="L87" i="2"/>
  <c r="L88" i="2"/>
  <c r="L89" i="2"/>
  <c r="L90" i="2"/>
  <c r="L92" i="2"/>
  <c r="L93" i="2"/>
  <c r="L94" i="2"/>
  <c r="L95" i="2"/>
  <c r="L96" i="2"/>
  <c r="L99" i="2"/>
  <c r="L100" i="2"/>
  <c r="L102" i="2"/>
  <c r="L103" i="2"/>
  <c r="L104" i="2"/>
  <c r="L105" i="2"/>
  <c r="L107" i="2"/>
  <c r="L108" i="2"/>
  <c r="L110" i="2"/>
  <c r="L111" i="2"/>
  <c r="L114" i="2"/>
  <c r="L115" i="2"/>
  <c r="L116" i="2"/>
  <c r="L117" i="2"/>
  <c r="L118" i="2"/>
  <c r="L119" i="2"/>
  <c r="L120" i="2"/>
  <c r="L121" i="2"/>
  <c r="L122" i="2"/>
  <c r="L123" i="2"/>
  <c r="L125" i="2"/>
  <c r="L126" i="2"/>
  <c r="L127" i="2"/>
  <c r="L129" i="2"/>
  <c r="L130" i="2"/>
  <c r="L132" i="2"/>
  <c r="L133" i="2"/>
  <c r="L136" i="2"/>
  <c r="L137" i="2"/>
  <c r="L139" i="2"/>
  <c r="L140" i="2"/>
  <c r="L141" i="2"/>
  <c r="L142" i="2"/>
  <c r="L143" i="2"/>
  <c r="L144" i="2"/>
  <c r="L146" i="2"/>
  <c r="L147" i="2"/>
  <c r="L150" i="2"/>
  <c r="L151" i="2"/>
  <c r="L153" i="2"/>
  <c r="L154" i="2"/>
  <c r="L155" i="2"/>
  <c r="L157" i="2"/>
  <c r="L158" i="2"/>
  <c r="L159" i="2"/>
  <c r="L160" i="2"/>
  <c r="L161" i="2"/>
  <c r="L163" i="2"/>
  <c r="L164" i="2"/>
  <c r="L165" i="2"/>
  <c r="L167" i="2"/>
  <c r="L168" i="2"/>
  <c r="L171" i="2"/>
  <c r="L172" i="2"/>
  <c r="L173" i="2"/>
  <c r="L174" i="2"/>
  <c r="L175" i="2"/>
  <c r="L177" i="2"/>
  <c r="L178" i="2"/>
  <c r="M4" i="2"/>
  <c r="P25" i="2"/>
  <c r="M5" i="2"/>
  <c r="R6" i="2"/>
  <c r="M7" i="2"/>
  <c r="R7" i="2"/>
  <c r="M8" i="2"/>
  <c r="R9" i="2"/>
  <c r="M10" i="2"/>
  <c r="R10" i="2"/>
  <c r="M11" i="2"/>
  <c r="R12" i="2"/>
  <c r="M13" i="2"/>
  <c r="R14" i="2"/>
  <c r="M14" i="2"/>
  <c r="R15" i="2"/>
  <c r="M15" i="2"/>
  <c r="R16" i="2"/>
  <c r="M16" i="2"/>
  <c r="R17" i="2"/>
  <c r="M20" i="2"/>
  <c r="R21" i="2"/>
  <c r="M21" i="2"/>
  <c r="R22" i="2"/>
  <c r="M22" i="2"/>
  <c r="R23" i="2"/>
  <c r="M23" i="2"/>
  <c r="R24" i="2"/>
  <c r="M24" i="2"/>
  <c r="M25" i="2"/>
  <c r="M26" i="2"/>
  <c r="M27" i="2"/>
  <c r="M28" i="2"/>
  <c r="M29" i="2"/>
  <c r="M30" i="2"/>
  <c r="M31" i="2"/>
  <c r="M32" i="2"/>
  <c r="M33" i="2"/>
  <c r="M35" i="2"/>
  <c r="M36" i="2"/>
  <c r="M37" i="2"/>
  <c r="M38" i="2"/>
  <c r="M41" i="2"/>
  <c r="M42" i="2"/>
  <c r="M43" i="2"/>
  <c r="M44" i="2"/>
  <c r="M46" i="2"/>
  <c r="M47" i="2"/>
  <c r="M48" i="2"/>
  <c r="M49" i="2"/>
  <c r="M51" i="2"/>
  <c r="M52" i="2"/>
  <c r="M53" i="2"/>
  <c r="M54" i="2"/>
  <c r="M55" i="2"/>
  <c r="M56" i="2"/>
  <c r="M59" i="2"/>
  <c r="M60" i="2"/>
  <c r="M61" i="2"/>
  <c r="M62" i="2"/>
  <c r="M63" i="2"/>
  <c r="M64" i="2"/>
  <c r="M65" i="2"/>
  <c r="M66" i="2"/>
  <c r="M67" i="2"/>
  <c r="M68" i="2"/>
  <c r="M70" i="2"/>
  <c r="M71" i="2"/>
  <c r="M72" i="2"/>
  <c r="M73" i="2"/>
  <c r="M74" i="2"/>
  <c r="M75" i="2"/>
  <c r="M77" i="2"/>
  <c r="M78" i="2"/>
  <c r="M79" i="2"/>
  <c r="M80" i="2"/>
  <c r="M81" i="2"/>
  <c r="M82" i="2"/>
  <c r="M83" i="2"/>
  <c r="M84" i="2"/>
  <c r="M87" i="2"/>
  <c r="M88" i="2"/>
  <c r="M89" i="2"/>
  <c r="M90" i="2"/>
  <c r="M92" i="2"/>
  <c r="M93" i="2"/>
  <c r="M94" i="2"/>
  <c r="M95" i="2"/>
  <c r="M96" i="2"/>
  <c r="M99" i="2"/>
  <c r="M100" i="2"/>
  <c r="M102" i="2"/>
  <c r="M103" i="2"/>
  <c r="M104" i="2"/>
  <c r="M105" i="2"/>
  <c r="M107" i="2"/>
  <c r="M108" i="2"/>
  <c r="M110" i="2"/>
  <c r="M111" i="2"/>
  <c r="M114" i="2"/>
  <c r="M115" i="2"/>
  <c r="M116" i="2"/>
  <c r="M117" i="2"/>
  <c r="M118" i="2"/>
  <c r="M119" i="2"/>
  <c r="M120" i="2"/>
  <c r="M121" i="2"/>
  <c r="M122" i="2"/>
  <c r="M123" i="2"/>
  <c r="M125" i="2"/>
  <c r="M126" i="2"/>
  <c r="M127" i="2"/>
  <c r="M129" i="2"/>
  <c r="M130" i="2"/>
  <c r="M132" i="2"/>
  <c r="M133" i="2"/>
  <c r="M136" i="2"/>
  <c r="M137" i="2"/>
  <c r="M139" i="2"/>
  <c r="M140" i="2"/>
  <c r="M141" i="2"/>
  <c r="M142" i="2"/>
  <c r="M143" i="2"/>
  <c r="M144" i="2"/>
  <c r="M146" i="2"/>
  <c r="M147" i="2"/>
  <c r="M150" i="2"/>
  <c r="M151" i="2"/>
  <c r="M153" i="2"/>
  <c r="M154" i="2"/>
  <c r="M155" i="2"/>
  <c r="M157" i="2"/>
  <c r="M158" i="2"/>
  <c r="M159" i="2"/>
  <c r="M160" i="2"/>
  <c r="M161" i="2"/>
  <c r="M163" i="2"/>
  <c r="M164" i="2"/>
  <c r="M165" i="2"/>
  <c r="M167" i="2"/>
  <c r="M168" i="2"/>
  <c r="M171" i="2"/>
  <c r="M172" i="2"/>
  <c r="M173" i="2"/>
  <c r="M174" i="2"/>
  <c r="M175" i="2"/>
  <c r="M177" i="2"/>
  <c r="M178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2" i="1"/>
  <c r="R23" i="1"/>
  <c r="R24" i="1"/>
  <c r="R25" i="1"/>
  <c r="L5" i="1"/>
  <c r="L6" i="1"/>
  <c r="L7" i="1"/>
  <c r="L9" i="1"/>
  <c r="L10" i="1"/>
  <c r="L11" i="1"/>
  <c r="L13" i="1"/>
  <c r="L14" i="1"/>
  <c r="L15" i="1"/>
  <c r="L16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6" i="1"/>
  <c r="L37" i="1"/>
  <c r="L38" i="1"/>
  <c r="L39" i="1"/>
  <c r="L40" i="1"/>
  <c r="L41" i="1"/>
  <c r="L42" i="1"/>
  <c r="L45" i="1"/>
  <c r="L46" i="1"/>
  <c r="L47" i="1"/>
  <c r="L48" i="1"/>
  <c r="L50" i="1"/>
  <c r="L51" i="1"/>
  <c r="L52" i="1"/>
  <c r="L53" i="1"/>
  <c r="L54" i="1"/>
  <c r="L55" i="1"/>
  <c r="L56" i="1"/>
  <c r="L57" i="1"/>
  <c r="L60" i="1"/>
  <c r="L61" i="1"/>
  <c r="L62" i="1"/>
  <c r="L63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1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101" i="1"/>
  <c r="L102" i="1"/>
  <c r="L104" i="1"/>
  <c r="L105" i="1"/>
  <c r="L106" i="1"/>
  <c r="L108" i="1"/>
  <c r="L109" i="1"/>
  <c r="L110" i="1"/>
  <c r="L113" i="1"/>
  <c r="L114" i="1"/>
  <c r="L115" i="1"/>
  <c r="L116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L131" i="1"/>
  <c r="L132" i="1"/>
  <c r="L133" i="1"/>
  <c r="L134" i="1"/>
  <c r="L137" i="1"/>
  <c r="L138" i="1"/>
  <c r="L139" i="1"/>
  <c r="L140" i="1"/>
  <c r="L141" i="1"/>
  <c r="L142" i="1"/>
  <c r="L143" i="1"/>
  <c r="L144" i="1"/>
  <c r="L146" i="1"/>
  <c r="L147" i="1"/>
  <c r="L148" i="1"/>
  <c r="L150" i="1"/>
  <c r="L152" i="1"/>
  <c r="L153" i="1"/>
  <c r="L154" i="1"/>
  <c r="L155" i="1"/>
  <c r="L156" i="1"/>
  <c r="L157" i="1"/>
  <c r="L158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5" i="1"/>
  <c r="M6" i="1"/>
  <c r="M7" i="1"/>
  <c r="M9" i="1"/>
  <c r="M10" i="1"/>
  <c r="M11" i="1"/>
  <c r="M13" i="1"/>
  <c r="M14" i="1"/>
  <c r="M15" i="1"/>
  <c r="M16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6" i="1"/>
  <c r="M37" i="1"/>
  <c r="M38" i="1"/>
  <c r="M39" i="1"/>
  <c r="M40" i="1"/>
  <c r="M41" i="1"/>
  <c r="M42" i="1"/>
  <c r="M45" i="1"/>
  <c r="M46" i="1"/>
  <c r="M47" i="1"/>
  <c r="M48" i="1"/>
  <c r="M50" i="1"/>
  <c r="M51" i="1"/>
  <c r="M52" i="1"/>
  <c r="M53" i="1"/>
  <c r="M54" i="1"/>
  <c r="M55" i="1"/>
  <c r="M56" i="1"/>
  <c r="M57" i="1"/>
  <c r="M60" i="1"/>
  <c r="M61" i="1"/>
  <c r="M62" i="1"/>
  <c r="M63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1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101" i="1"/>
  <c r="M102" i="1"/>
  <c r="M104" i="1"/>
  <c r="M105" i="1"/>
  <c r="M106" i="1"/>
  <c r="M108" i="1"/>
  <c r="M109" i="1"/>
  <c r="M110" i="1"/>
  <c r="M113" i="1"/>
  <c r="M114" i="1"/>
  <c r="M115" i="1"/>
  <c r="M116" i="1"/>
  <c r="M117" i="1"/>
  <c r="M118" i="1"/>
  <c r="M119" i="1"/>
  <c r="M120" i="1"/>
  <c r="M121" i="1"/>
  <c r="M122" i="1"/>
  <c r="M123" i="1"/>
  <c r="M125" i="1"/>
  <c r="M126" i="1"/>
  <c r="M127" i="1"/>
  <c r="M128" i="1"/>
  <c r="M129" i="1"/>
  <c r="M131" i="1"/>
  <c r="M132" i="1"/>
  <c r="M133" i="1"/>
  <c r="M134" i="1"/>
  <c r="M137" i="1"/>
  <c r="M138" i="1"/>
  <c r="M139" i="1"/>
  <c r="M140" i="1"/>
  <c r="M141" i="1"/>
  <c r="M142" i="1"/>
  <c r="M143" i="1"/>
  <c r="M144" i="1"/>
  <c r="M146" i="1"/>
  <c r="M147" i="1"/>
  <c r="M148" i="1"/>
  <c r="M150" i="1"/>
  <c r="M152" i="1"/>
  <c r="M153" i="1"/>
  <c r="M154" i="1"/>
  <c r="M155" i="1"/>
  <c r="M156" i="1"/>
  <c r="M157" i="1"/>
  <c r="M158" i="1"/>
  <c r="S4" i="3"/>
  <c r="S10" i="3"/>
  <c r="S16" i="3"/>
  <c r="S22" i="3"/>
  <c r="S13" i="3"/>
  <c r="S25" i="3"/>
  <c r="S15" i="3"/>
  <c r="S5" i="3"/>
  <c r="S11" i="3"/>
  <c r="S17" i="3"/>
  <c r="S23" i="3"/>
  <c r="S9" i="3"/>
  <c r="S6" i="3"/>
  <c r="S12" i="3"/>
  <c r="S18" i="3"/>
  <c r="S24" i="3"/>
  <c r="S19" i="3"/>
  <c r="S3" i="3"/>
  <c r="S21" i="3"/>
  <c r="S7" i="3"/>
  <c r="S8" i="3"/>
  <c r="S14" i="3"/>
  <c r="S20" i="3"/>
  <c r="S8" i="1"/>
  <c r="S14" i="1"/>
  <c r="S20" i="1"/>
  <c r="S3" i="1"/>
  <c r="S7" i="1"/>
  <c r="S9" i="1"/>
  <c r="S15" i="1"/>
  <c r="S21" i="1"/>
  <c r="S13" i="1"/>
  <c r="S4" i="1"/>
  <c r="S10" i="1"/>
  <c r="S16" i="1"/>
  <c r="S22" i="1"/>
  <c r="S19" i="1"/>
  <c r="S5" i="1"/>
  <c r="S11" i="1"/>
  <c r="S17" i="1"/>
  <c r="S23" i="1"/>
  <c r="S25" i="1"/>
  <c r="S6" i="1"/>
  <c r="S12" i="1"/>
  <c r="S18" i="1"/>
  <c r="S24" i="1"/>
  <c r="P20" i="2"/>
  <c r="R20" i="2"/>
  <c r="P3" i="2"/>
  <c r="P9" i="2"/>
  <c r="P15" i="2"/>
  <c r="P21" i="2"/>
  <c r="R19" i="2"/>
  <c r="R13" i="2"/>
  <c r="R8" i="2"/>
  <c r="P4" i="2"/>
  <c r="P10" i="2"/>
  <c r="P16" i="2"/>
  <c r="P22" i="2"/>
  <c r="R18" i="2"/>
  <c r="P8" i="2"/>
  <c r="P5" i="2"/>
  <c r="P11" i="2"/>
  <c r="P17" i="2"/>
  <c r="P23" i="2"/>
  <c r="R11" i="2"/>
  <c r="R5" i="2"/>
  <c r="P6" i="2"/>
  <c r="P12" i="2"/>
  <c r="P18" i="2"/>
  <c r="P24" i="2"/>
  <c r="R4" i="2"/>
  <c r="P14" i="2"/>
  <c r="P7" i="2"/>
  <c r="P13" i="2"/>
  <c r="P19" i="2"/>
  <c r="S6" i="2"/>
  <c r="S12" i="2"/>
  <c r="S18" i="2"/>
  <c r="S24" i="2"/>
  <c r="S3" i="2"/>
  <c r="S15" i="2"/>
  <c r="S22" i="2"/>
  <c r="S11" i="2"/>
  <c r="S7" i="2"/>
  <c r="S13" i="2"/>
  <c r="S19" i="2"/>
  <c r="S25" i="2"/>
  <c r="S21" i="2"/>
  <c r="S10" i="2"/>
  <c r="S23" i="2"/>
  <c r="S8" i="2"/>
  <c r="S14" i="2"/>
  <c r="S20" i="2"/>
  <c r="S16" i="2"/>
  <c r="S5" i="2"/>
  <c r="S9" i="2"/>
  <c r="S17" i="2"/>
  <c r="S4" i="2"/>
</calcChain>
</file>

<file path=xl/sharedStrings.xml><?xml version="1.0" encoding="utf-8"?>
<sst xmlns="http://schemas.openxmlformats.org/spreadsheetml/2006/main" count="8073" uniqueCount="1882">
  <si>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</si>
  <si>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</si>
  <si>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</si>
  <si>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</si>
  <si>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</si>
  <si>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</si>
  <si>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</si>
  <si>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</si>
  <si>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</si>
  <si>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</si>
  <si>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</si>
  <si>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</si>
  <si>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</si>
  <si>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126249</t>
  </si>
  <si>
    <t>Kepley-Frank Hardwood Co.</t>
  </si>
  <si>
    <t>Wood Delivery</t>
  </si>
  <si>
    <t>11186666</t>
  </si>
  <si>
    <t>Mixed Hardwood</t>
  </si>
  <si>
    <t>28.03.2022</t>
  </si>
  <si>
    <t>5:29:03</t>
  </si>
  <si>
    <t>5:57:49</t>
  </si>
  <si>
    <t>11188430</t>
  </si>
  <si>
    <t>12:24:26</t>
  </si>
  <si>
    <t>12:51:45</t>
  </si>
  <si>
    <t>134197</t>
  </si>
  <si>
    <t>Wilderness-Stuart, INC.</t>
  </si>
  <si>
    <t>11186603</t>
  </si>
  <si>
    <t>5:14:26</t>
  </si>
  <si>
    <t>5:34:43</t>
  </si>
  <si>
    <t>812275</t>
  </si>
  <si>
    <t>Sawdust       dec.wood    -    - -</t>
  </si>
  <si>
    <t>121422</t>
  </si>
  <si>
    <t>PalletOne of North Carolina</t>
  </si>
  <si>
    <t>11187562</t>
  </si>
  <si>
    <t>8:22:56</t>
  </si>
  <si>
    <t>8:49:30</t>
  </si>
  <si>
    <t>122491</t>
  </si>
  <si>
    <t>McDowell Lumber and Pallet Co.</t>
  </si>
  <si>
    <t>11188757</t>
  </si>
  <si>
    <t>16:17:28</t>
  </si>
  <si>
    <t>16:49:35</t>
  </si>
  <si>
    <t>131651</t>
  </si>
  <si>
    <t>Triple-N Lumber</t>
  </si>
  <si>
    <t>11188606</t>
  </si>
  <si>
    <t>13:53:23</t>
  </si>
  <si>
    <t>14:30:05</t>
  </si>
  <si>
    <t>131860</t>
  </si>
  <si>
    <t>Hopkins Lumber Contractors Inc</t>
  </si>
  <si>
    <t>11186862</t>
  </si>
  <si>
    <t>6:08:15</t>
  </si>
  <si>
    <t>6:29:17</t>
  </si>
  <si>
    <t>LZ-Hopkins-Critz Mill</t>
  </si>
  <si>
    <t>11188161</t>
  </si>
  <si>
    <t>10:43:52</t>
  </si>
  <si>
    <t>11:21:38</t>
  </si>
  <si>
    <t>132348</t>
  </si>
  <si>
    <t>Uwharrie Lumber Company</t>
  </si>
  <si>
    <t>11188638</t>
  </si>
  <si>
    <t>14:22:19</t>
  </si>
  <si>
    <t>14:49:12</t>
  </si>
  <si>
    <t>134020</t>
  </si>
  <si>
    <t>Stoneville Lumber Co., Inc</t>
  </si>
  <si>
    <t>11187873</t>
  </si>
  <si>
    <t>9:32:25</t>
  </si>
  <si>
    <t>10:14:37</t>
  </si>
  <si>
    <t>1474070</t>
  </si>
  <si>
    <t>Sawdust     Pine             -    - -</t>
  </si>
  <si>
    <t>122405</t>
  </si>
  <si>
    <t>Jordan Lumber &amp; Supply</t>
  </si>
  <si>
    <t>11185816</t>
  </si>
  <si>
    <t>Southern Yellow Pine</t>
  </si>
  <si>
    <t>2:46:47</t>
  </si>
  <si>
    <t>3:04:20</t>
  </si>
  <si>
    <t>11186868</t>
  </si>
  <si>
    <t>6:10:19</t>
  </si>
  <si>
    <t>6:38:13</t>
  </si>
  <si>
    <t>11187229</t>
  </si>
  <si>
    <t>7:18:52</t>
  </si>
  <si>
    <t>7:48:30</t>
  </si>
  <si>
    <t>11187826</t>
  </si>
  <si>
    <t>9:21:38</t>
  </si>
  <si>
    <t>10:08:57</t>
  </si>
  <si>
    <t>11187886</t>
  </si>
  <si>
    <t>9:36:56</t>
  </si>
  <si>
    <t>10:19:05</t>
  </si>
  <si>
    <t>11188366</t>
  </si>
  <si>
    <t>11:56:16</t>
  </si>
  <si>
    <t>12:23:31</t>
  </si>
  <si>
    <t>11188557</t>
  </si>
  <si>
    <t>13:30:22</t>
  </si>
  <si>
    <t>14:01:09</t>
  </si>
  <si>
    <t>11188794</t>
  </si>
  <si>
    <t>17:16:49</t>
  </si>
  <si>
    <t>17:34:48</t>
  </si>
  <si>
    <t>11188893</t>
  </si>
  <si>
    <t>20:11:35</t>
  </si>
  <si>
    <t>20:29:01</t>
  </si>
  <si>
    <t>11188980</t>
  </si>
  <si>
    <t>22:59:24</t>
  </si>
  <si>
    <t>23:36:02</t>
  </si>
  <si>
    <t>LZ Jordan Lumber S</t>
  </si>
  <si>
    <t>11185768</t>
  </si>
  <si>
    <t>Shavings</t>
  </si>
  <si>
    <t>2:34:30</t>
  </si>
  <si>
    <t>2:55:04</t>
  </si>
  <si>
    <t>11186779</t>
  </si>
  <si>
    <t>5:45:41</t>
  </si>
  <si>
    <t>6:16:35</t>
  </si>
  <si>
    <t>11187775</t>
  </si>
  <si>
    <t>9:07:58</t>
  </si>
  <si>
    <t>9:45:02</t>
  </si>
  <si>
    <t>11188505</t>
  </si>
  <si>
    <t>13:11:37</t>
  </si>
  <si>
    <t>13:42:42</t>
  </si>
  <si>
    <t>122406</t>
  </si>
  <si>
    <t>H. W. Culp Lumber Co.</t>
  </si>
  <si>
    <t>11186472</t>
  </si>
  <si>
    <t>4:47:43</t>
  </si>
  <si>
    <t>5:10:06</t>
  </si>
  <si>
    <t>11187857</t>
  </si>
  <si>
    <t>9:30:56</t>
  </si>
  <si>
    <t>10:07:15</t>
  </si>
  <si>
    <t>11188374</t>
  </si>
  <si>
    <t>12:09:59</t>
  </si>
  <si>
    <t>12:30:45</t>
  </si>
  <si>
    <t>11188649</t>
  </si>
  <si>
    <t>14:24:06</t>
  </si>
  <si>
    <t>14:53:57</t>
  </si>
  <si>
    <t>126302</t>
  </si>
  <si>
    <t>Troy Lumber Company</t>
  </si>
  <si>
    <t>LZ Troy Lumber Co S</t>
  </si>
  <si>
    <t>11188495</t>
  </si>
  <si>
    <t>12:58:50</t>
  </si>
  <si>
    <t>13:36:09</t>
  </si>
  <si>
    <t>130657</t>
  </si>
  <si>
    <t>S &amp; L Sawmills</t>
  </si>
  <si>
    <t>11186012</t>
  </si>
  <si>
    <t>3:23:53</t>
  </si>
  <si>
    <t>3:42:35</t>
  </si>
  <si>
    <t>131853</t>
  </si>
  <si>
    <t>Pine Products, LLC</t>
  </si>
  <si>
    <t>LZ Pine Products - S</t>
  </si>
  <si>
    <t>11188703</t>
  </si>
  <si>
    <t>15:22:46</t>
  </si>
  <si>
    <t>15:56:44</t>
  </si>
  <si>
    <t>11185643</t>
  </si>
  <si>
    <t>2:09:26</t>
  </si>
  <si>
    <t>2:28:09</t>
  </si>
  <si>
    <t>11185998</t>
  </si>
  <si>
    <t>3:19:52</t>
  </si>
  <si>
    <t>3:39:52</t>
  </si>
  <si>
    <t>11187395</t>
  </si>
  <si>
    <t>7:52:40</t>
  </si>
  <si>
    <t>8:20:51</t>
  </si>
  <si>
    <t>11188390</t>
  </si>
  <si>
    <t>12:15:30</t>
  </si>
  <si>
    <t>12:42:34</t>
  </si>
  <si>
    <t>11186959</t>
  </si>
  <si>
    <t>6:25:26</t>
  </si>
  <si>
    <t>6:51:32</t>
  </si>
  <si>
    <t>11188360</t>
  </si>
  <si>
    <t>11:47:29</t>
  </si>
  <si>
    <t>12:12:49</t>
  </si>
  <si>
    <t>11188797</t>
  </si>
  <si>
    <t>17:47:20</t>
  </si>
  <si>
    <t>18:06:01</t>
  </si>
  <si>
    <t>11188919</t>
  </si>
  <si>
    <t>21:22:05</t>
  </si>
  <si>
    <t>21:40:31</t>
  </si>
  <si>
    <t>132671</t>
  </si>
  <si>
    <t>Piedmont Hardwood Lumber Co. Inc</t>
  </si>
  <si>
    <t>11188441</t>
  </si>
  <si>
    <t>12:31:51</t>
  </si>
  <si>
    <t>13:30:45</t>
  </si>
  <si>
    <t>140659</t>
  </si>
  <si>
    <t>C &amp; B Lumber Inc.</t>
  </si>
  <si>
    <t>11188202</t>
  </si>
  <si>
    <t>10:58:23</t>
  </si>
  <si>
    <t>11:40:30</t>
  </si>
  <si>
    <t>141476</t>
  </si>
  <si>
    <t>GPC Land and Timber LLC</t>
  </si>
  <si>
    <t>11188677</t>
  </si>
  <si>
    <t>15:00:46</t>
  </si>
  <si>
    <t>15:39:21</t>
  </si>
  <si>
    <t>143118</t>
  </si>
  <si>
    <t>Gregory Lumber, Inc</t>
  </si>
  <si>
    <t>11188575</t>
  </si>
  <si>
    <t>13:36:38</t>
  </si>
  <si>
    <t>14:22:24</t>
  </si>
  <si>
    <t>1506200</t>
  </si>
  <si>
    <t>Chips         pine        -    - d</t>
  </si>
  <si>
    <t>121423</t>
  </si>
  <si>
    <t>Canfor - New South Lumber Co.</t>
  </si>
  <si>
    <t>11186567</t>
  </si>
  <si>
    <t>5:09:46</t>
  </si>
  <si>
    <t>5:27:33</t>
  </si>
  <si>
    <t>11188295</t>
  </si>
  <si>
    <t>11:24:35</t>
  </si>
  <si>
    <t>12:14:31</t>
  </si>
  <si>
    <t>11188673</t>
  </si>
  <si>
    <t>14:56:22</t>
  </si>
  <si>
    <t>15:35:21</t>
  </si>
  <si>
    <t>11188791</t>
  </si>
  <si>
    <t>17:05:06</t>
  </si>
  <si>
    <t>17:20:57</t>
  </si>
  <si>
    <t>11187024</t>
  </si>
  <si>
    <t>6:55:16</t>
  </si>
  <si>
    <t>11187997</t>
  </si>
  <si>
    <t>9:59:50</t>
  </si>
  <si>
    <t>10:21:03</t>
  </si>
  <si>
    <t>11188434</t>
  </si>
  <si>
    <t>12:27:30</t>
  </si>
  <si>
    <t>12:49:03</t>
  </si>
  <si>
    <t>11188735</t>
  </si>
  <si>
    <t>15:57:34</t>
  </si>
  <si>
    <t>16:18:05</t>
  </si>
  <si>
    <t>11188828</t>
  </si>
  <si>
    <t>18:26:17</t>
  </si>
  <si>
    <t>18:44:14</t>
  </si>
  <si>
    <t>11188906</t>
  </si>
  <si>
    <t>20:49:33</t>
  </si>
  <si>
    <t>21:07:28</t>
  </si>
  <si>
    <t>11186320</t>
  </si>
  <si>
    <t>4:21:15</t>
  </si>
  <si>
    <t>4:36:30</t>
  </si>
  <si>
    <t>11187099</t>
  </si>
  <si>
    <t>6:53:50</t>
  </si>
  <si>
    <t>7:17:21</t>
  </si>
  <si>
    <t>11187351</t>
  </si>
  <si>
    <t>7:43:59</t>
  </si>
  <si>
    <t>7:59:51</t>
  </si>
  <si>
    <t>11187529</t>
  </si>
  <si>
    <t>8:15:13</t>
  </si>
  <si>
    <t>8:33:28</t>
  </si>
  <si>
    <t>11187945</t>
  </si>
  <si>
    <t>9:44:05</t>
  </si>
  <si>
    <t>10:42:15</t>
  </si>
  <si>
    <t>11187950</t>
  </si>
  <si>
    <t>9:45:59</t>
  </si>
  <si>
    <t>10:54:51</t>
  </si>
  <si>
    <t>11188618</t>
  </si>
  <si>
    <t>14:01:50</t>
  </si>
  <si>
    <t>14:45:07</t>
  </si>
  <si>
    <t>11188657</t>
  </si>
  <si>
    <t>14:51:03</t>
  </si>
  <si>
    <t>15:27:41</t>
  </si>
  <si>
    <t>LZ Troy Lumber Chipmill</t>
  </si>
  <si>
    <t>11188706</t>
  </si>
  <si>
    <t>15:41:03</t>
  </si>
  <si>
    <t>16:00:54</t>
  </si>
  <si>
    <t>LZ Troy Lumber Sawmill</t>
  </si>
  <si>
    <t>11187989</t>
  </si>
  <si>
    <t>9:56:17</t>
  </si>
  <si>
    <t>11:08:15</t>
  </si>
  <si>
    <t>11188359</t>
  </si>
  <si>
    <t>11:44:54</t>
  </si>
  <si>
    <t>12:56:41</t>
  </si>
  <si>
    <t>11188373</t>
  </si>
  <si>
    <t>12:08:40</t>
  </si>
  <si>
    <t>13:13:25</t>
  </si>
  <si>
    <t>11188629</t>
  </si>
  <si>
    <t>14:08:06</t>
  </si>
  <si>
    <t>14:52:08</t>
  </si>
  <si>
    <t>11188654</t>
  </si>
  <si>
    <t>14:38:13</t>
  </si>
  <si>
    <t>15:03:12</t>
  </si>
  <si>
    <t>11188669</t>
  </si>
  <si>
    <t>14:53:09</t>
  </si>
  <si>
    <t>15:22:29</t>
  </si>
  <si>
    <t>11186875</t>
  </si>
  <si>
    <t>6:12:38</t>
  </si>
  <si>
    <t>6:32:26</t>
  </si>
  <si>
    <t>11187927</t>
  </si>
  <si>
    <t>9:41:57</t>
  </si>
  <si>
    <t>10:34:45</t>
  </si>
  <si>
    <t>11187828</t>
  </si>
  <si>
    <t>9:23:15</t>
  </si>
  <si>
    <t>10:01:55</t>
  </si>
  <si>
    <t>11187833</t>
  </si>
  <si>
    <t>9:25:49</t>
  </si>
  <si>
    <t>10:10:32</t>
  </si>
  <si>
    <t>11188268</t>
  </si>
  <si>
    <t>11:12:43</t>
  </si>
  <si>
    <t>12:01:54</t>
  </si>
  <si>
    <t>11188584</t>
  </si>
  <si>
    <t>13:40:12</t>
  </si>
  <si>
    <t>14:10:41</t>
  </si>
  <si>
    <t>11188587</t>
  </si>
  <si>
    <t>13:42:03</t>
  </si>
  <si>
    <t>14:20:35</t>
  </si>
  <si>
    <t>11188734</t>
  </si>
  <si>
    <t>15:55:40</t>
  </si>
  <si>
    <t>16:24:41</t>
  </si>
  <si>
    <t>11188752</t>
  </si>
  <si>
    <t>16:03:58</t>
  </si>
  <si>
    <t>16:36:37</t>
  </si>
  <si>
    <t>11186359</t>
  </si>
  <si>
    <t>4:27:31</t>
  </si>
  <si>
    <t>4:50:26</t>
  </si>
  <si>
    <t>11188945</t>
  </si>
  <si>
    <t>22:28:22</t>
  </si>
  <si>
    <t>22:41:48</t>
  </si>
  <si>
    <t>11186561</t>
  </si>
  <si>
    <t>5:06:58</t>
  </si>
  <si>
    <t>5:39:40</t>
  </si>
  <si>
    <t>11187920</t>
  </si>
  <si>
    <t>9:38:33</t>
  </si>
  <si>
    <t>10:16:59</t>
  </si>
  <si>
    <t>11187992</t>
  </si>
  <si>
    <t>9:57:46</t>
  </si>
  <si>
    <t>11:16:27</t>
  </si>
  <si>
    <t>11187738</t>
  </si>
  <si>
    <t>9:02:34</t>
  </si>
  <si>
    <t>9:26:10</t>
  </si>
  <si>
    <t>11188755</t>
  </si>
  <si>
    <t>16:15:53</t>
  </si>
  <si>
    <t>16:51:46</t>
  </si>
  <si>
    <t>133767</t>
  </si>
  <si>
    <t>Carolina Wood Enterprises</t>
  </si>
  <si>
    <t>11188060</t>
  </si>
  <si>
    <t>10:20:04</t>
  </si>
  <si>
    <t>11:46:27</t>
  </si>
  <si>
    <t>133777</t>
  </si>
  <si>
    <t>Woodgrain Inc</t>
  </si>
  <si>
    <t>LZ Woodgrain - Independence VA</t>
  </si>
  <si>
    <t>11187070</t>
  </si>
  <si>
    <t>White Pine</t>
  </si>
  <si>
    <t>6:45:47</t>
  </si>
  <si>
    <t>7:06:42</t>
  </si>
  <si>
    <t>11187122</t>
  </si>
  <si>
    <t>6:58:16</t>
  </si>
  <si>
    <t>7:20:48</t>
  </si>
  <si>
    <t>11187396</t>
  </si>
  <si>
    <t>7:54:31</t>
  </si>
  <si>
    <t>8:12:59</t>
  </si>
  <si>
    <t>11187923</t>
  </si>
  <si>
    <t>9:40:12</t>
  </si>
  <si>
    <t>10:28:27</t>
  </si>
  <si>
    <t>11188002</t>
  </si>
  <si>
    <t>10:03:38</t>
  </si>
  <si>
    <t>11:23:14</t>
  </si>
  <si>
    <t>11188309</t>
  </si>
  <si>
    <t>11:25:56</t>
  </si>
  <si>
    <t>12:25:14</t>
  </si>
  <si>
    <t>11188392</t>
  </si>
  <si>
    <t>12:16:09</t>
  </si>
  <si>
    <t>13:26:10</t>
  </si>
  <si>
    <t>11188432</t>
  </si>
  <si>
    <t>12:25:56</t>
  </si>
  <si>
    <t>13:33:56</t>
  </si>
  <si>
    <t>11188653</t>
  </si>
  <si>
    <t>14:35:53</t>
  </si>
  <si>
    <t>15:20:00</t>
  </si>
  <si>
    <t>11188839</t>
  </si>
  <si>
    <t>18:32:20</t>
  </si>
  <si>
    <t>18:48:31</t>
  </si>
  <si>
    <t>11189024</t>
  </si>
  <si>
    <t>23:25:39</t>
  </si>
  <si>
    <t>23:42:31</t>
  </si>
  <si>
    <t>11188130</t>
  </si>
  <si>
    <t>10:34:26</t>
  </si>
  <si>
    <t>11:51:04</t>
  </si>
  <si>
    <t>11188317</t>
  </si>
  <si>
    <t>11:36:28</t>
  </si>
  <si>
    <t>12:40:33</t>
  </si>
  <si>
    <t>11188733</t>
  </si>
  <si>
    <t>15:53:39</t>
  </si>
  <si>
    <t>16:16:21</t>
  </si>
  <si>
    <t>11188737</t>
  </si>
  <si>
    <t>15:58:30</t>
  </si>
  <si>
    <t>16:44:05</t>
  </si>
  <si>
    <t>133947</t>
  </si>
  <si>
    <t>Hartley Brothers Sawmill, INC</t>
  </si>
  <si>
    <t>11186364</t>
  </si>
  <si>
    <t>4:29:22</t>
  </si>
  <si>
    <t>5:05:41</t>
  </si>
  <si>
    <t>11185583</t>
  </si>
  <si>
    <t>1:56:36</t>
  </si>
  <si>
    <t>2:19:13</t>
  </si>
  <si>
    <t>11186173</t>
  </si>
  <si>
    <t>3:49:40</t>
  </si>
  <si>
    <t>4:08:36</t>
  </si>
  <si>
    <t>11188554</t>
  </si>
  <si>
    <t>13:24:49</t>
  </si>
  <si>
    <t>13:45:31</t>
  </si>
  <si>
    <t>1545607</t>
  </si>
  <si>
    <t>Pre-Consumer RC Solid Wood Chips</t>
  </si>
  <si>
    <t>137602</t>
  </si>
  <si>
    <t>Clayton Homes</t>
  </si>
  <si>
    <t>Recycling</t>
  </si>
  <si>
    <t>11188199</t>
  </si>
  <si>
    <t>10:55:55</t>
  </si>
  <si>
    <t>11:27:02</t>
  </si>
  <si>
    <t>1558234</t>
  </si>
  <si>
    <t>In-woods chips  coniferous w. -    - d</t>
  </si>
  <si>
    <t>134080</t>
  </si>
  <si>
    <t>Glenn R Shelton Logging Inc</t>
  </si>
  <si>
    <t>11188044</t>
  </si>
  <si>
    <t>10:16:45</t>
  </si>
  <si>
    <t>11:29:44</t>
  </si>
  <si>
    <t>11188579</t>
  </si>
  <si>
    <t>13:37:58</t>
  </si>
  <si>
    <t>13:59:22</t>
  </si>
  <si>
    <t>11188671</t>
  </si>
  <si>
    <t>14:55:09</t>
  </si>
  <si>
    <t>15:33:32</t>
  </si>
  <si>
    <t>11188843</t>
  </si>
  <si>
    <t>18:36:44</t>
  </si>
  <si>
    <t>19:04:08</t>
  </si>
  <si>
    <t>134177</t>
  </si>
  <si>
    <t>Williams Logging and Chipping</t>
  </si>
  <si>
    <t>Williams - Patrick VA</t>
  </si>
  <si>
    <t>11187823</t>
  </si>
  <si>
    <t>9:19:59</t>
  </si>
  <si>
    <t>9:43:10</t>
  </si>
  <si>
    <t>141454</t>
  </si>
  <si>
    <t>Calvin L Payne</t>
  </si>
  <si>
    <t>LZ Calvin L Payne - Wood Yard</t>
  </si>
  <si>
    <t>11186457</t>
  </si>
  <si>
    <t>4:46:14</t>
  </si>
  <si>
    <t>5:14:16</t>
  </si>
  <si>
    <t>147035</t>
  </si>
  <si>
    <t>Ken Horton Logging, Inc</t>
  </si>
  <si>
    <t>LZ-KenHorton-Carroll</t>
  </si>
  <si>
    <t>11188685</t>
  </si>
  <si>
    <t>15:11:18</t>
  </si>
  <si>
    <t>15:41:35</t>
  </si>
  <si>
    <t>148621</t>
  </si>
  <si>
    <t>Keck Logging and Chipping Inc</t>
  </si>
  <si>
    <t>LZ-Keck-Caswell</t>
  </si>
  <si>
    <t>11187596</t>
  </si>
  <si>
    <t>8:35:14</t>
  </si>
  <si>
    <t>9:03:11</t>
  </si>
  <si>
    <t>148916</t>
  </si>
  <si>
    <t>Piedmont Timber Inc.</t>
  </si>
  <si>
    <t>LZ-Piedmont Timber-Stokes</t>
  </si>
  <si>
    <t>11187210</t>
  </si>
  <si>
    <t>7:17:05</t>
  </si>
  <si>
    <t>7:40:20</t>
  </si>
  <si>
    <t>11188607</t>
  </si>
  <si>
    <t>13:54:57</t>
  </si>
  <si>
    <t>14:38:33</t>
  </si>
  <si>
    <t>11188785</t>
  </si>
  <si>
    <t>16:47:17</t>
  </si>
  <si>
    <t>17:10:40</t>
  </si>
  <si>
    <t>1558235</t>
  </si>
  <si>
    <t>In-woods chips  deciduous w. -    - d</t>
  </si>
  <si>
    <t>141463</t>
  </si>
  <si>
    <t>Gold Creek Inc</t>
  </si>
  <si>
    <t>LZ-Gold Creek-Yadkinville</t>
  </si>
  <si>
    <t>11188705</t>
  </si>
  <si>
    <t>15:39:41</t>
  </si>
  <si>
    <t>16:11:34</t>
  </si>
  <si>
    <t>141801</t>
  </si>
  <si>
    <t>Select Timber Services, Inc</t>
  </si>
  <si>
    <t>LZ-Select-Forsyth</t>
  </si>
  <si>
    <t>11187592</t>
  </si>
  <si>
    <t>8:31:49</t>
  </si>
  <si>
    <t>8:52:01</t>
  </si>
  <si>
    <t>11187767</t>
  </si>
  <si>
    <t>9:04:45</t>
  </si>
  <si>
    <t>9:29:37</t>
  </si>
  <si>
    <t>11188138</t>
  </si>
  <si>
    <t>10:40:20</t>
  </si>
  <si>
    <t>11:09:47</t>
  </si>
  <si>
    <t>11188438</t>
  </si>
  <si>
    <t>12:29:51</t>
  </si>
  <si>
    <t>13:15:19</t>
  </si>
  <si>
    <t>11188611</t>
  </si>
  <si>
    <t>13:56:38</t>
  </si>
  <si>
    <t>14:47:21</t>
  </si>
  <si>
    <t>11188732</t>
  </si>
  <si>
    <t>15:52:09</t>
  </si>
  <si>
    <t>16:22:10</t>
  </si>
  <si>
    <t>11188555</t>
  </si>
  <si>
    <t>13:28:47</t>
  </si>
  <si>
    <t>13:50:22</t>
  </si>
  <si>
    <t>11190814</t>
  </si>
  <si>
    <t>29.03.2022</t>
  </si>
  <si>
    <t>5:56:17</t>
  </si>
  <si>
    <t>6:22:50</t>
  </si>
  <si>
    <t>11192569</t>
  </si>
  <si>
    <t>12:28:20</t>
  </si>
  <si>
    <t>12:52:35</t>
  </si>
  <si>
    <t>11191476</t>
  </si>
  <si>
    <t>8:02:50</t>
  </si>
  <si>
    <t>8:31:29</t>
  </si>
  <si>
    <t>11192809</t>
  </si>
  <si>
    <t>15:05:08</t>
  </si>
  <si>
    <t>15:46:55</t>
  </si>
  <si>
    <t>11191500</t>
  </si>
  <si>
    <t>8:09:05</t>
  </si>
  <si>
    <t>8:43:10</t>
  </si>
  <si>
    <t>11192525</t>
  </si>
  <si>
    <t>11:58:16</t>
  </si>
  <si>
    <t>12:31:28</t>
  </si>
  <si>
    <t>11192206</t>
  </si>
  <si>
    <t>10:19:22</t>
  </si>
  <si>
    <t>10:44:38</t>
  </si>
  <si>
    <t>11193164</t>
  </si>
  <si>
    <t>22:17:41</t>
  </si>
  <si>
    <t>22:35:34</t>
  </si>
  <si>
    <t>11190787</t>
  </si>
  <si>
    <t>Poplar</t>
  </si>
  <si>
    <t>5:54:30</t>
  </si>
  <si>
    <t>6:30:07</t>
  </si>
  <si>
    <t>141453</t>
  </si>
  <si>
    <t>Hendrix Lumber Co.</t>
  </si>
  <si>
    <t>11192722</t>
  </si>
  <si>
    <t>14:01:07</t>
  </si>
  <si>
    <t>14:31:49</t>
  </si>
  <si>
    <t>11189626</t>
  </si>
  <si>
    <t>2:18:20</t>
  </si>
  <si>
    <t>2:34:36</t>
  </si>
  <si>
    <t>11190827</t>
  </si>
  <si>
    <t>6:01:43</t>
  </si>
  <si>
    <t>6:49:51</t>
  </si>
  <si>
    <t>11190961</t>
  </si>
  <si>
    <t>6:24:12</t>
  </si>
  <si>
    <t>7:11:03</t>
  </si>
  <si>
    <t>11191525</t>
  </si>
  <si>
    <t>8:13:10</t>
  </si>
  <si>
    <t>8:55:44</t>
  </si>
  <si>
    <t>11191966</t>
  </si>
  <si>
    <t>9:30:24</t>
  </si>
  <si>
    <t>9:53:30</t>
  </si>
  <si>
    <t>11192165</t>
  </si>
  <si>
    <t>10:09:17</t>
  </si>
  <si>
    <t>10:40:06</t>
  </si>
  <si>
    <t>11192492</t>
  </si>
  <si>
    <t>11:47:35</t>
  </si>
  <si>
    <t>12:08:35</t>
  </si>
  <si>
    <t>11192706</t>
  </si>
  <si>
    <t>13:39:50</t>
  </si>
  <si>
    <t>14:07:56</t>
  </si>
  <si>
    <t>11192711</t>
  </si>
  <si>
    <t>13:47:31</t>
  </si>
  <si>
    <t>14:20:40</t>
  </si>
  <si>
    <t>11192801</t>
  </si>
  <si>
    <t>14:57:20</t>
  </si>
  <si>
    <t>15:30:20</t>
  </si>
  <si>
    <t>11192917</t>
  </si>
  <si>
    <t>17:14:49</t>
  </si>
  <si>
    <t>17:33:11</t>
  </si>
  <si>
    <t>11193067</t>
  </si>
  <si>
    <t>20:10:39</t>
  </si>
  <si>
    <t>20:26:32</t>
  </si>
  <si>
    <t>11193196</t>
  </si>
  <si>
    <t>22:58:40</t>
  </si>
  <si>
    <t>23:33:33</t>
  </si>
  <si>
    <t>11189570</t>
  </si>
  <si>
    <t>2:07:17</t>
  </si>
  <si>
    <t>2:36:29</t>
  </si>
  <si>
    <t>11190443</t>
  </si>
  <si>
    <t>4:41:41</t>
  </si>
  <si>
    <t>5:03:25</t>
  </si>
  <si>
    <t>11192713</t>
  </si>
  <si>
    <t>13:48:57</t>
  </si>
  <si>
    <t>14:18:42</t>
  </si>
  <si>
    <t>11190819</t>
  </si>
  <si>
    <t>5:58:15</t>
  </si>
  <si>
    <t>6:36:39</t>
  </si>
  <si>
    <t>11192813</t>
  </si>
  <si>
    <t>15:07:21</t>
  </si>
  <si>
    <t>15:53:38</t>
  </si>
  <si>
    <t>11189897</t>
  </si>
  <si>
    <t>3:12:49</t>
  </si>
  <si>
    <t>3:30:36</t>
  </si>
  <si>
    <t>11190342</t>
  </si>
  <si>
    <t>4:26:18</t>
  </si>
  <si>
    <t>4:49:53</t>
  </si>
  <si>
    <t>11191015</t>
  </si>
  <si>
    <t>6:35:41</t>
  </si>
  <si>
    <t>6:55:39</t>
  </si>
  <si>
    <t>11191418</t>
  </si>
  <si>
    <t>7:53:56</t>
  </si>
  <si>
    <t>8:18:16</t>
  </si>
  <si>
    <t>11190524</t>
  </si>
  <si>
    <t>4:59:25</t>
  </si>
  <si>
    <t>5:32:27</t>
  </si>
  <si>
    <t>11190859</t>
  </si>
  <si>
    <t>6:11:02</t>
  </si>
  <si>
    <t>7:00:55</t>
  </si>
  <si>
    <t>11192676</t>
  </si>
  <si>
    <t>13:12:49</t>
  </si>
  <si>
    <t>13:38:35</t>
  </si>
  <si>
    <t>11192968</t>
  </si>
  <si>
    <t>17:28:46</t>
  </si>
  <si>
    <t>17:49:17</t>
  </si>
  <si>
    <t>11191129</t>
  </si>
  <si>
    <t>7:00:24</t>
  </si>
  <si>
    <t>7:41:12</t>
  </si>
  <si>
    <t>11192853</t>
  </si>
  <si>
    <t>16:18:02</t>
  </si>
  <si>
    <t>16:40:32</t>
  </si>
  <si>
    <t>11193036</t>
  </si>
  <si>
    <t>19:18:54</t>
  </si>
  <si>
    <t>19:46:13</t>
  </si>
  <si>
    <t>11193132</t>
  </si>
  <si>
    <t>22:03:32</t>
  </si>
  <si>
    <t>22:21:08</t>
  </si>
  <si>
    <t>11192650</t>
  </si>
  <si>
    <t>13:02:12</t>
  </si>
  <si>
    <t>13:25:27</t>
  </si>
  <si>
    <t>143607</t>
  </si>
  <si>
    <t>Roseburg Forest Products</t>
  </si>
  <si>
    <t>11190966</t>
  </si>
  <si>
    <t>6:25:47</t>
  </si>
  <si>
    <t>7:27:48</t>
  </si>
  <si>
    <t>11190361</t>
  </si>
  <si>
    <t>4:30:02</t>
  </si>
  <si>
    <t>4:54:28</t>
  </si>
  <si>
    <t>11190967</t>
  </si>
  <si>
    <t>6:27:16</t>
  </si>
  <si>
    <t>6:47:46</t>
  </si>
  <si>
    <t>11191250</t>
  </si>
  <si>
    <t>7:22:21</t>
  </si>
  <si>
    <t>7:52:34</t>
  </si>
  <si>
    <t>11191491</t>
  </si>
  <si>
    <t>8:06:08</t>
  </si>
  <si>
    <t>8:33:35</t>
  </si>
  <si>
    <t>11191560</t>
  </si>
  <si>
    <t>8:24:47</t>
  </si>
  <si>
    <t>8:59:12</t>
  </si>
  <si>
    <t>11192211</t>
  </si>
  <si>
    <t>10:21:19</t>
  </si>
  <si>
    <t>10:48:21</t>
  </si>
  <si>
    <t>11192679</t>
  </si>
  <si>
    <t>13:16:37</t>
  </si>
  <si>
    <t>13:35:01</t>
  </si>
  <si>
    <t>11192685</t>
  </si>
  <si>
    <t>13:20:47</t>
  </si>
  <si>
    <t>13:49:08</t>
  </si>
  <si>
    <t>11192874</t>
  </si>
  <si>
    <t>15:51:33</t>
  </si>
  <si>
    <t>16:13:16</t>
  </si>
  <si>
    <t>11193016</t>
  </si>
  <si>
    <t>18:44:50</t>
  </si>
  <si>
    <t>18:59:52</t>
  </si>
  <si>
    <t>11191083</t>
  </si>
  <si>
    <t>6:49:45</t>
  </si>
  <si>
    <t>7:14:03</t>
  </si>
  <si>
    <t>11192083</t>
  </si>
  <si>
    <t>9:54:49</t>
  </si>
  <si>
    <t>10:16:29</t>
  </si>
  <si>
    <t>11192567</t>
  </si>
  <si>
    <t>12:23:50</t>
  </si>
  <si>
    <t>12:50:19</t>
  </si>
  <si>
    <t>11192877</t>
  </si>
  <si>
    <t>15:53:21</t>
  </si>
  <si>
    <t>16:16:18</t>
  </si>
  <si>
    <t>11193005</t>
  </si>
  <si>
    <t>18:24:57</t>
  </si>
  <si>
    <t>18:43:20</t>
  </si>
  <si>
    <t>11193103</t>
  </si>
  <si>
    <t>20:51:48</t>
  </si>
  <si>
    <t>21:08:47</t>
  </si>
  <si>
    <t>11190294</t>
  </si>
  <si>
    <t>4:18:47</t>
  </si>
  <si>
    <t>4:36:09</t>
  </si>
  <si>
    <t>11190298</t>
  </si>
  <si>
    <t>4:20:11</t>
  </si>
  <si>
    <t>4:44:13</t>
  </si>
  <si>
    <t>11191075</t>
  </si>
  <si>
    <t>6:46:13</t>
  </si>
  <si>
    <t>7:04:40</t>
  </si>
  <si>
    <t>11191366</t>
  </si>
  <si>
    <t>7:47:28</t>
  </si>
  <si>
    <t>8:12:15</t>
  </si>
  <si>
    <t>11191575</t>
  </si>
  <si>
    <t>8:26:53</t>
  </si>
  <si>
    <t>9:10:27</t>
  </si>
  <si>
    <t>11192087</t>
  </si>
  <si>
    <t>9:56:32</t>
  </si>
  <si>
    <t>10:13:53</t>
  </si>
  <si>
    <t>11192314</t>
  </si>
  <si>
    <t>10:53:04</t>
  </si>
  <si>
    <t>11:35:49</t>
  </si>
  <si>
    <t>126229</t>
  </si>
  <si>
    <t>Carolina Lumber Co.</t>
  </si>
  <si>
    <t>11192506</t>
  </si>
  <si>
    <t>11:52:30</t>
  </si>
  <si>
    <t>12:34:21</t>
  </si>
  <si>
    <t>11191048</t>
  </si>
  <si>
    <t>6:43:20</t>
  </si>
  <si>
    <t>7:22:53</t>
  </si>
  <si>
    <t>11191495</t>
  </si>
  <si>
    <t>8:07:34</t>
  </si>
  <si>
    <t>8:40:28</t>
  </si>
  <si>
    <t>11192121</t>
  </si>
  <si>
    <t>10:02:30</t>
  </si>
  <si>
    <t>10:24:04</t>
  </si>
  <si>
    <t>11192255</t>
  </si>
  <si>
    <t>10:32:49</t>
  </si>
  <si>
    <t>11:26:38</t>
  </si>
  <si>
    <t>11190665</t>
  </si>
  <si>
    <t>5:29:49</t>
  </si>
  <si>
    <t>5:48:22</t>
  </si>
  <si>
    <t>11192415</t>
  </si>
  <si>
    <t>11:17:11</t>
  </si>
  <si>
    <t>11:58:19</t>
  </si>
  <si>
    <t>11192707</t>
  </si>
  <si>
    <t>13:42:36</t>
  </si>
  <si>
    <t>14:01:17</t>
  </si>
  <si>
    <t>11192795</t>
  </si>
  <si>
    <t>14:50:06</t>
  </si>
  <si>
    <t>15:19:23</t>
  </si>
  <si>
    <t>11192817</t>
  </si>
  <si>
    <t>15:10:40</t>
  </si>
  <si>
    <t>15:36:41</t>
  </si>
  <si>
    <t>11189563</t>
  </si>
  <si>
    <t>2:04:54</t>
  </si>
  <si>
    <t>2:31:56</t>
  </si>
  <si>
    <t>11191106</t>
  </si>
  <si>
    <t>6:53:48</t>
  </si>
  <si>
    <t>7:35:19</t>
  </si>
  <si>
    <t>11189693</t>
  </si>
  <si>
    <t>2:29:34</t>
  </si>
  <si>
    <t>2:53:14</t>
  </si>
  <si>
    <t>11191852</t>
  </si>
  <si>
    <t>9:04:07</t>
  </si>
  <si>
    <t>9:30:21</t>
  </si>
  <si>
    <t>11191915</t>
  </si>
  <si>
    <t>9:16:44</t>
  </si>
  <si>
    <t>9:50:49</t>
  </si>
  <si>
    <t>11193121</t>
  </si>
  <si>
    <t>21:08:21</t>
  </si>
  <si>
    <t>21:23:07</t>
  </si>
  <si>
    <t>11192230</t>
  </si>
  <si>
    <t>10:26:04</t>
  </si>
  <si>
    <t>11:02:54</t>
  </si>
  <si>
    <t>11193022</t>
  </si>
  <si>
    <t>19:13:48</t>
  </si>
  <si>
    <t>19:35:18</t>
  </si>
  <si>
    <t>11189879</t>
  </si>
  <si>
    <t>3:06:59</t>
  </si>
  <si>
    <t>3:25:02</t>
  </si>
  <si>
    <t>11190737</t>
  </si>
  <si>
    <t>5:45:08</t>
  </si>
  <si>
    <t>6:04:08</t>
  </si>
  <si>
    <t>11190880</t>
  </si>
  <si>
    <t>6:38:02</t>
  </si>
  <si>
    <t>6:58:31</t>
  </si>
  <si>
    <t>11191042</t>
  </si>
  <si>
    <t>6:41:25</t>
  </si>
  <si>
    <t>7:09:18</t>
  </si>
  <si>
    <t>11191266</t>
  </si>
  <si>
    <t>7:25:56</t>
  </si>
  <si>
    <t>8:04:25</t>
  </si>
  <si>
    <t>11191558</t>
  </si>
  <si>
    <t>8:23:13</t>
  </si>
  <si>
    <t>8:48:22</t>
  </si>
  <si>
    <t>11192368</t>
  </si>
  <si>
    <t>11:03:50</t>
  </si>
  <si>
    <t>11:47:12</t>
  </si>
  <si>
    <t>11192536</t>
  </si>
  <si>
    <t>12:06:20</t>
  </si>
  <si>
    <t>12:45:02</t>
  </si>
  <si>
    <t>11192566</t>
  </si>
  <si>
    <t>12:21:50</t>
  </si>
  <si>
    <t>12:59:29</t>
  </si>
  <si>
    <t>11192647</t>
  </si>
  <si>
    <t>13:00:42</t>
  </si>
  <si>
    <t>13:19:44</t>
  </si>
  <si>
    <t>11192723</t>
  </si>
  <si>
    <t>14:02:24</t>
  </si>
  <si>
    <t>14:23:54</t>
  </si>
  <si>
    <t>11193038</t>
  </si>
  <si>
    <t>19:21:05</t>
  </si>
  <si>
    <t>19:50:12</t>
  </si>
  <si>
    <t>11192297</t>
  </si>
  <si>
    <t>11:22:10</t>
  </si>
  <si>
    <t>11192764</t>
  </si>
  <si>
    <t>14:28:31</t>
  </si>
  <si>
    <t>14:54:04</t>
  </si>
  <si>
    <t>11192977</t>
  </si>
  <si>
    <t>18:12:02</t>
  </si>
  <si>
    <t>18:35:03</t>
  </si>
  <si>
    <t>11190529</t>
  </si>
  <si>
    <t>5:02:49</t>
  </si>
  <si>
    <t>5:17:32</t>
  </si>
  <si>
    <t>11191871</t>
  </si>
  <si>
    <t>9:07:25</t>
  </si>
  <si>
    <t>11189536</t>
  </si>
  <si>
    <t>2:02:54</t>
  </si>
  <si>
    <t>2:24:26</t>
  </si>
  <si>
    <t>11190118</t>
  </si>
  <si>
    <t>3:50:10</t>
  </si>
  <si>
    <t>4:06:42</t>
  </si>
  <si>
    <t>11190753</t>
  </si>
  <si>
    <t>5:48:02</t>
  </si>
  <si>
    <t>6:14:49</t>
  </si>
  <si>
    <t>11192691</t>
  </si>
  <si>
    <t>13:30:18</t>
  </si>
  <si>
    <t>13:58:59</t>
  </si>
  <si>
    <t>11192195</t>
  </si>
  <si>
    <t>10:15:09</t>
  </si>
  <si>
    <t>10:46:45</t>
  </si>
  <si>
    <t>11192748</t>
  </si>
  <si>
    <t>14:15:09</t>
  </si>
  <si>
    <t>14:48:31</t>
  </si>
  <si>
    <t>11193018</t>
  </si>
  <si>
    <t>19:04:37</t>
  </si>
  <si>
    <t>19:27:56</t>
  </si>
  <si>
    <t>131652</t>
  </si>
  <si>
    <t>Home Lumber Company</t>
  </si>
  <si>
    <t>11192751</t>
  </si>
  <si>
    <t>14:22:29</t>
  </si>
  <si>
    <t>14:37:25</t>
  </si>
  <si>
    <t>133775</t>
  </si>
  <si>
    <t>High Rock Forest Products</t>
  </si>
  <si>
    <t>11190697</t>
  </si>
  <si>
    <t>5:34:32</t>
  </si>
  <si>
    <t>5:52:08</t>
  </si>
  <si>
    <t>11192244</t>
  </si>
  <si>
    <t>10:27:38</t>
  </si>
  <si>
    <t>11:01:08</t>
  </si>
  <si>
    <t>136546</t>
  </si>
  <si>
    <t>H&amp;M Wood Preserving Inc.</t>
  </si>
  <si>
    <t>11190857</t>
  </si>
  <si>
    <t>6:08:09</t>
  </si>
  <si>
    <t>6:34:28</t>
  </si>
  <si>
    <t>11192571</t>
  </si>
  <si>
    <t>12:31:12</t>
  </si>
  <si>
    <t>13:11:28</t>
  </si>
  <si>
    <t>LZ Hopkins-Cole Tract</t>
  </si>
  <si>
    <t>11192251</t>
  </si>
  <si>
    <t>10:30:26</t>
  </si>
  <si>
    <t>11:10:19</t>
  </si>
  <si>
    <t>11192767</t>
  </si>
  <si>
    <t>14:30:14</t>
  </si>
  <si>
    <t>15:03:46</t>
  </si>
  <si>
    <t>133738</t>
  </si>
  <si>
    <t>Pine State Group Inc</t>
  </si>
  <si>
    <t>LZ Pine State - Pelham</t>
  </si>
  <si>
    <t>11192173</t>
  </si>
  <si>
    <t>10:13:36</t>
  </si>
  <si>
    <t>10:42:38</t>
  </si>
  <si>
    <t>11192769</t>
  </si>
  <si>
    <t>14:32:53</t>
  </si>
  <si>
    <t>15:05:49</t>
  </si>
  <si>
    <t>133808</t>
  </si>
  <si>
    <t>Bowling Logging and Chipping Inc.</t>
  </si>
  <si>
    <t>LZ Bowling-Stoneville Tract</t>
  </si>
  <si>
    <t>11191246</t>
  </si>
  <si>
    <t>7:19:55</t>
  </si>
  <si>
    <t>7:45:56</t>
  </si>
  <si>
    <t>11192250</t>
  </si>
  <si>
    <t>10:29:08</t>
  </si>
  <si>
    <t>11:08:52</t>
  </si>
  <si>
    <t>11192489</t>
  </si>
  <si>
    <t>11:45:59</t>
  </si>
  <si>
    <t>12:10:38</t>
  </si>
  <si>
    <t>11192770</t>
  </si>
  <si>
    <t>14:34:18</t>
  </si>
  <si>
    <t>15:12:22</t>
  </si>
  <si>
    <t>11192871</t>
  </si>
  <si>
    <t>15:49:10</t>
  </si>
  <si>
    <t>16:10:07</t>
  </si>
  <si>
    <t>11189952</t>
  </si>
  <si>
    <t>3:24:31</t>
  </si>
  <si>
    <t>3:47:23</t>
  </si>
  <si>
    <t>141740</t>
  </si>
  <si>
    <t>Darrell Brian Garrett</t>
  </si>
  <si>
    <t>Garrett Logging - Rockingham</t>
  </si>
  <si>
    <t>11191411</t>
  </si>
  <si>
    <t>7:51:07</t>
  </si>
  <si>
    <t>8:23:37</t>
  </si>
  <si>
    <t>11192803</t>
  </si>
  <si>
    <t>14:59:06</t>
  </si>
  <si>
    <t>15:24:32</t>
  </si>
  <si>
    <t>11192822</t>
  </si>
  <si>
    <t>15:30:29</t>
  </si>
  <si>
    <t>15:49:29</t>
  </si>
  <si>
    <t>11191815</t>
  </si>
  <si>
    <t>8:52:42</t>
  </si>
  <si>
    <t>9:24:14</t>
  </si>
  <si>
    <t>11192951</t>
  </si>
  <si>
    <t>17:12:24</t>
  </si>
  <si>
    <t>17:31:16</t>
  </si>
  <si>
    <t>11191344</t>
  </si>
  <si>
    <t>7:41:48</t>
  </si>
  <si>
    <t>8:02:44</t>
  </si>
  <si>
    <t>11191820</t>
  </si>
  <si>
    <t>8:54:18</t>
  </si>
  <si>
    <t>9:18:49</t>
  </si>
  <si>
    <t>11192134</t>
  </si>
  <si>
    <t>10:04:22</t>
  </si>
  <si>
    <t>10:26:05</t>
  </si>
  <si>
    <t>11192511</t>
  </si>
  <si>
    <t>11:54:10</t>
  </si>
  <si>
    <t>12:24:41</t>
  </si>
  <si>
    <t>11192816</t>
  </si>
  <si>
    <t>15:08:59</t>
  </si>
  <si>
    <t>15:59:17</t>
  </si>
  <si>
    <t>141871</t>
  </si>
  <si>
    <t>Wood Chucks LLC</t>
  </si>
  <si>
    <t>LZ Woodchucks - Mecklenburg</t>
  </si>
  <si>
    <t>11191845</t>
  </si>
  <si>
    <t>9:02:11</t>
  </si>
  <si>
    <t>9:28:43</t>
  </si>
  <si>
    <t>11192330</t>
  </si>
  <si>
    <t>11:02:01</t>
  </si>
  <si>
    <t>11:37:59</t>
  </si>
  <si>
    <t>11197860</t>
  </si>
  <si>
    <t>30.03.2022</t>
  </si>
  <si>
    <t>11:31:00</t>
  </si>
  <si>
    <t>12:00:18</t>
  </si>
  <si>
    <t>11196676</t>
  </si>
  <si>
    <t>8:17:51</t>
  </si>
  <si>
    <t>9:00:18</t>
  </si>
  <si>
    <t>11198254</t>
  </si>
  <si>
    <t>15:42:05</t>
  </si>
  <si>
    <t>16:04:33</t>
  </si>
  <si>
    <t>11197824</t>
  </si>
  <si>
    <t>11:15:12</t>
  </si>
  <si>
    <t>11:49:59</t>
  </si>
  <si>
    <t>133769</t>
  </si>
  <si>
    <t>Gold Hill Forest Products</t>
  </si>
  <si>
    <t>11198193</t>
  </si>
  <si>
    <t>14:37:07</t>
  </si>
  <si>
    <t>15:00:37</t>
  </si>
  <si>
    <t>11196842</t>
  </si>
  <si>
    <t>8:36:18</t>
  </si>
  <si>
    <t>9:27:20</t>
  </si>
  <si>
    <t>11197869</t>
  </si>
  <si>
    <t>11:34:45</t>
  </si>
  <si>
    <t>12:11:38</t>
  </si>
  <si>
    <t>121427</t>
  </si>
  <si>
    <t>High Country Lumber and Mulch LLC</t>
  </si>
  <si>
    <t>11198252</t>
  </si>
  <si>
    <t>15:40:17</t>
  </si>
  <si>
    <t>16:10:30</t>
  </si>
  <si>
    <t>11193793</t>
  </si>
  <si>
    <t>2:14:13</t>
  </si>
  <si>
    <t>2:36:44</t>
  </si>
  <si>
    <t>11195873</t>
  </si>
  <si>
    <t>5:52:05</t>
  </si>
  <si>
    <t>6:26:59</t>
  </si>
  <si>
    <t>11196007</t>
  </si>
  <si>
    <t>6:15:37</t>
  </si>
  <si>
    <t>6:39:29</t>
  </si>
  <si>
    <t>11197191</t>
  </si>
  <si>
    <t>9:25:06</t>
  </si>
  <si>
    <t>9:51:15</t>
  </si>
  <si>
    <t>11197228</t>
  </si>
  <si>
    <t>9:29:53</t>
  </si>
  <si>
    <t>10:25:16</t>
  </si>
  <si>
    <t>11197244</t>
  </si>
  <si>
    <t>9:33:54</t>
  </si>
  <si>
    <t>10:30:35</t>
  </si>
  <si>
    <t>11197984</t>
  </si>
  <si>
    <t>12:33:44</t>
  </si>
  <si>
    <t>12:59:06</t>
  </si>
  <si>
    <t>11198054</t>
  </si>
  <si>
    <t>13:07:08</t>
  </si>
  <si>
    <t>13:27:09</t>
  </si>
  <si>
    <t>11198107</t>
  </si>
  <si>
    <t>13:37:30</t>
  </si>
  <si>
    <t>14:05:43</t>
  </si>
  <si>
    <t>11198315</t>
  </si>
  <si>
    <t>17:19:47</t>
  </si>
  <si>
    <t>17:40:46</t>
  </si>
  <si>
    <t>11198409</t>
  </si>
  <si>
    <t>20:37:40</t>
  </si>
  <si>
    <t>20:59:14</t>
  </si>
  <si>
    <t>11198554</t>
  </si>
  <si>
    <t>23:44:09</t>
  </si>
  <si>
    <t>11197181</t>
  </si>
  <si>
    <t>9:21:06</t>
  </si>
  <si>
    <t>9:44:41</t>
  </si>
  <si>
    <t>11197345</t>
  </si>
  <si>
    <t>9:51:28</t>
  </si>
  <si>
    <t>10:26:56</t>
  </si>
  <si>
    <t>11198187</t>
  </si>
  <si>
    <t>14:33:34</t>
  </si>
  <si>
    <t>14:54:53</t>
  </si>
  <si>
    <t>11195814</t>
  </si>
  <si>
    <t>5:38:24</t>
  </si>
  <si>
    <t>6:03:39</t>
  </si>
  <si>
    <t>11196643</t>
  </si>
  <si>
    <t>8:11:23</t>
  </si>
  <si>
    <t>8:37:24</t>
  </si>
  <si>
    <t>11198325</t>
  </si>
  <si>
    <t>17:55:20</t>
  </si>
  <si>
    <t>18:20:10</t>
  </si>
  <si>
    <t>11193604</t>
  </si>
  <si>
    <t>1:25:06</t>
  </si>
  <si>
    <t>1:39:44</t>
  </si>
  <si>
    <t>11194211</t>
  </si>
  <si>
    <t>3:24:18</t>
  </si>
  <si>
    <t>3:44:12</t>
  </si>
  <si>
    <t>11196187</t>
  </si>
  <si>
    <t>6:43:15</t>
  </si>
  <si>
    <t>7:05:45</t>
  </si>
  <si>
    <t>11198178</t>
  </si>
  <si>
    <t>14:20:20</t>
  </si>
  <si>
    <t>14:45:44</t>
  </si>
  <si>
    <t>11198556</t>
  </si>
  <si>
    <t>23:46:28</t>
  </si>
  <si>
    <t>11197532</t>
  </si>
  <si>
    <t>10:18:46</t>
  </si>
  <si>
    <t>10:47:43</t>
  </si>
  <si>
    <t>11197820</t>
  </si>
  <si>
    <t>11:12:40</t>
  </si>
  <si>
    <t>11:34:41</t>
  </si>
  <si>
    <t>11198317</t>
  </si>
  <si>
    <t>17:22:26</t>
  </si>
  <si>
    <t>17:48:10</t>
  </si>
  <si>
    <t>11198412</t>
  </si>
  <si>
    <t>20:59:52</t>
  </si>
  <si>
    <t>21:17:40</t>
  </si>
  <si>
    <t>11198217</t>
  </si>
  <si>
    <t>15:10:34</t>
  </si>
  <si>
    <t>15:34:01</t>
  </si>
  <si>
    <t>11194962</t>
  </si>
  <si>
    <t>4:07:31</t>
  </si>
  <si>
    <t>4:41:34</t>
  </si>
  <si>
    <t>11197608</t>
  </si>
  <si>
    <t>10:25:34</t>
  </si>
  <si>
    <t>11:11:36</t>
  </si>
  <si>
    <t>11198431</t>
  </si>
  <si>
    <t>21:30:35</t>
  </si>
  <si>
    <t>22:17:56</t>
  </si>
  <si>
    <t>11195821</t>
  </si>
  <si>
    <t>5:42:59</t>
  </si>
  <si>
    <t>6:17:38</t>
  </si>
  <si>
    <t>134196</t>
  </si>
  <si>
    <t>Turman Sawmill Inc.</t>
  </si>
  <si>
    <t>11197739</t>
  </si>
  <si>
    <t>10:49:41</t>
  </si>
  <si>
    <t>11:14:05</t>
  </si>
  <si>
    <t>11198430</t>
  </si>
  <si>
    <t>21:28:38</t>
  </si>
  <si>
    <t>21:53:48</t>
  </si>
  <si>
    <t>11195618</t>
  </si>
  <si>
    <t>5:10:04</t>
  </si>
  <si>
    <t>5:33:33</t>
  </si>
  <si>
    <t>11196011</t>
  </si>
  <si>
    <t>6:16:41</t>
  </si>
  <si>
    <t>6:36:30</t>
  </si>
  <si>
    <t>11196365</t>
  </si>
  <si>
    <t>7:14:44</t>
  </si>
  <si>
    <t>7:43:44</t>
  </si>
  <si>
    <t>11196658</t>
  </si>
  <si>
    <t>8:16:29</t>
  </si>
  <si>
    <t>8:31:40</t>
  </si>
  <si>
    <t>11197240</t>
  </si>
  <si>
    <t>9:31:53</t>
  </si>
  <si>
    <t>9:58:53</t>
  </si>
  <si>
    <t>11197454</t>
  </si>
  <si>
    <t>10:12:12</t>
  </si>
  <si>
    <t>10:51:22</t>
  </si>
  <si>
    <t>11198013</t>
  </si>
  <si>
    <t>12:39:00</t>
  </si>
  <si>
    <t>13:18:43</t>
  </si>
  <si>
    <t>11198098</t>
  </si>
  <si>
    <t>13:25:14</t>
  </si>
  <si>
    <t>13:44:33</t>
  </si>
  <si>
    <t>11198321</t>
  </si>
  <si>
    <t>17:31:56</t>
  </si>
  <si>
    <t>17:49:37</t>
  </si>
  <si>
    <t>11196251</t>
  </si>
  <si>
    <t>6:53:26</t>
  </si>
  <si>
    <t>7:12:02</t>
  </si>
  <si>
    <t>11197213</t>
  </si>
  <si>
    <t>9:28:27</t>
  </si>
  <si>
    <t>9:53:00</t>
  </si>
  <si>
    <t>11197902</t>
  </si>
  <si>
    <t>11:56:11</t>
  </si>
  <si>
    <t>12:18:48</t>
  </si>
  <si>
    <t>11198235</t>
  </si>
  <si>
    <t>15:22:11</t>
  </si>
  <si>
    <t>15:42:46</t>
  </si>
  <si>
    <t>11198324</t>
  </si>
  <si>
    <t>17:47:22</t>
  </si>
  <si>
    <t>18:07:35</t>
  </si>
  <si>
    <t>11198397</t>
  </si>
  <si>
    <t>20:25:34</t>
  </si>
  <si>
    <t>20:44:53</t>
  </si>
  <si>
    <t>11195005</t>
  </si>
  <si>
    <t>4:19:42</t>
  </si>
  <si>
    <t>4:39:42</t>
  </si>
  <si>
    <t>11196499</t>
  </si>
  <si>
    <t>7:45:51</t>
  </si>
  <si>
    <t>8:03:45</t>
  </si>
  <si>
    <t>11196576</t>
  </si>
  <si>
    <t>7:57:09</t>
  </si>
  <si>
    <t>8:15:27</t>
  </si>
  <si>
    <t>11196763</t>
  </si>
  <si>
    <t>8:26:52</t>
  </si>
  <si>
    <t>9:07:32</t>
  </si>
  <si>
    <t>11196888</t>
  </si>
  <si>
    <t>8:42:34</t>
  </si>
  <si>
    <t>9:17:29</t>
  </si>
  <si>
    <t>11197387</t>
  </si>
  <si>
    <t>9:59:08</t>
  </si>
  <si>
    <t>10:38:12</t>
  </si>
  <si>
    <t>11194878</t>
  </si>
  <si>
    <t>3:54:55</t>
  </si>
  <si>
    <t>4:21:57</t>
  </si>
  <si>
    <t>11196058</t>
  </si>
  <si>
    <t>6:24:14</t>
  </si>
  <si>
    <t>6:49:32</t>
  </si>
  <si>
    <t>11196217</t>
  </si>
  <si>
    <t>6:45:28</t>
  </si>
  <si>
    <t>7:15:07</t>
  </si>
  <si>
    <t>11197337</t>
  </si>
  <si>
    <t>9:49:06</t>
  </si>
  <si>
    <t>10:28:54</t>
  </si>
  <si>
    <t>11197380</t>
  </si>
  <si>
    <t>9:57:16</t>
  </si>
  <si>
    <t>10:33:18</t>
  </si>
  <si>
    <t>11197747</t>
  </si>
  <si>
    <t>10:55:49</t>
  </si>
  <si>
    <t>11:15:35</t>
  </si>
  <si>
    <t>11198139</t>
  </si>
  <si>
    <t>13:39:57</t>
  </si>
  <si>
    <t>14:00:10</t>
  </si>
  <si>
    <t>11197864</t>
  </si>
  <si>
    <t>11:32:52</t>
  </si>
  <si>
    <t>11:58:34</t>
  </si>
  <si>
    <t>11197983</t>
  </si>
  <si>
    <t>12:31:21</t>
  </si>
  <si>
    <t>12:56:52</t>
  </si>
  <si>
    <t>11198167</t>
  </si>
  <si>
    <t>14:18:35</t>
  </si>
  <si>
    <t>14:43:24</t>
  </si>
  <si>
    <t>11198186</t>
  </si>
  <si>
    <t>14:31:50</t>
  </si>
  <si>
    <t>15:14:23</t>
  </si>
  <si>
    <t>11198258</t>
  </si>
  <si>
    <t>15:49:37</t>
  </si>
  <si>
    <t>16:08:45</t>
  </si>
  <si>
    <t>11197797</t>
  </si>
  <si>
    <t>11:10:22</t>
  </si>
  <si>
    <t>11:32:10</t>
  </si>
  <si>
    <t>11197329</t>
  </si>
  <si>
    <t>9:46:52</t>
  </si>
  <si>
    <t>10:23:30</t>
  </si>
  <si>
    <t>11198544</t>
  </si>
  <si>
    <t>23:29:57</t>
  </si>
  <si>
    <t>23:53:11</t>
  </si>
  <si>
    <t>11198342</t>
  </si>
  <si>
    <t>18:18:09</t>
  </si>
  <si>
    <t>18:51:38</t>
  </si>
  <si>
    <t>11194183</t>
  </si>
  <si>
    <t>3:21:09</t>
  </si>
  <si>
    <t>3:40:24</t>
  </si>
  <si>
    <t>11195972</t>
  </si>
  <si>
    <t>6:06:26</t>
  </si>
  <si>
    <t>6:28:34</t>
  </si>
  <si>
    <t>11196429</t>
  </si>
  <si>
    <t>7:31:53</t>
  </si>
  <si>
    <t>7:55:06</t>
  </si>
  <si>
    <t>11197953</t>
  </si>
  <si>
    <t>12:15:25</t>
  </si>
  <si>
    <t>12:36:03</t>
  </si>
  <si>
    <t>11198464</t>
  </si>
  <si>
    <t>22:57:13</t>
  </si>
  <si>
    <t>23:19:21</t>
  </si>
  <si>
    <t>11196678</t>
  </si>
  <si>
    <t>8:19:17</t>
  </si>
  <si>
    <t>8:55:38</t>
  </si>
  <si>
    <t>11198020</t>
  </si>
  <si>
    <t>12:42:50</t>
  </si>
  <si>
    <t>13:33:43</t>
  </si>
  <si>
    <t>11198312</t>
  </si>
  <si>
    <t>17:12:00</t>
  </si>
  <si>
    <t>17:34:04</t>
  </si>
  <si>
    <t>11198406</t>
  </si>
  <si>
    <t>20:35:04</t>
  </si>
  <si>
    <t>20:57:04</t>
  </si>
  <si>
    <t>133809</t>
  </si>
  <si>
    <t>Watts Bumgarner &amp; Brown Inc.</t>
  </si>
  <si>
    <t>11198180</t>
  </si>
  <si>
    <t>14:22:01</t>
  </si>
  <si>
    <t>14:53:26</t>
  </si>
  <si>
    <t>11197187</t>
  </si>
  <si>
    <t>9:23:08</t>
  </si>
  <si>
    <t>9:54:44</t>
  </si>
  <si>
    <t>11198211</t>
  </si>
  <si>
    <t>15:00:25</t>
  </si>
  <si>
    <t>15:23:06</t>
  </si>
  <si>
    <t>11194865</t>
  </si>
  <si>
    <t>3:49:51</t>
  </si>
  <si>
    <t>4:08:07</t>
  </si>
  <si>
    <t>11198286</t>
  </si>
  <si>
    <t>16:52:10</t>
  </si>
  <si>
    <t>17:22:05</t>
  </si>
  <si>
    <t>11198370</t>
  </si>
  <si>
    <t>19:31:04</t>
  </si>
  <si>
    <t>19:56:14</t>
  </si>
  <si>
    <t>11198551</t>
  </si>
  <si>
    <t>23:38:33</t>
  </si>
  <si>
    <t>11197833</t>
  </si>
  <si>
    <t>11:21:28</t>
  </si>
  <si>
    <t>12:01:48</t>
  </si>
  <si>
    <t>11198061</t>
  </si>
  <si>
    <t>13:10:16</t>
  </si>
  <si>
    <t>13:42:32</t>
  </si>
  <si>
    <t>11196535</t>
  </si>
  <si>
    <t>7:49:16</t>
  </si>
  <si>
    <t>8:13:31</t>
  </si>
  <si>
    <t>11198234</t>
  </si>
  <si>
    <t>15:19:49</t>
  </si>
  <si>
    <t>15:46:13</t>
  </si>
  <si>
    <t>11196181</t>
  </si>
  <si>
    <t>6:41:28</t>
  </si>
  <si>
    <t>7:10:36</t>
  </si>
  <si>
    <t>11198432</t>
  </si>
  <si>
    <t>21:32:59</t>
  </si>
  <si>
    <t>22:24:35</t>
  </si>
  <si>
    <t>11194206</t>
  </si>
  <si>
    <t>3:22:37</t>
  </si>
  <si>
    <t>3:52:18</t>
  </si>
  <si>
    <t>11198261</t>
  </si>
  <si>
    <t>16:00:50</t>
  </si>
  <si>
    <t>16:23:26</t>
  </si>
  <si>
    <t>11198232</t>
  </si>
  <si>
    <t>15:17:44</t>
  </si>
  <si>
    <t>15:44:29</t>
  </si>
  <si>
    <t>136545</t>
  </si>
  <si>
    <t>Brinegar Enterprises</t>
  </si>
  <si>
    <t>LZ- Brinegar-Patrick</t>
  </si>
  <si>
    <t>11195794</t>
  </si>
  <si>
    <t>5:35:48</t>
  </si>
  <si>
    <t>11196129</t>
  </si>
  <si>
    <t>6:35:40</t>
  </si>
  <si>
    <t>7:04:11</t>
  </si>
  <si>
    <t>11198340</t>
  </si>
  <si>
    <t>18:13:05</t>
  </si>
  <si>
    <t>18:36:13</t>
  </si>
  <si>
    <t>11196324</t>
  </si>
  <si>
    <t>7:08:39</t>
  </si>
  <si>
    <t>7:33:10</t>
  </si>
  <si>
    <t>11197624</t>
  </si>
  <si>
    <t>#</t>
  </si>
  <si>
    <t>10:31:43</t>
  </si>
  <si>
    <t>10:59:37</t>
  </si>
  <si>
    <t>11198009</t>
  </si>
  <si>
    <t>12:37:02</t>
  </si>
  <si>
    <t>13:08:42</t>
  </si>
  <si>
    <t>LZ - Bowling - Reamey</t>
  </si>
  <si>
    <t>11198392</t>
  </si>
  <si>
    <t>20:06:52</t>
  </si>
  <si>
    <t>20:30:16</t>
  </si>
  <si>
    <t>11198369</t>
  </si>
  <si>
    <t>19:21:07</t>
  </si>
  <si>
    <t>19:41:55</t>
  </si>
  <si>
    <t>11196462</t>
  </si>
  <si>
    <t>7:37:40</t>
  </si>
  <si>
    <t>7:57:53</t>
  </si>
  <si>
    <t>11196768</t>
  </si>
  <si>
    <t>8:28:13</t>
  </si>
  <si>
    <t>9:19:23</t>
  </si>
  <si>
    <t>11197437</t>
  </si>
  <si>
    <t>10:09:20</t>
  </si>
  <si>
    <t>10:36:03</t>
  </si>
  <si>
    <t>11197838</t>
  </si>
  <si>
    <t>11:23:20</t>
  </si>
  <si>
    <t>12:14:29</t>
  </si>
  <si>
    <t>11198102</t>
  </si>
  <si>
    <t>13:33:02</t>
  </si>
  <si>
    <t>13:56:49</t>
  </si>
  <si>
    <t>11198256</t>
  </si>
  <si>
    <t>15:44:59</t>
  </si>
  <si>
    <t>16:21:17</t>
  </si>
  <si>
    <t>11198322</t>
  </si>
  <si>
    <t>17:34:02</t>
  </si>
  <si>
    <t>18:02:36</t>
  </si>
  <si>
    <t>11197195</t>
  </si>
  <si>
    <t>9:26:25</t>
  </si>
  <si>
    <t>10:12:45</t>
  </si>
  <si>
    <t>11196170</t>
  </si>
  <si>
    <t>6:39:46</t>
  </si>
  <si>
    <t>6:55:59</t>
  </si>
  <si>
    <t>Entry Hours</t>
  </si>
  <si>
    <t>Daily Hours</t>
  </si>
  <si>
    <t>Total Time</t>
  </si>
  <si>
    <t>Total Trucks by Hour</t>
  </si>
  <si>
    <t>Average Time of Weighing by Hour</t>
  </si>
  <si>
    <t>24:26:40</t>
  </si>
  <si>
    <t>24:12:53</t>
  </si>
  <si>
    <t>24:03:56</t>
  </si>
  <si>
    <t>Average Nubmer of Trucks</t>
  </si>
  <si>
    <t>Average Time Unloading</t>
  </si>
  <si>
    <t>11203745</t>
  </si>
  <si>
    <t>31.03.2022</t>
  </si>
  <si>
    <t>16:09:54</t>
  </si>
  <si>
    <t>16:33:27</t>
  </si>
  <si>
    <t>11203161</t>
  </si>
  <si>
    <t>10:55:35</t>
  </si>
  <si>
    <t>11:19:48</t>
  </si>
  <si>
    <t>11203451</t>
  </si>
  <si>
    <t>12:46:27</t>
  </si>
  <si>
    <t>13:10:50</t>
  </si>
  <si>
    <t>11202630</t>
  </si>
  <si>
    <t>9:05:49</t>
  </si>
  <si>
    <t>9:32:57</t>
  </si>
  <si>
    <t>11203318</t>
  </si>
  <si>
    <t>11:49:35</t>
  </si>
  <si>
    <t>12:15:17</t>
  </si>
  <si>
    <t>11200662</t>
  </si>
  <si>
    <t>5:00:25</t>
  </si>
  <si>
    <t>5:22:43</t>
  </si>
  <si>
    <t>11203895</t>
  </si>
  <si>
    <t>21:12:01</t>
  </si>
  <si>
    <t>21:51:09</t>
  </si>
  <si>
    <t>11203653</t>
  </si>
  <si>
    <t>14:33:23</t>
  </si>
  <si>
    <t>16:12:06</t>
  </si>
  <si>
    <t>11204045</t>
  </si>
  <si>
    <t>23:54:10</t>
  </si>
  <si>
    <t>11203486</t>
  </si>
  <si>
    <t>12:57:53</t>
  </si>
  <si>
    <t>13:46:52</t>
  </si>
  <si>
    <t>11203611</t>
  </si>
  <si>
    <t>14:14:23</t>
  </si>
  <si>
    <t>15:08:06</t>
  </si>
  <si>
    <t>11202432</t>
  </si>
  <si>
    <t>8:24:16</t>
  </si>
  <si>
    <t>8:46:42</t>
  </si>
  <si>
    <t>11203356</t>
  </si>
  <si>
    <t>12:04:22</t>
  </si>
  <si>
    <t>12:37:44</t>
  </si>
  <si>
    <t>11203484</t>
  </si>
  <si>
    <t>12:56:03</t>
  </si>
  <si>
    <t>13:33:42</t>
  </si>
  <si>
    <t>11200167</t>
  </si>
  <si>
    <t>3:28:06</t>
  </si>
  <si>
    <t>3:49:03</t>
  </si>
  <si>
    <t>11203582</t>
  </si>
  <si>
    <t>13:57:45</t>
  </si>
  <si>
    <t>14:43:38</t>
  </si>
  <si>
    <t>11200927</t>
  </si>
  <si>
    <t>5:24:42</t>
  </si>
  <si>
    <t>5:43:12</t>
  </si>
  <si>
    <t>11201912</t>
  </si>
  <si>
    <t>7:37:32</t>
  </si>
  <si>
    <t>7:57:21</t>
  </si>
  <si>
    <t>11199793</t>
  </si>
  <si>
    <t>3:07:24</t>
  </si>
  <si>
    <t>3:26:36</t>
  </si>
  <si>
    <t>11200932</t>
  </si>
  <si>
    <t>5:26:55</t>
  </si>
  <si>
    <t>5:54:14</t>
  </si>
  <si>
    <t>11201357</t>
  </si>
  <si>
    <t>5:58:38</t>
  </si>
  <si>
    <t>6:17:20</t>
  </si>
  <si>
    <t>11201441</t>
  </si>
  <si>
    <t>6:01:37</t>
  </si>
  <si>
    <t>11202516</t>
  </si>
  <si>
    <t>8:41:21</t>
  </si>
  <si>
    <t>11202656</t>
  </si>
  <si>
    <t>9:08:22</t>
  </si>
  <si>
    <t>9:39:23</t>
  </si>
  <si>
    <t>11202908</t>
  </si>
  <si>
    <t>9:57:51</t>
  </si>
  <si>
    <t>10:24:26</t>
  </si>
  <si>
    <t>11202741</t>
  </si>
  <si>
    <t>9:20:18</t>
  </si>
  <si>
    <t>9:49:16</t>
  </si>
  <si>
    <t>11200616</t>
  </si>
  <si>
    <t>4:45:13</t>
  </si>
  <si>
    <t>5:06:41</t>
  </si>
  <si>
    <t>11202799</t>
  </si>
  <si>
    <t>9:34:51</t>
  </si>
  <si>
    <t>10:01:38</t>
  </si>
  <si>
    <t>11203321</t>
  </si>
  <si>
    <t>11:50:48</t>
  </si>
  <si>
    <t>12:18:54</t>
  </si>
  <si>
    <t>11203614</t>
  </si>
  <si>
    <t>14:16:03</t>
  </si>
  <si>
    <t>14:41:46</t>
  </si>
  <si>
    <t>11203580</t>
  </si>
  <si>
    <t>13:56:22</t>
  </si>
  <si>
    <t>14:25:42</t>
  </si>
  <si>
    <t>11199979</t>
  </si>
  <si>
    <t>3:24:27</t>
  </si>
  <si>
    <t>3:45:12</t>
  </si>
  <si>
    <t>11199906</t>
  </si>
  <si>
    <t>3:20:24</t>
  </si>
  <si>
    <t>3:36:11</t>
  </si>
  <si>
    <t>11202721</t>
  </si>
  <si>
    <t>9:17:53</t>
  </si>
  <si>
    <t>10:11:51</t>
  </si>
  <si>
    <t>11201497</t>
  </si>
  <si>
    <t>6:16:30</t>
  </si>
  <si>
    <t>6:42:09</t>
  </si>
  <si>
    <t>11203773</t>
  </si>
  <si>
    <t>16:47:40</t>
  </si>
  <si>
    <t>17:06:16</t>
  </si>
  <si>
    <t>11203859</t>
  </si>
  <si>
    <t>20:22:40</t>
  </si>
  <si>
    <t>20:40:09</t>
  </si>
  <si>
    <t>11203585</t>
  </si>
  <si>
    <t>14:52:17</t>
  </si>
  <si>
    <t>11203861</t>
  </si>
  <si>
    <t>20:23:41</t>
  </si>
  <si>
    <t>20:52:32</t>
  </si>
  <si>
    <t>11203918</t>
  </si>
  <si>
    <t>21:55:10</t>
  </si>
  <si>
    <t>22:18:27</t>
  </si>
  <si>
    <t>11200629</t>
  </si>
  <si>
    <t>4:47:25</t>
  </si>
  <si>
    <t>5:09:41</t>
  </si>
  <si>
    <t>11201571</t>
  </si>
  <si>
    <t>6:29:28</t>
  </si>
  <si>
    <t>6:55:57</t>
  </si>
  <si>
    <t>11202984</t>
  </si>
  <si>
    <t>10:15:45</t>
  </si>
  <si>
    <t>10:33:26</t>
  </si>
  <si>
    <t>11203350</t>
  </si>
  <si>
    <t>12:00:37</t>
  </si>
  <si>
    <t>12:27:00</t>
  </si>
  <si>
    <t>11203693</t>
  </si>
  <si>
    <t>15:19:59</t>
  </si>
  <si>
    <t>16:03:14</t>
  </si>
  <si>
    <t>11203461</t>
  </si>
  <si>
    <t>12:53:23</t>
  </si>
  <si>
    <t>13:22:25</t>
  </si>
  <si>
    <t>11203682</t>
  </si>
  <si>
    <t>15:18:24</t>
  </si>
  <si>
    <t>15:46:46</t>
  </si>
  <si>
    <t>11202742</t>
  </si>
  <si>
    <t>9:21:31</t>
  </si>
  <si>
    <t>9:52:00</t>
  </si>
  <si>
    <t>11199796</t>
  </si>
  <si>
    <t>3:10:35</t>
  </si>
  <si>
    <t>3:28:49</t>
  </si>
  <si>
    <t>11203811</t>
  </si>
  <si>
    <t>18:55:42</t>
  </si>
  <si>
    <t>19:13:28</t>
  </si>
  <si>
    <t>11200524</t>
  </si>
  <si>
    <t>4:27:28</t>
  </si>
  <si>
    <t>4:47:09</t>
  </si>
  <si>
    <t>11200680</t>
  </si>
  <si>
    <t>5:07:43</t>
  </si>
  <si>
    <t>5:31:10</t>
  </si>
  <si>
    <t>11201634</t>
  </si>
  <si>
    <t>6:41:43</t>
  </si>
  <si>
    <t>6:59:51</t>
  </si>
  <si>
    <t>11201917</t>
  </si>
  <si>
    <t>7:39:14</t>
  </si>
  <si>
    <t>8:06:44</t>
  </si>
  <si>
    <t>11201929</t>
  </si>
  <si>
    <t>7:43:14</t>
  </si>
  <si>
    <t>8:18:26</t>
  </si>
  <si>
    <t>11202512</t>
  </si>
  <si>
    <t>8:39:26</t>
  </si>
  <si>
    <t>8:57:24</t>
  </si>
  <si>
    <t>11202886</t>
  </si>
  <si>
    <t>9:50:29</t>
  </si>
  <si>
    <t>10:09:59</t>
  </si>
  <si>
    <t>11203004</t>
  </si>
  <si>
    <t>10:19:56</t>
  </si>
  <si>
    <t>10:48:33</t>
  </si>
  <si>
    <t>11203009</t>
  </si>
  <si>
    <t>10:24:49</t>
  </si>
  <si>
    <t>10:45:16</t>
  </si>
  <si>
    <t>11203084</t>
  </si>
  <si>
    <t>10:34:50</t>
  </si>
  <si>
    <t>11:11:34</t>
  </si>
  <si>
    <t>11203259</t>
  </si>
  <si>
    <t>11:27:21</t>
  </si>
  <si>
    <t>11:50:23</t>
  </si>
  <si>
    <t>11203390</t>
  </si>
  <si>
    <t>12:17:20</t>
  </si>
  <si>
    <t>12:39:35</t>
  </si>
  <si>
    <t>11203488</t>
  </si>
  <si>
    <t>13:01:17</t>
  </si>
  <si>
    <t>13:24:10</t>
  </si>
  <si>
    <t>11203533</t>
  </si>
  <si>
    <t>13:33:49</t>
  </si>
  <si>
    <t>13:54:59</t>
  </si>
  <si>
    <t>11203574</t>
  </si>
  <si>
    <t>13:48:08</t>
  </si>
  <si>
    <t>14:10:54</t>
  </si>
  <si>
    <t>11203713</t>
  </si>
  <si>
    <t>15:36:50</t>
  </si>
  <si>
    <t>15:59:14</t>
  </si>
  <si>
    <t>11203808</t>
  </si>
  <si>
    <t>18:30:06</t>
  </si>
  <si>
    <t>18:52:02</t>
  </si>
  <si>
    <t>11200472</t>
  </si>
  <si>
    <t>4:17:57</t>
  </si>
  <si>
    <t>4:40:39</t>
  </si>
  <si>
    <t>11200474</t>
  </si>
  <si>
    <t>4:19:21</t>
  </si>
  <si>
    <t>4:48:46</t>
  </si>
  <si>
    <t>11201666</t>
  </si>
  <si>
    <t>6:50:24</t>
  </si>
  <si>
    <t>7:09:37</t>
  </si>
  <si>
    <t>11202007</t>
  </si>
  <si>
    <t>7:51:50</t>
  </si>
  <si>
    <t>8:28:18</t>
  </si>
  <si>
    <t>11202075</t>
  </si>
  <si>
    <t>7:56:55</t>
  </si>
  <si>
    <t>8:37:03</t>
  </si>
  <si>
    <t>11202372</t>
  </si>
  <si>
    <t>8:13:48</t>
  </si>
  <si>
    <t>8:44:55</t>
  </si>
  <si>
    <t>11203674</t>
  </si>
  <si>
    <t>15:08:37</t>
  </si>
  <si>
    <t>15:37:32</t>
  </si>
  <si>
    <t>11203698</t>
  </si>
  <si>
    <t>15:24:40</t>
  </si>
  <si>
    <t>15:57:04</t>
  </si>
  <si>
    <t>11201494</t>
  </si>
  <si>
    <t>6:15:14</t>
  </si>
  <si>
    <t>6:33:17</t>
  </si>
  <si>
    <t>11201535</t>
  </si>
  <si>
    <t>6:27:50</t>
  </si>
  <si>
    <t>7:05:20</t>
  </si>
  <si>
    <t>11201825</t>
  </si>
  <si>
    <t>7:21:41</t>
  </si>
  <si>
    <t>7:44:50</t>
  </si>
  <si>
    <t>11201883</t>
  </si>
  <si>
    <t>7:32:00</t>
  </si>
  <si>
    <t>7:54:51</t>
  </si>
  <si>
    <t>11202795</t>
  </si>
  <si>
    <t>9:33:26</t>
  </si>
  <si>
    <t>10:04:20</t>
  </si>
  <si>
    <t>11202987</t>
  </si>
  <si>
    <t>10:17:16</t>
  </si>
  <si>
    <t>10:43:57</t>
  </si>
  <si>
    <t>11203316</t>
  </si>
  <si>
    <t>11:48:09</t>
  </si>
  <si>
    <t>12:17:06</t>
  </si>
  <si>
    <t>11203444</t>
  </si>
  <si>
    <t>12:38:49</t>
  </si>
  <si>
    <t>12:58:30</t>
  </si>
  <si>
    <t>11203672</t>
  </si>
  <si>
    <t>15:07:07</t>
  </si>
  <si>
    <t>15:31:20</t>
  </si>
  <si>
    <t>11203696</t>
  </si>
  <si>
    <t>15:22:32</t>
  </si>
  <si>
    <t>15:48:22</t>
  </si>
  <si>
    <t>11203700</t>
  </si>
  <si>
    <t>15:30:50</t>
  </si>
  <si>
    <t>16:06:30</t>
  </si>
  <si>
    <t>11200161</t>
  </si>
  <si>
    <t>3:26:20</t>
  </si>
  <si>
    <t>3:53:23</t>
  </si>
  <si>
    <t>11203812</t>
  </si>
  <si>
    <t>18:57:56</t>
  </si>
  <si>
    <t>19:23:20</t>
  </si>
  <si>
    <t>11203933</t>
  </si>
  <si>
    <t>22:17:01</t>
  </si>
  <si>
    <t>22:33:14</t>
  </si>
  <si>
    <t>11200402</t>
  </si>
  <si>
    <t>4:04:04</t>
  </si>
  <si>
    <t>4:31:13</t>
  </si>
  <si>
    <t>11203006</t>
  </si>
  <si>
    <t>10:22:46</t>
  </si>
  <si>
    <t>11:02:30</t>
  </si>
  <si>
    <t>11199977</t>
  </si>
  <si>
    <t>3:43:24</t>
  </si>
  <si>
    <t>11203805</t>
  </si>
  <si>
    <t>18:27:56</t>
  </si>
  <si>
    <t>19:04:16</t>
  </si>
  <si>
    <t>11202844</t>
  </si>
  <si>
    <t>9:36:43</t>
  </si>
  <si>
    <t>10:17:22</t>
  </si>
  <si>
    <t>11203155</t>
  </si>
  <si>
    <t>10:53:57</t>
  </si>
  <si>
    <t>11:21:55</t>
  </si>
  <si>
    <t>11200367</t>
  </si>
  <si>
    <t>3:56:31</t>
  </si>
  <si>
    <t>4:16:18</t>
  </si>
  <si>
    <t>11201530</t>
  </si>
  <si>
    <t>6:24:28</t>
  </si>
  <si>
    <t>6:54:34</t>
  </si>
  <si>
    <t>11203848</t>
  </si>
  <si>
    <t>19:35:04</t>
  </si>
  <si>
    <t>19:55:30</t>
  </si>
  <si>
    <t>11203997</t>
  </si>
  <si>
    <t>23:34:13</t>
  </si>
  <si>
    <t>23:53:50</t>
  </si>
  <si>
    <t>11203607</t>
  </si>
  <si>
    <t>14:12:35</t>
  </si>
  <si>
    <t>14:31:57</t>
  </si>
  <si>
    <t>11203241</t>
  </si>
  <si>
    <t>11:23:11</t>
  </si>
  <si>
    <t>11:47:03</t>
  </si>
  <si>
    <t>11203702</t>
  </si>
  <si>
    <t>15:35:36</t>
  </si>
  <si>
    <t>16:20:50</t>
  </si>
  <si>
    <t>11202767</t>
  </si>
  <si>
    <t>9:30:01</t>
  </si>
  <si>
    <t>9:55:40</t>
  </si>
  <si>
    <t>11199328</t>
  </si>
  <si>
    <t>2:17:15</t>
  </si>
  <si>
    <t>2:39:32</t>
  </si>
  <si>
    <t>11200491</t>
  </si>
  <si>
    <t>4:22:32</t>
  </si>
  <si>
    <t>5:00:53</t>
  </si>
  <si>
    <t>11202954</t>
  </si>
  <si>
    <t>10:03:01</t>
  </si>
  <si>
    <t>10:28:50</t>
  </si>
  <si>
    <t>11201664</t>
  </si>
  <si>
    <t>6:48:53</t>
  </si>
  <si>
    <t>7:19:00</t>
  </si>
  <si>
    <t>11203192</t>
  </si>
  <si>
    <t>11:14:01</t>
  </si>
  <si>
    <t>11:34:18</t>
  </si>
  <si>
    <t>11202659</t>
  </si>
  <si>
    <t>9:10:45</t>
  </si>
  <si>
    <t>9:53:42</t>
  </si>
  <si>
    <t>24:17:14</t>
  </si>
  <si>
    <t>Average Number of Trucks</t>
  </si>
  <si>
    <t>11206880</t>
  </si>
  <si>
    <t>01.04.2022</t>
  </si>
  <si>
    <t>11:16:35</t>
  </si>
  <si>
    <t>11:47:52</t>
  </si>
  <si>
    <t>132365</t>
  </si>
  <si>
    <t>Columbia Forest Products</t>
  </si>
  <si>
    <t>11206143</t>
  </si>
  <si>
    <t>7:37:16</t>
  </si>
  <si>
    <t>8:00:10</t>
  </si>
  <si>
    <t>11205879</t>
  </si>
  <si>
    <t>6:37:55</t>
  </si>
  <si>
    <t>7:14:59</t>
  </si>
  <si>
    <t>11206248</t>
  </si>
  <si>
    <t>7:56:35</t>
  </si>
  <si>
    <t>8:21:57</t>
  </si>
  <si>
    <t>11206654</t>
  </si>
  <si>
    <t>9:43:42</t>
  </si>
  <si>
    <t>10:21:30</t>
  </si>
  <si>
    <t>11207088</t>
  </si>
  <si>
    <t>13:43:30</t>
  </si>
  <si>
    <t>14:10:45</t>
  </si>
  <si>
    <t>11207213</t>
  </si>
  <si>
    <t>18:17:15</t>
  </si>
  <si>
    <t>11206410</t>
  </si>
  <si>
    <t>8:32:48</t>
  </si>
  <si>
    <t>9:02:47</t>
  </si>
  <si>
    <t>11206371</t>
  </si>
  <si>
    <t>8:40:19</t>
  </si>
  <si>
    <t>9:12:18</t>
  </si>
  <si>
    <t>11207101</t>
  </si>
  <si>
    <t>14:15:59</t>
  </si>
  <si>
    <t>14:42:05</t>
  </si>
  <si>
    <t>11205002</t>
  </si>
  <si>
    <t>3:37:58</t>
  </si>
  <si>
    <t>3:59:11</t>
  </si>
  <si>
    <t>11205750</t>
  </si>
  <si>
    <t>6:15:09</t>
  </si>
  <si>
    <t>6:38:30</t>
  </si>
  <si>
    <t>11207173</t>
  </si>
  <si>
    <t>16:03:13</t>
  </si>
  <si>
    <t>16:29:59</t>
  </si>
  <si>
    <t>11206173</t>
  </si>
  <si>
    <t>7:41:27</t>
  </si>
  <si>
    <t>8:26:23</t>
  </si>
  <si>
    <t>11204174</t>
  </si>
  <si>
    <t>0:28:44</t>
  </si>
  <si>
    <t>0:56:13</t>
  </si>
  <si>
    <t>11206403</t>
  </si>
  <si>
    <t>8:30:10</t>
  </si>
  <si>
    <t>8:56:16</t>
  </si>
  <si>
    <t>11205299</t>
  </si>
  <si>
    <t>4:37:59</t>
  </si>
  <si>
    <t>4:59:41</t>
  </si>
  <si>
    <t>11205907</t>
  </si>
  <si>
    <t>6:42:38</t>
  </si>
  <si>
    <t>7:10:02</t>
  </si>
  <si>
    <t>11205877</t>
  </si>
  <si>
    <t>6:36:11</t>
  </si>
  <si>
    <t>7:03:19</t>
  </si>
  <si>
    <t>11206348</t>
  </si>
  <si>
    <t>8:20:24</t>
  </si>
  <si>
    <t>8:42:54</t>
  </si>
  <si>
    <t>11206914</t>
  </si>
  <si>
    <t>11:21:10</t>
  </si>
  <si>
    <t>11:57:54</t>
  </si>
  <si>
    <t>11204915</t>
  </si>
  <si>
    <t>3:19:14</t>
  </si>
  <si>
    <t>4:04:23</t>
  </si>
  <si>
    <t>11206915</t>
  </si>
  <si>
    <t>11:22:57</t>
  </si>
  <si>
    <t>12:13:58</t>
  </si>
  <si>
    <t>11206478</t>
  </si>
  <si>
    <t>8:52:31</t>
  </si>
  <si>
    <t>9:51:29</t>
  </si>
  <si>
    <t>11207070</t>
  </si>
  <si>
    <t>13:18:33</t>
  </si>
  <si>
    <t>13:46:20</t>
  </si>
  <si>
    <t>11207208</t>
  </si>
  <si>
    <t>17:35:10</t>
  </si>
  <si>
    <t>17:53:50</t>
  </si>
  <si>
    <t>11207269</t>
  </si>
  <si>
    <t>21:11:25</t>
  </si>
  <si>
    <t>21:29:00</t>
  </si>
  <si>
    <t>11204792</t>
  </si>
  <si>
    <t>2:51:41</t>
  </si>
  <si>
    <t>3:14:44</t>
  </si>
  <si>
    <t>141455</t>
  </si>
  <si>
    <t>LD Carter and Sons Trucking LLC</t>
  </si>
  <si>
    <t>11206435</t>
  </si>
  <si>
    <t>8:42:46</t>
  </si>
  <si>
    <t>9:36:10</t>
  </si>
  <si>
    <t>11207144</t>
  </si>
  <si>
    <t>15:03:21</t>
  </si>
  <si>
    <t>15:28:19</t>
  </si>
  <si>
    <t>11206577</t>
  </si>
  <si>
    <t>9:18:59</t>
  </si>
  <si>
    <t>9:46:11</t>
  </si>
  <si>
    <t>11206651</t>
  </si>
  <si>
    <t>9:41:54</t>
  </si>
  <si>
    <t>11206416</t>
  </si>
  <si>
    <t>8:35:13</t>
  </si>
  <si>
    <t>8:53:25</t>
  </si>
  <si>
    <t>11207236</t>
  </si>
  <si>
    <t>18:11:57</t>
  </si>
  <si>
    <t>18:33:05</t>
  </si>
  <si>
    <t>11205799</t>
  </si>
  <si>
    <t>6:22:52</t>
  </si>
  <si>
    <t>6:46:04</t>
  </si>
  <si>
    <t>11207036</t>
  </si>
  <si>
    <t>12:38:59</t>
  </si>
  <si>
    <t>13:13:26</t>
  </si>
  <si>
    <t>11207079</t>
  </si>
  <si>
    <t>13:32:42</t>
  </si>
  <si>
    <t>14:02:18</t>
  </si>
  <si>
    <t>11207127</t>
  </si>
  <si>
    <t>14:29:07</t>
  </si>
  <si>
    <t>14:50:07</t>
  </si>
  <si>
    <t>11206628</t>
  </si>
  <si>
    <t>9:31:37</t>
  </si>
  <si>
    <t>11207064</t>
  </si>
  <si>
    <t>13:02:14</t>
  </si>
  <si>
    <t>13:22:06</t>
  </si>
  <si>
    <t>11205034</t>
  </si>
  <si>
    <t>3:44:08</t>
  </si>
  <si>
    <t>4:17:32</t>
  </si>
  <si>
    <t>11205694</t>
  </si>
  <si>
    <t>6:04:06</t>
  </si>
  <si>
    <t>6:23:30</t>
  </si>
  <si>
    <t>11206678</t>
  </si>
  <si>
    <t>9:49:22</t>
  </si>
  <si>
    <t>10:19:11</t>
  </si>
  <si>
    <t>11207076</t>
  </si>
  <si>
    <t>13:29:32</t>
  </si>
  <si>
    <t>13:53:49</t>
  </si>
  <si>
    <t>11205518</t>
  </si>
  <si>
    <t>5:26:34</t>
  </si>
  <si>
    <t>5:43:59</t>
  </si>
  <si>
    <t>11206830</t>
  </si>
  <si>
    <t>10:45:26</t>
  </si>
  <si>
    <t>11:28:50</t>
  </si>
  <si>
    <t>11207099</t>
  </si>
  <si>
    <t>14:03:36</t>
  </si>
  <si>
    <t>14:37:39</t>
  </si>
  <si>
    <t>11205744</t>
  </si>
  <si>
    <t>6:13:18</t>
  </si>
  <si>
    <t>6:36:34</t>
  </si>
  <si>
    <t>11206864</t>
  </si>
  <si>
    <t>10:57:41</t>
  </si>
  <si>
    <t>11:51:35</t>
  </si>
  <si>
    <t>141702</t>
  </si>
  <si>
    <t>Godfrey Lumber Company, Inc</t>
  </si>
  <si>
    <t>11206749</t>
  </si>
  <si>
    <t>10:05:41</t>
  </si>
  <si>
    <t>11:21:54</t>
  </si>
  <si>
    <t>11204728</t>
  </si>
  <si>
    <t>2:39:34</t>
  </si>
  <si>
    <t>3:02:33</t>
  </si>
  <si>
    <t>11205009</t>
  </si>
  <si>
    <t>3:42:06</t>
  </si>
  <si>
    <t>4:02:04</t>
  </si>
  <si>
    <t>11205040</t>
  </si>
  <si>
    <t>3:46:00</t>
  </si>
  <si>
    <t>4:23:26</t>
  </si>
  <si>
    <t>11206797</t>
  </si>
  <si>
    <t>10:27:29</t>
  </si>
  <si>
    <t>11:15:15</t>
  </si>
  <si>
    <t>11206846</t>
  </si>
  <si>
    <t>10:50:53</t>
  </si>
  <si>
    <t>11:39:58</t>
  </si>
  <si>
    <t>136514</t>
  </si>
  <si>
    <t>Atlantic Building Components</t>
  </si>
  <si>
    <t>11206761</t>
  </si>
  <si>
    <t>10:14:30</t>
  </si>
  <si>
    <t>11:05:01</t>
  </si>
  <si>
    <t>11206938</t>
  </si>
  <si>
    <t>11:44:36</t>
  </si>
  <si>
    <t>12:06:16</t>
  </si>
  <si>
    <t>11206468</t>
  </si>
  <si>
    <t>12:42:47</t>
  </si>
  <si>
    <t>13:16:00</t>
  </si>
  <si>
    <t>11207035</t>
  </si>
  <si>
    <t>12:36:55</t>
  </si>
  <si>
    <t>13:06:22</t>
  </si>
  <si>
    <t>11206085</t>
  </si>
  <si>
    <t>7:20:25</t>
  </si>
  <si>
    <t>7:42:04</t>
  </si>
  <si>
    <t>11205559</t>
  </si>
  <si>
    <t>5:36:00</t>
  </si>
  <si>
    <t>5:57:29</t>
  </si>
  <si>
    <t>11205912</t>
  </si>
  <si>
    <t>6:44:44</t>
  </si>
  <si>
    <t>7:08:29</t>
  </si>
  <si>
    <t>11207242</t>
  </si>
  <si>
    <t>18:31:40</t>
  </si>
  <si>
    <t>18:56:26</t>
  </si>
  <si>
    <t>11207726</t>
  </si>
  <si>
    <t>02.04.2022</t>
  </si>
  <si>
    <t>15:12:07</t>
  </si>
  <si>
    <t>15:36:57</t>
  </si>
  <si>
    <t>11207370</t>
  </si>
  <si>
    <t>1:34:50</t>
  </si>
  <si>
    <t>1:53:33</t>
  </si>
  <si>
    <t>11207681</t>
  </si>
  <si>
    <t>13:02:05</t>
  </si>
  <si>
    <t>13:22:22</t>
  </si>
  <si>
    <t>11207508</t>
  </si>
  <si>
    <t>6:02:19</t>
  </si>
  <si>
    <t>6:18:43</t>
  </si>
  <si>
    <t>11207706</t>
  </si>
  <si>
    <t>12:22:56</t>
  </si>
  <si>
    <t>12:50:59</t>
  </si>
  <si>
    <t>11207729</t>
  </si>
  <si>
    <t>16:45:23</t>
  </si>
  <si>
    <t>17:09:25</t>
  </si>
  <si>
    <t>11207704</t>
  </si>
  <si>
    <t>12:05:52</t>
  </si>
  <si>
    <t>12:38:24</t>
  </si>
  <si>
    <t>11207435</t>
  </si>
  <si>
    <t>3:28:44</t>
  </si>
  <si>
    <t>3:45:51</t>
  </si>
  <si>
    <t>11207591</t>
  </si>
  <si>
    <t>8:00:19</t>
  </si>
  <si>
    <t>8:17:25</t>
  </si>
  <si>
    <t>11207705</t>
  </si>
  <si>
    <t>12:10:51</t>
  </si>
  <si>
    <t>12:34:19</t>
  </si>
  <si>
    <t>11207510</t>
  </si>
  <si>
    <t>6:30:43</t>
  </si>
  <si>
    <t>6:49:23</t>
  </si>
  <si>
    <t>11207741</t>
  </si>
  <si>
    <t>20:29:50</t>
  </si>
  <si>
    <t>20:53:37</t>
  </si>
  <si>
    <t>141872</t>
  </si>
  <si>
    <t>Payne Logging</t>
  </si>
  <si>
    <t>Payne Logging - Surry</t>
  </si>
  <si>
    <t>11207712</t>
  </si>
  <si>
    <t>13:20:13</t>
  </si>
  <si>
    <t>13:48:37</t>
  </si>
  <si>
    <t>11206972</t>
  </si>
  <si>
    <t>03.04.2022</t>
  </si>
  <si>
    <t>10:15:23</t>
  </si>
  <si>
    <t>10:41:22</t>
  </si>
  <si>
    <t>11206970</t>
  </si>
  <si>
    <t>8:22:09</t>
  </si>
  <si>
    <t>8:49:45</t>
  </si>
  <si>
    <t>11207794</t>
  </si>
  <si>
    <t>2:48:00</t>
  </si>
  <si>
    <t>3:10:03</t>
  </si>
  <si>
    <t>11207995</t>
  </si>
  <si>
    <t>14:27:34</t>
  </si>
  <si>
    <t>14:50:20</t>
  </si>
  <si>
    <t>11208059</t>
  </si>
  <si>
    <t>18:05:40</t>
  </si>
  <si>
    <t>18:26:07</t>
  </si>
  <si>
    <t>11208086</t>
  </si>
  <si>
    <t>21:43:01</t>
  </si>
  <si>
    <t>22:00:42</t>
  </si>
  <si>
    <t>11207993</t>
  </si>
  <si>
    <t>10:56:37</t>
  </si>
  <si>
    <t>11207994</t>
  </si>
  <si>
    <t>13:24:24</t>
  </si>
  <si>
    <t>13:45:01</t>
  </si>
  <si>
    <t>11208075</t>
  </si>
  <si>
    <t>19:56:30</t>
  </si>
  <si>
    <t>20:14:54</t>
  </si>
  <si>
    <t>11206971</t>
  </si>
  <si>
    <t>10:08:19</t>
  </si>
  <si>
    <t>10:30:48</t>
  </si>
  <si>
    <t>Weighing in week</t>
  </si>
  <si>
    <t>13.2022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</si>
</sst>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9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28,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18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0-4D26-A8A1-69D90F10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898152"/>
        <c:axId val="90189028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28, 2022'!$Q$2:$Q$25</c:f>
              <c:numCache>
                <c:formatCode>General</c:formatCode>
                <c:ptCount val="24"/>
                <c:pt idx="0">
                  <c:v>5.166666666666667</c:v>
                </c:pt>
                <c:pt idx="1">
                  <c:v>5.166666666666667</c:v>
                </c:pt>
                <c:pt idx="2">
                  <c:v>5.166666666666667</c:v>
                </c:pt>
                <c:pt idx="3">
                  <c:v>5.166666666666667</c:v>
                </c:pt>
                <c:pt idx="4">
                  <c:v>5.166666666666667</c:v>
                </c:pt>
                <c:pt idx="5">
                  <c:v>5.166666666666667</c:v>
                </c:pt>
                <c:pt idx="6">
                  <c:v>5.166666666666667</c:v>
                </c:pt>
                <c:pt idx="7">
                  <c:v>5.166666666666667</c:v>
                </c:pt>
                <c:pt idx="8">
                  <c:v>5.166666666666667</c:v>
                </c:pt>
                <c:pt idx="9">
                  <c:v>5.166666666666667</c:v>
                </c:pt>
                <c:pt idx="10">
                  <c:v>5.166666666666667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5.166666666666667</c:v>
                </c:pt>
                <c:pt idx="14">
                  <c:v>5.166666666666667</c:v>
                </c:pt>
                <c:pt idx="15">
                  <c:v>5.166666666666667</c:v>
                </c:pt>
                <c:pt idx="16">
                  <c:v>5.166666666666667</c:v>
                </c:pt>
                <c:pt idx="17">
                  <c:v>5.166666666666667</c:v>
                </c:pt>
                <c:pt idx="18">
                  <c:v>5.166666666666667</c:v>
                </c:pt>
                <c:pt idx="19">
                  <c:v>5.166666666666667</c:v>
                </c:pt>
                <c:pt idx="20">
                  <c:v>5.166666666666667</c:v>
                </c:pt>
                <c:pt idx="21">
                  <c:v>5.166666666666667</c:v>
                </c:pt>
                <c:pt idx="22">
                  <c:v>5.166666666666667</c:v>
                </c:pt>
                <c:pt idx="23">
                  <c:v>5.166666666666667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0-4D26-A8A1-69D90F10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98152"/>
        <c:axId val="901890280"/>
      </c:lineChart>
      <c:catAx>
        <c:axId val="9018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0280"/>
        <c:crosses val="autoZero"/>
        <c:auto val="1"/>
        <c:lblAlgn val="ctr"/>
        <c:lblOffset val="100"/>
        <c:noMultiLvlLbl val="0"/>
      </c:catAx>
      <c:valAx>
        <c:axId val="9018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1st,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1.5983796296296288E-2</c:v>
                </c:pt>
                <c:pt idx="3">
                  <c:v>2.1828703703703711E-2</c:v>
                </c:pt>
                <c:pt idx="4">
                  <c:v>1.5069444444444441E-2</c:v>
                </c:pt>
                <c:pt idx="5">
                  <c:v>1.3506944444444446E-2</c:v>
                </c:pt>
                <c:pt idx="6">
                  <c:v>1.6617063492063489E-2</c:v>
                </c:pt>
                <c:pt idx="7">
                  <c:v>2.3119212962962959E-2</c:v>
                </c:pt>
                <c:pt idx="8">
                  <c:v>2.3921957671957667E-2</c:v>
                </c:pt>
                <c:pt idx="9">
                  <c:v>1.9615162037036976E-2</c:v>
                </c:pt>
                <c:pt idx="10">
                  <c:v>3.7139274691358019E-2</c:v>
                </c:pt>
                <c:pt idx="11">
                  <c:v>2.53279320987654E-2</c:v>
                </c:pt>
                <c:pt idx="12">
                  <c:v>2.248070987654327E-2</c:v>
                </c:pt>
                <c:pt idx="13">
                  <c:v>1.762731481481486E-2</c:v>
                </c:pt>
                <c:pt idx="14">
                  <c:v>1.8784722222222199E-2</c:v>
                </c:pt>
                <c:pt idx="15">
                  <c:v>1.7337962962962972E-2</c:v>
                </c:pt>
                <c:pt idx="16">
                  <c:v>1.8587962962962945E-2</c:v>
                </c:pt>
                <c:pt idx="17">
                  <c:v>1.2962962962962954E-2</c:v>
                </c:pt>
                <c:pt idx="18">
                  <c:v>1.5937499999999938E-2</c:v>
                </c:pt>
                <c:pt idx="19">
                  <c:v>0</c:v>
                </c:pt>
                <c:pt idx="20">
                  <c:v>0</c:v>
                </c:pt>
                <c:pt idx="21">
                  <c:v>1.2210648148148207E-2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4-4F95-9947-B80E1AC1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458944"/>
        <c:axId val="837461568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1st, 2022'!$S$2:$S$25</c:f>
              <c:numCache>
                <c:formatCode>h:mm;@</c:formatCode>
                <c:ptCount val="24"/>
                <c:pt idx="0">
                  <c:v>1.9336626432980598E-2</c:v>
                </c:pt>
                <c:pt idx="1">
                  <c:v>1.9336626432980598E-2</c:v>
                </c:pt>
                <c:pt idx="2">
                  <c:v>1.9336626432980598E-2</c:v>
                </c:pt>
                <c:pt idx="3">
                  <c:v>1.9336626432980598E-2</c:v>
                </c:pt>
                <c:pt idx="4">
                  <c:v>1.9336626432980598E-2</c:v>
                </c:pt>
                <c:pt idx="5">
                  <c:v>1.9336626432980598E-2</c:v>
                </c:pt>
                <c:pt idx="6">
                  <c:v>1.9336626432980598E-2</c:v>
                </c:pt>
                <c:pt idx="7">
                  <c:v>1.9336626432980598E-2</c:v>
                </c:pt>
                <c:pt idx="8">
                  <c:v>1.9336626432980598E-2</c:v>
                </c:pt>
                <c:pt idx="9">
                  <c:v>1.9336626432980598E-2</c:v>
                </c:pt>
                <c:pt idx="10">
                  <c:v>1.9336626432980598E-2</c:v>
                </c:pt>
                <c:pt idx="11">
                  <c:v>1.9336626432980598E-2</c:v>
                </c:pt>
                <c:pt idx="12">
                  <c:v>1.9336626432980598E-2</c:v>
                </c:pt>
                <c:pt idx="13">
                  <c:v>1.9336626432980598E-2</c:v>
                </c:pt>
                <c:pt idx="14">
                  <c:v>1.9336626432980598E-2</c:v>
                </c:pt>
                <c:pt idx="15">
                  <c:v>1.9336626432980598E-2</c:v>
                </c:pt>
                <c:pt idx="16">
                  <c:v>1.9336626432980598E-2</c:v>
                </c:pt>
                <c:pt idx="17">
                  <c:v>1.9336626432980598E-2</c:v>
                </c:pt>
                <c:pt idx="18">
                  <c:v>1.9336626432980598E-2</c:v>
                </c:pt>
                <c:pt idx="19">
                  <c:v>1.9336626432980598E-2</c:v>
                </c:pt>
                <c:pt idx="20">
                  <c:v>1.9336626432980598E-2</c:v>
                </c:pt>
                <c:pt idx="21">
                  <c:v>1.9336626432980598E-2</c:v>
                </c:pt>
                <c:pt idx="22">
                  <c:v>1.9336626432980598E-2</c:v>
                </c:pt>
                <c:pt idx="23">
                  <c:v>1.9336626432980598E-2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4-4F95-9947-B80E1AC1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458944"/>
        <c:axId val="837461568"/>
      </c:lineChart>
      <c:catAx>
        <c:axId val="837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61568"/>
        <c:crosses val="autoZero"/>
        <c:auto val="1"/>
        <c:lblAlgn val="ctr"/>
        <c:lblOffset val="100"/>
        <c:noMultiLvlLbl val="0"/>
      </c:catAx>
      <c:valAx>
        <c:axId val="837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2nd,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1-433B-A5A8-A3B2790F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55736"/>
        <c:axId val="580354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2nd, 2022'!$Q$2:$Q$25</c:f>
              <c:numCache>
                <c:formatCode>General</c:formatCode>
                <c:ptCount val="24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0.54166666666666663</c:v>
                </c:pt>
                <c:pt idx="11">
                  <c:v>0.54166666666666663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0.54166666666666663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0.54166666666666663</c:v>
                </c:pt>
                <c:pt idx="21">
                  <c:v>0.54166666666666663</c:v>
                </c:pt>
                <c:pt idx="22">
                  <c:v>0.54166666666666663</c:v>
                </c:pt>
                <c:pt idx="23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1-433B-A5A8-A3B2790F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55736"/>
        <c:axId val="580354424"/>
      </c:lineChart>
      <c:catAx>
        <c:axId val="5803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4424"/>
        <c:crosses val="autoZero"/>
        <c:auto val="1"/>
        <c:lblAlgn val="ctr"/>
        <c:lblOffset val="100"/>
        <c:noMultiLvlLbl val="0"/>
      </c:catAx>
      <c:valAx>
        <c:axId val="5803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Apr 2nd,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1.2997685185185182E-2</c:v>
                </c:pt>
                <c:pt idx="2">
                  <c:v>0</c:v>
                </c:pt>
                <c:pt idx="3">
                  <c:v>1.1886574074074063E-2</c:v>
                </c:pt>
                <c:pt idx="4">
                  <c:v>0</c:v>
                </c:pt>
                <c:pt idx="5">
                  <c:v>0</c:v>
                </c:pt>
                <c:pt idx="6">
                  <c:v>1.2175925925925923E-2</c:v>
                </c:pt>
                <c:pt idx="7">
                  <c:v>0</c:v>
                </c:pt>
                <c:pt idx="8">
                  <c:v>1.1875000000000024E-2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1.6296296296296253E-2</c:v>
                </c:pt>
                <c:pt idx="13">
                  <c:v>1.9722222222222197E-2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48AB-B03C-7FB4B8B4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147416"/>
        <c:axId val="71214971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Apr 2nd, 2022'!$S$2:$S$25</c:f>
              <c:numCache>
                <c:formatCode>h:mm;@</c:formatCode>
                <c:ptCount val="24"/>
                <c:pt idx="0">
                  <c:v>1.4158950617283941E-2</c:v>
                </c:pt>
                <c:pt idx="1">
                  <c:v>1.4158950617283941E-2</c:v>
                </c:pt>
                <c:pt idx="2">
                  <c:v>1.4158950617283941E-2</c:v>
                </c:pt>
                <c:pt idx="3">
                  <c:v>1.4158950617283941E-2</c:v>
                </c:pt>
                <c:pt idx="4">
                  <c:v>1.4158950617283941E-2</c:v>
                </c:pt>
                <c:pt idx="5">
                  <c:v>1.4158950617283941E-2</c:v>
                </c:pt>
                <c:pt idx="6">
                  <c:v>1.4158950617283941E-2</c:v>
                </c:pt>
                <c:pt idx="7">
                  <c:v>1.4158950617283941E-2</c:v>
                </c:pt>
                <c:pt idx="8">
                  <c:v>1.4158950617283941E-2</c:v>
                </c:pt>
                <c:pt idx="9">
                  <c:v>1.4158950617283941E-2</c:v>
                </c:pt>
                <c:pt idx="10">
                  <c:v>1.4158950617283941E-2</c:v>
                </c:pt>
                <c:pt idx="11">
                  <c:v>1.4158950617283941E-2</c:v>
                </c:pt>
                <c:pt idx="12">
                  <c:v>1.4158950617283941E-2</c:v>
                </c:pt>
                <c:pt idx="13">
                  <c:v>1.4158950617283941E-2</c:v>
                </c:pt>
                <c:pt idx="14">
                  <c:v>1.4158950617283941E-2</c:v>
                </c:pt>
                <c:pt idx="15">
                  <c:v>1.4158950617283941E-2</c:v>
                </c:pt>
                <c:pt idx="16">
                  <c:v>1.4158950617283941E-2</c:v>
                </c:pt>
                <c:pt idx="17">
                  <c:v>1.4158950617283941E-2</c:v>
                </c:pt>
                <c:pt idx="18">
                  <c:v>1.4158950617283941E-2</c:v>
                </c:pt>
                <c:pt idx="19">
                  <c:v>1.4158950617283941E-2</c:v>
                </c:pt>
                <c:pt idx="20">
                  <c:v>1.4158950617283941E-2</c:v>
                </c:pt>
                <c:pt idx="21">
                  <c:v>1.4158950617283941E-2</c:v>
                </c:pt>
                <c:pt idx="22">
                  <c:v>1.4158950617283941E-2</c:v>
                </c:pt>
                <c:pt idx="23">
                  <c:v>1.4158950617283941E-2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C-48AB-B03C-7FB4B8B4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147416"/>
        <c:axId val="712149712"/>
      </c:lineChart>
      <c:catAx>
        <c:axId val="7121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9712"/>
        <c:crosses val="autoZero"/>
        <c:auto val="1"/>
        <c:lblAlgn val="ctr"/>
        <c:lblOffset val="100"/>
        <c:noMultiLvlLbl val="0"/>
      </c:catAx>
      <c:valAx>
        <c:axId val="7121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3rd,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1-4BCC-B4CF-BCCC0567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59976"/>
        <c:axId val="8277668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3rd, 2022'!$Q$2:$Q$25</c:f>
              <c:numCache>
                <c:formatCode>General</c:formatCode>
                <c:ptCount val="24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0.41666666666666669</c:v>
                </c:pt>
                <c:pt idx="16">
                  <c:v>0.41666666666666669</c:v>
                </c:pt>
                <c:pt idx="17">
                  <c:v>0.41666666666666669</c:v>
                </c:pt>
                <c:pt idx="18">
                  <c:v>0.41666666666666669</c:v>
                </c:pt>
                <c:pt idx="19">
                  <c:v>0.41666666666666669</c:v>
                </c:pt>
                <c:pt idx="20">
                  <c:v>0.41666666666666669</c:v>
                </c:pt>
                <c:pt idx="21">
                  <c:v>0.41666666666666669</c:v>
                </c:pt>
                <c:pt idx="22">
                  <c:v>0.41666666666666669</c:v>
                </c:pt>
                <c:pt idx="23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1-4BCC-B4CF-BCCC0567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59976"/>
        <c:axId val="827766864"/>
      </c:lineChart>
      <c:catAx>
        <c:axId val="8277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6864"/>
        <c:crosses val="autoZero"/>
        <c:auto val="1"/>
        <c:lblAlgn val="ctr"/>
        <c:lblOffset val="100"/>
        <c:noMultiLvlLbl val="0"/>
      </c:catAx>
      <c:valAx>
        <c:axId val="8277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3rd,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1.5312500000000021E-2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1.4392361111111168E-2</c:v>
                </c:pt>
                <c:pt idx="11">
                  <c:v>0</c:v>
                </c:pt>
                <c:pt idx="12">
                  <c:v>0</c:v>
                </c:pt>
                <c:pt idx="13">
                  <c:v>1.431712962962961E-2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31E-8E6D-2BB645BD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081664"/>
        <c:axId val="122508199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Apr 3rd, 2022'!$S$2:$S$25</c:f>
              <c:numCache>
                <c:formatCode>h:mm;@</c:formatCode>
                <c:ptCount val="24"/>
                <c:pt idx="0">
                  <c:v>1.4673996913580267E-2</c:v>
                </c:pt>
                <c:pt idx="1">
                  <c:v>1.4673996913580267E-2</c:v>
                </c:pt>
                <c:pt idx="2">
                  <c:v>1.4673996913580267E-2</c:v>
                </c:pt>
                <c:pt idx="3">
                  <c:v>1.4673996913580267E-2</c:v>
                </c:pt>
                <c:pt idx="4">
                  <c:v>1.4673996913580267E-2</c:v>
                </c:pt>
                <c:pt idx="5">
                  <c:v>1.4673996913580267E-2</c:v>
                </c:pt>
                <c:pt idx="6">
                  <c:v>1.4673996913580267E-2</c:v>
                </c:pt>
                <c:pt idx="7">
                  <c:v>1.4673996913580267E-2</c:v>
                </c:pt>
                <c:pt idx="8">
                  <c:v>1.4673996913580267E-2</c:v>
                </c:pt>
                <c:pt idx="9">
                  <c:v>1.4673996913580267E-2</c:v>
                </c:pt>
                <c:pt idx="10">
                  <c:v>1.4673996913580267E-2</c:v>
                </c:pt>
                <c:pt idx="11">
                  <c:v>1.4673996913580267E-2</c:v>
                </c:pt>
                <c:pt idx="12">
                  <c:v>1.4673996913580267E-2</c:v>
                </c:pt>
                <c:pt idx="13">
                  <c:v>1.4673996913580267E-2</c:v>
                </c:pt>
                <c:pt idx="14">
                  <c:v>1.4673996913580267E-2</c:v>
                </c:pt>
                <c:pt idx="15">
                  <c:v>1.4673996913580267E-2</c:v>
                </c:pt>
                <c:pt idx="16">
                  <c:v>1.4673996913580267E-2</c:v>
                </c:pt>
                <c:pt idx="17">
                  <c:v>1.4673996913580267E-2</c:v>
                </c:pt>
                <c:pt idx="18">
                  <c:v>1.4673996913580267E-2</c:v>
                </c:pt>
                <c:pt idx="19">
                  <c:v>1.4673996913580267E-2</c:v>
                </c:pt>
                <c:pt idx="20">
                  <c:v>1.4673996913580267E-2</c:v>
                </c:pt>
                <c:pt idx="21">
                  <c:v>1.4673996913580267E-2</c:v>
                </c:pt>
                <c:pt idx="22">
                  <c:v>1.4673996913580267E-2</c:v>
                </c:pt>
                <c:pt idx="23">
                  <c:v>1.4673996913580267E-2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1-431E-8E6D-2BB645BD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81664"/>
        <c:axId val="1225081992"/>
      </c:lineChart>
      <c:catAx>
        <c:axId val="12250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992"/>
        <c:crosses val="autoZero"/>
        <c:auto val="1"/>
        <c:lblAlgn val="ctr"/>
        <c:lblOffset val="100"/>
        <c:noMultiLvlLbl val="0"/>
      </c:catAx>
      <c:valAx>
        <c:axId val="12250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13;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13 Stats'!$Q$2:$Q$25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26</c:v>
                </c:pt>
                <c:pt idx="4">
                  <c:v>21</c:v>
                </c:pt>
                <c:pt idx="5">
                  <c:v>25</c:v>
                </c:pt>
                <c:pt idx="6">
                  <c:v>50</c:v>
                </c:pt>
                <c:pt idx="7">
                  <c:v>31</c:v>
                </c:pt>
                <c:pt idx="8">
                  <c:v>35</c:v>
                </c:pt>
                <c:pt idx="9">
                  <c:v>55</c:v>
                </c:pt>
                <c:pt idx="10">
                  <c:v>47</c:v>
                </c:pt>
                <c:pt idx="11">
                  <c:v>34</c:v>
                </c:pt>
                <c:pt idx="12">
                  <c:v>35</c:v>
                </c:pt>
                <c:pt idx="13">
                  <c:v>40</c:v>
                </c:pt>
                <c:pt idx="14">
                  <c:v>36</c:v>
                </c:pt>
                <c:pt idx="15">
                  <c:v>38</c:v>
                </c:pt>
                <c:pt idx="16">
                  <c:v>11</c:v>
                </c:pt>
                <c:pt idx="17">
                  <c:v>15</c:v>
                </c:pt>
                <c:pt idx="18">
                  <c:v>15</c:v>
                </c:pt>
                <c:pt idx="19">
                  <c:v>8</c:v>
                </c:pt>
                <c:pt idx="20">
                  <c:v>12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F-4CB8-9E7C-DDD0D687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325408"/>
        <c:axId val="12243191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13 Stats'!$R$2:$R$25</c:f>
              <c:numCache>
                <c:formatCode>General</c:formatCode>
                <c:ptCount val="24"/>
                <c:pt idx="0">
                  <c:v>23.916666666666668</c:v>
                </c:pt>
                <c:pt idx="1">
                  <c:v>23.916666666666668</c:v>
                </c:pt>
                <c:pt idx="2">
                  <c:v>23.916666666666668</c:v>
                </c:pt>
                <c:pt idx="3">
                  <c:v>23.916666666666668</c:v>
                </c:pt>
                <c:pt idx="4">
                  <c:v>23.916666666666668</c:v>
                </c:pt>
                <c:pt idx="5">
                  <c:v>23.916666666666668</c:v>
                </c:pt>
                <c:pt idx="6">
                  <c:v>23.916666666666668</c:v>
                </c:pt>
                <c:pt idx="7">
                  <c:v>23.916666666666668</c:v>
                </c:pt>
                <c:pt idx="8">
                  <c:v>23.916666666666668</c:v>
                </c:pt>
                <c:pt idx="9">
                  <c:v>23.916666666666668</c:v>
                </c:pt>
                <c:pt idx="10">
                  <c:v>23.916666666666668</c:v>
                </c:pt>
                <c:pt idx="11">
                  <c:v>23.916666666666668</c:v>
                </c:pt>
                <c:pt idx="12">
                  <c:v>23.916666666666668</c:v>
                </c:pt>
                <c:pt idx="13">
                  <c:v>23.916666666666668</c:v>
                </c:pt>
                <c:pt idx="14">
                  <c:v>23.916666666666668</c:v>
                </c:pt>
                <c:pt idx="15">
                  <c:v>23.916666666666668</c:v>
                </c:pt>
                <c:pt idx="16">
                  <c:v>23.916666666666668</c:v>
                </c:pt>
                <c:pt idx="17">
                  <c:v>23.916666666666668</c:v>
                </c:pt>
                <c:pt idx="18">
                  <c:v>23.916666666666668</c:v>
                </c:pt>
                <c:pt idx="19">
                  <c:v>23.916666666666668</c:v>
                </c:pt>
                <c:pt idx="20">
                  <c:v>23.916666666666668</c:v>
                </c:pt>
                <c:pt idx="21">
                  <c:v>23.916666666666668</c:v>
                </c:pt>
                <c:pt idx="22">
                  <c:v>23.916666666666668</c:v>
                </c:pt>
                <c:pt idx="23">
                  <c:v>23.916666666666668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F-4CB8-9E7C-DDD0D687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25408"/>
        <c:axId val="1224319176"/>
      </c:lineChart>
      <c:catAx>
        <c:axId val="12243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19176"/>
        <c:crosses val="autoZero"/>
        <c:auto val="1"/>
        <c:lblAlgn val="ctr"/>
        <c:lblOffset val="100"/>
        <c:noMultiLvlLbl val="0"/>
      </c:catAx>
      <c:valAx>
        <c:axId val="12243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13;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13 Stats'!$S$2:$S$25</c:f>
              <c:numCache>
                <c:formatCode>h:mm;@</c:formatCode>
                <c:ptCount val="24"/>
                <c:pt idx="0">
                  <c:v>1.9085648148148147E-2</c:v>
                </c:pt>
                <c:pt idx="1">
                  <c:v>1.2955246913580241E-2</c:v>
                </c:pt>
                <c:pt idx="2">
                  <c:v>1.5353454415954416E-2</c:v>
                </c:pt>
                <c:pt idx="3">
                  <c:v>1.559339387464387E-2</c:v>
                </c:pt>
                <c:pt idx="4">
                  <c:v>1.7389770723104055E-2</c:v>
                </c:pt>
                <c:pt idx="5">
                  <c:v>1.7250462962962964E-2</c:v>
                </c:pt>
                <c:pt idx="6">
                  <c:v>1.8602546296296287E-2</c:v>
                </c:pt>
                <c:pt idx="7">
                  <c:v>1.8611857825567502E-2</c:v>
                </c:pt>
                <c:pt idx="8">
                  <c:v>2.1642526455026449E-2</c:v>
                </c:pt>
                <c:pt idx="9">
                  <c:v>2.5197180134680142E-2</c:v>
                </c:pt>
                <c:pt idx="10">
                  <c:v>2.6190405831363284E-2</c:v>
                </c:pt>
                <c:pt idx="11">
                  <c:v>2.43824891067538E-2</c:v>
                </c:pt>
                <c:pt idx="12">
                  <c:v>2.4309193121693131E-2</c:v>
                </c:pt>
                <c:pt idx="13">
                  <c:v>1.9243923611111109E-2</c:v>
                </c:pt>
                <c:pt idx="14">
                  <c:v>2.3064557613168737E-2</c:v>
                </c:pt>
                <c:pt idx="15">
                  <c:v>2.0384990253411287E-2</c:v>
                </c:pt>
                <c:pt idx="16">
                  <c:v>1.8434343434343459E-2</c:v>
                </c:pt>
                <c:pt idx="17">
                  <c:v>1.4765432098765434E-2</c:v>
                </c:pt>
                <c:pt idx="18">
                  <c:v>1.585030864197531E-2</c:v>
                </c:pt>
                <c:pt idx="19">
                  <c:v>1.6150173611111152E-2</c:v>
                </c:pt>
                <c:pt idx="20">
                  <c:v>1.4028742283950632E-2</c:v>
                </c:pt>
                <c:pt idx="21">
                  <c:v>1.9675925925925944E-2</c:v>
                </c:pt>
                <c:pt idx="22">
                  <c:v>1.5752314814814809E-2</c:v>
                </c:pt>
                <c:pt idx="23">
                  <c:v>1.7569444444444398E-2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6-4A5C-A0DE-DAAE53CF2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911136"/>
        <c:axId val="1234906544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13 Stats'!$T$2:$T$25</c:f>
              <c:numCache>
                <c:formatCode>h:mm;@</c:formatCode>
                <c:ptCount val="24"/>
                <c:pt idx="0">
                  <c:v>1.8811847189283189E-2</c:v>
                </c:pt>
                <c:pt idx="1">
                  <c:v>1.8811847189283189E-2</c:v>
                </c:pt>
                <c:pt idx="2">
                  <c:v>1.8811847189283189E-2</c:v>
                </c:pt>
                <c:pt idx="3">
                  <c:v>1.8811847189283189E-2</c:v>
                </c:pt>
                <c:pt idx="4">
                  <c:v>1.8811847189283189E-2</c:v>
                </c:pt>
                <c:pt idx="5">
                  <c:v>1.8811847189283189E-2</c:v>
                </c:pt>
                <c:pt idx="6">
                  <c:v>1.8811847189283189E-2</c:v>
                </c:pt>
                <c:pt idx="7">
                  <c:v>1.8811847189283189E-2</c:v>
                </c:pt>
                <c:pt idx="8">
                  <c:v>1.8811847189283189E-2</c:v>
                </c:pt>
                <c:pt idx="9">
                  <c:v>1.8811847189283189E-2</c:v>
                </c:pt>
                <c:pt idx="10">
                  <c:v>1.8811847189283189E-2</c:v>
                </c:pt>
                <c:pt idx="11">
                  <c:v>1.8811847189283189E-2</c:v>
                </c:pt>
                <c:pt idx="12">
                  <c:v>1.8811847189283189E-2</c:v>
                </c:pt>
                <c:pt idx="13">
                  <c:v>1.8811847189283189E-2</c:v>
                </c:pt>
                <c:pt idx="14">
                  <c:v>1.8811847189283189E-2</c:v>
                </c:pt>
                <c:pt idx="15">
                  <c:v>1.8811847189283189E-2</c:v>
                </c:pt>
                <c:pt idx="16">
                  <c:v>1.8811847189283189E-2</c:v>
                </c:pt>
                <c:pt idx="17">
                  <c:v>1.8811847189283189E-2</c:v>
                </c:pt>
                <c:pt idx="18">
                  <c:v>1.8811847189283189E-2</c:v>
                </c:pt>
                <c:pt idx="19">
                  <c:v>1.8811847189283189E-2</c:v>
                </c:pt>
                <c:pt idx="20">
                  <c:v>1.8811847189283189E-2</c:v>
                </c:pt>
                <c:pt idx="21">
                  <c:v>1.8811847189283189E-2</c:v>
                </c:pt>
                <c:pt idx="22">
                  <c:v>1.8811847189283189E-2</c:v>
                </c:pt>
                <c:pt idx="23">
                  <c:v>1.8811847189283189E-2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6-4A5C-A0DE-DAAE53CF2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911136"/>
        <c:axId val="1234906544"/>
      </c:lineChart>
      <c:catAx>
        <c:axId val="123491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06544"/>
        <c:crosses val="autoZero"/>
        <c:auto val="1"/>
        <c:lblAlgn val="ctr"/>
        <c:lblOffset val="100"/>
        <c:noMultiLvlLbl val="0"/>
      </c:catAx>
      <c:valAx>
        <c:axId val="12349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28,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1.5706018518518508E-2</c:v>
                </c:pt>
                <c:pt idx="2">
                  <c:v>1.3155864197530861E-2</c:v>
                </c:pt>
                <c:pt idx="3">
                  <c:v>1.3341049382716047E-2</c:v>
                </c:pt>
                <c:pt idx="4">
                  <c:v>1.7347222222222219E-2</c:v>
                </c:pt>
                <c:pt idx="5">
                  <c:v>1.7650462962962965E-2</c:v>
                </c:pt>
                <c:pt idx="6">
                  <c:v>1.5525173611111109E-2</c:v>
                </c:pt>
                <c:pt idx="7">
                  <c:v>1.6027777777777762E-2</c:v>
                </c:pt>
                <c:pt idx="8">
                  <c:v>1.6140046296296312E-2</c:v>
                </c:pt>
                <c:pt idx="9">
                  <c:v>3.0805041152263402E-2</c:v>
                </c:pt>
                <c:pt idx="10">
                  <c:v>3.9587673611111096E-2</c:v>
                </c:pt>
                <c:pt idx="11">
                  <c:v>3.4411375661375657E-2</c:v>
                </c:pt>
                <c:pt idx="12">
                  <c:v>3.1931584362139928E-2</c:v>
                </c:pt>
                <c:pt idx="13">
                  <c:v>2.3239583333333334E-2</c:v>
                </c:pt>
                <c:pt idx="14">
                  <c:v>2.475578703703708E-2</c:v>
                </c:pt>
                <c:pt idx="15">
                  <c:v>2.0999999999999984E-2</c:v>
                </c:pt>
                <c:pt idx="16">
                  <c:v>2.1277006172839525E-2</c:v>
                </c:pt>
                <c:pt idx="17">
                  <c:v>1.2156635802469099E-2</c:v>
                </c:pt>
                <c:pt idx="18">
                  <c:v>1.4243827160493846E-2</c:v>
                </c:pt>
                <c:pt idx="19">
                  <c:v>0</c:v>
                </c:pt>
                <c:pt idx="20">
                  <c:v>1.2274305555555587E-2</c:v>
                </c:pt>
                <c:pt idx="21">
                  <c:v>1.2800925925925855E-2</c:v>
                </c:pt>
                <c:pt idx="22">
                  <c:v>1.7384259259259238E-2</c:v>
                </c:pt>
                <c:pt idx="23">
                  <c:v>1.1712962962962981E-2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6-4844-8D61-17888FC1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1760"/>
        <c:axId val="90190307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Mar 28, 2022'!$S$2:$S$25</c:f>
              <c:numCache>
                <c:formatCode>h:mm;@</c:formatCode>
                <c:ptCount val="24"/>
                <c:pt idx="0">
                  <c:v>1.9657935589359198E-2</c:v>
                </c:pt>
                <c:pt idx="1">
                  <c:v>1.9657935589359198E-2</c:v>
                </c:pt>
                <c:pt idx="2">
                  <c:v>1.9657935589359198E-2</c:v>
                </c:pt>
                <c:pt idx="3">
                  <c:v>1.9657935589359198E-2</c:v>
                </c:pt>
                <c:pt idx="4">
                  <c:v>1.9657935589359198E-2</c:v>
                </c:pt>
                <c:pt idx="5">
                  <c:v>1.9657935589359198E-2</c:v>
                </c:pt>
                <c:pt idx="6">
                  <c:v>1.9657935589359198E-2</c:v>
                </c:pt>
                <c:pt idx="7">
                  <c:v>1.9657935589359198E-2</c:v>
                </c:pt>
                <c:pt idx="8">
                  <c:v>1.9657935589359198E-2</c:v>
                </c:pt>
                <c:pt idx="9">
                  <c:v>1.9657935589359198E-2</c:v>
                </c:pt>
                <c:pt idx="10">
                  <c:v>1.9657935589359198E-2</c:v>
                </c:pt>
                <c:pt idx="11">
                  <c:v>1.9657935589359198E-2</c:v>
                </c:pt>
                <c:pt idx="12">
                  <c:v>1.9657935589359198E-2</c:v>
                </c:pt>
                <c:pt idx="13">
                  <c:v>1.9657935589359198E-2</c:v>
                </c:pt>
                <c:pt idx="14">
                  <c:v>1.9657935589359198E-2</c:v>
                </c:pt>
                <c:pt idx="15">
                  <c:v>1.9657935589359198E-2</c:v>
                </c:pt>
                <c:pt idx="16">
                  <c:v>1.9657935589359198E-2</c:v>
                </c:pt>
                <c:pt idx="17">
                  <c:v>1.9657935589359198E-2</c:v>
                </c:pt>
                <c:pt idx="18">
                  <c:v>1.9657935589359198E-2</c:v>
                </c:pt>
                <c:pt idx="19">
                  <c:v>1.9657935589359198E-2</c:v>
                </c:pt>
                <c:pt idx="20">
                  <c:v>1.9657935589359198E-2</c:v>
                </c:pt>
                <c:pt idx="21">
                  <c:v>1.9657935589359198E-2</c:v>
                </c:pt>
                <c:pt idx="22">
                  <c:v>1.9657935589359198E-2</c:v>
                </c:pt>
                <c:pt idx="23">
                  <c:v>1.9657935589359198E-2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6-4844-8D61-17888FC1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1760"/>
        <c:axId val="901903072"/>
      </c:lineChart>
      <c:catAx>
        <c:axId val="901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3072"/>
        <c:crosses val="autoZero"/>
        <c:auto val="1"/>
        <c:lblAlgn val="ctr"/>
        <c:lblOffset val="100"/>
        <c:noMultiLvlLbl val="0"/>
      </c:catAx>
      <c:valAx>
        <c:axId val="9019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29,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9-4FA9-A910-0B57BA2C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52688"/>
        <c:axId val="1016153344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29, 2022'!$Q$2:$Q$25</c:f>
              <c:numCache>
                <c:formatCode>General</c:formatCode>
                <c:ptCount val="24"/>
                <c:pt idx="0">
                  <c:v>5.583333333333333</c:v>
                </c:pt>
                <c:pt idx="1">
                  <c:v>5.583333333333333</c:v>
                </c:pt>
                <c:pt idx="2">
                  <c:v>5.583333333333333</c:v>
                </c:pt>
                <c:pt idx="3">
                  <c:v>5.583333333333333</c:v>
                </c:pt>
                <c:pt idx="4">
                  <c:v>5.583333333333333</c:v>
                </c:pt>
                <c:pt idx="5">
                  <c:v>5.583333333333333</c:v>
                </c:pt>
                <c:pt idx="6">
                  <c:v>5.583333333333333</c:v>
                </c:pt>
                <c:pt idx="7">
                  <c:v>5.583333333333333</c:v>
                </c:pt>
                <c:pt idx="8">
                  <c:v>5.583333333333333</c:v>
                </c:pt>
                <c:pt idx="9">
                  <c:v>5.583333333333333</c:v>
                </c:pt>
                <c:pt idx="10">
                  <c:v>5.583333333333333</c:v>
                </c:pt>
                <c:pt idx="11">
                  <c:v>5.583333333333333</c:v>
                </c:pt>
                <c:pt idx="12">
                  <c:v>5.583333333333333</c:v>
                </c:pt>
                <c:pt idx="13">
                  <c:v>5.583333333333333</c:v>
                </c:pt>
                <c:pt idx="14">
                  <c:v>5.583333333333333</c:v>
                </c:pt>
                <c:pt idx="15">
                  <c:v>5.583333333333333</c:v>
                </c:pt>
                <c:pt idx="16">
                  <c:v>5.583333333333333</c:v>
                </c:pt>
                <c:pt idx="17">
                  <c:v>5.583333333333333</c:v>
                </c:pt>
                <c:pt idx="18">
                  <c:v>5.583333333333333</c:v>
                </c:pt>
                <c:pt idx="19">
                  <c:v>5.583333333333333</c:v>
                </c:pt>
                <c:pt idx="20">
                  <c:v>5.583333333333333</c:v>
                </c:pt>
                <c:pt idx="21">
                  <c:v>5.583333333333333</c:v>
                </c:pt>
                <c:pt idx="22">
                  <c:v>5.583333333333333</c:v>
                </c:pt>
                <c:pt idx="23">
                  <c:v>5.583333333333333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9-4FA9-A910-0B57BA2C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52688"/>
        <c:axId val="1016153344"/>
      </c:lineChart>
      <c:catAx>
        <c:axId val="10161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3344"/>
        <c:crosses val="autoZero"/>
        <c:auto val="1"/>
        <c:lblAlgn val="ctr"/>
        <c:lblOffset val="100"/>
        <c:noMultiLvlLbl val="0"/>
      </c:catAx>
      <c:valAx>
        <c:axId val="10161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'Tue, Mar 29,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1.6347222222222228E-2</c:v>
                </c:pt>
                <c:pt idx="3">
                  <c:v>1.3061342592592597E-2</c:v>
                </c:pt>
                <c:pt idx="4">
                  <c:v>1.6687885802469122E-2</c:v>
                </c:pt>
                <c:pt idx="5">
                  <c:v>1.6931216931216936E-2</c:v>
                </c:pt>
                <c:pt idx="6">
                  <c:v>2.3816773504273494E-2</c:v>
                </c:pt>
                <c:pt idx="7">
                  <c:v>2.0665509259259252E-2</c:v>
                </c:pt>
                <c:pt idx="8">
                  <c:v>2.2853652263374467E-2</c:v>
                </c:pt>
                <c:pt idx="9">
                  <c:v>1.8204365079365088E-2</c:v>
                </c:pt>
                <c:pt idx="10">
                  <c:v>2.3182870370370375E-2</c:v>
                </c:pt>
                <c:pt idx="11">
                  <c:v>2.3659060846560807E-2</c:v>
                </c:pt>
                <c:pt idx="12">
                  <c:v>2.4843749999999998E-2</c:v>
                </c:pt>
                <c:pt idx="13">
                  <c:v>1.7581018518518499E-2</c:v>
                </c:pt>
                <c:pt idx="14">
                  <c:v>2.009469696969696E-2</c:v>
                </c:pt>
                <c:pt idx="15">
                  <c:v>2.0557208994708982E-2</c:v>
                </c:pt>
                <c:pt idx="16">
                  <c:v>1.5625E-2</c:v>
                </c:pt>
                <c:pt idx="17">
                  <c:v>1.3368055555555572E-2</c:v>
                </c:pt>
                <c:pt idx="18">
                  <c:v>1.306327160493829E-2</c:v>
                </c:pt>
                <c:pt idx="19">
                  <c:v>1.7578125000000028E-2</c:v>
                </c:pt>
                <c:pt idx="20">
                  <c:v>1.1412037037037082E-2</c:v>
                </c:pt>
                <c:pt idx="21">
                  <c:v>1.025462962962953E-2</c:v>
                </c:pt>
                <c:pt idx="22">
                  <c:v>1.8223379629629721E-2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5-4FD1-9081-65CB1CA2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09720"/>
        <c:axId val="101611857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Mar 29, 2022'!$S$2:$S$25</c:f>
              <c:numCache>
                <c:formatCode>h:mm;@</c:formatCode>
                <c:ptCount val="24"/>
                <c:pt idx="0">
                  <c:v>1.8000527229115198E-2</c:v>
                </c:pt>
                <c:pt idx="1">
                  <c:v>1.8000527229115198E-2</c:v>
                </c:pt>
                <c:pt idx="2">
                  <c:v>1.8000527229115198E-2</c:v>
                </c:pt>
                <c:pt idx="3">
                  <c:v>1.8000527229115198E-2</c:v>
                </c:pt>
                <c:pt idx="4">
                  <c:v>1.8000527229115198E-2</c:v>
                </c:pt>
                <c:pt idx="5">
                  <c:v>1.8000527229115198E-2</c:v>
                </c:pt>
                <c:pt idx="6">
                  <c:v>1.8000527229115198E-2</c:v>
                </c:pt>
                <c:pt idx="7">
                  <c:v>1.8000527229115198E-2</c:v>
                </c:pt>
                <c:pt idx="8">
                  <c:v>1.8000527229115198E-2</c:v>
                </c:pt>
                <c:pt idx="9">
                  <c:v>1.8000527229115198E-2</c:v>
                </c:pt>
                <c:pt idx="10">
                  <c:v>1.8000527229115198E-2</c:v>
                </c:pt>
                <c:pt idx="11">
                  <c:v>1.8000527229115198E-2</c:v>
                </c:pt>
                <c:pt idx="12">
                  <c:v>1.8000527229115198E-2</c:v>
                </c:pt>
                <c:pt idx="13">
                  <c:v>1.8000527229115198E-2</c:v>
                </c:pt>
                <c:pt idx="14">
                  <c:v>1.8000527229115198E-2</c:v>
                </c:pt>
                <c:pt idx="15">
                  <c:v>1.8000527229115198E-2</c:v>
                </c:pt>
                <c:pt idx="16">
                  <c:v>1.8000527229115198E-2</c:v>
                </c:pt>
                <c:pt idx="17">
                  <c:v>1.8000527229115198E-2</c:v>
                </c:pt>
                <c:pt idx="18">
                  <c:v>1.8000527229115198E-2</c:v>
                </c:pt>
                <c:pt idx="19">
                  <c:v>1.8000527229115198E-2</c:v>
                </c:pt>
                <c:pt idx="20">
                  <c:v>1.8000527229115198E-2</c:v>
                </c:pt>
                <c:pt idx="21">
                  <c:v>1.8000527229115198E-2</c:v>
                </c:pt>
                <c:pt idx="22">
                  <c:v>1.8000527229115198E-2</c:v>
                </c:pt>
                <c:pt idx="23">
                  <c:v>1.8000527229115198E-2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5-4FD1-9081-65CB1CA2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09720"/>
        <c:axId val="1016118576"/>
      </c:lineChart>
      <c:catAx>
        <c:axId val="101610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8576"/>
        <c:crosses val="autoZero"/>
        <c:auto val="1"/>
        <c:lblAlgn val="ctr"/>
        <c:lblOffset val="100"/>
        <c:noMultiLvlLbl val="0"/>
      </c:catAx>
      <c:valAx>
        <c:axId val="10161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30,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4E55-B21C-3E5060FE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0448"/>
        <c:axId val="9019086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30, 2022'!$Q$2:$Q$25</c:f>
              <c:numCache>
                <c:formatCode>General</c:formatCode>
                <c:ptCount val="24"/>
                <c:pt idx="0">
                  <c:v>5.2608695652173916</c:v>
                </c:pt>
                <c:pt idx="1">
                  <c:v>5.2608695652173916</c:v>
                </c:pt>
                <c:pt idx="2">
                  <c:v>5.2608695652173916</c:v>
                </c:pt>
                <c:pt idx="3">
                  <c:v>5.2608695652173916</c:v>
                </c:pt>
                <c:pt idx="4">
                  <c:v>5.2608695652173916</c:v>
                </c:pt>
                <c:pt idx="5">
                  <c:v>5.2608695652173916</c:v>
                </c:pt>
                <c:pt idx="6">
                  <c:v>5.2608695652173916</c:v>
                </c:pt>
                <c:pt idx="7">
                  <c:v>5.2608695652173916</c:v>
                </c:pt>
                <c:pt idx="8">
                  <c:v>5.2608695652173916</c:v>
                </c:pt>
                <c:pt idx="9">
                  <c:v>5.2608695652173916</c:v>
                </c:pt>
                <c:pt idx="10">
                  <c:v>5.2608695652173916</c:v>
                </c:pt>
                <c:pt idx="11">
                  <c:v>5.2608695652173916</c:v>
                </c:pt>
                <c:pt idx="12">
                  <c:v>5.2608695652173916</c:v>
                </c:pt>
                <c:pt idx="13">
                  <c:v>5.2608695652173916</c:v>
                </c:pt>
                <c:pt idx="14">
                  <c:v>5.2608695652173916</c:v>
                </c:pt>
                <c:pt idx="15">
                  <c:v>5.2608695652173916</c:v>
                </c:pt>
                <c:pt idx="16">
                  <c:v>5.2608695652173916</c:v>
                </c:pt>
                <c:pt idx="17">
                  <c:v>5.2608695652173916</c:v>
                </c:pt>
                <c:pt idx="18">
                  <c:v>5.2608695652173916</c:v>
                </c:pt>
                <c:pt idx="19">
                  <c:v>5.2608695652173916</c:v>
                </c:pt>
                <c:pt idx="20">
                  <c:v>5.2608695652173916</c:v>
                </c:pt>
                <c:pt idx="21">
                  <c:v>5.2608695652173916</c:v>
                </c:pt>
                <c:pt idx="22">
                  <c:v>5.2608695652173916</c:v>
                </c:pt>
                <c:pt idx="23">
                  <c:v>5.2608695652173916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5-4E55-B21C-3E5060FE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0448"/>
        <c:axId val="901908648"/>
      </c:lineChart>
      <c:catAx>
        <c:axId val="9019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8648"/>
        <c:crosses val="autoZero"/>
        <c:auto val="1"/>
        <c:lblAlgn val="ctr"/>
        <c:lblOffset val="100"/>
        <c:noMultiLvlLbl val="0"/>
      </c:catAx>
      <c:valAx>
        <c:axId val="9019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hy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30,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1.0162037037037032E-2</c:v>
                </c:pt>
                <c:pt idx="2">
                  <c:v>1.5636574074074067E-2</c:v>
                </c:pt>
                <c:pt idx="3">
                  <c:v>1.585185185185185E-2</c:v>
                </c:pt>
                <c:pt idx="4">
                  <c:v>1.876736111111113E-2</c:v>
                </c:pt>
                <c:pt idx="5">
                  <c:v>2.002777777777779E-2</c:v>
                </c:pt>
                <c:pt idx="6">
                  <c:v>1.6370370370370379E-2</c:v>
                </c:pt>
                <c:pt idx="7">
                  <c:v>1.5615079365079372E-2</c:v>
                </c:pt>
                <c:pt idx="8">
                  <c:v>2.5330687830687815E-2</c:v>
                </c:pt>
                <c:pt idx="9">
                  <c:v>2.5549323361823362E-2</c:v>
                </c:pt>
                <c:pt idx="10">
                  <c:v>2.112433862433865E-2</c:v>
                </c:pt>
                <c:pt idx="11">
                  <c:v>2.1251929012345655E-2</c:v>
                </c:pt>
                <c:pt idx="12">
                  <c:v>2.2428626543209856E-2</c:v>
                </c:pt>
                <c:pt idx="13">
                  <c:v>1.6645447530864204E-2</c:v>
                </c:pt>
                <c:pt idx="14">
                  <c:v>2.0208333333333363E-2</c:v>
                </c:pt>
                <c:pt idx="15">
                  <c:v>1.7390873015872974E-2</c:v>
                </c:pt>
                <c:pt idx="16">
                  <c:v>1.823495370370376E-2</c:v>
                </c:pt>
                <c:pt idx="17">
                  <c:v>1.5881283068783066E-2</c:v>
                </c:pt>
                <c:pt idx="18">
                  <c:v>1.9658564814814872E-2</c:v>
                </c:pt>
                <c:pt idx="19">
                  <c:v>1.5960648148148182E-2</c:v>
                </c:pt>
                <c:pt idx="20">
                  <c:v>1.4456018518518566E-2</c:v>
                </c:pt>
                <c:pt idx="21">
                  <c:v>2.8730709876543248E-2</c:v>
                </c:pt>
                <c:pt idx="22">
                  <c:v>1.5370370370370368E-2</c:v>
                </c:pt>
                <c:pt idx="23">
                  <c:v>2.0407986111111026E-2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4279-B003-64401B27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11032"/>
        <c:axId val="101611923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30, 2022'!$S$2:$S$25</c:f>
              <c:numCache>
                <c:formatCode>h:mm;@</c:formatCode>
                <c:ptCount val="24"/>
                <c:pt idx="0">
                  <c:v>1.8741788932685681E-2</c:v>
                </c:pt>
                <c:pt idx="1">
                  <c:v>1.8741788932685681E-2</c:v>
                </c:pt>
                <c:pt idx="2">
                  <c:v>1.8741788932685681E-2</c:v>
                </c:pt>
                <c:pt idx="3">
                  <c:v>1.8741788932685681E-2</c:v>
                </c:pt>
                <c:pt idx="4">
                  <c:v>1.8741788932685681E-2</c:v>
                </c:pt>
                <c:pt idx="5">
                  <c:v>1.8741788932685681E-2</c:v>
                </c:pt>
                <c:pt idx="6">
                  <c:v>1.8741788932685681E-2</c:v>
                </c:pt>
                <c:pt idx="7">
                  <c:v>1.8741788932685681E-2</c:v>
                </c:pt>
                <c:pt idx="8">
                  <c:v>1.8741788932685681E-2</c:v>
                </c:pt>
                <c:pt idx="9">
                  <c:v>1.8741788932685681E-2</c:v>
                </c:pt>
                <c:pt idx="10">
                  <c:v>1.8741788932685681E-2</c:v>
                </c:pt>
                <c:pt idx="11">
                  <c:v>1.8741788932685681E-2</c:v>
                </c:pt>
                <c:pt idx="12">
                  <c:v>1.8741788932685681E-2</c:v>
                </c:pt>
                <c:pt idx="13">
                  <c:v>1.8741788932685681E-2</c:v>
                </c:pt>
                <c:pt idx="14">
                  <c:v>1.8741788932685681E-2</c:v>
                </c:pt>
                <c:pt idx="15">
                  <c:v>1.8741788932685681E-2</c:v>
                </c:pt>
                <c:pt idx="16">
                  <c:v>1.8741788932685681E-2</c:v>
                </c:pt>
                <c:pt idx="17">
                  <c:v>1.8741788932685681E-2</c:v>
                </c:pt>
                <c:pt idx="18">
                  <c:v>1.8741788932685681E-2</c:v>
                </c:pt>
                <c:pt idx="19">
                  <c:v>1.8741788932685681E-2</c:v>
                </c:pt>
                <c:pt idx="20">
                  <c:v>1.8741788932685681E-2</c:v>
                </c:pt>
                <c:pt idx="21">
                  <c:v>1.8741788932685681E-2</c:v>
                </c:pt>
                <c:pt idx="22">
                  <c:v>1.8741788932685681E-2</c:v>
                </c:pt>
                <c:pt idx="23">
                  <c:v>1.8741788932685681E-2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F-4279-B003-64401B27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11032"/>
        <c:axId val="1016119232"/>
      </c:lineChart>
      <c:catAx>
        <c:axId val="101611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9232"/>
        <c:crosses val="autoZero"/>
        <c:auto val="1"/>
        <c:lblAlgn val="ctr"/>
        <c:lblOffset val="100"/>
        <c:noMultiLvlLbl val="0"/>
      </c:catAx>
      <c:valAx>
        <c:axId val="10161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31st,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9F4-9741-E95D213E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452296"/>
        <c:axId val="4794513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31st, 2022'!$Q$2:$Q$25</c:f>
              <c:numCache>
                <c:formatCode>General</c:formatCode>
                <c:ptCount val="24"/>
                <c:pt idx="0">
                  <c:v>4.541666666666667</c:v>
                </c:pt>
                <c:pt idx="1">
                  <c:v>4.541666666666667</c:v>
                </c:pt>
                <c:pt idx="2">
                  <c:v>4.541666666666667</c:v>
                </c:pt>
                <c:pt idx="3">
                  <c:v>4.541666666666667</c:v>
                </c:pt>
                <c:pt idx="4">
                  <c:v>4.541666666666667</c:v>
                </c:pt>
                <c:pt idx="5">
                  <c:v>4.541666666666667</c:v>
                </c:pt>
                <c:pt idx="6">
                  <c:v>4.541666666666667</c:v>
                </c:pt>
                <c:pt idx="7">
                  <c:v>4.541666666666667</c:v>
                </c:pt>
                <c:pt idx="8">
                  <c:v>4.541666666666667</c:v>
                </c:pt>
                <c:pt idx="9">
                  <c:v>4.541666666666667</c:v>
                </c:pt>
                <c:pt idx="10">
                  <c:v>4.541666666666667</c:v>
                </c:pt>
                <c:pt idx="11">
                  <c:v>4.541666666666667</c:v>
                </c:pt>
                <c:pt idx="12">
                  <c:v>4.541666666666667</c:v>
                </c:pt>
                <c:pt idx="13">
                  <c:v>4.541666666666667</c:v>
                </c:pt>
                <c:pt idx="14">
                  <c:v>4.541666666666667</c:v>
                </c:pt>
                <c:pt idx="15">
                  <c:v>4.541666666666667</c:v>
                </c:pt>
                <c:pt idx="16">
                  <c:v>4.541666666666667</c:v>
                </c:pt>
                <c:pt idx="17">
                  <c:v>4.541666666666667</c:v>
                </c:pt>
                <c:pt idx="18">
                  <c:v>4.541666666666667</c:v>
                </c:pt>
                <c:pt idx="19">
                  <c:v>4.541666666666667</c:v>
                </c:pt>
                <c:pt idx="20">
                  <c:v>4.541666666666667</c:v>
                </c:pt>
                <c:pt idx="21">
                  <c:v>4.541666666666667</c:v>
                </c:pt>
                <c:pt idx="22">
                  <c:v>4.541666666666667</c:v>
                </c:pt>
                <c:pt idx="23">
                  <c:v>4.541666666666667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3-49F4-9741-E95D213E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452296"/>
        <c:axId val="479451312"/>
      </c:lineChart>
      <c:catAx>
        <c:axId val="4794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1312"/>
        <c:crosses val="autoZero"/>
        <c:auto val="1"/>
        <c:lblAlgn val="ctr"/>
        <c:lblOffset val="100"/>
        <c:noMultiLvlLbl val="0"/>
      </c:catAx>
      <c:valAx>
        <c:axId val="479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31st,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1.5474537037037023E-2</c:v>
                </c:pt>
                <c:pt idx="3">
                  <c:v>1.4108796296296296E-2</c:v>
                </c:pt>
                <c:pt idx="4">
                  <c:v>1.7959656084656089E-2</c:v>
                </c:pt>
                <c:pt idx="5">
                  <c:v>1.5314814814814804E-2</c:v>
                </c:pt>
                <c:pt idx="6">
                  <c:v>1.8465792181069956E-2</c:v>
                </c:pt>
                <c:pt idx="7">
                  <c:v>2.0348875661375672E-2</c:v>
                </c:pt>
                <c:pt idx="8">
                  <c:v>1.5515046296296311E-2</c:v>
                </c:pt>
                <c:pt idx="9">
                  <c:v>2.2566287878787897E-2</c:v>
                </c:pt>
                <c:pt idx="10">
                  <c:v>1.9416956018518519E-2</c:v>
                </c:pt>
                <c:pt idx="11">
                  <c:v>1.7254629629629648E-2</c:v>
                </c:pt>
                <c:pt idx="12">
                  <c:v>2.1562500000000009E-2</c:v>
                </c:pt>
                <c:pt idx="13">
                  <c:v>1.9726851851851836E-2</c:v>
                </c:pt>
                <c:pt idx="14">
                  <c:v>2.5911458333333359E-2</c:v>
                </c:pt>
                <c:pt idx="15">
                  <c:v>2.2089763374485576E-2</c:v>
                </c:pt>
                <c:pt idx="16">
                  <c:v>1.2916666666666576E-2</c:v>
                </c:pt>
                <c:pt idx="17">
                  <c:v>0</c:v>
                </c:pt>
                <c:pt idx="18">
                  <c:v>1.760995370370369E-2</c:v>
                </c:pt>
                <c:pt idx="19">
                  <c:v>1.418981481481485E-2</c:v>
                </c:pt>
                <c:pt idx="20">
                  <c:v>1.6087962962962943E-2</c:v>
                </c:pt>
                <c:pt idx="21">
                  <c:v>1.6168981481481604E-2</c:v>
                </c:pt>
                <c:pt idx="22">
                  <c:v>1.1261574074074021E-2</c:v>
                </c:pt>
                <c:pt idx="23">
                  <c:v>1.3622685185185168E-2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22F-94AF-5132C673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560632"/>
        <c:axId val="104655932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31st, 2022'!$S$2:$S$25</c:f>
              <c:numCache>
                <c:formatCode>h:mm;@</c:formatCode>
                <c:ptCount val="24"/>
                <c:pt idx="0">
                  <c:v>1.7503504968906753E-2</c:v>
                </c:pt>
                <c:pt idx="1">
                  <c:v>1.7503504968906753E-2</c:v>
                </c:pt>
                <c:pt idx="2">
                  <c:v>1.7503504968906753E-2</c:v>
                </c:pt>
                <c:pt idx="3">
                  <c:v>1.7503504968906753E-2</c:v>
                </c:pt>
                <c:pt idx="4">
                  <c:v>1.7503504968906753E-2</c:v>
                </c:pt>
                <c:pt idx="5">
                  <c:v>1.7503504968906753E-2</c:v>
                </c:pt>
                <c:pt idx="6">
                  <c:v>1.7503504968906753E-2</c:v>
                </c:pt>
                <c:pt idx="7">
                  <c:v>1.7503504968906753E-2</c:v>
                </c:pt>
                <c:pt idx="8">
                  <c:v>1.7503504968906753E-2</c:v>
                </c:pt>
                <c:pt idx="9">
                  <c:v>1.7503504968906753E-2</c:v>
                </c:pt>
                <c:pt idx="10">
                  <c:v>1.7503504968906753E-2</c:v>
                </c:pt>
                <c:pt idx="11">
                  <c:v>1.7503504968906753E-2</c:v>
                </c:pt>
                <c:pt idx="12">
                  <c:v>1.7503504968906753E-2</c:v>
                </c:pt>
                <c:pt idx="13">
                  <c:v>1.7503504968906753E-2</c:v>
                </c:pt>
                <c:pt idx="14">
                  <c:v>1.7503504968906753E-2</c:v>
                </c:pt>
                <c:pt idx="15">
                  <c:v>1.7503504968906753E-2</c:v>
                </c:pt>
                <c:pt idx="16">
                  <c:v>1.7503504968906753E-2</c:v>
                </c:pt>
                <c:pt idx="17">
                  <c:v>1.7503504968906753E-2</c:v>
                </c:pt>
                <c:pt idx="18">
                  <c:v>1.7503504968906753E-2</c:v>
                </c:pt>
                <c:pt idx="19">
                  <c:v>1.7503504968906753E-2</c:v>
                </c:pt>
                <c:pt idx="20">
                  <c:v>1.7503504968906753E-2</c:v>
                </c:pt>
                <c:pt idx="21">
                  <c:v>1.7503504968906753E-2</c:v>
                </c:pt>
                <c:pt idx="22">
                  <c:v>1.7503504968906753E-2</c:v>
                </c:pt>
                <c:pt idx="23">
                  <c:v>1.7503504968906753E-2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22F-94AF-5132C673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60632"/>
        <c:axId val="1046559320"/>
      </c:lineChart>
      <c:catAx>
        <c:axId val="10465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9320"/>
        <c:crosses val="autoZero"/>
        <c:auto val="1"/>
        <c:lblAlgn val="ctr"/>
        <c:lblOffset val="100"/>
        <c:noMultiLvlLbl val="0"/>
      </c:catAx>
      <c:valAx>
        <c:axId val="10465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A-46F7-B052-5FBEF483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793984"/>
        <c:axId val="703786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Apr 1st, 2022'!$Q$2:$Q$25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A-46F7-B052-5FBEF483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93984"/>
        <c:axId val="703786440"/>
      </c:lineChart>
      <c:catAx>
        <c:axId val="7037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86440"/>
        <c:crosses val="autoZero"/>
        <c:auto val="1"/>
        <c:lblAlgn val="ctr"/>
        <c:lblOffset val="100"/>
        <c:noMultiLvlLbl val="0"/>
      </c:catAx>
      <c:valAx>
        <c:axId val="7037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1323975</xdr:colOff>
      <xdr:row>0</xdr:row>
      <xdr:rowOff>0</xdr:rowOff>
    </xdr:from>
    <xdr:to>
      <xdr:col>6</xdr:col>
      <xdr:colOff>847725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6</xdr:col>
      <xdr:colOff>857250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1019175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1028700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1695450</xdr:colOff>
      <xdr:row>0</xdr:row>
      <xdr:rowOff>0</xdr:rowOff>
    </xdr:from>
    <xdr:to>
      <xdr:col>7</xdr:col>
      <xdr:colOff>1219200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58"/>
  <sheetViews>
    <sheetView workbookViewId="0">
      <selection activeCell="E18" sqref="E1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1285</v>
      </c>
      <c r="R1" s="17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5.166666666666667</v>
      </c>
      <c r="R2" s="17">
        <v>0</v>
      </c>
      <c r="S2" s="17">
        <f t="shared" ref="S2:S25" si="0">AVERAGE($R$3:$R$20,$R$22:$R$25)</f>
        <v>1.9657935589359198E-2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1">AVERAGE($P$2:$P$25)</f>
        <v>5.166666666666667</v>
      </c>
      <c r="R3" s="17">
        <f t="shared" ref="R3:R20" si="2">AVERAGEIF(M2:M400,  O3, L2:L400)</f>
        <v>1.5706018518518508E-2</v>
      </c>
      <c r="S3" s="17">
        <f t="shared" si="0"/>
        <v>1.9657935589359198E-2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1"/>
        <v>5.166666666666667</v>
      </c>
      <c r="R4" s="17">
        <f t="shared" si="2"/>
        <v>1.3155864197530861E-2</v>
      </c>
      <c r="S4" s="17">
        <f t="shared" si="0"/>
        <v>1.9657935589359198E-2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6" si="3">K5-J5</f>
        <v>1.9976851851851885E-2</v>
      </c>
      <c r="M5">
        <f t="shared" ref="M5:M66" si="4">HOUR(J5)</f>
        <v>5</v>
      </c>
      <c r="O5">
        <v>3</v>
      </c>
      <c r="P5">
        <f>COUNTIF(M:M,"3")</f>
        <v>3</v>
      </c>
      <c r="Q5">
        <f t="shared" si="1"/>
        <v>5.166666666666667</v>
      </c>
      <c r="R5" s="17">
        <f t="shared" si="2"/>
        <v>1.3341049382716047E-2</v>
      </c>
      <c r="S5" s="17">
        <f t="shared" si="0"/>
        <v>1.9657935589359198E-2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1.8969907407407449E-2</v>
      </c>
      <c r="M6">
        <f t="shared" si="4"/>
        <v>12</v>
      </c>
      <c r="O6">
        <v>4</v>
      </c>
      <c r="P6">
        <f>COUNTIF(M:M,"4")</f>
        <v>5</v>
      </c>
      <c r="Q6">
        <f t="shared" si="1"/>
        <v>5.166666666666667</v>
      </c>
      <c r="R6" s="17">
        <f t="shared" si="2"/>
        <v>1.7347222222222219E-2</v>
      </c>
      <c r="S6" s="17">
        <f t="shared" si="0"/>
        <v>1.9657935589359198E-2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9" t="s">
        <v>26</v>
      </c>
      <c r="H7" s="9" t="s">
        <v>17</v>
      </c>
      <c r="I7" s="3" t="s">
        <v>18</v>
      </c>
      <c r="J7" s="13" t="s">
        <v>27</v>
      </c>
      <c r="K7" s="14" t="s">
        <v>28</v>
      </c>
      <c r="L7" s="17">
        <f t="shared" si="3"/>
        <v>1.4085648148148139E-2</v>
      </c>
      <c r="M7">
        <f t="shared" si="4"/>
        <v>5</v>
      </c>
      <c r="O7">
        <v>5</v>
      </c>
      <c r="P7">
        <f>COUNTIF(M:M,"5")</f>
        <v>5</v>
      </c>
      <c r="Q7">
        <f t="shared" si="1"/>
        <v>5.166666666666667</v>
      </c>
      <c r="R7" s="17">
        <f t="shared" si="2"/>
        <v>1.7650462962962965E-2</v>
      </c>
      <c r="S7" s="17">
        <f t="shared" si="0"/>
        <v>1.9657935589359198E-2</v>
      </c>
    </row>
    <row r="8" spans="1:19" x14ac:dyDescent="0.25">
      <c r="A8" s="3" t="s">
        <v>29</v>
      </c>
      <c r="B8" s="9" t="s">
        <v>30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>
        <v>6</v>
      </c>
      <c r="P8">
        <f>COUNTIF(M:M,"6")</f>
        <v>8</v>
      </c>
      <c r="Q8">
        <f t="shared" si="1"/>
        <v>5.166666666666667</v>
      </c>
      <c r="R8" s="17">
        <f t="shared" si="2"/>
        <v>1.5525173611111109E-2</v>
      </c>
      <c r="S8" s="17">
        <f t="shared" si="0"/>
        <v>1.9657935589359198E-2</v>
      </c>
    </row>
    <row r="9" spans="1:19" x14ac:dyDescent="0.25">
      <c r="A9" s="11"/>
      <c r="B9" s="12"/>
      <c r="C9" s="9" t="s">
        <v>31</v>
      </c>
      <c r="D9" s="9" t="s">
        <v>32</v>
      </c>
      <c r="E9" s="9" t="s">
        <v>32</v>
      </c>
      <c r="F9" s="9" t="s">
        <v>15</v>
      </c>
      <c r="G9" s="9" t="s">
        <v>33</v>
      </c>
      <c r="H9" s="9" t="s">
        <v>17</v>
      </c>
      <c r="I9" s="3" t="s">
        <v>18</v>
      </c>
      <c r="J9" s="13" t="s">
        <v>34</v>
      </c>
      <c r="K9" s="14" t="s">
        <v>35</v>
      </c>
      <c r="L9" s="17">
        <f t="shared" si="3"/>
        <v>1.844907407407409E-2</v>
      </c>
      <c r="M9">
        <f t="shared" si="4"/>
        <v>8</v>
      </c>
      <c r="O9">
        <v>7</v>
      </c>
      <c r="P9">
        <f>COUNTIF(M:M,"7")</f>
        <v>5</v>
      </c>
      <c r="Q9">
        <f t="shared" si="1"/>
        <v>5.166666666666667</v>
      </c>
      <c r="R9" s="17">
        <f t="shared" si="2"/>
        <v>1.6027777777777762E-2</v>
      </c>
      <c r="S9" s="17">
        <f t="shared" si="0"/>
        <v>1.9657935589359198E-2</v>
      </c>
    </row>
    <row r="10" spans="1:19" x14ac:dyDescent="0.25">
      <c r="A10" s="11"/>
      <c r="B10" s="12"/>
      <c r="C10" s="9" t="s">
        <v>36</v>
      </c>
      <c r="D10" s="9" t="s">
        <v>37</v>
      </c>
      <c r="E10" s="9" t="s">
        <v>37</v>
      </c>
      <c r="F10" s="9" t="s">
        <v>15</v>
      </c>
      <c r="G10" s="9" t="s">
        <v>38</v>
      </c>
      <c r="H10" s="9" t="s">
        <v>17</v>
      </c>
      <c r="I10" s="3" t="s">
        <v>18</v>
      </c>
      <c r="J10" s="13" t="s">
        <v>39</v>
      </c>
      <c r="K10" s="14" t="s">
        <v>40</v>
      </c>
      <c r="L10" s="17">
        <f t="shared" si="3"/>
        <v>2.2303240740740859E-2</v>
      </c>
      <c r="M10">
        <f t="shared" si="4"/>
        <v>16</v>
      </c>
      <c r="O10">
        <v>8</v>
      </c>
      <c r="P10">
        <f>COUNTIF(M:M,"8")</f>
        <v>4</v>
      </c>
      <c r="Q10">
        <f t="shared" si="1"/>
        <v>5.166666666666667</v>
      </c>
      <c r="R10" s="17">
        <f t="shared" si="2"/>
        <v>1.6140046296296312E-2</v>
      </c>
      <c r="S10" s="17">
        <f t="shared" si="0"/>
        <v>1.9657935589359198E-2</v>
      </c>
    </row>
    <row r="11" spans="1:19" x14ac:dyDescent="0.25">
      <c r="A11" s="11"/>
      <c r="B11" s="12"/>
      <c r="C11" s="9" t="s">
        <v>41</v>
      </c>
      <c r="D11" s="9" t="s">
        <v>42</v>
      </c>
      <c r="E11" s="9" t="s">
        <v>42</v>
      </c>
      <c r="F11" s="9" t="s">
        <v>15</v>
      </c>
      <c r="G11" s="9" t="s">
        <v>43</v>
      </c>
      <c r="H11" s="9" t="s">
        <v>17</v>
      </c>
      <c r="I11" s="3" t="s">
        <v>18</v>
      </c>
      <c r="J11" s="13" t="s">
        <v>44</v>
      </c>
      <c r="K11" s="14" t="s">
        <v>45</v>
      </c>
      <c r="L11" s="17">
        <f t="shared" si="3"/>
        <v>2.5486111111111098E-2</v>
      </c>
      <c r="M11">
        <f t="shared" si="4"/>
        <v>13</v>
      </c>
      <c r="O11">
        <v>9</v>
      </c>
      <c r="P11">
        <f>COUNTIF(M:M,"9")</f>
        <v>18</v>
      </c>
      <c r="Q11">
        <f t="shared" si="1"/>
        <v>5.166666666666667</v>
      </c>
      <c r="R11" s="17">
        <f t="shared" si="2"/>
        <v>3.0805041152263402E-2</v>
      </c>
      <c r="S11" s="17">
        <f t="shared" si="0"/>
        <v>1.9657935589359198E-2</v>
      </c>
    </row>
    <row r="12" spans="1:19" x14ac:dyDescent="0.25">
      <c r="A12" s="11"/>
      <c r="B12" s="12"/>
      <c r="C12" s="9" t="s">
        <v>46</v>
      </c>
      <c r="D12" s="9" t="s">
        <v>47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8</v>
      </c>
      <c r="Q12">
        <f t="shared" si="1"/>
        <v>5.166666666666667</v>
      </c>
      <c r="R12" s="17">
        <f t="shared" si="2"/>
        <v>3.9587673611111096E-2</v>
      </c>
      <c r="S12" s="17">
        <f t="shared" si="0"/>
        <v>1.9657935589359198E-2</v>
      </c>
    </row>
    <row r="13" spans="1:19" x14ac:dyDescent="0.25">
      <c r="A13" s="11"/>
      <c r="B13" s="12"/>
      <c r="C13" s="12"/>
      <c r="D13" s="12"/>
      <c r="E13" s="9" t="s">
        <v>47</v>
      </c>
      <c r="F13" s="9" t="s">
        <v>15</v>
      </c>
      <c r="G13" s="9" t="s">
        <v>48</v>
      </c>
      <c r="H13" s="9" t="s">
        <v>17</v>
      </c>
      <c r="I13" s="3" t="s">
        <v>18</v>
      </c>
      <c r="J13" s="13" t="s">
        <v>49</v>
      </c>
      <c r="K13" s="14" t="s">
        <v>50</v>
      </c>
      <c r="L13" s="17">
        <f t="shared" si="3"/>
        <v>1.460648148148147E-2</v>
      </c>
      <c r="M13">
        <f t="shared" si="4"/>
        <v>6</v>
      </c>
      <c r="O13">
        <v>11</v>
      </c>
      <c r="P13">
        <f>COUNTIF(M:M,"11")</f>
        <v>7</v>
      </c>
      <c r="Q13">
        <f t="shared" si="1"/>
        <v>5.166666666666667</v>
      </c>
      <c r="R13" s="17">
        <f t="shared" si="2"/>
        <v>3.4411375661375657E-2</v>
      </c>
      <c r="S13" s="17">
        <f t="shared" si="0"/>
        <v>1.9657935589359198E-2</v>
      </c>
    </row>
    <row r="14" spans="1:19" x14ac:dyDescent="0.25">
      <c r="A14" s="11"/>
      <c r="B14" s="12"/>
      <c r="C14" s="12"/>
      <c r="D14" s="12"/>
      <c r="E14" s="9" t="s">
        <v>51</v>
      </c>
      <c r="F14" s="9" t="s">
        <v>15</v>
      </c>
      <c r="G14" s="9" t="s">
        <v>52</v>
      </c>
      <c r="H14" s="9" t="s">
        <v>17</v>
      </c>
      <c r="I14" s="3" t="s">
        <v>18</v>
      </c>
      <c r="J14" s="13" t="s">
        <v>53</v>
      </c>
      <c r="K14" s="14" t="s">
        <v>54</v>
      </c>
      <c r="L14" s="17">
        <f t="shared" si="3"/>
        <v>2.6226851851851807E-2</v>
      </c>
      <c r="M14">
        <f t="shared" si="4"/>
        <v>10</v>
      </c>
      <c r="O14">
        <v>12</v>
      </c>
      <c r="P14">
        <f>COUNTIF(M:M,"12")</f>
        <v>10</v>
      </c>
      <c r="Q14">
        <f t="shared" si="1"/>
        <v>5.166666666666667</v>
      </c>
      <c r="R14" s="17">
        <f t="shared" si="2"/>
        <v>3.1931584362139928E-2</v>
      </c>
      <c r="S14" s="17">
        <f t="shared" si="0"/>
        <v>1.9657935589359198E-2</v>
      </c>
    </row>
    <row r="15" spans="1:19" x14ac:dyDescent="0.25">
      <c r="A15" s="11"/>
      <c r="B15" s="12"/>
      <c r="C15" s="9" t="s">
        <v>55</v>
      </c>
      <c r="D15" s="9" t="s">
        <v>56</v>
      </c>
      <c r="E15" s="9" t="s">
        <v>56</v>
      </c>
      <c r="F15" s="9" t="s">
        <v>15</v>
      </c>
      <c r="G15" s="9" t="s">
        <v>57</v>
      </c>
      <c r="H15" s="9" t="s">
        <v>17</v>
      </c>
      <c r="I15" s="3" t="s">
        <v>18</v>
      </c>
      <c r="J15" s="13" t="s">
        <v>58</v>
      </c>
      <c r="K15" s="14" t="s">
        <v>59</v>
      </c>
      <c r="L15" s="17">
        <f t="shared" si="3"/>
        <v>1.866898148148155E-2</v>
      </c>
      <c r="M15">
        <f t="shared" si="4"/>
        <v>14</v>
      </c>
      <c r="O15">
        <v>13</v>
      </c>
      <c r="P15">
        <f>COUNTIF(M:M,"13")</f>
        <v>11</v>
      </c>
      <c r="Q15">
        <f t="shared" si="1"/>
        <v>5.166666666666667</v>
      </c>
      <c r="R15" s="17">
        <f t="shared" si="2"/>
        <v>2.3239583333333334E-2</v>
      </c>
      <c r="S15" s="17">
        <f t="shared" si="0"/>
        <v>1.9657935589359198E-2</v>
      </c>
    </row>
    <row r="16" spans="1:19" x14ac:dyDescent="0.25">
      <c r="A16" s="11"/>
      <c r="B16" s="12"/>
      <c r="C16" s="9" t="s">
        <v>60</v>
      </c>
      <c r="D16" s="9" t="s">
        <v>61</v>
      </c>
      <c r="E16" s="9" t="s">
        <v>61</v>
      </c>
      <c r="F16" s="9" t="s">
        <v>15</v>
      </c>
      <c r="G16" s="9" t="s">
        <v>62</v>
      </c>
      <c r="H16" s="9" t="s">
        <v>17</v>
      </c>
      <c r="I16" s="3" t="s">
        <v>18</v>
      </c>
      <c r="J16" s="13" t="s">
        <v>63</v>
      </c>
      <c r="K16" s="14" t="s">
        <v>64</v>
      </c>
      <c r="L16" s="17">
        <f t="shared" si="3"/>
        <v>2.9305555555555585E-2</v>
      </c>
      <c r="M16">
        <f t="shared" si="4"/>
        <v>9</v>
      </c>
      <c r="O16">
        <v>14</v>
      </c>
      <c r="P16">
        <f>COUNTIF(M:M,"14")</f>
        <v>10</v>
      </c>
      <c r="Q16">
        <f t="shared" si="1"/>
        <v>5.166666666666667</v>
      </c>
      <c r="R16" s="17">
        <f t="shared" si="2"/>
        <v>2.475578703703708E-2</v>
      </c>
      <c r="S16" s="17">
        <f t="shared" si="0"/>
        <v>1.9657935589359198E-2</v>
      </c>
    </row>
    <row r="17" spans="1:19" x14ac:dyDescent="0.25">
      <c r="A17" s="3" t="s">
        <v>65</v>
      </c>
      <c r="B17" s="9" t="s">
        <v>66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10</v>
      </c>
      <c r="Q17">
        <f t="shared" si="1"/>
        <v>5.166666666666667</v>
      </c>
      <c r="R17" s="17">
        <f t="shared" si="2"/>
        <v>2.0999999999999984E-2</v>
      </c>
      <c r="S17" s="17">
        <f t="shared" si="0"/>
        <v>1.9657935589359198E-2</v>
      </c>
    </row>
    <row r="18" spans="1:19" x14ac:dyDescent="0.25">
      <c r="A18" s="11"/>
      <c r="B18" s="12"/>
      <c r="C18" s="9" t="s">
        <v>67</v>
      </c>
      <c r="D18" s="9" t="s">
        <v>68</v>
      </c>
      <c r="E18" s="10" t="s">
        <v>12</v>
      </c>
      <c r="F18" s="5"/>
      <c r="G18" s="5"/>
      <c r="H18" s="5"/>
      <c r="I18" s="6"/>
      <c r="J18" s="7"/>
      <c r="K18" s="8"/>
      <c r="O18">
        <v>16</v>
      </c>
      <c r="P18">
        <f>COUNTIF(M:M,"16")</f>
        <v>4</v>
      </c>
      <c r="Q18">
        <f t="shared" si="1"/>
        <v>5.166666666666667</v>
      </c>
      <c r="R18" s="17">
        <f t="shared" si="2"/>
        <v>2.1277006172839525E-2</v>
      </c>
      <c r="S18" s="17">
        <f t="shared" si="0"/>
        <v>1.9657935589359198E-2</v>
      </c>
    </row>
    <row r="19" spans="1:19" x14ac:dyDescent="0.25">
      <c r="A19" s="11"/>
      <c r="B19" s="12"/>
      <c r="C19" s="12"/>
      <c r="D19" s="12"/>
      <c r="E19" s="9" t="s">
        <v>68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3</v>
      </c>
      <c r="Q19">
        <f t="shared" si="1"/>
        <v>5.166666666666667</v>
      </c>
      <c r="R19" s="17">
        <f t="shared" si="2"/>
        <v>1.2156635802469099E-2</v>
      </c>
      <c r="S19" s="17">
        <f t="shared" si="0"/>
        <v>1.9657935589359198E-2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69</v>
      </c>
      <c r="H20" s="9" t="s">
        <v>70</v>
      </c>
      <c r="I20" s="3" t="s">
        <v>18</v>
      </c>
      <c r="J20" s="13" t="s">
        <v>71</v>
      </c>
      <c r="K20" s="14" t="s">
        <v>72</v>
      </c>
      <c r="L20" s="17">
        <f t="shared" si="3"/>
        <v>1.2187500000000004E-2</v>
      </c>
      <c r="M20">
        <f t="shared" si="4"/>
        <v>2</v>
      </c>
      <c r="O20">
        <v>18</v>
      </c>
      <c r="P20">
        <f>COUNTIF(M:M,"18")</f>
        <v>3</v>
      </c>
      <c r="Q20">
        <f t="shared" si="1"/>
        <v>5.166666666666667</v>
      </c>
      <c r="R20" s="17">
        <f t="shared" si="2"/>
        <v>1.4243827160493846E-2</v>
      </c>
      <c r="S20" s="17">
        <f t="shared" si="0"/>
        <v>1.9657935589359198E-2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73</v>
      </c>
      <c r="H21" s="9" t="s">
        <v>70</v>
      </c>
      <c r="I21" s="3" t="s">
        <v>18</v>
      </c>
      <c r="J21" s="13" t="s">
        <v>74</v>
      </c>
      <c r="K21" s="14" t="s">
        <v>75</v>
      </c>
      <c r="L21" s="17">
        <f t="shared" si="3"/>
        <v>1.9374999999999976E-2</v>
      </c>
      <c r="M21">
        <f t="shared" si="4"/>
        <v>6</v>
      </c>
      <c r="O21">
        <v>19</v>
      </c>
      <c r="P21">
        <f>COUNTIF(M:M,"19")</f>
        <v>0</v>
      </c>
      <c r="Q21">
        <f t="shared" si="1"/>
        <v>5.166666666666667</v>
      </c>
      <c r="R21" s="17">
        <v>0</v>
      </c>
      <c r="S21" s="17">
        <f t="shared" si="0"/>
        <v>1.9657935589359198E-2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76</v>
      </c>
      <c r="H22" s="9" t="s">
        <v>70</v>
      </c>
      <c r="I22" s="3" t="s">
        <v>18</v>
      </c>
      <c r="J22" s="13" t="s">
        <v>77</v>
      </c>
      <c r="K22" s="14" t="s">
        <v>78</v>
      </c>
      <c r="L22" s="17">
        <f t="shared" si="3"/>
        <v>2.0578703703703682E-2</v>
      </c>
      <c r="M22">
        <f t="shared" si="4"/>
        <v>7</v>
      </c>
      <c r="O22">
        <v>20</v>
      </c>
      <c r="P22">
        <f>COUNTIF(M:M,"20")</f>
        <v>2</v>
      </c>
      <c r="Q22">
        <f t="shared" si="1"/>
        <v>5.166666666666667</v>
      </c>
      <c r="R22" s="17">
        <f>AVERAGEIF(M21:M419,  O22, L21:L419)</f>
        <v>1.2274305555555587E-2</v>
      </c>
      <c r="S22" s="17">
        <f t="shared" si="0"/>
        <v>1.9657935589359198E-2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79</v>
      </c>
      <c r="H23" s="9" t="s">
        <v>70</v>
      </c>
      <c r="I23" s="3" t="s">
        <v>18</v>
      </c>
      <c r="J23" s="13" t="s">
        <v>80</v>
      </c>
      <c r="K23" s="14" t="s">
        <v>81</v>
      </c>
      <c r="L23" s="17">
        <f t="shared" si="3"/>
        <v>3.2858796296296289E-2</v>
      </c>
      <c r="M23">
        <f t="shared" si="4"/>
        <v>9</v>
      </c>
      <c r="O23">
        <v>21</v>
      </c>
      <c r="P23">
        <f>COUNTIF(M:M,"21")</f>
        <v>1</v>
      </c>
      <c r="Q23">
        <f t="shared" si="1"/>
        <v>5.166666666666667</v>
      </c>
      <c r="R23" s="17">
        <f>AVERAGEIF(M22:M420,  O23, L22:L420)</f>
        <v>1.2800925925925855E-2</v>
      </c>
      <c r="S23" s="17">
        <f t="shared" si="0"/>
        <v>1.9657935589359198E-2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82</v>
      </c>
      <c r="H24" s="9" t="s">
        <v>70</v>
      </c>
      <c r="I24" s="3" t="s">
        <v>18</v>
      </c>
      <c r="J24" s="13" t="s">
        <v>83</v>
      </c>
      <c r="K24" s="14" t="s">
        <v>84</v>
      </c>
      <c r="L24" s="17">
        <f t="shared" si="3"/>
        <v>2.9270833333333357E-2</v>
      </c>
      <c r="M24">
        <f t="shared" si="4"/>
        <v>9</v>
      </c>
      <c r="O24">
        <v>22</v>
      </c>
      <c r="P24">
        <f>COUNTIF(M:M,"22")</f>
        <v>2</v>
      </c>
      <c r="Q24">
        <f t="shared" si="1"/>
        <v>5.166666666666667</v>
      </c>
      <c r="R24" s="17">
        <f>AVERAGEIF(M23:M421,  O24, L23:L421)</f>
        <v>1.7384259259259238E-2</v>
      </c>
      <c r="S24" s="17">
        <f t="shared" si="0"/>
        <v>1.9657935589359198E-2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85</v>
      </c>
      <c r="H25" s="9" t="s">
        <v>70</v>
      </c>
      <c r="I25" s="3" t="s">
        <v>18</v>
      </c>
      <c r="J25" s="13" t="s">
        <v>86</v>
      </c>
      <c r="K25" s="14" t="s">
        <v>87</v>
      </c>
      <c r="L25" s="17">
        <f t="shared" si="3"/>
        <v>1.8923611111111127E-2</v>
      </c>
      <c r="M25">
        <f t="shared" si="4"/>
        <v>11</v>
      </c>
      <c r="O25">
        <v>23</v>
      </c>
      <c r="P25">
        <f>COUNTIF(M:M,"23")</f>
        <v>1</v>
      </c>
      <c r="Q25">
        <f t="shared" si="1"/>
        <v>5.166666666666667</v>
      </c>
      <c r="R25" s="17">
        <f>AVERAGEIF(M24:M422,  O25, L24:L422)</f>
        <v>1.1712962962962981E-2</v>
      </c>
      <c r="S25" s="17">
        <f t="shared" si="0"/>
        <v>1.9657935589359198E-2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88</v>
      </c>
      <c r="H26" s="9" t="s">
        <v>70</v>
      </c>
      <c r="I26" s="3" t="s">
        <v>18</v>
      </c>
      <c r="J26" s="13" t="s">
        <v>89</v>
      </c>
      <c r="K26" s="14" t="s">
        <v>90</v>
      </c>
      <c r="L26" s="17">
        <f t="shared" si="3"/>
        <v>2.1377314814814863E-2</v>
      </c>
      <c r="M26">
        <f t="shared" si="4"/>
        <v>13</v>
      </c>
    </row>
    <row r="27" spans="1:19" x14ac:dyDescent="0.25">
      <c r="A27" s="11"/>
      <c r="B27" s="12"/>
      <c r="C27" s="12"/>
      <c r="D27" s="12"/>
      <c r="E27" s="12"/>
      <c r="F27" s="12"/>
      <c r="G27" s="9" t="s">
        <v>91</v>
      </c>
      <c r="H27" s="9" t="s">
        <v>70</v>
      </c>
      <c r="I27" s="3" t="s">
        <v>18</v>
      </c>
      <c r="J27" s="13" t="s">
        <v>92</v>
      </c>
      <c r="K27" s="14" t="s">
        <v>93</v>
      </c>
      <c r="L27" s="17">
        <f t="shared" si="3"/>
        <v>1.2488425925925917E-2</v>
      </c>
      <c r="M27">
        <f t="shared" si="4"/>
        <v>17</v>
      </c>
    </row>
    <row r="28" spans="1:19" x14ac:dyDescent="0.25">
      <c r="A28" s="11"/>
      <c r="B28" s="12"/>
      <c r="C28" s="12"/>
      <c r="D28" s="12"/>
      <c r="E28" s="12"/>
      <c r="F28" s="12"/>
      <c r="G28" s="9" t="s">
        <v>94</v>
      </c>
      <c r="H28" s="9" t="s">
        <v>70</v>
      </c>
      <c r="I28" s="3" t="s">
        <v>18</v>
      </c>
      <c r="J28" s="13" t="s">
        <v>95</v>
      </c>
      <c r="K28" s="14" t="s">
        <v>96</v>
      </c>
      <c r="L28" s="17">
        <f t="shared" si="3"/>
        <v>1.2106481481481413E-2</v>
      </c>
      <c r="M28">
        <f t="shared" si="4"/>
        <v>20</v>
      </c>
    </row>
    <row r="29" spans="1:19" x14ac:dyDescent="0.25">
      <c r="A29" s="11"/>
      <c r="B29" s="12"/>
      <c r="C29" s="12"/>
      <c r="D29" s="12"/>
      <c r="E29" s="12"/>
      <c r="F29" s="12"/>
      <c r="G29" s="9" t="s">
        <v>97</v>
      </c>
      <c r="H29" s="9" t="s">
        <v>70</v>
      </c>
      <c r="I29" s="3" t="s">
        <v>18</v>
      </c>
      <c r="J29" s="13" t="s">
        <v>98</v>
      </c>
      <c r="K29" s="14" t="s">
        <v>99</v>
      </c>
      <c r="L29" s="17">
        <f t="shared" si="3"/>
        <v>2.5439814814814832E-2</v>
      </c>
      <c r="M29">
        <f t="shared" si="4"/>
        <v>22</v>
      </c>
    </row>
    <row r="30" spans="1:19" x14ac:dyDescent="0.25">
      <c r="A30" s="11"/>
      <c r="B30" s="12"/>
      <c r="C30" s="12"/>
      <c r="D30" s="12"/>
      <c r="E30" s="9" t="s">
        <v>100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101</v>
      </c>
      <c r="H31" s="9" t="s">
        <v>102</v>
      </c>
      <c r="I31" s="3" t="s">
        <v>18</v>
      </c>
      <c r="J31" s="13" t="s">
        <v>103</v>
      </c>
      <c r="K31" s="14" t="s">
        <v>104</v>
      </c>
      <c r="L31" s="17">
        <f t="shared" si="3"/>
        <v>1.4282407407407396E-2</v>
      </c>
      <c r="M31">
        <f t="shared" si="4"/>
        <v>2</v>
      </c>
    </row>
    <row r="32" spans="1:19" x14ac:dyDescent="0.25">
      <c r="A32" s="11"/>
      <c r="B32" s="12"/>
      <c r="C32" s="12"/>
      <c r="D32" s="12"/>
      <c r="E32" s="12"/>
      <c r="F32" s="12"/>
      <c r="G32" s="9" t="s">
        <v>105</v>
      </c>
      <c r="H32" s="9" t="s">
        <v>102</v>
      </c>
      <c r="I32" s="3" t="s">
        <v>18</v>
      </c>
      <c r="J32" s="13" t="s">
        <v>106</v>
      </c>
      <c r="K32" s="14" t="s">
        <v>107</v>
      </c>
      <c r="L32" s="17">
        <f t="shared" si="3"/>
        <v>2.1458333333333329E-2</v>
      </c>
      <c r="M32">
        <f t="shared" si="4"/>
        <v>5</v>
      </c>
    </row>
    <row r="33" spans="1:13" x14ac:dyDescent="0.25">
      <c r="A33" s="11"/>
      <c r="B33" s="12"/>
      <c r="C33" s="12"/>
      <c r="D33" s="12"/>
      <c r="E33" s="12"/>
      <c r="F33" s="12"/>
      <c r="G33" s="9" t="s">
        <v>108</v>
      </c>
      <c r="H33" s="9" t="s">
        <v>102</v>
      </c>
      <c r="I33" s="3" t="s">
        <v>18</v>
      </c>
      <c r="J33" s="13" t="s">
        <v>109</v>
      </c>
      <c r="K33" s="14" t="s">
        <v>110</v>
      </c>
      <c r="L33" s="17">
        <f t="shared" si="3"/>
        <v>2.5740740740740731E-2</v>
      </c>
      <c r="M33">
        <f t="shared" si="4"/>
        <v>9</v>
      </c>
    </row>
    <row r="34" spans="1:13" x14ac:dyDescent="0.25">
      <c r="A34" s="11"/>
      <c r="B34" s="12"/>
      <c r="C34" s="12"/>
      <c r="D34" s="12"/>
      <c r="E34" s="12"/>
      <c r="F34" s="12"/>
      <c r="G34" s="9" t="s">
        <v>111</v>
      </c>
      <c r="H34" s="9" t="s">
        <v>102</v>
      </c>
      <c r="I34" s="3" t="s">
        <v>18</v>
      </c>
      <c r="J34" s="13" t="s">
        <v>112</v>
      </c>
      <c r="K34" s="14" t="s">
        <v>113</v>
      </c>
      <c r="L34" s="17">
        <f t="shared" si="3"/>
        <v>2.1585648148148118E-2</v>
      </c>
      <c r="M34">
        <f t="shared" si="4"/>
        <v>13</v>
      </c>
    </row>
    <row r="35" spans="1:13" x14ac:dyDescent="0.25">
      <c r="A35" s="11"/>
      <c r="B35" s="12"/>
      <c r="C35" s="9" t="s">
        <v>114</v>
      </c>
      <c r="D35" s="9" t="s">
        <v>115</v>
      </c>
      <c r="E35" s="9" t="s">
        <v>115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116</v>
      </c>
      <c r="H36" s="9" t="s">
        <v>70</v>
      </c>
      <c r="I36" s="3" t="s">
        <v>18</v>
      </c>
      <c r="J36" s="13" t="s">
        <v>117</v>
      </c>
      <c r="K36" s="14" t="s">
        <v>118</v>
      </c>
      <c r="L36" s="17">
        <f t="shared" si="3"/>
        <v>1.5543981481481478E-2</v>
      </c>
      <c r="M36">
        <f t="shared" si="4"/>
        <v>4</v>
      </c>
    </row>
    <row r="37" spans="1:13" x14ac:dyDescent="0.25">
      <c r="A37" s="11"/>
      <c r="B37" s="12"/>
      <c r="C37" s="12"/>
      <c r="D37" s="12"/>
      <c r="E37" s="12"/>
      <c r="F37" s="12"/>
      <c r="G37" s="9" t="s">
        <v>119</v>
      </c>
      <c r="H37" s="9" t="s">
        <v>70</v>
      </c>
      <c r="I37" s="3" t="s">
        <v>18</v>
      </c>
      <c r="J37" s="13" t="s">
        <v>120</v>
      </c>
      <c r="K37" s="14" t="s">
        <v>121</v>
      </c>
      <c r="L37" s="17">
        <f t="shared" si="3"/>
        <v>2.5219907407407427E-2</v>
      </c>
      <c r="M37">
        <f t="shared" si="4"/>
        <v>9</v>
      </c>
    </row>
    <row r="38" spans="1:13" x14ac:dyDescent="0.25">
      <c r="A38" s="11"/>
      <c r="B38" s="12"/>
      <c r="C38" s="12"/>
      <c r="D38" s="12"/>
      <c r="E38" s="12"/>
      <c r="F38" s="12"/>
      <c r="G38" s="9" t="s">
        <v>122</v>
      </c>
      <c r="H38" s="9" t="s">
        <v>70</v>
      </c>
      <c r="I38" s="3" t="s">
        <v>18</v>
      </c>
      <c r="J38" s="13" t="s">
        <v>123</v>
      </c>
      <c r="K38" s="14" t="s">
        <v>124</v>
      </c>
      <c r="L38" s="17">
        <f t="shared" si="3"/>
        <v>1.4421296296296293E-2</v>
      </c>
      <c r="M38">
        <f t="shared" si="4"/>
        <v>12</v>
      </c>
    </row>
    <row r="39" spans="1:13" x14ac:dyDescent="0.25">
      <c r="A39" s="11"/>
      <c r="B39" s="12"/>
      <c r="C39" s="12"/>
      <c r="D39" s="12"/>
      <c r="E39" s="12"/>
      <c r="F39" s="12"/>
      <c r="G39" s="9" t="s">
        <v>125</v>
      </c>
      <c r="H39" s="9" t="s">
        <v>70</v>
      </c>
      <c r="I39" s="3" t="s">
        <v>18</v>
      </c>
      <c r="J39" s="13" t="s">
        <v>126</v>
      </c>
      <c r="K39" s="14" t="s">
        <v>127</v>
      </c>
      <c r="L39" s="17">
        <f t="shared" si="3"/>
        <v>2.0729166666666687E-2</v>
      </c>
      <c r="M39">
        <f t="shared" si="4"/>
        <v>14</v>
      </c>
    </row>
    <row r="40" spans="1:13" x14ac:dyDescent="0.25">
      <c r="A40" s="11"/>
      <c r="B40" s="12"/>
      <c r="C40" s="9" t="s">
        <v>128</v>
      </c>
      <c r="D40" s="9" t="s">
        <v>129</v>
      </c>
      <c r="E40" s="9" t="s">
        <v>130</v>
      </c>
      <c r="F40" s="9" t="s">
        <v>15</v>
      </c>
      <c r="G40" s="9" t="s">
        <v>131</v>
      </c>
      <c r="H40" s="9" t="s">
        <v>102</v>
      </c>
      <c r="I40" s="3" t="s">
        <v>18</v>
      </c>
      <c r="J40" s="13" t="s">
        <v>132</v>
      </c>
      <c r="K40" s="14" t="s">
        <v>133</v>
      </c>
      <c r="L40" s="17">
        <f t="shared" si="3"/>
        <v>2.5914351851851869E-2</v>
      </c>
      <c r="M40">
        <f t="shared" si="4"/>
        <v>12</v>
      </c>
    </row>
    <row r="41" spans="1:13" x14ac:dyDescent="0.25">
      <c r="A41" s="11"/>
      <c r="B41" s="12"/>
      <c r="C41" s="9" t="s">
        <v>134</v>
      </c>
      <c r="D41" s="9" t="s">
        <v>135</v>
      </c>
      <c r="E41" s="9" t="s">
        <v>135</v>
      </c>
      <c r="F41" s="9" t="s">
        <v>15</v>
      </c>
      <c r="G41" s="9" t="s">
        <v>136</v>
      </c>
      <c r="H41" s="9" t="s">
        <v>70</v>
      </c>
      <c r="I41" s="3" t="s">
        <v>18</v>
      </c>
      <c r="J41" s="13" t="s">
        <v>137</v>
      </c>
      <c r="K41" s="14" t="s">
        <v>138</v>
      </c>
      <c r="L41" s="17">
        <f t="shared" si="3"/>
        <v>1.2986111111111115E-2</v>
      </c>
      <c r="M41">
        <f t="shared" si="4"/>
        <v>3</v>
      </c>
    </row>
    <row r="42" spans="1:13" x14ac:dyDescent="0.25">
      <c r="A42" s="11"/>
      <c r="B42" s="12"/>
      <c r="C42" s="9" t="s">
        <v>139</v>
      </c>
      <c r="D42" s="9" t="s">
        <v>140</v>
      </c>
      <c r="E42" s="9" t="s">
        <v>141</v>
      </c>
      <c r="F42" s="9" t="s">
        <v>15</v>
      </c>
      <c r="G42" s="9" t="s">
        <v>142</v>
      </c>
      <c r="H42" s="9" t="s">
        <v>102</v>
      </c>
      <c r="I42" s="3" t="s">
        <v>18</v>
      </c>
      <c r="J42" s="13" t="s">
        <v>143</v>
      </c>
      <c r="K42" s="14" t="s">
        <v>144</v>
      </c>
      <c r="L42" s="17">
        <f t="shared" si="3"/>
        <v>2.3587962962962949E-2</v>
      </c>
      <c r="M42">
        <f t="shared" si="4"/>
        <v>15</v>
      </c>
    </row>
    <row r="43" spans="1:13" x14ac:dyDescent="0.25">
      <c r="A43" s="11"/>
      <c r="B43" s="12"/>
      <c r="C43" s="9" t="s">
        <v>46</v>
      </c>
      <c r="D43" s="9" t="s">
        <v>47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47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145</v>
      </c>
      <c r="H45" s="9" t="s">
        <v>70</v>
      </c>
      <c r="I45" s="3" t="s">
        <v>18</v>
      </c>
      <c r="J45" s="13" t="s">
        <v>146</v>
      </c>
      <c r="K45" s="14" t="s">
        <v>147</v>
      </c>
      <c r="L45" s="17">
        <f t="shared" si="3"/>
        <v>1.2997685185185182E-2</v>
      </c>
      <c r="M45">
        <f t="shared" si="4"/>
        <v>2</v>
      </c>
    </row>
    <row r="46" spans="1:13" x14ac:dyDescent="0.25">
      <c r="A46" s="11"/>
      <c r="B46" s="12"/>
      <c r="C46" s="12"/>
      <c r="D46" s="12"/>
      <c r="E46" s="12"/>
      <c r="F46" s="12"/>
      <c r="G46" s="9" t="s">
        <v>148</v>
      </c>
      <c r="H46" s="9" t="s">
        <v>70</v>
      </c>
      <c r="I46" s="3" t="s">
        <v>18</v>
      </c>
      <c r="J46" s="13" t="s">
        <v>149</v>
      </c>
      <c r="K46" s="14" t="s">
        <v>150</v>
      </c>
      <c r="L46" s="17">
        <f t="shared" si="3"/>
        <v>1.3888888888888867E-2</v>
      </c>
      <c r="M46">
        <f t="shared" si="4"/>
        <v>3</v>
      </c>
    </row>
    <row r="47" spans="1:13" x14ac:dyDescent="0.25">
      <c r="A47" s="11"/>
      <c r="B47" s="12"/>
      <c r="C47" s="12"/>
      <c r="D47" s="12"/>
      <c r="E47" s="12"/>
      <c r="F47" s="12"/>
      <c r="G47" s="9" t="s">
        <v>151</v>
      </c>
      <c r="H47" s="9" t="s">
        <v>70</v>
      </c>
      <c r="I47" s="3" t="s">
        <v>18</v>
      </c>
      <c r="J47" s="13" t="s">
        <v>152</v>
      </c>
      <c r="K47" s="14" t="s">
        <v>153</v>
      </c>
      <c r="L47" s="17">
        <f t="shared" si="3"/>
        <v>1.9571759259259247E-2</v>
      </c>
      <c r="M47">
        <f t="shared" si="4"/>
        <v>7</v>
      </c>
    </row>
    <row r="48" spans="1:13" x14ac:dyDescent="0.25">
      <c r="A48" s="11"/>
      <c r="B48" s="12"/>
      <c r="C48" s="12"/>
      <c r="D48" s="12"/>
      <c r="E48" s="12"/>
      <c r="F48" s="12"/>
      <c r="G48" s="9" t="s">
        <v>154</v>
      </c>
      <c r="H48" s="9" t="s">
        <v>70</v>
      </c>
      <c r="I48" s="3" t="s">
        <v>18</v>
      </c>
      <c r="J48" s="13" t="s">
        <v>155</v>
      </c>
      <c r="K48" s="14" t="s">
        <v>156</v>
      </c>
      <c r="L48" s="17">
        <f t="shared" si="3"/>
        <v>1.8796296296296311E-2</v>
      </c>
      <c r="M48">
        <f t="shared" si="4"/>
        <v>12</v>
      </c>
    </row>
    <row r="49" spans="1:13" x14ac:dyDescent="0.25">
      <c r="A49" s="11"/>
      <c r="B49" s="12"/>
      <c r="C49" s="12"/>
      <c r="D49" s="12"/>
      <c r="E49" s="9" t="s">
        <v>51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157</v>
      </c>
      <c r="H50" s="9" t="s">
        <v>70</v>
      </c>
      <c r="I50" s="3" t="s">
        <v>18</v>
      </c>
      <c r="J50" s="13" t="s">
        <v>158</v>
      </c>
      <c r="K50" s="14" t="s">
        <v>159</v>
      </c>
      <c r="L50" s="17">
        <f t="shared" si="3"/>
        <v>1.8125000000000058E-2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160</v>
      </c>
      <c r="H51" s="9" t="s">
        <v>70</v>
      </c>
      <c r="I51" s="3" t="s">
        <v>18</v>
      </c>
      <c r="J51" s="13" t="s">
        <v>161</v>
      </c>
      <c r="K51" s="14" t="s">
        <v>162</v>
      </c>
      <c r="L51" s="17">
        <f t="shared" si="3"/>
        <v>1.7592592592592604E-2</v>
      </c>
      <c r="M51">
        <f t="shared" si="4"/>
        <v>11</v>
      </c>
    </row>
    <row r="52" spans="1:13" x14ac:dyDescent="0.25">
      <c r="A52" s="11"/>
      <c r="B52" s="12"/>
      <c r="C52" s="12"/>
      <c r="D52" s="12"/>
      <c r="E52" s="12"/>
      <c r="F52" s="12"/>
      <c r="G52" s="9" t="s">
        <v>163</v>
      </c>
      <c r="H52" s="9" t="s">
        <v>70</v>
      </c>
      <c r="I52" s="3" t="s">
        <v>18</v>
      </c>
      <c r="J52" s="13" t="s">
        <v>164</v>
      </c>
      <c r="K52" s="14" t="s">
        <v>165</v>
      </c>
      <c r="L52" s="17">
        <f t="shared" si="3"/>
        <v>1.2974537037036993E-2</v>
      </c>
      <c r="M52">
        <f t="shared" si="4"/>
        <v>17</v>
      </c>
    </row>
    <row r="53" spans="1:13" x14ac:dyDescent="0.25">
      <c r="A53" s="11"/>
      <c r="B53" s="12"/>
      <c r="C53" s="12"/>
      <c r="D53" s="12"/>
      <c r="E53" s="12"/>
      <c r="F53" s="12"/>
      <c r="G53" s="9" t="s">
        <v>166</v>
      </c>
      <c r="H53" s="9" t="s">
        <v>70</v>
      </c>
      <c r="I53" s="3" t="s">
        <v>18</v>
      </c>
      <c r="J53" s="13" t="s">
        <v>167</v>
      </c>
      <c r="K53" s="14" t="s">
        <v>168</v>
      </c>
      <c r="L53" s="17">
        <f t="shared" si="3"/>
        <v>1.2800925925925855E-2</v>
      </c>
      <c r="M53">
        <f t="shared" si="4"/>
        <v>21</v>
      </c>
    </row>
    <row r="54" spans="1:13" x14ac:dyDescent="0.25">
      <c r="A54" s="11"/>
      <c r="B54" s="12"/>
      <c r="C54" s="9" t="s">
        <v>169</v>
      </c>
      <c r="D54" s="9" t="s">
        <v>170</v>
      </c>
      <c r="E54" s="9" t="s">
        <v>170</v>
      </c>
      <c r="F54" s="9" t="s">
        <v>15</v>
      </c>
      <c r="G54" s="9" t="s">
        <v>171</v>
      </c>
      <c r="H54" s="9" t="s">
        <v>70</v>
      </c>
      <c r="I54" s="3" t="s">
        <v>18</v>
      </c>
      <c r="J54" s="13" t="s">
        <v>172</v>
      </c>
      <c r="K54" s="14" t="s">
        <v>173</v>
      </c>
      <c r="L54" s="17">
        <f t="shared" si="3"/>
        <v>4.0902777777777732E-2</v>
      </c>
      <c r="M54">
        <f t="shared" si="4"/>
        <v>12</v>
      </c>
    </row>
    <row r="55" spans="1:13" x14ac:dyDescent="0.25">
      <c r="A55" s="11"/>
      <c r="B55" s="12"/>
      <c r="C55" s="9" t="s">
        <v>174</v>
      </c>
      <c r="D55" s="9" t="s">
        <v>175</v>
      </c>
      <c r="E55" s="9" t="s">
        <v>175</v>
      </c>
      <c r="F55" s="9" t="s">
        <v>15</v>
      </c>
      <c r="G55" s="9" t="s">
        <v>176</v>
      </c>
      <c r="H55" s="9" t="s">
        <v>70</v>
      </c>
      <c r="I55" s="3" t="s">
        <v>18</v>
      </c>
      <c r="J55" s="13" t="s">
        <v>177</v>
      </c>
      <c r="K55" s="14" t="s">
        <v>178</v>
      </c>
      <c r="L55" s="17">
        <f t="shared" si="3"/>
        <v>2.9247685185185224E-2</v>
      </c>
      <c r="M55">
        <f t="shared" si="4"/>
        <v>10</v>
      </c>
    </row>
    <row r="56" spans="1:13" x14ac:dyDescent="0.25">
      <c r="A56" s="11"/>
      <c r="B56" s="12"/>
      <c r="C56" s="9" t="s">
        <v>179</v>
      </c>
      <c r="D56" s="9" t="s">
        <v>180</v>
      </c>
      <c r="E56" s="9" t="s">
        <v>180</v>
      </c>
      <c r="F56" s="9" t="s">
        <v>15</v>
      </c>
      <c r="G56" s="9" t="s">
        <v>181</v>
      </c>
      <c r="H56" s="9" t="s">
        <v>70</v>
      </c>
      <c r="I56" s="3" t="s">
        <v>18</v>
      </c>
      <c r="J56" s="13" t="s">
        <v>182</v>
      </c>
      <c r="K56" s="14" t="s">
        <v>183</v>
      </c>
      <c r="L56" s="17">
        <f t="shared" si="3"/>
        <v>2.6793981481481488E-2</v>
      </c>
      <c r="M56">
        <f t="shared" si="4"/>
        <v>15</v>
      </c>
    </row>
    <row r="57" spans="1:13" x14ac:dyDescent="0.25">
      <c r="A57" s="11"/>
      <c r="B57" s="12"/>
      <c r="C57" s="9" t="s">
        <v>184</v>
      </c>
      <c r="D57" s="9" t="s">
        <v>185</v>
      </c>
      <c r="E57" s="9" t="s">
        <v>185</v>
      </c>
      <c r="F57" s="9" t="s">
        <v>15</v>
      </c>
      <c r="G57" s="9" t="s">
        <v>186</v>
      </c>
      <c r="H57" s="9" t="s">
        <v>70</v>
      </c>
      <c r="I57" s="3" t="s">
        <v>18</v>
      </c>
      <c r="J57" s="13" t="s">
        <v>187</v>
      </c>
      <c r="K57" s="14" t="s">
        <v>188</v>
      </c>
      <c r="L57" s="17">
        <f t="shared" si="3"/>
        <v>3.1782407407407454E-2</v>
      </c>
      <c r="M57">
        <f t="shared" si="4"/>
        <v>13</v>
      </c>
    </row>
    <row r="58" spans="1:13" x14ac:dyDescent="0.25">
      <c r="A58" s="3" t="s">
        <v>189</v>
      </c>
      <c r="B58" s="9" t="s">
        <v>190</v>
      </c>
      <c r="C58" s="10" t="s">
        <v>12</v>
      </c>
      <c r="D58" s="5"/>
      <c r="E58" s="5"/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9" t="s">
        <v>191</v>
      </c>
      <c r="D59" s="9" t="s">
        <v>192</v>
      </c>
      <c r="E59" s="9" t="s">
        <v>192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193</v>
      </c>
      <c r="H60" s="9" t="s">
        <v>70</v>
      </c>
      <c r="I60" s="3" t="s">
        <v>18</v>
      </c>
      <c r="J60" s="13" t="s">
        <v>194</v>
      </c>
      <c r="K60" s="14" t="s">
        <v>195</v>
      </c>
      <c r="L60" s="17">
        <f t="shared" si="3"/>
        <v>1.2349537037037062E-2</v>
      </c>
      <c r="M60">
        <f t="shared" si="4"/>
        <v>5</v>
      </c>
    </row>
    <row r="61" spans="1:13" x14ac:dyDescent="0.25">
      <c r="A61" s="11"/>
      <c r="B61" s="12"/>
      <c r="C61" s="12"/>
      <c r="D61" s="12"/>
      <c r="E61" s="12"/>
      <c r="F61" s="12"/>
      <c r="G61" s="9" t="s">
        <v>196</v>
      </c>
      <c r="H61" s="9" t="s">
        <v>70</v>
      </c>
      <c r="I61" s="3" t="s">
        <v>18</v>
      </c>
      <c r="J61" s="13" t="s">
        <v>197</v>
      </c>
      <c r="K61" s="14" t="s">
        <v>198</v>
      </c>
      <c r="L61" s="17">
        <f t="shared" si="3"/>
        <v>3.4675925925925943E-2</v>
      </c>
      <c r="M61">
        <f t="shared" si="4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199</v>
      </c>
      <c r="H62" s="9" t="s">
        <v>70</v>
      </c>
      <c r="I62" s="3" t="s">
        <v>18</v>
      </c>
      <c r="J62" s="13" t="s">
        <v>200</v>
      </c>
      <c r="K62" s="14" t="s">
        <v>201</v>
      </c>
      <c r="L62" s="17">
        <f t="shared" si="3"/>
        <v>2.7071759259259309E-2</v>
      </c>
      <c r="M62">
        <f t="shared" si="4"/>
        <v>14</v>
      </c>
    </row>
    <row r="63" spans="1:13" x14ac:dyDescent="0.25">
      <c r="A63" s="11"/>
      <c r="B63" s="12"/>
      <c r="C63" s="12"/>
      <c r="D63" s="12"/>
      <c r="E63" s="12"/>
      <c r="F63" s="12"/>
      <c r="G63" s="9" t="s">
        <v>202</v>
      </c>
      <c r="H63" s="9" t="s">
        <v>70</v>
      </c>
      <c r="I63" s="3" t="s">
        <v>18</v>
      </c>
      <c r="J63" s="13" t="s">
        <v>203</v>
      </c>
      <c r="K63" s="14" t="s">
        <v>204</v>
      </c>
      <c r="L63" s="17">
        <f t="shared" si="3"/>
        <v>1.1006944444444389E-2</v>
      </c>
      <c r="M63">
        <f t="shared" si="4"/>
        <v>17</v>
      </c>
    </row>
    <row r="64" spans="1:13" x14ac:dyDescent="0.25">
      <c r="A64" s="11"/>
      <c r="B64" s="12"/>
      <c r="C64" s="9" t="s">
        <v>67</v>
      </c>
      <c r="D64" s="9" t="s">
        <v>68</v>
      </c>
      <c r="E64" s="9" t="s">
        <v>68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205</v>
      </c>
      <c r="H65" s="9" t="s">
        <v>70</v>
      </c>
      <c r="I65" s="3" t="s">
        <v>18</v>
      </c>
      <c r="J65" s="13" t="s">
        <v>75</v>
      </c>
      <c r="K65" s="14" t="s">
        <v>206</v>
      </c>
      <c r="L65" s="17">
        <f t="shared" si="3"/>
        <v>1.1840277777777797E-2</v>
      </c>
      <c r="M65">
        <f t="shared" si="4"/>
        <v>6</v>
      </c>
    </row>
    <row r="66" spans="1:13" x14ac:dyDescent="0.25">
      <c r="A66" s="11"/>
      <c r="B66" s="12"/>
      <c r="C66" s="12"/>
      <c r="D66" s="12"/>
      <c r="E66" s="12"/>
      <c r="F66" s="12"/>
      <c r="G66" s="9" t="s">
        <v>207</v>
      </c>
      <c r="H66" s="9" t="s">
        <v>70</v>
      </c>
      <c r="I66" s="3" t="s">
        <v>18</v>
      </c>
      <c r="J66" s="13" t="s">
        <v>208</v>
      </c>
      <c r="K66" s="14" t="s">
        <v>209</v>
      </c>
      <c r="L66" s="17">
        <f t="shared" si="3"/>
        <v>1.4733796296296342E-2</v>
      </c>
      <c r="M66">
        <f t="shared" si="4"/>
        <v>9</v>
      </c>
    </row>
    <row r="67" spans="1:13" x14ac:dyDescent="0.25">
      <c r="A67" s="11"/>
      <c r="B67" s="12"/>
      <c r="C67" s="12"/>
      <c r="D67" s="12"/>
      <c r="E67" s="12"/>
      <c r="F67" s="12"/>
      <c r="G67" s="9" t="s">
        <v>210</v>
      </c>
      <c r="H67" s="9" t="s">
        <v>70</v>
      </c>
      <c r="I67" s="3" t="s">
        <v>18</v>
      </c>
      <c r="J67" s="13" t="s">
        <v>211</v>
      </c>
      <c r="K67" s="14" t="s">
        <v>212</v>
      </c>
      <c r="L67" s="17">
        <f t="shared" ref="L67:L129" si="5">K67-J67</f>
        <v>1.4965277777777786E-2</v>
      </c>
      <c r="M67">
        <f t="shared" ref="M67:M129" si="6">HOUR(J67)</f>
        <v>12</v>
      </c>
    </row>
    <row r="68" spans="1:13" x14ac:dyDescent="0.25">
      <c r="A68" s="11"/>
      <c r="B68" s="12"/>
      <c r="C68" s="12"/>
      <c r="D68" s="12"/>
      <c r="E68" s="12"/>
      <c r="F68" s="12"/>
      <c r="G68" s="9" t="s">
        <v>213</v>
      </c>
      <c r="H68" s="9" t="s">
        <v>70</v>
      </c>
      <c r="I68" s="3" t="s">
        <v>18</v>
      </c>
      <c r="J68" s="13" t="s">
        <v>214</v>
      </c>
      <c r="K68" s="14" t="s">
        <v>215</v>
      </c>
      <c r="L68" s="17">
        <f t="shared" si="5"/>
        <v>1.4247685185185155E-2</v>
      </c>
      <c r="M68">
        <f t="shared" si="6"/>
        <v>15</v>
      </c>
    </row>
    <row r="69" spans="1:13" x14ac:dyDescent="0.25">
      <c r="A69" s="11"/>
      <c r="B69" s="12"/>
      <c r="C69" s="12"/>
      <c r="D69" s="12"/>
      <c r="E69" s="12"/>
      <c r="F69" s="12"/>
      <c r="G69" s="9" t="s">
        <v>216</v>
      </c>
      <c r="H69" s="9" t="s">
        <v>70</v>
      </c>
      <c r="I69" s="3" t="s">
        <v>18</v>
      </c>
      <c r="J69" s="13" t="s">
        <v>217</v>
      </c>
      <c r="K69" s="14" t="s">
        <v>218</v>
      </c>
      <c r="L69" s="17">
        <f t="shared" si="5"/>
        <v>1.2465277777777839E-2</v>
      </c>
      <c r="M69">
        <f t="shared" si="6"/>
        <v>18</v>
      </c>
    </row>
    <row r="70" spans="1:13" x14ac:dyDescent="0.25">
      <c r="A70" s="11"/>
      <c r="B70" s="12"/>
      <c r="C70" s="12"/>
      <c r="D70" s="12"/>
      <c r="E70" s="12"/>
      <c r="F70" s="12"/>
      <c r="G70" s="9" t="s">
        <v>219</v>
      </c>
      <c r="H70" s="9" t="s">
        <v>70</v>
      </c>
      <c r="I70" s="3" t="s">
        <v>18</v>
      </c>
      <c r="J70" s="13" t="s">
        <v>220</v>
      </c>
      <c r="K70" s="14" t="s">
        <v>221</v>
      </c>
      <c r="L70" s="17">
        <f t="shared" si="5"/>
        <v>1.2442129629629761E-2</v>
      </c>
      <c r="M70">
        <f t="shared" si="6"/>
        <v>20</v>
      </c>
    </row>
    <row r="71" spans="1:13" x14ac:dyDescent="0.25">
      <c r="A71" s="11"/>
      <c r="B71" s="12"/>
      <c r="C71" s="9" t="s">
        <v>114</v>
      </c>
      <c r="D71" s="9" t="s">
        <v>115</v>
      </c>
      <c r="E71" s="9" t="s">
        <v>115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222</v>
      </c>
      <c r="H72" s="9" t="s">
        <v>70</v>
      </c>
      <c r="I72" s="3" t="s">
        <v>18</v>
      </c>
      <c r="J72" s="13" t="s">
        <v>223</v>
      </c>
      <c r="K72" s="14" t="s">
        <v>224</v>
      </c>
      <c r="L72" s="17">
        <f t="shared" si="5"/>
        <v>1.0590277777777768E-2</v>
      </c>
      <c r="M72">
        <f t="shared" si="6"/>
        <v>4</v>
      </c>
    </row>
    <row r="73" spans="1:13" x14ac:dyDescent="0.25">
      <c r="A73" s="11"/>
      <c r="B73" s="12"/>
      <c r="C73" s="12"/>
      <c r="D73" s="12"/>
      <c r="E73" s="12"/>
      <c r="F73" s="12"/>
      <c r="G73" s="9" t="s">
        <v>225</v>
      </c>
      <c r="H73" s="9" t="s">
        <v>70</v>
      </c>
      <c r="I73" s="3" t="s">
        <v>18</v>
      </c>
      <c r="J73" s="13" t="s">
        <v>226</v>
      </c>
      <c r="K73" s="14" t="s">
        <v>227</v>
      </c>
      <c r="L73" s="17">
        <f t="shared" si="5"/>
        <v>1.6331018518518536E-2</v>
      </c>
      <c r="M73">
        <f t="shared" si="6"/>
        <v>6</v>
      </c>
    </row>
    <row r="74" spans="1:13" x14ac:dyDescent="0.25">
      <c r="A74" s="11"/>
      <c r="B74" s="12"/>
      <c r="C74" s="12"/>
      <c r="D74" s="12"/>
      <c r="E74" s="12"/>
      <c r="F74" s="12"/>
      <c r="G74" s="9" t="s">
        <v>228</v>
      </c>
      <c r="H74" s="9" t="s">
        <v>70</v>
      </c>
      <c r="I74" s="3" t="s">
        <v>18</v>
      </c>
      <c r="J74" s="13" t="s">
        <v>229</v>
      </c>
      <c r="K74" s="14" t="s">
        <v>230</v>
      </c>
      <c r="L74" s="17">
        <f t="shared" si="5"/>
        <v>1.1018518518518539E-2</v>
      </c>
      <c r="M74">
        <f t="shared" si="6"/>
        <v>7</v>
      </c>
    </row>
    <row r="75" spans="1:13" x14ac:dyDescent="0.25">
      <c r="A75" s="11"/>
      <c r="B75" s="12"/>
      <c r="C75" s="12"/>
      <c r="D75" s="12"/>
      <c r="E75" s="12"/>
      <c r="F75" s="12"/>
      <c r="G75" s="9" t="s">
        <v>231</v>
      </c>
      <c r="H75" s="9" t="s">
        <v>70</v>
      </c>
      <c r="I75" s="3" t="s">
        <v>18</v>
      </c>
      <c r="J75" s="13" t="s">
        <v>232</v>
      </c>
      <c r="K75" s="14" t="s">
        <v>233</v>
      </c>
      <c r="L75" s="17">
        <f t="shared" si="5"/>
        <v>1.2673611111111149E-2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234</v>
      </c>
      <c r="H76" s="9" t="s">
        <v>70</v>
      </c>
      <c r="I76" s="3" t="s">
        <v>18</v>
      </c>
      <c r="J76" s="13" t="s">
        <v>235</v>
      </c>
      <c r="K76" s="14" t="s">
        <v>236</v>
      </c>
      <c r="L76" s="17">
        <f t="shared" si="5"/>
        <v>4.0393518518518579E-2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237</v>
      </c>
      <c r="H77" s="9" t="s">
        <v>70</v>
      </c>
      <c r="I77" s="3" t="s">
        <v>18</v>
      </c>
      <c r="J77" s="13" t="s">
        <v>238</v>
      </c>
      <c r="K77" s="14" t="s">
        <v>239</v>
      </c>
      <c r="L77" s="17">
        <f t="shared" si="5"/>
        <v>4.7824074074074074E-2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240</v>
      </c>
      <c r="H78" s="9" t="s">
        <v>70</v>
      </c>
      <c r="I78" s="3" t="s">
        <v>18</v>
      </c>
      <c r="J78" s="13" t="s">
        <v>241</v>
      </c>
      <c r="K78" s="14" t="s">
        <v>242</v>
      </c>
      <c r="L78" s="17">
        <f t="shared" si="5"/>
        <v>3.0057870370370443E-2</v>
      </c>
      <c r="M78">
        <f t="shared" si="6"/>
        <v>14</v>
      </c>
    </row>
    <row r="79" spans="1:13" x14ac:dyDescent="0.25">
      <c r="A79" s="11"/>
      <c r="B79" s="12"/>
      <c r="C79" s="12"/>
      <c r="D79" s="12"/>
      <c r="E79" s="12"/>
      <c r="F79" s="12"/>
      <c r="G79" s="9" t="s">
        <v>243</v>
      </c>
      <c r="H79" s="9" t="s">
        <v>70</v>
      </c>
      <c r="I79" s="3" t="s">
        <v>18</v>
      </c>
      <c r="J79" s="13" t="s">
        <v>244</v>
      </c>
      <c r="K79" s="14" t="s">
        <v>245</v>
      </c>
      <c r="L79" s="17">
        <f t="shared" si="5"/>
        <v>2.5439814814814832E-2</v>
      </c>
      <c r="M79">
        <f t="shared" si="6"/>
        <v>14</v>
      </c>
    </row>
    <row r="80" spans="1:13" x14ac:dyDescent="0.25">
      <c r="A80" s="11"/>
      <c r="B80" s="12"/>
      <c r="C80" s="9" t="s">
        <v>128</v>
      </c>
      <c r="D80" s="9" t="s">
        <v>129</v>
      </c>
      <c r="E80" s="10" t="s">
        <v>12</v>
      </c>
      <c r="F80" s="5"/>
      <c r="G80" s="5"/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9" t="s">
        <v>246</v>
      </c>
      <c r="F81" s="9" t="s">
        <v>15</v>
      </c>
      <c r="G81" s="9" t="s">
        <v>247</v>
      </c>
      <c r="H81" s="9" t="s">
        <v>70</v>
      </c>
      <c r="I81" s="3" t="s">
        <v>18</v>
      </c>
      <c r="J81" s="13" t="s">
        <v>248</v>
      </c>
      <c r="K81" s="14" t="s">
        <v>249</v>
      </c>
      <c r="L81" s="17">
        <f t="shared" si="5"/>
        <v>1.3784722222222268E-2</v>
      </c>
      <c r="M81">
        <f t="shared" si="6"/>
        <v>15</v>
      </c>
    </row>
    <row r="82" spans="1:13" x14ac:dyDescent="0.25">
      <c r="A82" s="11"/>
      <c r="B82" s="12"/>
      <c r="C82" s="12"/>
      <c r="D82" s="12"/>
      <c r="E82" s="9" t="s">
        <v>250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251</v>
      </c>
      <c r="H83" s="9" t="s">
        <v>70</v>
      </c>
      <c r="I83" s="3" t="s">
        <v>18</v>
      </c>
      <c r="J83" s="13" t="s">
        <v>252</v>
      </c>
      <c r="K83" s="14" t="s">
        <v>253</v>
      </c>
      <c r="L83" s="17">
        <f t="shared" si="5"/>
        <v>4.9976851851851856E-2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254</v>
      </c>
      <c r="H84" s="9" t="s">
        <v>70</v>
      </c>
      <c r="I84" s="3" t="s">
        <v>18</v>
      </c>
      <c r="J84" s="13" t="s">
        <v>255</v>
      </c>
      <c r="K84" s="14" t="s">
        <v>256</v>
      </c>
      <c r="L84" s="17">
        <f t="shared" si="5"/>
        <v>4.9849537037037039E-2</v>
      </c>
      <c r="M84">
        <f t="shared" si="6"/>
        <v>11</v>
      </c>
    </row>
    <row r="85" spans="1:13" x14ac:dyDescent="0.25">
      <c r="A85" s="11"/>
      <c r="B85" s="12"/>
      <c r="C85" s="12"/>
      <c r="D85" s="12"/>
      <c r="E85" s="12"/>
      <c r="F85" s="12"/>
      <c r="G85" s="9" t="s">
        <v>257</v>
      </c>
      <c r="H85" s="9" t="s">
        <v>70</v>
      </c>
      <c r="I85" s="3" t="s">
        <v>18</v>
      </c>
      <c r="J85" s="13" t="s">
        <v>258</v>
      </c>
      <c r="K85" s="14" t="s">
        <v>259</v>
      </c>
      <c r="L85" s="17">
        <f t="shared" si="5"/>
        <v>4.4965277777777812E-2</v>
      </c>
      <c r="M85">
        <f t="shared" si="6"/>
        <v>12</v>
      </c>
    </row>
    <row r="86" spans="1:13" x14ac:dyDescent="0.25">
      <c r="A86" s="11"/>
      <c r="B86" s="12"/>
      <c r="C86" s="12"/>
      <c r="D86" s="12"/>
      <c r="E86" s="12"/>
      <c r="F86" s="12"/>
      <c r="G86" s="9" t="s">
        <v>260</v>
      </c>
      <c r="H86" s="9" t="s">
        <v>70</v>
      </c>
      <c r="I86" s="3" t="s">
        <v>18</v>
      </c>
      <c r="J86" s="13" t="s">
        <v>261</v>
      </c>
      <c r="K86" s="14" t="s">
        <v>262</v>
      </c>
      <c r="L86" s="17">
        <f t="shared" si="5"/>
        <v>3.0578703703703747E-2</v>
      </c>
      <c r="M86">
        <f t="shared" si="6"/>
        <v>14</v>
      </c>
    </row>
    <row r="87" spans="1:13" x14ac:dyDescent="0.25">
      <c r="A87" s="11"/>
      <c r="B87" s="12"/>
      <c r="C87" s="12"/>
      <c r="D87" s="12"/>
      <c r="E87" s="12"/>
      <c r="F87" s="12"/>
      <c r="G87" s="9" t="s">
        <v>263</v>
      </c>
      <c r="H87" s="9" t="s">
        <v>70</v>
      </c>
      <c r="I87" s="3" t="s">
        <v>18</v>
      </c>
      <c r="J87" s="13" t="s">
        <v>264</v>
      </c>
      <c r="K87" s="14" t="s">
        <v>265</v>
      </c>
      <c r="L87" s="17">
        <f t="shared" si="5"/>
        <v>1.7349537037037122E-2</v>
      </c>
      <c r="M87">
        <f t="shared" si="6"/>
        <v>14</v>
      </c>
    </row>
    <row r="88" spans="1:13" x14ac:dyDescent="0.25">
      <c r="A88" s="11"/>
      <c r="B88" s="12"/>
      <c r="C88" s="12"/>
      <c r="D88" s="12"/>
      <c r="E88" s="12"/>
      <c r="F88" s="12"/>
      <c r="G88" s="9" t="s">
        <v>266</v>
      </c>
      <c r="H88" s="9" t="s">
        <v>70</v>
      </c>
      <c r="I88" s="3" t="s">
        <v>18</v>
      </c>
      <c r="J88" s="13" t="s">
        <v>267</v>
      </c>
      <c r="K88" s="14" t="s">
        <v>268</v>
      </c>
      <c r="L88" s="17">
        <f t="shared" si="5"/>
        <v>2.0370370370370372E-2</v>
      </c>
      <c r="M88">
        <f t="shared" si="6"/>
        <v>14</v>
      </c>
    </row>
    <row r="89" spans="1:13" x14ac:dyDescent="0.25">
      <c r="A89" s="11"/>
      <c r="B89" s="12"/>
      <c r="C89" s="9" t="s">
        <v>134</v>
      </c>
      <c r="D89" s="9" t="s">
        <v>135</v>
      </c>
      <c r="E89" s="9" t="s">
        <v>135</v>
      </c>
      <c r="F89" s="9" t="s">
        <v>15</v>
      </c>
      <c r="G89" s="9" t="s">
        <v>269</v>
      </c>
      <c r="H89" s="9" t="s">
        <v>70</v>
      </c>
      <c r="I89" s="3" t="s">
        <v>18</v>
      </c>
      <c r="J89" s="13" t="s">
        <v>270</v>
      </c>
      <c r="K89" s="14" t="s">
        <v>271</v>
      </c>
      <c r="L89" s="17">
        <f t="shared" si="5"/>
        <v>1.3749999999999984E-2</v>
      </c>
      <c r="M89">
        <f t="shared" si="6"/>
        <v>6</v>
      </c>
    </row>
    <row r="90" spans="1:13" x14ac:dyDescent="0.25">
      <c r="A90" s="11"/>
      <c r="B90" s="12"/>
      <c r="C90" s="9" t="s">
        <v>41</v>
      </c>
      <c r="D90" s="9" t="s">
        <v>42</v>
      </c>
      <c r="E90" s="9" t="s">
        <v>42</v>
      </c>
      <c r="F90" s="9" t="s">
        <v>15</v>
      </c>
      <c r="G90" s="9" t="s">
        <v>272</v>
      </c>
      <c r="H90" s="9" t="s">
        <v>70</v>
      </c>
      <c r="I90" s="3" t="s">
        <v>18</v>
      </c>
      <c r="J90" s="13" t="s">
        <v>273</v>
      </c>
      <c r="K90" s="14" t="s">
        <v>274</v>
      </c>
      <c r="L90" s="17">
        <f t="shared" si="5"/>
        <v>3.6666666666666681E-2</v>
      </c>
      <c r="M90">
        <f t="shared" si="6"/>
        <v>9</v>
      </c>
    </row>
    <row r="91" spans="1:13" x14ac:dyDescent="0.25">
      <c r="A91" s="11"/>
      <c r="B91" s="12"/>
      <c r="C91" s="9" t="s">
        <v>139</v>
      </c>
      <c r="D91" s="9" t="s">
        <v>140</v>
      </c>
      <c r="E91" s="9" t="s">
        <v>140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275</v>
      </c>
      <c r="H92" s="9" t="s">
        <v>70</v>
      </c>
      <c r="I92" s="3" t="s">
        <v>18</v>
      </c>
      <c r="J92" s="13" t="s">
        <v>276</v>
      </c>
      <c r="K92" s="14" t="s">
        <v>277</v>
      </c>
      <c r="L92" s="17">
        <f t="shared" si="5"/>
        <v>2.6851851851851904E-2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278</v>
      </c>
      <c r="H93" s="9" t="s">
        <v>70</v>
      </c>
      <c r="I93" s="3" t="s">
        <v>18</v>
      </c>
      <c r="J93" s="13" t="s">
        <v>279</v>
      </c>
      <c r="K93" s="14" t="s">
        <v>280</v>
      </c>
      <c r="L93" s="17">
        <f t="shared" si="5"/>
        <v>3.1053240740740728E-2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281</v>
      </c>
      <c r="H94" s="9" t="s">
        <v>70</v>
      </c>
      <c r="I94" s="3" t="s">
        <v>18</v>
      </c>
      <c r="J94" s="13" t="s">
        <v>282</v>
      </c>
      <c r="K94" s="14" t="s">
        <v>283</v>
      </c>
      <c r="L94" s="17">
        <f t="shared" si="5"/>
        <v>3.4155092592592584E-2</v>
      </c>
      <c r="M94">
        <f t="shared" si="6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284</v>
      </c>
      <c r="H95" s="9" t="s">
        <v>70</v>
      </c>
      <c r="I95" s="3" t="s">
        <v>18</v>
      </c>
      <c r="J95" s="13" t="s">
        <v>285</v>
      </c>
      <c r="K95" s="14" t="s">
        <v>286</v>
      </c>
      <c r="L95" s="17">
        <f t="shared" si="5"/>
        <v>2.1168981481481497E-2</v>
      </c>
      <c r="M95">
        <f t="shared" si="6"/>
        <v>13</v>
      </c>
    </row>
    <row r="96" spans="1:13" x14ac:dyDescent="0.25">
      <c r="A96" s="11"/>
      <c r="B96" s="12"/>
      <c r="C96" s="12"/>
      <c r="D96" s="12"/>
      <c r="E96" s="12"/>
      <c r="F96" s="12"/>
      <c r="G96" s="9" t="s">
        <v>287</v>
      </c>
      <c r="H96" s="9" t="s">
        <v>70</v>
      </c>
      <c r="I96" s="3" t="s">
        <v>18</v>
      </c>
      <c r="J96" s="13" t="s">
        <v>288</v>
      </c>
      <c r="K96" s="14" t="s">
        <v>289</v>
      </c>
      <c r="L96" s="17">
        <f t="shared" si="5"/>
        <v>2.675925925925926E-2</v>
      </c>
      <c r="M96">
        <f t="shared" si="6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290</v>
      </c>
      <c r="H97" s="9" t="s">
        <v>70</v>
      </c>
      <c r="I97" s="3" t="s">
        <v>18</v>
      </c>
      <c r="J97" s="13" t="s">
        <v>291</v>
      </c>
      <c r="K97" s="14" t="s">
        <v>292</v>
      </c>
      <c r="L97" s="17">
        <f t="shared" si="5"/>
        <v>2.0150462962962967E-2</v>
      </c>
      <c r="M97">
        <f t="shared" si="6"/>
        <v>15</v>
      </c>
    </row>
    <row r="98" spans="1:13" x14ac:dyDescent="0.25">
      <c r="A98" s="11"/>
      <c r="B98" s="12"/>
      <c r="C98" s="12"/>
      <c r="D98" s="12"/>
      <c r="E98" s="12"/>
      <c r="F98" s="12"/>
      <c r="G98" s="9" t="s">
        <v>293</v>
      </c>
      <c r="H98" s="9" t="s">
        <v>70</v>
      </c>
      <c r="I98" s="3" t="s">
        <v>18</v>
      </c>
      <c r="J98" s="13" t="s">
        <v>294</v>
      </c>
      <c r="K98" s="14" t="s">
        <v>295</v>
      </c>
      <c r="L98" s="17">
        <f t="shared" si="5"/>
        <v>2.2673611111111103E-2</v>
      </c>
      <c r="M98">
        <f t="shared" si="6"/>
        <v>16</v>
      </c>
    </row>
    <row r="99" spans="1:13" x14ac:dyDescent="0.25">
      <c r="A99" s="11"/>
      <c r="B99" s="12"/>
      <c r="C99" s="9" t="s">
        <v>46</v>
      </c>
      <c r="D99" s="9" t="s">
        <v>47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47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296</v>
      </c>
      <c r="H101" s="9" t="s">
        <v>70</v>
      </c>
      <c r="I101" s="3" t="s">
        <v>18</v>
      </c>
      <c r="J101" s="13" t="s">
        <v>297</v>
      </c>
      <c r="K101" s="14" t="s">
        <v>298</v>
      </c>
      <c r="L101" s="17">
        <f t="shared" si="5"/>
        <v>1.591435185185186E-2</v>
      </c>
      <c r="M101">
        <f t="shared" si="6"/>
        <v>4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299</v>
      </c>
      <c r="H102" s="9" t="s">
        <v>70</v>
      </c>
      <c r="I102" s="3" t="s">
        <v>18</v>
      </c>
      <c r="J102" s="13" t="s">
        <v>300</v>
      </c>
      <c r="K102" s="14" t="s">
        <v>301</v>
      </c>
      <c r="L102" s="17">
        <f t="shared" si="5"/>
        <v>9.3287037037036447E-3</v>
      </c>
      <c r="M102">
        <f t="shared" si="6"/>
        <v>22</v>
      </c>
    </row>
    <row r="103" spans="1:13" x14ac:dyDescent="0.25">
      <c r="A103" s="11"/>
      <c r="B103" s="12"/>
      <c r="C103" s="12"/>
      <c r="D103" s="12"/>
      <c r="E103" s="9" t="s">
        <v>51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302</v>
      </c>
      <c r="H104" s="9" t="s">
        <v>70</v>
      </c>
      <c r="I104" s="3" t="s">
        <v>18</v>
      </c>
      <c r="J104" s="13" t="s">
        <v>303</v>
      </c>
      <c r="K104" s="14" t="s">
        <v>304</v>
      </c>
      <c r="L104" s="17">
        <f t="shared" si="5"/>
        <v>2.270833333333333E-2</v>
      </c>
      <c r="M104">
        <f t="shared" si="6"/>
        <v>5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305</v>
      </c>
      <c r="H105" s="9" t="s">
        <v>70</v>
      </c>
      <c r="I105" s="3" t="s">
        <v>18</v>
      </c>
      <c r="J105" s="13" t="s">
        <v>306</v>
      </c>
      <c r="K105" s="14" t="s">
        <v>307</v>
      </c>
      <c r="L105" s="17">
        <f t="shared" si="5"/>
        <v>2.6689814814814805E-2</v>
      </c>
      <c r="M105">
        <f t="shared" si="6"/>
        <v>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308</v>
      </c>
      <c r="H106" s="9" t="s">
        <v>70</v>
      </c>
      <c r="I106" s="3" t="s">
        <v>18</v>
      </c>
      <c r="J106" s="13" t="s">
        <v>309</v>
      </c>
      <c r="K106" s="14" t="s">
        <v>310</v>
      </c>
      <c r="L106" s="17">
        <f t="shared" si="5"/>
        <v>5.4641203703703733E-2</v>
      </c>
      <c r="M106">
        <f t="shared" si="6"/>
        <v>9</v>
      </c>
    </row>
    <row r="107" spans="1:13" x14ac:dyDescent="0.25">
      <c r="A107" s="11"/>
      <c r="B107" s="12"/>
      <c r="C107" s="9" t="s">
        <v>169</v>
      </c>
      <c r="D107" s="9" t="s">
        <v>170</v>
      </c>
      <c r="E107" s="9" t="s">
        <v>170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311</v>
      </c>
      <c r="H108" s="9" t="s">
        <v>70</v>
      </c>
      <c r="I108" s="3" t="s">
        <v>18</v>
      </c>
      <c r="J108" s="13" t="s">
        <v>312</v>
      </c>
      <c r="K108" s="14" t="s">
        <v>313</v>
      </c>
      <c r="L108" s="17">
        <f t="shared" si="5"/>
        <v>1.6388888888888953E-2</v>
      </c>
      <c r="M108">
        <f t="shared" si="6"/>
        <v>9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314</v>
      </c>
      <c r="H109" s="9" t="s">
        <v>70</v>
      </c>
      <c r="I109" s="3" t="s">
        <v>18</v>
      </c>
      <c r="J109" s="13" t="s">
        <v>315</v>
      </c>
      <c r="K109" s="14" t="s">
        <v>316</v>
      </c>
      <c r="L109" s="17">
        <f t="shared" si="5"/>
        <v>2.4918981481481639E-2</v>
      </c>
      <c r="M109">
        <f t="shared" si="6"/>
        <v>16</v>
      </c>
    </row>
    <row r="110" spans="1:13" x14ac:dyDescent="0.25">
      <c r="A110" s="11"/>
      <c r="B110" s="12"/>
      <c r="C110" s="9" t="s">
        <v>317</v>
      </c>
      <c r="D110" s="9" t="s">
        <v>318</v>
      </c>
      <c r="E110" s="9" t="s">
        <v>318</v>
      </c>
      <c r="F110" s="9" t="s">
        <v>15</v>
      </c>
      <c r="G110" s="9" t="s">
        <v>319</v>
      </c>
      <c r="H110" s="9" t="s">
        <v>70</v>
      </c>
      <c r="I110" s="3" t="s">
        <v>18</v>
      </c>
      <c r="J110" s="13" t="s">
        <v>320</v>
      </c>
      <c r="K110" s="14" t="s">
        <v>321</v>
      </c>
      <c r="L110" s="17">
        <f t="shared" si="5"/>
        <v>5.9988425925925848E-2</v>
      </c>
      <c r="M110">
        <f t="shared" si="6"/>
        <v>10</v>
      </c>
    </row>
    <row r="111" spans="1:13" x14ac:dyDescent="0.25">
      <c r="A111" s="11"/>
      <c r="B111" s="12"/>
      <c r="C111" s="9" t="s">
        <v>322</v>
      </c>
      <c r="D111" s="9" t="s">
        <v>323</v>
      </c>
      <c r="E111" s="10" t="s">
        <v>12</v>
      </c>
      <c r="F111" s="5"/>
      <c r="G111" s="5"/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9" t="s">
        <v>324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325</v>
      </c>
      <c r="H113" s="9" t="s">
        <v>326</v>
      </c>
      <c r="I113" s="3" t="s">
        <v>18</v>
      </c>
      <c r="J113" s="13" t="s">
        <v>327</v>
      </c>
      <c r="K113" s="14" t="s">
        <v>328</v>
      </c>
      <c r="L113" s="17">
        <f t="shared" si="5"/>
        <v>1.4525462962962921E-2</v>
      </c>
      <c r="M113">
        <f t="shared" si="6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329</v>
      </c>
      <c r="H114" s="9" t="s">
        <v>326</v>
      </c>
      <c r="I114" s="3" t="s">
        <v>18</v>
      </c>
      <c r="J114" s="13" t="s">
        <v>330</v>
      </c>
      <c r="K114" s="14" t="s">
        <v>331</v>
      </c>
      <c r="L114" s="17">
        <f t="shared" si="5"/>
        <v>1.5648148148148133E-2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332</v>
      </c>
      <c r="H115" s="9" t="s">
        <v>326</v>
      </c>
      <c r="I115" s="3" t="s">
        <v>18</v>
      </c>
      <c r="J115" s="13" t="s">
        <v>333</v>
      </c>
      <c r="K115" s="14" t="s">
        <v>334</v>
      </c>
      <c r="L115" s="17">
        <f t="shared" si="5"/>
        <v>1.2824074074074043E-2</v>
      </c>
      <c r="M115">
        <f t="shared" si="6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335</v>
      </c>
      <c r="H116" s="9" t="s">
        <v>326</v>
      </c>
      <c r="I116" s="3" t="s">
        <v>18</v>
      </c>
      <c r="J116" s="13" t="s">
        <v>336</v>
      </c>
      <c r="K116" s="14" t="s">
        <v>337</v>
      </c>
      <c r="L116" s="17">
        <f t="shared" si="5"/>
        <v>3.3506944444444464E-2</v>
      </c>
      <c r="M116">
        <f t="shared" si="6"/>
        <v>9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338</v>
      </c>
      <c r="H117" s="9" t="s">
        <v>326</v>
      </c>
      <c r="I117" s="3" t="s">
        <v>18</v>
      </c>
      <c r="J117" s="13" t="s">
        <v>339</v>
      </c>
      <c r="K117" s="14" t="s">
        <v>340</v>
      </c>
      <c r="L117" s="17">
        <f t="shared" si="5"/>
        <v>5.5277777777777759E-2</v>
      </c>
      <c r="M117">
        <f t="shared" si="6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341</v>
      </c>
      <c r="H118" s="9" t="s">
        <v>326</v>
      </c>
      <c r="I118" s="3" t="s">
        <v>18</v>
      </c>
      <c r="J118" s="13" t="s">
        <v>342</v>
      </c>
      <c r="K118" s="14" t="s">
        <v>343</v>
      </c>
      <c r="L118" s="17">
        <f t="shared" si="5"/>
        <v>4.1180555555555554E-2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344</v>
      </c>
      <c r="H119" s="9" t="s">
        <v>326</v>
      </c>
      <c r="I119" s="3" t="s">
        <v>18</v>
      </c>
      <c r="J119" s="13" t="s">
        <v>345</v>
      </c>
      <c r="K119" s="14" t="s">
        <v>346</v>
      </c>
      <c r="L119" s="17">
        <f t="shared" si="5"/>
        <v>4.8622685185185199E-2</v>
      </c>
      <c r="M119">
        <f t="shared" si="6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347</v>
      </c>
      <c r="H120" s="9" t="s">
        <v>326</v>
      </c>
      <c r="I120" s="3" t="s">
        <v>18</v>
      </c>
      <c r="J120" s="13" t="s">
        <v>348</v>
      </c>
      <c r="K120" s="14" t="s">
        <v>349</v>
      </c>
      <c r="L120" s="17">
        <f t="shared" si="5"/>
        <v>4.7222222222222276E-2</v>
      </c>
      <c r="M120">
        <f t="shared" si="6"/>
        <v>12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350</v>
      </c>
      <c r="H121" s="9" t="s">
        <v>326</v>
      </c>
      <c r="I121" s="3" t="s">
        <v>18</v>
      </c>
      <c r="J121" s="13" t="s">
        <v>351</v>
      </c>
      <c r="K121" s="14" t="s">
        <v>352</v>
      </c>
      <c r="L121" s="17">
        <f t="shared" si="5"/>
        <v>3.0636574074074163E-2</v>
      </c>
      <c r="M121">
        <f t="shared" si="6"/>
        <v>14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353</v>
      </c>
      <c r="H122" s="9" t="s">
        <v>326</v>
      </c>
      <c r="I122" s="3" t="s">
        <v>18</v>
      </c>
      <c r="J122" s="13" t="s">
        <v>354</v>
      </c>
      <c r="K122" s="14" t="s">
        <v>355</v>
      </c>
      <c r="L122" s="17">
        <f t="shared" si="5"/>
        <v>1.1238425925925943E-2</v>
      </c>
      <c r="M122">
        <f t="shared" si="6"/>
        <v>18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356</v>
      </c>
      <c r="H123" s="9" t="s">
        <v>326</v>
      </c>
      <c r="I123" s="3" t="s">
        <v>18</v>
      </c>
      <c r="J123" s="13" t="s">
        <v>357</v>
      </c>
      <c r="K123" s="14" t="s">
        <v>358</v>
      </c>
      <c r="L123" s="17">
        <f t="shared" si="5"/>
        <v>1.1712962962962981E-2</v>
      </c>
      <c r="M123">
        <f t="shared" si="6"/>
        <v>23</v>
      </c>
    </row>
    <row r="124" spans="1:13" x14ac:dyDescent="0.25">
      <c r="A124" s="11"/>
      <c r="B124" s="12"/>
      <c r="C124" s="12"/>
      <c r="D124" s="12"/>
      <c r="E124" s="9" t="s">
        <v>323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359</v>
      </c>
      <c r="H125" s="9" t="s">
        <v>326</v>
      </c>
      <c r="I125" s="3" t="s">
        <v>18</v>
      </c>
      <c r="J125" s="13" t="s">
        <v>360</v>
      </c>
      <c r="K125" s="14" t="s">
        <v>361</v>
      </c>
      <c r="L125" s="17">
        <f t="shared" si="5"/>
        <v>5.3217592592592622E-2</v>
      </c>
      <c r="M125">
        <f t="shared" si="6"/>
        <v>10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362</v>
      </c>
      <c r="H126" s="9" t="s">
        <v>326</v>
      </c>
      <c r="I126" s="3" t="s">
        <v>18</v>
      </c>
      <c r="J126" s="13" t="s">
        <v>363</v>
      </c>
      <c r="K126" s="14" t="s">
        <v>364</v>
      </c>
      <c r="L126" s="17">
        <f t="shared" si="5"/>
        <v>4.4502314814814758E-2</v>
      </c>
      <c r="M126">
        <f t="shared" si="6"/>
        <v>11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365</v>
      </c>
      <c r="H127" s="9" t="s">
        <v>326</v>
      </c>
      <c r="I127" s="3" t="s">
        <v>18</v>
      </c>
      <c r="J127" s="13" t="s">
        <v>366</v>
      </c>
      <c r="K127" s="14" t="s">
        <v>367</v>
      </c>
      <c r="L127" s="17">
        <f t="shared" si="5"/>
        <v>1.5763888888888911E-2</v>
      </c>
      <c r="M127">
        <f t="shared" si="6"/>
        <v>15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368</v>
      </c>
      <c r="H128" s="9" t="s">
        <v>326</v>
      </c>
      <c r="I128" s="3" t="s">
        <v>18</v>
      </c>
      <c r="J128" s="13" t="s">
        <v>369</v>
      </c>
      <c r="K128" s="14" t="s">
        <v>370</v>
      </c>
      <c r="L128" s="17">
        <f t="shared" si="5"/>
        <v>3.1655092592592471E-2</v>
      </c>
      <c r="M128">
        <f t="shared" si="6"/>
        <v>15</v>
      </c>
    </row>
    <row r="129" spans="1:13" x14ac:dyDescent="0.25">
      <c r="A129" s="11"/>
      <c r="B129" s="12"/>
      <c r="C129" s="9" t="s">
        <v>371</v>
      </c>
      <c r="D129" s="9" t="s">
        <v>372</v>
      </c>
      <c r="E129" s="9" t="s">
        <v>372</v>
      </c>
      <c r="F129" s="9" t="s">
        <v>15</v>
      </c>
      <c r="G129" s="9" t="s">
        <v>373</v>
      </c>
      <c r="H129" s="9" t="s">
        <v>70</v>
      </c>
      <c r="I129" s="3" t="s">
        <v>18</v>
      </c>
      <c r="J129" s="13" t="s">
        <v>374</v>
      </c>
      <c r="K129" s="14" t="s">
        <v>375</v>
      </c>
      <c r="L129" s="17">
        <f t="shared" si="5"/>
        <v>2.5219907407407399E-2</v>
      </c>
      <c r="M129">
        <f t="shared" si="6"/>
        <v>4</v>
      </c>
    </row>
    <row r="130" spans="1:13" x14ac:dyDescent="0.25">
      <c r="A130" s="11"/>
      <c r="B130" s="12"/>
      <c r="C130" s="9" t="s">
        <v>184</v>
      </c>
      <c r="D130" s="9" t="s">
        <v>185</v>
      </c>
      <c r="E130" s="9" t="s">
        <v>185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376</v>
      </c>
      <c r="H131" s="9" t="s">
        <v>70</v>
      </c>
      <c r="I131" s="3" t="s">
        <v>18</v>
      </c>
      <c r="J131" s="13" t="s">
        <v>377</v>
      </c>
      <c r="K131" s="14" t="s">
        <v>378</v>
      </c>
      <c r="L131" s="17">
        <f t="shared" ref="L131:L158" si="7">K131-J131</f>
        <v>1.5706018518518508E-2</v>
      </c>
      <c r="M131">
        <f t="shared" ref="M131:M158" si="8">HOUR(J131)</f>
        <v>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379</v>
      </c>
      <c r="H132" s="9" t="s">
        <v>70</v>
      </c>
      <c r="I132" s="3" t="s">
        <v>18</v>
      </c>
      <c r="J132" s="13" t="s">
        <v>380</v>
      </c>
      <c r="K132" s="14" t="s">
        <v>381</v>
      </c>
      <c r="L132" s="17">
        <f t="shared" si="7"/>
        <v>1.3148148148148159E-2</v>
      </c>
      <c r="M132">
        <f t="shared" si="8"/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382</v>
      </c>
      <c r="H133" s="9" t="s">
        <v>70</v>
      </c>
      <c r="I133" s="3" t="s">
        <v>18</v>
      </c>
      <c r="J133" s="13" t="s">
        <v>383</v>
      </c>
      <c r="K133" s="14" t="s">
        <v>384</v>
      </c>
      <c r="L133" s="17">
        <f t="shared" si="7"/>
        <v>1.4375000000000027E-2</v>
      </c>
      <c r="M133">
        <f t="shared" si="8"/>
        <v>13</v>
      </c>
    </row>
    <row r="134" spans="1:13" x14ac:dyDescent="0.25">
      <c r="A134" s="3" t="s">
        <v>385</v>
      </c>
      <c r="B134" s="9" t="s">
        <v>386</v>
      </c>
      <c r="C134" s="9" t="s">
        <v>387</v>
      </c>
      <c r="D134" s="9" t="s">
        <v>388</v>
      </c>
      <c r="E134" s="9" t="s">
        <v>388</v>
      </c>
      <c r="F134" s="9" t="s">
        <v>389</v>
      </c>
      <c r="G134" s="9" t="s">
        <v>390</v>
      </c>
      <c r="H134" s="9" t="s">
        <v>70</v>
      </c>
      <c r="I134" s="3" t="s">
        <v>18</v>
      </c>
      <c r="J134" s="13" t="s">
        <v>391</v>
      </c>
      <c r="K134" s="14" t="s">
        <v>392</v>
      </c>
      <c r="L134" s="17">
        <f t="shared" si="7"/>
        <v>2.1608796296296306E-2</v>
      </c>
      <c r="M134">
        <f t="shared" si="8"/>
        <v>10</v>
      </c>
    </row>
    <row r="135" spans="1:13" x14ac:dyDescent="0.25">
      <c r="A135" s="3" t="s">
        <v>393</v>
      </c>
      <c r="B135" s="9" t="s">
        <v>394</v>
      </c>
      <c r="C135" s="10" t="s">
        <v>12</v>
      </c>
      <c r="D135" s="5"/>
      <c r="E135" s="5"/>
      <c r="F135" s="5"/>
      <c r="G135" s="5"/>
      <c r="H135" s="5"/>
      <c r="I135" s="6"/>
      <c r="J135" s="7"/>
      <c r="K135" s="8"/>
    </row>
    <row r="136" spans="1:13" x14ac:dyDescent="0.25">
      <c r="A136" s="11"/>
      <c r="B136" s="12"/>
      <c r="C136" s="9" t="s">
        <v>395</v>
      </c>
      <c r="D136" s="9" t="s">
        <v>396</v>
      </c>
      <c r="E136" s="9" t="s">
        <v>396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397</v>
      </c>
      <c r="H137" s="9" t="s">
        <v>70</v>
      </c>
      <c r="I137" s="3" t="s">
        <v>18</v>
      </c>
      <c r="J137" s="13" t="s">
        <v>398</v>
      </c>
      <c r="K137" s="14" t="s">
        <v>399</v>
      </c>
      <c r="L137" s="17">
        <f t="shared" si="7"/>
        <v>5.0682870370370336E-2</v>
      </c>
      <c r="M137">
        <f t="shared" si="8"/>
        <v>10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400</v>
      </c>
      <c r="H138" s="9" t="s">
        <v>70</v>
      </c>
      <c r="I138" s="3" t="s">
        <v>18</v>
      </c>
      <c r="J138" s="13" t="s">
        <v>401</v>
      </c>
      <c r="K138" s="14" t="s">
        <v>402</v>
      </c>
      <c r="L138" s="17">
        <f t="shared" si="7"/>
        <v>1.4861111111111214E-2</v>
      </c>
      <c r="M138">
        <f t="shared" si="8"/>
        <v>13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403</v>
      </c>
      <c r="H139" s="9" t="s">
        <v>70</v>
      </c>
      <c r="I139" s="3" t="s">
        <v>18</v>
      </c>
      <c r="J139" s="13" t="s">
        <v>404</v>
      </c>
      <c r="K139" s="14" t="s">
        <v>405</v>
      </c>
      <c r="L139" s="17">
        <f t="shared" si="7"/>
        <v>2.6655092592592577E-2</v>
      </c>
      <c r="M139">
        <f t="shared" si="8"/>
        <v>14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406</v>
      </c>
      <c r="H140" s="9" t="s">
        <v>70</v>
      </c>
      <c r="I140" s="3" t="s">
        <v>18</v>
      </c>
      <c r="J140" s="13" t="s">
        <v>407</v>
      </c>
      <c r="K140" s="14" t="s">
        <v>408</v>
      </c>
      <c r="L140" s="17">
        <f t="shared" si="7"/>
        <v>1.9027777777777755E-2</v>
      </c>
      <c r="M140">
        <f t="shared" si="8"/>
        <v>18</v>
      </c>
    </row>
    <row r="141" spans="1:13" x14ac:dyDescent="0.25">
      <c r="A141" s="11"/>
      <c r="B141" s="12"/>
      <c r="C141" s="9" t="s">
        <v>409</v>
      </c>
      <c r="D141" s="9" t="s">
        <v>410</v>
      </c>
      <c r="E141" s="9" t="s">
        <v>411</v>
      </c>
      <c r="F141" s="9" t="s">
        <v>15</v>
      </c>
      <c r="G141" s="9" t="s">
        <v>412</v>
      </c>
      <c r="H141" s="9" t="s">
        <v>70</v>
      </c>
      <c r="I141" s="3" t="s">
        <v>18</v>
      </c>
      <c r="J141" s="13" t="s">
        <v>413</v>
      </c>
      <c r="K141" s="14" t="s">
        <v>414</v>
      </c>
      <c r="L141" s="17">
        <f t="shared" si="7"/>
        <v>1.6099537037037093E-2</v>
      </c>
      <c r="M141">
        <f t="shared" si="8"/>
        <v>9</v>
      </c>
    </row>
    <row r="142" spans="1:13" x14ac:dyDescent="0.25">
      <c r="A142" s="11"/>
      <c r="B142" s="12"/>
      <c r="C142" s="9" t="s">
        <v>415</v>
      </c>
      <c r="D142" s="9" t="s">
        <v>416</v>
      </c>
      <c r="E142" s="9" t="s">
        <v>417</v>
      </c>
      <c r="F142" s="9" t="s">
        <v>15</v>
      </c>
      <c r="G142" s="9" t="s">
        <v>418</v>
      </c>
      <c r="H142" s="9" t="s">
        <v>70</v>
      </c>
      <c r="I142" s="3" t="s">
        <v>18</v>
      </c>
      <c r="J142" s="13" t="s">
        <v>419</v>
      </c>
      <c r="K142" s="14" t="s">
        <v>420</v>
      </c>
      <c r="L142" s="17">
        <f t="shared" si="7"/>
        <v>1.9467592592592592E-2</v>
      </c>
      <c r="M142">
        <f t="shared" si="8"/>
        <v>4</v>
      </c>
    </row>
    <row r="143" spans="1:13" x14ac:dyDescent="0.25">
      <c r="A143" s="11"/>
      <c r="B143" s="12"/>
      <c r="C143" s="9" t="s">
        <v>421</v>
      </c>
      <c r="D143" s="9" t="s">
        <v>422</v>
      </c>
      <c r="E143" s="9" t="s">
        <v>423</v>
      </c>
      <c r="F143" s="9" t="s">
        <v>15</v>
      </c>
      <c r="G143" s="9" t="s">
        <v>424</v>
      </c>
      <c r="H143" s="9" t="s">
        <v>70</v>
      </c>
      <c r="I143" s="3" t="s">
        <v>18</v>
      </c>
      <c r="J143" s="13" t="s">
        <v>425</v>
      </c>
      <c r="K143" s="14" t="s">
        <v>426</v>
      </c>
      <c r="L143" s="17">
        <f t="shared" si="7"/>
        <v>2.1030092592592586E-2</v>
      </c>
      <c r="M143">
        <f t="shared" si="8"/>
        <v>15</v>
      </c>
    </row>
    <row r="144" spans="1:13" x14ac:dyDescent="0.25">
      <c r="A144" s="11"/>
      <c r="B144" s="12"/>
      <c r="C144" s="9" t="s">
        <v>427</v>
      </c>
      <c r="D144" s="9" t="s">
        <v>428</v>
      </c>
      <c r="E144" s="9" t="s">
        <v>429</v>
      </c>
      <c r="F144" s="9" t="s">
        <v>15</v>
      </c>
      <c r="G144" s="9" t="s">
        <v>430</v>
      </c>
      <c r="H144" s="9" t="s">
        <v>70</v>
      </c>
      <c r="I144" s="3" t="s">
        <v>18</v>
      </c>
      <c r="J144" s="13" t="s">
        <v>431</v>
      </c>
      <c r="K144" s="14" t="s">
        <v>432</v>
      </c>
      <c r="L144" s="17">
        <f t="shared" si="7"/>
        <v>1.9409722222222259E-2</v>
      </c>
      <c r="M144">
        <f t="shared" si="8"/>
        <v>8</v>
      </c>
    </row>
    <row r="145" spans="1:13" x14ac:dyDescent="0.25">
      <c r="A145" s="11"/>
      <c r="B145" s="12"/>
      <c r="C145" s="9" t="s">
        <v>433</v>
      </c>
      <c r="D145" s="9" t="s">
        <v>434</v>
      </c>
      <c r="E145" s="9" t="s">
        <v>435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436</v>
      </c>
      <c r="H146" s="9" t="s">
        <v>70</v>
      </c>
      <c r="I146" s="3" t="s">
        <v>18</v>
      </c>
      <c r="J146" s="13" t="s">
        <v>437</v>
      </c>
      <c r="K146" s="14" t="s">
        <v>438</v>
      </c>
      <c r="L146" s="17">
        <f t="shared" si="7"/>
        <v>1.6145833333333304E-2</v>
      </c>
      <c r="M146">
        <f t="shared" si="8"/>
        <v>7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439</v>
      </c>
      <c r="H147" s="9" t="s">
        <v>70</v>
      </c>
      <c r="I147" s="3" t="s">
        <v>18</v>
      </c>
      <c r="J147" s="13" t="s">
        <v>440</v>
      </c>
      <c r="K147" s="14" t="s">
        <v>441</v>
      </c>
      <c r="L147" s="17">
        <f t="shared" si="7"/>
        <v>3.0277777777777737E-2</v>
      </c>
      <c r="M147">
        <f t="shared" si="8"/>
        <v>13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442</v>
      </c>
      <c r="H148" s="9" t="s">
        <v>70</v>
      </c>
      <c r="I148" s="3" t="s">
        <v>18</v>
      </c>
      <c r="J148" s="13" t="s">
        <v>443</v>
      </c>
      <c r="K148" s="14" t="s">
        <v>444</v>
      </c>
      <c r="L148" s="17">
        <f t="shared" si="7"/>
        <v>1.6238425925925837E-2</v>
      </c>
      <c r="M148">
        <f t="shared" si="8"/>
        <v>16</v>
      </c>
    </row>
    <row r="149" spans="1:13" x14ac:dyDescent="0.25">
      <c r="A149" s="3" t="s">
        <v>445</v>
      </c>
      <c r="B149" s="9" t="s">
        <v>446</v>
      </c>
      <c r="C149" s="10" t="s">
        <v>12</v>
      </c>
      <c r="D149" s="5"/>
      <c r="E149" s="5"/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9" t="s">
        <v>447</v>
      </c>
      <c r="D150" s="9" t="s">
        <v>448</v>
      </c>
      <c r="E150" s="9" t="s">
        <v>449</v>
      </c>
      <c r="F150" s="9" t="s">
        <v>15</v>
      </c>
      <c r="G150" s="9" t="s">
        <v>450</v>
      </c>
      <c r="H150" s="9" t="s">
        <v>17</v>
      </c>
      <c r="I150" s="3" t="s">
        <v>18</v>
      </c>
      <c r="J150" s="13" t="s">
        <v>451</v>
      </c>
      <c r="K150" s="14" t="s">
        <v>452</v>
      </c>
      <c r="L150" s="17">
        <f t="shared" si="7"/>
        <v>2.2141203703703649E-2</v>
      </c>
      <c r="M150">
        <f t="shared" si="8"/>
        <v>15</v>
      </c>
    </row>
    <row r="151" spans="1:13" x14ac:dyDescent="0.25">
      <c r="A151" s="11"/>
      <c r="B151" s="12"/>
      <c r="C151" s="9" t="s">
        <v>453</v>
      </c>
      <c r="D151" s="9" t="s">
        <v>454</v>
      </c>
      <c r="E151" s="9" t="s">
        <v>455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456</v>
      </c>
      <c r="H152" s="9" t="s">
        <v>17</v>
      </c>
      <c r="I152" s="3" t="s">
        <v>18</v>
      </c>
      <c r="J152" s="13" t="s">
        <v>457</v>
      </c>
      <c r="K152" s="14" t="s">
        <v>458</v>
      </c>
      <c r="L152" s="17">
        <f t="shared" si="7"/>
        <v>1.402777777777775E-2</v>
      </c>
      <c r="M152">
        <f t="shared" si="8"/>
        <v>8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459</v>
      </c>
      <c r="H153" s="9" t="s">
        <v>17</v>
      </c>
      <c r="I153" s="3" t="s">
        <v>18</v>
      </c>
      <c r="J153" s="13" t="s">
        <v>460</v>
      </c>
      <c r="K153" s="14" t="s">
        <v>461</v>
      </c>
      <c r="L153" s="17">
        <f t="shared" si="7"/>
        <v>1.7268518518518516E-2</v>
      </c>
      <c r="M153">
        <f t="shared" si="8"/>
        <v>9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462</v>
      </c>
      <c r="H154" s="9" t="s">
        <v>17</v>
      </c>
      <c r="I154" s="3" t="s">
        <v>18</v>
      </c>
      <c r="J154" s="13" t="s">
        <v>463</v>
      </c>
      <c r="K154" s="14" t="s">
        <v>464</v>
      </c>
      <c r="L154" s="17">
        <f t="shared" si="7"/>
        <v>2.0451388888888866E-2</v>
      </c>
      <c r="M154">
        <f t="shared" si="8"/>
        <v>10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465</v>
      </c>
      <c r="H155" s="9" t="s">
        <v>17</v>
      </c>
      <c r="I155" s="3" t="s">
        <v>18</v>
      </c>
      <c r="J155" s="13" t="s">
        <v>466</v>
      </c>
      <c r="K155" s="14" t="s">
        <v>467</v>
      </c>
      <c r="L155" s="17">
        <f t="shared" si="7"/>
        <v>3.1574074074074088E-2</v>
      </c>
      <c r="M155">
        <f t="shared" si="8"/>
        <v>12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468</v>
      </c>
      <c r="H156" s="9" t="s">
        <v>17</v>
      </c>
      <c r="I156" s="3" t="s">
        <v>18</v>
      </c>
      <c r="J156" s="13" t="s">
        <v>469</v>
      </c>
      <c r="K156" s="14" t="s">
        <v>470</v>
      </c>
      <c r="L156" s="17">
        <f t="shared" si="7"/>
        <v>3.5219907407407325E-2</v>
      </c>
      <c r="M156">
        <f t="shared" si="8"/>
        <v>13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471</v>
      </c>
      <c r="H157" s="9" t="s">
        <v>17</v>
      </c>
      <c r="I157" s="3" t="s">
        <v>18</v>
      </c>
      <c r="J157" s="13" t="s">
        <v>472</v>
      </c>
      <c r="K157" s="14" t="s">
        <v>473</v>
      </c>
      <c r="L157" s="17">
        <f t="shared" si="7"/>
        <v>2.0844907407407409E-2</v>
      </c>
      <c r="M157">
        <f t="shared" si="8"/>
        <v>15</v>
      </c>
    </row>
    <row r="158" spans="1:13" x14ac:dyDescent="0.25">
      <c r="A158" s="11"/>
      <c r="B158" s="11"/>
      <c r="C158" s="3" t="s">
        <v>427</v>
      </c>
      <c r="D158" s="3" t="s">
        <v>428</v>
      </c>
      <c r="E158" s="3" t="s">
        <v>429</v>
      </c>
      <c r="F158" s="3" t="s">
        <v>15</v>
      </c>
      <c r="G158" s="3" t="s">
        <v>474</v>
      </c>
      <c r="H158" s="3" t="s">
        <v>17</v>
      </c>
      <c r="I158" s="3" t="s">
        <v>18</v>
      </c>
      <c r="J158" s="15" t="s">
        <v>475</v>
      </c>
      <c r="K158" s="16" t="s">
        <v>476</v>
      </c>
      <c r="L158" s="17">
        <f t="shared" si="7"/>
        <v>1.4988425925925863E-2</v>
      </c>
      <c r="M158">
        <f t="shared" si="8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78"/>
  <sheetViews>
    <sheetView workbookViewId="0">
      <selection activeCell="E23" sqref="E23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1285</v>
      </c>
      <c r="R1" s="17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0</v>
      </c>
      <c r="Q2">
        <f>AVERAGE($P$2:$P$25)</f>
        <v>5.583333333333333</v>
      </c>
      <c r="R2" s="17">
        <v>0</v>
      </c>
      <c r="S2" s="17">
        <f t="shared" ref="S2:S25" si="0">AVERAGE($R$4:$R$24)</f>
        <v>1.8000527229115198E-2</v>
      </c>
    </row>
    <row r="3" spans="1:19" x14ac:dyDescent="0.25">
      <c r="A3" s="3" t="s">
        <v>29</v>
      </c>
      <c r="B3" s="9" t="s">
        <v>30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1">AVERAGE($P$2:$P$25)</f>
        <v>5.583333333333333</v>
      </c>
      <c r="R3" s="17">
        <v>0</v>
      </c>
      <c r="S3" s="17">
        <f t="shared" si="0"/>
        <v>1.8000527229115198E-2</v>
      </c>
    </row>
    <row r="4" spans="1:19" x14ac:dyDescent="0.25">
      <c r="A4" s="11"/>
      <c r="B4" s="12"/>
      <c r="C4" s="9" t="s">
        <v>31</v>
      </c>
      <c r="D4" s="9" t="s">
        <v>32</v>
      </c>
      <c r="E4" s="9" t="s">
        <v>32</v>
      </c>
      <c r="F4" s="9" t="s">
        <v>15</v>
      </c>
      <c r="G4" s="9" t="s">
        <v>477</v>
      </c>
      <c r="H4" s="9" t="s">
        <v>17</v>
      </c>
      <c r="I4" s="3" t="s">
        <v>478</v>
      </c>
      <c r="J4" s="13" t="s">
        <v>479</v>
      </c>
      <c r="K4" s="14" t="s">
        <v>480</v>
      </c>
      <c r="L4" s="17">
        <f t="shared" ref="L4:L66" si="2">K4-J4</f>
        <v>1.8437500000000023E-2</v>
      </c>
      <c r="M4">
        <f t="shared" ref="M4:M66" si="3">HOUR(J4)</f>
        <v>5</v>
      </c>
      <c r="O4">
        <v>2</v>
      </c>
      <c r="P4">
        <f>COUNTIF(M:M,"2")</f>
        <v>5</v>
      </c>
      <c r="Q4">
        <f t="shared" si="1"/>
        <v>5.583333333333333</v>
      </c>
      <c r="R4" s="17">
        <f t="shared" ref="R4:R24" si="4">AVERAGEIF(M3:M401,  O4, L3:L401)</f>
        <v>1.6347222222222228E-2</v>
      </c>
      <c r="S4" s="17">
        <f t="shared" si="0"/>
        <v>1.8000527229115198E-2</v>
      </c>
    </row>
    <row r="5" spans="1:19" x14ac:dyDescent="0.25">
      <c r="A5" s="11"/>
      <c r="B5" s="12"/>
      <c r="C5" s="9" t="s">
        <v>36</v>
      </c>
      <c r="D5" s="9" t="s">
        <v>37</v>
      </c>
      <c r="E5" s="9" t="s">
        <v>37</v>
      </c>
      <c r="F5" s="9" t="s">
        <v>15</v>
      </c>
      <c r="G5" s="9" t="s">
        <v>481</v>
      </c>
      <c r="H5" s="9" t="s">
        <v>17</v>
      </c>
      <c r="I5" s="3" t="s">
        <v>478</v>
      </c>
      <c r="J5" s="13" t="s">
        <v>482</v>
      </c>
      <c r="K5" s="14" t="s">
        <v>483</v>
      </c>
      <c r="L5" s="17">
        <f t="shared" si="2"/>
        <v>1.6840277777777746E-2</v>
      </c>
      <c r="M5">
        <f t="shared" si="3"/>
        <v>12</v>
      </c>
      <c r="O5">
        <v>3</v>
      </c>
      <c r="P5">
        <f>COUNTIF(M:M,"3")</f>
        <v>4</v>
      </c>
      <c r="Q5">
        <f t="shared" si="1"/>
        <v>5.583333333333333</v>
      </c>
      <c r="R5" s="17">
        <f t="shared" si="4"/>
        <v>1.3061342592592597E-2</v>
      </c>
      <c r="S5" s="17">
        <f t="shared" si="0"/>
        <v>1.8000527229115198E-2</v>
      </c>
    </row>
    <row r="6" spans="1:19" x14ac:dyDescent="0.25">
      <c r="A6" s="11"/>
      <c r="B6" s="12"/>
      <c r="C6" s="9" t="s">
        <v>13</v>
      </c>
      <c r="D6" s="9" t="s">
        <v>14</v>
      </c>
      <c r="E6" s="9" t="s">
        <v>14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6</v>
      </c>
      <c r="Q6">
        <f t="shared" si="1"/>
        <v>5.583333333333333</v>
      </c>
      <c r="R6" s="17">
        <f t="shared" si="4"/>
        <v>1.6687885802469122E-2</v>
      </c>
      <c r="S6" s="17">
        <f t="shared" si="0"/>
        <v>1.8000527229115198E-2</v>
      </c>
    </row>
    <row r="7" spans="1:19" x14ac:dyDescent="0.25">
      <c r="A7" s="11"/>
      <c r="B7" s="12"/>
      <c r="C7" s="12"/>
      <c r="D7" s="12"/>
      <c r="E7" s="12"/>
      <c r="F7" s="12"/>
      <c r="G7" s="9" t="s">
        <v>484</v>
      </c>
      <c r="H7" s="9" t="s">
        <v>17</v>
      </c>
      <c r="I7" s="3" t="s">
        <v>478</v>
      </c>
      <c r="J7" s="13" t="s">
        <v>485</v>
      </c>
      <c r="K7" s="14" t="s">
        <v>486</v>
      </c>
      <c r="L7" s="17">
        <f t="shared" si="2"/>
        <v>1.9895833333333335E-2</v>
      </c>
      <c r="M7">
        <f t="shared" si="3"/>
        <v>8</v>
      </c>
      <c r="O7">
        <v>5</v>
      </c>
      <c r="P7">
        <f>COUNTIF(M:M,"5")</f>
        <v>8</v>
      </c>
      <c r="Q7">
        <f t="shared" si="1"/>
        <v>5.583333333333333</v>
      </c>
      <c r="R7" s="17">
        <f t="shared" si="4"/>
        <v>1.6931216931216936E-2</v>
      </c>
      <c r="S7" s="17">
        <f t="shared" si="0"/>
        <v>1.8000527229115198E-2</v>
      </c>
    </row>
    <row r="8" spans="1:19" x14ac:dyDescent="0.25">
      <c r="A8" s="11"/>
      <c r="B8" s="12"/>
      <c r="C8" s="12"/>
      <c r="D8" s="12"/>
      <c r="E8" s="12"/>
      <c r="F8" s="12"/>
      <c r="G8" s="9" t="s">
        <v>487</v>
      </c>
      <c r="H8" s="9" t="s">
        <v>17</v>
      </c>
      <c r="I8" s="3" t="s">
        <v>478</v>
      </c>
      <c r="J8" s="13" t="s">
        <v>488</v>
      </c>
      <c r="K8" s="14" t="s">
        <v>489</v>
      </c>
      <c r="L8" s="17">
        <f t="shared" si="2"/>
        <v>2.9016203703703836E-2</v>
      </c>
      <c r="M8">
        <f t="shared" si="3"/>
        <v>15</v>
      </c>
      <c r="O8">
        <v>6</v>
      </c>
      <c r="P8">
        <f>COUNTIF(M:M,"6")</f>
        <v>13</v>
      </c>
      <c r="Q8">
        <f t="shared" si="1"/>
        <v>5.583333333333333</v>
      </c>
      <c r="R8" s="17">
        <f t="shared" si="4"/>
        <v>2.3816773504273494E-2</v>
      </c>
      <c r="S8" s="17">
        <f t="shared" si="0"/>
        <v>1.8000527229115198E-2</v>
      </c>
    </row>
    <row r="9" spans="1:19" x14ac:dyDescent="0.25">
      <c r="A9" s="11"/>
      <c r="B9" s="12"/>
      <c r="C9" s="9" t="s">
        <v>41</v>
      </c>
      <c r="D9" s="9" t="s">
        <v>42</v>
      </c>
      <c r="E9" s="9" t="s">
        <v>42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8</v>
      </c>
      <c r="Q9">
        <f t="shared" si="1"/>
        <v>5.583333333333333</v>
      </c>
      <c r="R9" s="17">
        <f t="shared" si="4"/>
        <v>2.0665509259259252E-2</v>
      </c>
      <c r="S9" s="17">
        <f t="shared" si="0"/>
        <v>1.8000527229115198E-2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490</v>
      </c>
      <c r="H10" s="9" t="s">
        <v>17</v>
      </c>
      <c r="I10" s="3" t="s">
        <v>478</v>
      </c>
      <c r="J10" s="13" t="s">
        <v>491</v>
      </c>
      <c r="K10" s="14" t="s">
        <v>492</v>
      </c>
      <c r="L10" s="17">
        <f t="shared" si="2"/>
        <v>2.3668981481481499E-2</v>
      </c>
      <c r="M10">
        <f t="shared" si="3"/>
        <v>8</v>
      </c>
      <c r="O10">
        <v>8</v>
      </c>
      <c r="P10">
        <f>COUNTIF(M:M,"8")</f>
        <v>10</v>
      </c>
      <c r="Q10">
        <f t="shared" si="1"/>
        <v>5.583333333333333</v>
      </c>
      <c r="R10" s="17">
        <f t="shared" si="4"/>
        <v>2.2853652263374467E-2</v>
      </c>
      <c r="S10" s="17">
        <f t="shared" si="0"/>
        <v>1.8000527229115198E-2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493</v>
      </c>
      <c r="H11" s="9" t="s">
        <v>17</v>
      </c>
      <c r="I11" s="3" t="s">
        <v>478</v>
      </c>
      <c r="J11" s="13" t="s">
        <v>494</v>
      </c>
      <c r="K11" s="14" t="s">
        <v>495</v>
      </c>
      <c r="L11" s="17">
        <f t="shared" si="2"/>
        <v>2.3055555555555551E-2</v>
      </c>
      <c r="M11">
        <f t="shared" si="3"/>
        <v>11</v>
      </c>
      <c r="O11">
        <v>9</v>
      </c>
      <c r="P11">
        <f>COUNTIF(M:M,"9")</f>
        <v>7</v>
      </c>
      <c r="Q11">
        <f t="shared" si="1"/>
        <v>5.583333333333333</v>
      </c>
      <c r="R11" s="17">
        <f t="shared" si="4"/>
        <v>1.8204365079365088E-2</v>
      </c>
      <c r="S11" s="17">
        <f t="shared" si="0"/>
        <v>1.8000527229115198E-2</v>
      </c>
    </row>
    <row r="12" spans="1:19" x14ac:dyDescent="0.25">
      <c r="A12" s="11"/>
      <c r="B12" s="12"/>
      <c r="C12" s="9" t="s">
        <v>46</v>
      </c>
      <c r="D12" s="9" t="s">
        <v>47</v>
      </c>
      <c r="E12" s="9" t="s">
        <v>47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14</v>
      </c>
      <c r="Q12">
        <f t="shared" si="1"/>
        <v>5.583333333333333</v>
      </c>
      <c r="R12" s="17">
        <f t="shared" si="4"/>
        <v>2.3182870370370375E-2</v>
      </c>
      <c r="S12" s="17">
        <f t="shared" si="0"/>
        <v>1.8000527229115198E-2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496</v>
      </c>
      <c r="H13" s="9" t="s">
        <v>17</v>
      </c>
      <c r="I13" s="3" t="s">
        <v>478</v>
      </c>
      <c r="J13" s="13" t="s">
        <v>497</v>
      </c>
      <c r="K13" s="14" t="s">
        <v>498</v>
      </c>
      <c r="L13" s="17">
        <f t="shared" si="2"/>
        <v>1.7546296296296282E-2</v>
      </c>
      <c r="M13">
        <f t="shared" si="3"/>
        <v>10</v>
      </c>
      <c r="O13">
        <v>11</v>
      </c>
      <c r="P13">
        <f>COUNTIF(M:M,"11")</f>
        <v>8</v>
      </c>
      <c r="Q13">
        <f t="shared" si="1"/>
        <v>5.583333333333333</v>
      </c>
      <c r="R13" s="17">
        <f t="shared" si="4"/>
        <v>2.3659060846560807E-2</v>
      </c>
      <c r="S13" s="17">
        <f t="shared" si="0"/>
        <v>1.8000527229115198E-2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499</v>
      </c>
      <c r="H14" s="9" t="s">
        <v>17</v>
      </c>
      <c r="I14" s="3" t="s">
        <v>478</v>
      </c>
      <c r="J14" s="13" t="s">
        <v>500</v>
      </c>
      <c r="K14" s="14" t="s">
        <v>501</v>
      </c>
      <c r="L14" s="17">
        <f t="shared" si="2"/>
        <v>1.241898148148135E-2</v>
      </c>
      <c r="M14">
        <f t="shared" si="3"/>
        <v>22</v>
      </c>
      <c r="O14">
        <v>12</v>
      </c>
      <c r="P14">
        <f>COUNTIF(M:M,"12")</f>
        <v>5</v>
      </c>
      <c r="Q14">
        <f t="shared" si="1"/>
        <v>5.583333333333333</v>
      </c>
      <c r="R14" s="17">
        <f t="shared" si="4"/>
        <v>2.4843749999999998E-2</v>
      </c>
      <c r="S14" s="17">
        <f t="shared" si="0"/>
        <v>1.8000527229115198E-2</v>
      </c>
    </row>
    <row r="15" spans="1:19" x14ac:dyDescent="0.25">
      <c r="A15" s="11"/>
      <c r="B15" s="12"/>
      <c r="C15" s="9" t="s">
        <v>60</v>
      </c>
      <c r="D15" s="9" t="s">
        <v>61</v>
      </c>
      <c r="E15" s="9" t="s">
        <v>61</v>
      </c>
      <c r="F15" s="9" t="s">
        <v>15</v>
      </c>
      <c r="G15" s="9" t="s">
        <v>502</v>
      </c>
      <c r="H15" s="9" t="s">
        <v>503</v>
      </c>
      <c r="I15" s="3" t="s">
        <v>478</v>
      </c>
      <c r="J15" s="13" t="s">
        <v>504</v>
      </c>
      <c r="K15" s="14" t="s">
        <v>505</v>
      </c>
      <c r="L15" s="17">
        <f t="shared" si="2"/>
        <v>2.4733796296296323E-2</v>
      </c>
      <c r="M15">
        <f t="shared" si="3"/>
        <v>5</v>
      </c>
      <c r="O15">
        <v>13</v>
      </c>
      <c r="P15">
        <f>COUNTIF(M:M,"13")</f>
        <v>10</v>
      </c>
      <c r="Q15">
        <f t="shared" si="1"/>
        <v>5.583333333333333</v>
      </c>
      <c r="R15" s="17">
        <f t="shared" si="4"/>
        <v>1.7581018518518499E-2</v>
      </c>
      <c r="S15" s="17">
        <f t="shared" si="0"/>
        <v>1.8000527229115198E-2</v>
      </c>
    </row>
    <row r="16" spans="1:19" x14ac:dyDescent="0.25">
      <c r="A16" s="11"/>
      <c r="B16" s="12"/>
      <c r="C16" s="9" t="s">
        <v>506</v>
      </c>
      <c r="D16" s="9" t="s">
        <v>507</v>
      </c>
      <c r="E16" s="9" t="s">
        <v>507</v>
      </c>
      <c r="F16" s="9" t="s">
        <v>15</v>
      </c>
      <c r="G16" s="9" t="s">
        <v>508</v>
      </c>
      <c r="H16" s="9" t="s">
        <v>17</v>
      </c>
      <c r="I16" s="3" t="s">
        <v>478</v>
      </c>
      <c r="J16" s="13" t="s">
        <v>509</v>
      </c>
      <c r="K16" s="14" t="s">
        <v>510</v>
      </c>
      <c r="L16" s="17">
        <f t="shared" si="2"/>
        <v>2.1319444444444446E-2</v>
      </c>
      <c r="M16">
        <f t="shared" si="3"/>
        <v>14</v>
      </c>
      <c r="O16">
        <v>14</v>
      </c>
      <c r="P16">
        <f>COUNTIF(M:M,"14")</f>
        <v>11</v>
      </c>
      <c r="Q16">
        <f t="shared" si="1"/>
        <v>5.583333333333333</v>
      </c>
      <c r="R16" s="17">
        <f t="shared" si="4"/>
        <v>2.009469696969696E-2</v>
      </c>
      <c r="S16" s="17">
        <f t="shared" si="0"/>
        <v>1.8000527229115198E-2</v>
      </c>
    </row>
    <row r="17" spans="1:19" x14ac:dyDescent="0.25">
      <c r="A17" s="3" t="s">
        <v>65</v>
      </c>
      <c r="B17" s="9" t="s">
        <v>66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8</v>
      </c>
      <c r="Q17">
        <f t="shared" si="1"/>
        <v>5.583333333333333</v>
      </c>
      <c r="R17" s="17">
        <f t="shared" si="4"/>
        <v>2.0557208994708982E-2</v>
      </c>
      <c r="S17" s="17">
        <f t="shared" si="0"/>
        <v>1.8000527229115198E-2</v>
      </c>
    </row>
    <row r="18" spans="1:19" x14ac:dyDescent="0.25">
      <c r="A18" s="11"/>
      <c r="B18" s="12"/>
      <c r="C18" s="9" t="s">
        <v>67</v>
      </c>
      <c r="D18" s="9" t="s">
        <v>68</v>
      </c>
      <c r="E18" s="10" t="s">
        <v>12</v>
      </c>
      <c r="F18" s="5"/>
      <c r="G18" s="5"/>
      <c r="H18" s="5"/>
      <c r="I18" s="6"/>
      <c r="J18" s="7"/>
      <c r="K18" s="8"/>
      <c r="O18">
        <v>16</v>
      </c>
      <c r="P18">
        <f>COUNTIF(M:M,"16")</f>
        <v>1</v>
      </c>
      <c r="Q18">
        <f t="shared" si="1"/>
        <v>5.583333333333333</v>
      </c>
      <c r="R18" s="17">
        <f t="shared" si="4"/>
        <v>1.5625E-2</v>
      </c>
      <c r="S18" s="17">
        <f t="shared" si="0"/>
        <v>1.8000527229115198E-2</v>
      </c>
    </row>
    <row r="19" spans="1:19" x14ac:dyDescent="0.25">
      <c r="A19" s="11"/>
      <c r="B19" s="12"/>
      <c r="C19" s="12"/>
      <c r="D19" s="12"/>
      <c r="E19" s="9" t="s">
        <v>68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3</v>
      </c>
      <c r="Q19">
        <f t="shared" si="1"/>
        <v>5.583333333333333</v>
      </c>
      <c r="R19" s="17">
        <f t="shared" si="4"/>
        <v>1.3368055555555572E-2</v>
      </c>
      <c r="S19" s="17">
        <f t="shared" si="0"/>
        <v>1.8000527229115198E-2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511</v>
      </c>
      <c r="H20" s="9" t="s">
        <v>70</v>
      </c>
      <c r="I20" s="3" t="s">
        <v>478</v>
      </c>
      <c r="J20" s="13" t="s">
        <v>512</v>
      </c>
      <c r="K20" s="14" t="s">
        <v>513</v>
      </c>
      <c r="L20" s="17">
        <f t="shared" si="2"/>
        <v>1.1296296296296304E-2</v>
      </c>
      <c r="M20">
        <f t="shared" si="3"/>
        <v>2</v>
      </c>
      <c r="O20">
        <v>18</v>
      </c>
      <c r="P20">
        <f>COUNTIF(M:M,"18")</f>
        <v>3</v>
      </c>
      <c r="Q20">
        <f t="shared" si="1"/>
        <v>5.583333333333333</v>
      </c>
      <c r="R20" s="17">
        <f t="shared" si="4"/>
        <v>1.306327160493829E-2</v>
      </c>
      <c r="S20" s="17">
        <f t="shared" si="0"/>
        <v>1.8000527229115198E-2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514</v>
      </c>
      <c r="H21" s="9" t="s">
        <v>70</v>
      </c>
      <c r="I21" s="3" t="s">
        <v>478</v>
      </c>
      <c r="J21" s="13" t="s">
        <v>515</v>
      </c>
      <c r="K21" s="14" t="s">
        <v>516</v>
      </c>
      <c r="L21" s="17">
        <f t="shared" si="2"/>
        <v>3.342592592592597E-2</v>
      </c>
      <c r="M21">
        <f t="shared" si="3"/>
        <v>6</v>
      </c>
      <c r="O21">
        <v>19</v>
      </c>
      <c r="P21">
        <f>COUNTIF(M:M,"19")</f>
        <v>4</v>
      </c>
      <c r="Q21">
        <f t="shared" si="1"/>
        <v>5.583333333333333</v>
      </c>
      <c r="R21" s="17">
        <f t="shared" si="4"/>
        <v>1.7578125000000028E-2</v>
      </c>
      <c r="S21" s="17">
        <f t="shared" si="0"/>
        <v>1.8000527229115198E-2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517</v>
      </c>
      <c r="H22" s="9" t="s">
        <v>70</v>
      </c>
      <c r="I22" s="3" t="s">
        <v>478</v>
      </c>
      <c r="J22" s="13" t="s">
        <v>518</v>
      </c>
      <c r="K22" s="14" t="s">
        <v>519</v>
      </c>
      <c r="L22" s="17">
        <f t="shared" si="2"/>
        <v>3.2534722222222201E-2</v>
      </c>
      <c r="M22">
        <f t="shared" si="3"/>
        <v>6</v>
      </c>
      <c r="O22">
        <v>20</v>
      </c>
      <c r="P22">
        <f>COUNTIF(M:M,"20")</f>
        <v>2</v>
      </c>
      <c r="Q22">
        <f t="shared" si="1"/>
        <v>5.583333333333333</v>
      </c>
      <c r="R22" s="17">
        <f t="shared" si="4"/>
        <v>1.1412037037037082E-2</v>
      </c>
      <c r="S22" s="17">
        <f t="shared" si="0"/>
        <v>1.8000527229115198E-2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520</v>
      </c>
      <c r="H23" s="9" t="s">
        <v>70</v>
      </c>
      <c r="I23" s="3" t="s">
        <v>478</v>
      </c>
      <c r="J23" s="13" t="s">
        <v>521</v>
      </c>
      <c r="K23" s="14" t="s">
        <v>522</v>
      </c>
      <c r="L23" s="17">
        <f t="shared" si="2"/>
        <v>2.9560185185185106E-2</v>
      </c>
      <c r="M23">
        <f t="shared" si="3"/>
        <v>8</v>
      </c>
      <c r="O23">
        <v>21</v>
      </c>
      <c r="P23">
        <f>COUNTIF(M:M,"21")</f>
        <v>1</v>
      </c>
      <c r="Q23">
        <f t="shared" si="1"/>
        <v>5.583333333333333</v>
      </c>
      <c r="R23" s="17">
        <f t="shared" si="4"/>
        <v>1.025462962962953E-2</v>
      </c>
      <c r="S23" s="17">
        <f t="shared" si="0"/>
        <v>1.8000527229115198E-2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523</v>
      </c>
      <c r="H24" s="9" t="s">
        <v>70</v>
      </c>
      <c r="I24" s="3" t="s">
        <v>478</v>
      </c>
      <c r="J24" s="13" t="s">
        <v>524</v>
      </c>
      <c r="K24" s="14" t="s">
        <v>525</v>
      </c>
      <c r="L24" s="17">
        <f t="shared" si="2"/>
        <v>1.6041666666666732E-2</v>
      </c>
      <c r="M24">
        <f t="shared" si="3"/>
        <v>9</v>
      </c>
      <c r="O24">
        <v>22</v>
      </c>
      <c r="P24">
        <f>COUNTIF(M:M,"22")</f>
        <v>3</v>
      </c>
      <c r="Q24">
        <f t="shared" si="1"/>
        <v>5.583333333333333</v>
      </c>
      <c r="R24" s="17">
        <f t="shared" si="4"/>
        <v>1.8223379629629721E-2</v>
      </c>
      <c r="S24" s="17">
        <f t="shared" si="0"/>
        <v>1.8000527229115198E-2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526</v>
      </c>
      <c r="H25" s="9" t="s">
        <v>70</v>
      </c>
      <c r="I25" s="3" t="s">
        <v>478</v>
      </c>
      <c r="J25" s="13" t="s">
        <v>527</v>
      </c>
      <c r="K25" s="14" t="s">
        <v>528</v>
      </c>
      <c r="L25" s="17">
        <f t="shared" si="2"/>
        <v>2.1400462962962941E-2</v>
      </c>
      <c r="M25">
        <f t="shared" si="3"/>
        <v>10</v>
      </c>
      <c r="O25">
        <v>23</v>
      </c>
      <c r="P25">
        <f>COUNTIF(M:M,"23")</f>
        <v>0</v>
      </c>
      <c r="Q25">
        <f t="shared" si="1"/>
        <v>5.583333333333333</v>
      </c>
      <c r="R25" s="17">
        <v>0</v>
      </c>
      <c r="S25" s="17">
        <f t="shared" si="0"/>
        <v>1.8000527229115198E-2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529</v>
      </c>
      <c r="H26" s="9" t="s">
        <v>70</v>
      </c>
      <c r="I26" s="3" t="s">
        <v>478</v>
      </c>
      <c r="J26" s="13" t="s">
        <v>530</v>
      </c>
      <c r="K26" s="14" t="s">
        <v>531</v>
      </c>
      <c r="L26" s="17">
        <f t="shared" si="2"/>
        <v>1.4583333333333282E-2</v>
      </c>
      <c r="M26">
        <f t="shared" si="3"/>
        <v>11</v>
      </c>
    </row>
    <row r="27" spans="1:19" x14ac:dyDescent="0.25">
      <c r="A27" s="11"/>
      <c r="B27" s="12"/>
      <c r="C27" s="12"/>
      <c r="D27" s="12"/>
      <c r="E27" s="12"/>
      <c r="F27" s="12"/>
      <c r="G27" s="9" t="s">
        <v>532</v>
      </c>
      <c r="H27" s="9" t="s">
        <v>70</v>
      </c>
      <c r="I27" s="3" t="s">
        <v>478</v>
      </c>
      <c r="J27" s="13" t="s">
        <v>533</v>
      </c>
      <c r="K27" s="14" t="s">
        <v>534</v>
      </c>
      <c r="L27" s="17">
        <f t="shared" si="2"/>
        <v>1.9513888888888831E-2</v>
      </c>
      <c r="M27">
        <f t="shared" si="3"/>
        <v>13</v>
      </c>
    </row>
    <row r="28" spans="1:19" x14ac:dyDescent="0.25">
      <c r="A28" s="11"/>
      <c r="B28" s="12"/>
      <c r="C28" s="12"/>
      <c r="D28" s="12"/>
      <c r="E28" s="12"/>
      <c r="F28" s="12"/>
      <c r="G28" s="9" t="s">
        <v>535</v>
      </c>
      <c r="H28" s="9" t="s">
        <v>70</v>
      </c>
      <c r="I28" s="3" t="s">
        <v>478</v>
      </c>
      <c r="J28" s="13" t="s">
        <v>536</v>
      </c>
      <c r="K28" s="14" t="s">
        <v>537</v>
      </c>
      <c r="L28" s="17">
        <f t="shared" si="2"/>
        <v>2.3020833333333379E-2</v>
      </c>
      <c r="M28">
        <f t="shared" si="3"/>
        <v>13</v>
      </c>
    </row>
    <row r="29" spans="1:19" x14ac:dyDescent="0.25">
      <c r="A29" s="11"/>
      <c r="B29" s="12"/>
      <c r="C29" s="12"/>
      <c r="D29" s="12"/>
      <c r="E29" s="12"/>
      <c r="F29" s="12"/>
      <c r="G29" s="9" t="s">
        <v>538</v>
      </c>
      <c r="H29" s="9" t="s">
        <v>70</v>
      </c>
      <c r="I29" s="3" t="s">
        <v>478</v>
      </c>
      <c r="J29" s="13" t="s">
        <v>539</v>
      </c>
      <c r="K29" s="14" t="s">
        <v>540</v>
      </c>
      <c r="L29" s="17">
        <f t="shared" si="2"/>
        <v>2.2916666666666696E-2</v>
      </c>
      <c r="M29">
        <f t="shared" si="3"/>
        <v>14</v>
      </c>
    </row>
    <row r="30" spans="1:19" x14ac:dyDescent="0.25">
      <c r="A30" s="11"/>
      <c r="B30" s="12"/>
      <c r="C30" s="12"/>
      <c r="D30" s="12"/>
      <c r="E30" s="12"/>
      <c r="F30" s="12"/>
      <c r="G30" s="9" t="s">
        <v>541</v>
      </c>
      <c r="H30" s="9" t="s">
        <v>70</v>
      </c>
      <c r="I30" s="3" t="s">
        <v>478</v>
      </c>
      <c r="J30" s="13" t="s">
        <v>542</v>
      </c>
      <c r="K30" s="14" t="s">
        <v>543</v>
      </c>
      <c r="L30" s="17">
        <f t="shared" si="2"/>
        <v>1.2754629629629588E-2</v>
      </c>
      <c r="M30">
        <f t="shared" si="3"/>
        <v>17</v>
      </c>
    </row>
    <row r="31" spans="1:19" x14ac:dyDescent="0.25">
      <c r="A31" s="11"/>
      <c r="B31" s="12"/>
      <c r="C31" s="12"/>
      <c r="D31" s="12"/>
      <c r="E31" s="12"/>
      <c r="F31" s="12"/>
      <c r="G31" s="9" t="s">
        <v>544</v>
      </c>
      <c r="H31" s="9" t="s">
        <v>70</v>
      </c>
      <c r="I31" s="3" t="s">
        <v>478</v>
      </c>
      <c r="J31" s="13" t="s">
        <v>545</v>
      </c>
      <c r="K31" s="14" t="s">
        <v>546</v>
      </c>
      <c r="L31" s="17">
        <f t="shared" si="2"/>
        <v>1.1030092592592688E-2</v>
      </c>
      <c r="M31">
        <f t="shared" si="3"/>
        <v>20</v>
      </c>
    </row>
    <row r="32" spans="1:19" x14ac:dyDescent="0.25">
      <c r="A32" s="11"/>
      <c r="B32" s="12"/>
      <c r="C32" s="12"/>
      <c r="D32" s="12"/>
      <c r="E32" s="12"/>
      <c r="F32" s="12"/>
      <c r="G32" s="9" t="s">
        <v>547</v>
      </c>
      <c r="H32" s="9" t="s">
        <v>70</v>
      </c>
      <c r="I32" s="3" t="s">
        <v>478</v>
      </c>
      <c r="J32" s="13" t="s">
        <v>548</v>
      </c>
      <c r="K32" s="14" t="s">
        <v>549</v>
      </c>
      <c r="L32" s="17">
        <f t="shared" si="2"/>
        <v>2.4224537037037086E-2</v>
      </c>
      <c r="M32">
        <f t="shared" si="3"/>
        <v>22</v>
      </c>
    </row>
    <row r="33" spans="1:13" x14ac:dyDescent="0.25">
      <c r="A33" s="11"/>
      <c r="B33" s="12"/>
      <c r="C33" s="12"/>
      <c r="D33" s="12"/>
      <c r="E33" s="9" t="s">
        <v>100</v>
      </c>
      <c r="F33" s="9" t="s">
        <v>15</v>
      </c>
      <c r="G33" s="9" t="s">
        <v>550</v>
      </c>
      <c r="H33" s="9" t="s">
        <v>102</v>
      </c>
      <c r="I33" s="3" t="s">
        <v>478</v>
      </c>
      <c r="J33" s="13" t="s">
        <v>551</v>
      </c>
      <c r="K33" s="14" t="s">
        <v>552</v>
      </c>
      <c r="L33" s="17">
        <f t="shared" si="2"/>
        <v>2.0277777777777783E-2</v>
      </c>
      <c r="M33">
        <f t="shared" si="3"/>
        <v>2</v>
      </c>
    </row>
    <row r="34" spans="1:13" x14ac:dyDescent="0.25">
      <c r="A34" s="11"/>
      <c r="B34" s="12"/>
      <c r="C34" s="9" t="s">
        <v>114</v>
      </c>
      <c r="D34" s="9" t="s">
        <v>115</v>
      </c>
      <c r="E34" s="9" t="s">
        <v>115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553</v>
      </c>
      <c r="H35" s="9" t="s">
        <v>70</v>
      </c>
      <c r="I35" s="3" t="s">
        <v>478</v>
      </c>
      <c r="J35" s="13" t="s">
        <v>554</v>
      </c>
      <c r="K35" s="14" t="s">
        <v>555</v>
      </c>
      <c r="L35" s="17">
        <f t="shared" si="2"/>
        <v>1.5092592592592602E-2</v>
      </c>
      <c r="M35">
        <f t="shared" si="3"/>
        <v>4</v>
      </c>
    </row>
    <row r="36" spans="1:13" x14ac:dyDescent="0.25">
      <c r="A36" s="11"/>
      <c r="B36" s="12"/>
      <c r="C36" s="12"/>
      <c r="D36" s="12"/>
      <c r="E36" s="12"/>
      <c r="F36" s="12"/>
      <c r="G36" s="9" t="s">
        <v>556</v>
      </c>
      <c r="H36" s="9" t="s">
        <v>70</v>
      </c>
      <c r="I36" s="3" t="s">
        <v>478</v>
      </c>
      <c r="J36" s="13" t="s">
        <v>557</v>
      </c>
      <c r="K36" s="14" t="s">
        <v>558</v>
      </c>
      <c r="L36" s="17">
        <f t="shared" si="2"/>
        <v>2.0659722222222232E-2</v>
      </c>
      <c r="M36">
        <f t="shared" si="3"/>
        <v>13</v>
      </c>
    </row>
    <row r="37" spans="1:13" x14ac:dyDescent="0.25">
      <c r="A37" s="11"/>
      <c r="B37" s="12"/>
      <c r="C37" s="9" t="s">
        <v>134</v>
      </c>
      <c r="D37" s="9" t="s">
        <v>135</v>
      </c>
      <c r="E37" s="9" t="s">
        <v>135</v>
      </c>
      <c r="F37" s="9" t="s">
        <v>15</v>
      </c>
      <c r="G37" s="9" t="s">
        <v>559</v>
      </c>
      <c r="H37" s="9" t="s">
        <v>70</v>
      </c>
      <c r="I37" s="3" t="s">
        <v>478</v>
      </c>
      <c r="J37" s="13" t="s">
        <v>560</v>
      </c>
      <c r="K37" s="14" t="s">
        <v>561</v>
      </c>
      <c r="L37" s="17">
        <f t="shared" si="2"/>
        <v>2.66666666666667E-2</v>
      </c>
      <c r="M37">
        <f t="shared" si="3"/>
        <v>5</v>
      </c>
    </row>
    <row r="38" spans="1:13" x14ac:dyDescent="0.25">
      <c r="A38" s="11"/>
      <c r="B38" s="12"/>
      <c r="C38" s="9" t="s">
        <v>139</v>
      </c>
      <c r="D38" s="9" t="s">
        <v>140</v>
      </c>
      <c r="E38" s="9" t="s">
        <v>141</v>
      </c>
      <c r="F38" s="9" t="s">
        <v>15</v>
      </c>
      <c r="G38" s="9" t="s">
        <v>562</v>
      </c>
      <c r="H38" s="9" t="s">
        <v>102</v>
      </c>
      <c r="I38" s="3" t="s">
        <v>478</v>
      </c>
      <c r="J38" s="13" t="s">
        <v>563</v>
      </c>
      <c r="K38" s="14" t="s">
        <v>564</v>
      </c>
      <c r="L38" s="17">
        <f t="shared" si="2"/>
        <v>3.2141203703703658E-2</v>
      </c>
      <c r="M38">
        <f t="shared" si="3"/>
        <v>15</v>
      </c>
    </row>
    <row r="39" spans="1:13" x14ac:dyDescent="0.25">
      <c r="A39" s="11"/>
      <c r="B39" s="12"/>
      <c r="C39" s="9" t="s">
        <v>46</v>
      </c>
      <c r="D39" s="9" t="s">
        <v>47</v>
      </c>
      <c r="E39" s="10" t="s">
        <v>12</v>
      </c>
      <c r="F39" s="5"/>
      <c r="G39" s="5"/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9" t="s">
        <v>47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565</v>
      </c>
      <c r="H41" s="9" t="s">
        <v>70</v>
      </c>
      <c r="I41" s="3" t="s">
        <v>478</v>
      </c>
      <c r="J41" s="13" t="s">
        <v>566</v>
      </c>
      <c r="K41" s="14" t="s">
        <v>567</v>
      </c>
      <c r="L41" s="17">
        <f t="shared" si="2"/>
        <v>1.2349537037037034E-2</v>
      </c>
      <c r="M41">
        <f t="shared" si="3"/>
        <v>3</v>
      </c>
    </row>
    <row r="42" spans="1:13" x14ac:dyDescent="0.25">
      <c r="A42" s="11"/>
      <c r="B42" s="12"/>
      <c r="C42" s="12"/>
      <c r="D42" s="12"/>
      <c r="E42" s="12"/>
      <c r="F42" s="12"/>
      <c r="G42" s="9" t="s">
        <v>568</v>
      </c>
      <c r="H42" s="9" t="s">
        <v>70</v>
      </c>
      <c r="I42" s="3" t="s">
        <v>478</v>
      </c>
      <c r="J42" s="13" t="s">
        <v>569</v>
      </c>
      <c r="K42" s="14" t="s">
        <v>570</v>
      </c>
      <c r="L42" s="17">
        <f t="shared" si="2"/>
        <v>1.6377314814814803E-2</v>
      </c>
      <c r="M42">
        <f t="shared" si="3"/>
        <v>4</v>
      </c>
    </row>
    <row r="43" spans="1:13" x14ac:dyDescent="0.25">
      <c r="A43" s="11"/>
      <c r="B43" s="12"/>
      <c r="C43" s="12"/>
      <c r="D43" s="12"/>
      <c r="E43" s="12"/>
      <c r="F43" s="12"/>
      <c r="G43" s="9" t="s">
        <v>571</v>
      </c>
      <c r="H43" s="9" t="s">
        <v>70</v>
      </c>
      <c r="I43" s="3" t="s">
        <v>478</v>
      </c>
      <c r="J43" s="13" t="s">
        <v>572</v>
      </c>
      <c r="K43" s="14" t="s">
        <v>573</v>
      </c>
      <c r="L43" s="17">
        <f t="shared" si="2"/>
        <v>1.3865740740740762E-2</v>
      </c>
      <c r="M43">
        <f t="shared" si="3"/>
        <v>6</v>
      </c>
    </row>
    <row r="44" spans="1:13" x14ac:dyDescent="0.25">
      <c r="A44" s="11"/>
      <c r="B44" s="12"/>
      <c r="C44" s="12"/>
      <c r="D44" s="12"/>
      <c r="E44" s="12"/>
      <c r="F44" s="12"/>
      <c r="G44" s="9" t="s">
        <v>574</v>
      </c>
      <c r="H44" s="9" t="s">
        <v>70</v>
      </c>
      <c r="I44" s="3" t="s">
        <v>478</v>
      </c>
      <c r="J44" s="13" t="s">
        <v>575</v>
      </c>
      <c r="K44" s="14" t="s">
        <v>576</v>
      </c>
      <c r="L44" s="17">
        <f t="shared" si="2"/>
        <v>1.6898148148148107E-2</v>
      </c>
      <c r="M44">
        <f t="shared" si="3"/>
        <v>7</v>
      </c>
    </row>
    <row r="45" spans="1:13" x14ac:dyDescent="0.25">
      <c r="A45" s="11"/>
      <c r="B45" s="12"/>
      <c r="C45" s="12"/>
      <c r="D45" s="12"/>
      <c r="E45" s="9" t="s">
        <v>51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577</v>
      </c>
      <c r="H46" s="9" t="s">
        <v>70</v>
      </c>
      <c r="I46" s="3" t="s">
        <v>478</v>
      </c>
      <c r="J46" s="13" t="s">
        <v>578</v>
      </c>
      <c r="K46" s="14" t="s">
        <v>579</v>
      </c>
      <c r="L46" s="17">
        <f t="shared" si="2"/>
        <v>2.2939814814814802E-2</v>
      </c>
      <c r="M46">
        <f t="shared" si="3"/>
        <v>4</v>
      </c>
    </row>
    <row r="47" spans="1:13" x14ac:dyDescent="0.25">
      <c r="A47" s="11"/>
      <c r="B47" s="12"/>
      <c r="C47" s="12"/>
      <c r="D47" s="12"/>
      <c r="E47" s="12"/>
      <c r="F47" s="12"/>
      <c r="G47" s="9" t="s">
        <v>580</v>
      </c>
      <c r="H47" s="9" t="s">
        <v>70</v>
      </c>
      <c r="I47" s="3" t="s">
        <v>478</v>
      </c>
      <c r="J47" s="13" t="s">
        <v>581</v>
      </c>
      <c r="K47" s="14" t="s">
        <v>582</v>
      </c>
      <c r="L47" s="17">
        <f t="shared" si="2"/>
        <v>3.464120370370366E-2</v>
      </c>
      <c r="M47">
        <f t="shared" si="3"/>
        <v>6</v>
      </c>
    </row>
    <row r="48" spans="1:13" x14ac:dyDescent="0.25">
      <c r="A48" s="11"/>
      <c r="B48" s="12"/>
      <c r="C48" s="12"/>
      <c r="D48" s="12"/>
      <c r="E48" s="12"/>
      <c r="F48" s="12"/>
      <c r="G48" s="9" t="s">
        <v>583</v>
      </c>
      <c r="H48" s="9" t="s">
        <v>70</v>
      </c>
      <c r="I48" s="3" t="s">
        <v>478</v>
      </c>
      <c r="J48" s="13" t="s">
        <v>584</v>
      </c>
      <c r="K48" s="14" t="s">
        <v>585</v>
      </c>
      <c r="L48" s="17">
        <f t="shared" si="2"/>
        <v>1.7893518518518503E-2</v>
      </c>
      <c r="M48">
        <f t="shared" si="3"/>
        <v>13</v>
      </c>
    </row>
    <row r="49" spans="1:13" x14ac:dyDescent="0.25">
      <c r="A49" s="11"/>
      <c r="B49" s="12"/>
      <c r="C49" s="12"/>
      <c r="D49" s="12"/>
      <c r="E49" s="12"/>
      <c r="F49" s="12"/>
      <c r="G49" s="9" t="s">
        <v>586</v>
      </c>
      <c r="H49" s="9" t="s">
        <v>70</v>
      </c>
      <c r="I49" s="3" t="s">
        <v>478</v>
      </c>
      <c r="J49" s="13" t="s">
        <v>587</v>
      </c>
      <c r="K49" s="14" t="s">
        <v>588</v>
      </c>
      <c r="L49" s="17">
        <f t="shared" si="2"/>
        <v>1.4247685185185377E-2</v>
      </c>
      <c r="M49">
        <f t="shared" si="3"/>
        <v>17</v>
      </c>
    </row>
    <row r="50" spans="1:13" x14ac:dyDescent="0.25">
      <c r="A50" s="11"/>
      <c r="B50" s="12"/>
      <c r="C50" s="9" t="s">
        <v>169</v>
      </c>
      <c r="D50" s="9" t="s">
        <v>170</v>
      </c>
      <c r="E50" s="9" t="s">
        <v>170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589</v>
      </c>
      <c r="H51" s="9" t="s">
        <v>70</v>
      </c>
      <c r="I51" s="3" t="s">
        <v>478</v>
      </c>
      <c r="J51" s="13" t="s">
        <v>590</v>
      </c>
      <c r="K51" s="14" t="s">
        <v>591</v>
      </c>
      <c r="L51" s="17">
        <f t="shared" si="2"/>
        <v>2.8333333333333321E-2</v>
      </c>
      <c r="M51">
        <f t="shared" si="3"/>
        <v>7</v>
      </c>
    </row>
    <row r="52" spans="1:13" x14ac:dyDescent="0.25">
      <c r="A52" s="11"/>
      <c r="B52" s="12"/>
      <c r="C52" s="12"/>
      <c r="D52" s="12"/>
      <c r="E52" s="12"/>
      <c r="F52" s="12"/>
      <c r="G52" s="9" t="s">
        <v>592</v>
      </c>
      <c r="H52" s="9" t="s">
        <v>70</v>
      </c>
      <c r="I52" s="3" t="s">
        <v>478</v>
      </c>
      <c r="J52" s="13" t="s">
        <v>593</v>
      </c>
      <c r="K52" s="14" t="s">
        <v>594</v>
      </c>
      <c r="L52" s="17">
        <f t="shared" si="2"/>
        <v>1.5625E-2</v>
      </c>
      <c r="M52">
        <f t="shared" si="3"/>
        <v>16</v>
      </c>
    </row>
    <row r="53" spans="1:13" x14ac:dyDescent="0.25">
      <c r="A53" s="11"/>
      <c r="B53" s="12"/>
      <c r="C53" s="12"/>
      <c r="D53" s="12"/>
      <c r="E53" s="12"/>
      <c r="F53" s="12"/>
      <c r="G53" s="9" t="s">
        <v>595</v>
      </c>
      <c r="H53" s="9" t="s">
        <v>70</v>
      </c>
      <c r="I53" s="3" t="s">
        <v>478</v>
      </c>
      <c r="J53" s="13" t="s">
        <v>596</v>
      </c>
      <c r="K53" s="14" t="s">
        <v>597</v>
      </c>
      <c r="L53" s="17">
        <f t="shared" si="2"/>
        <v>1.8969907407407449E-2</v>
      </c>
      <c r="M53">
        <f t="shared" si="3"/>
        <v>19</v>
      </c>
    </row>
    <row r="54" spans="1:13" x14ac:dyDescent="0.25">
      <c r="A54" s="11"/>
      <c r="B54" s="12"/>
      <c r="C54" s="9" t="s">
        <v>322</v>
      </c>
      <c r="D54" s="9" t="s">
        <v>323</v>
      </c>
      <c r="E54" s="9" t="s">
        <v>324</v>
      </c>
      <c r="F54" s="9" t="s">
        <v>15</v>
      </c>
      <c r="G54" s="9" t="s">
        <v>598</v>
      </c>
      <c r="H54" s="9" t="s">
        <v>326</v>
      </c>
      <c r="I54" s="3" t="s">
        <v>478</v>
      </c>
      <c r="J54" s="13" t="s">
        <v>599</v>
      </c>
      <c r="K54" s="14" t="s">
        <v>600</v>
      </c>
      <c r="L54" s="17">
        <f t="shared" si="2"/>
        <v>1.2222222222222356E-2</v>
      </c>
      <c r="M54">
        <f t="shared" si="3"/>
        <v>22</v>
      </c>
    </row>
    <row r="55" spans="1:13" x14ac:dyDescent="0.25">
      <c r="A55" s="11"/>
      <c r="B55" s="12"/>
      <c r="C55" s="9" t="s">
        <v>184</v>
      </c>
      <c r="D55" s="9" t="s">
        <v>185</v>
      </c>
      <c r="E55" s="9" t="s">
        <v>185</v>
      </c>
      <c r="F55" s="9" t="s">
        <v>15</v>
      </c>
      <c r="G55" s="9" t="s">
        <v>601</v>
      </c>
      <c r="H55" s="9" t="s">
        <v>70</v>
      </c>
      <c r="I55" s="3" t="s">
        <v>478</v>
      </c>
      <c r="J55" s="13" t="s">
        <v>602</v>
      </c>
      <c r="K55" s="14" t="s">
        <v>603</v>
      </c>
      <c r="L55" s="17">
        <f t="shared" si="2"/>
        <v>1.6145833333333304E-2</v>
      </c>
      <c r="M55">
        <f t="shared" si="3"/>
        <v>13</v>
      </c>
    </row>
    <row r="56" spans="1:13" x14ac:dyDescent="0.25">
      <c r="A56" s="11"/>
      <c r="B56" s="12"/>
      <c r="C56" s="9" t="s">
        <v>604</v>
      </c>
      <c r="D56" s="9" t="s">
        <v>605</v>
      </c>
      <c r="E56" s="9" t="s">
        <v>605</v>
      </c>
      <c r="F56" s="9" t="s">
        <v>15</v>
      </c>
      <c r="G56" s="9" t="s">
        <v>606</v>
      </c>
      <c r="H56" s="9" t="s">
        <v>70</v>
      </c>
      <c r="I56" s="3" t="s">
        <v>478</v>
      </c>
      <c r="J56" s="13" t="s">
        <v>607</v>
      </c>
      <c r="K56" s="14" t="s">
        <v>608</v>
      </c>
      <c r="L56" s="17">
        <f t="shared" si="2"/>
        <v>4.3067129629629608E-2</v>
      </c>
      <c r="M56">
        <f t="shared" si="3"/>
        <v>6</v>
      </c>
    </row>
    <row r="57" spans="1:13" x14ac:dyDescent="0.25">
      <c r="A57" s="3" t="s">
        <v>189</v>
      </c>
      <c r="B57" s="9" t="s">
        <v>190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191</v>
      </c>
      <c r="D58" s="9" t="s">
        <v>192</v>
      </c>
      <c r="E58" s="9" t="s">
        <v>192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609</v>
      </c>
      <c r="H59" s="9" t="s">
        <v>70</v>
      </c>
      <c r="I59" s="3" t="s">
        <v>478</v>
      </c>
      <c r="J59" s="13" t="s">
        <v>610</v>
      </c>
      <c r="K59" s="14" t="s">
        <v>611</v>
      </c>
      <c r="L59" s="17">
        <f t="shared" si="2"/>
        <v>1.6967592592592562E-2</v>
      </c>
      <c r="M59">
        <f t="shared" si="3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612</v>
      </c>
      <c r="H60" s="9" t="s">
        <v>70</v>
      </c>
      <c r="I60" s="3" t="s">
        <v>478</v>
      </c>
      <c r="J60" s="13" t="s">
        <v>613</v>
      </c>
      <c r="K60" s="14" t="s">
        <v>614</v>
      </c>
      <c r="L60" s="17">
        <f t="shared" si="2"/>
        <v>1.4236111111111116E-2</v>
      </c>
      <c r="M60">
        <f t="shared" si="3"/>
        <v>6</v>
      </c>
    </row>
    <row r="61" spans="1:13" x14ac:dyDescent="0.25">
      <c r="A61" s="11"/>
      <c r="B61" s="12"/>
      <c r="C61" s="12"/>
      <c r="D61" s="12"/>
      <c r="E61" s="12"/>
      <c r="F61" s="12"/>
      <c r="G61" s="9" t="s">
        <v>615</v>
      </c>
      <c r="H61" s="9" t="s">
        <v>70</v>
      </c>
      <c r="I61" s="3" t="s">
        <v>478</v>
      </c>
      <c r="J61" s="13" t="s">
        <v>616</v>
      </c>
      <c r="K61" s="14" t="s">
        <v>617</v>
      </c>
      <c r="L61" s="17">
        <f t="shared" si="2"/>
        <v>2.098379629629632E-2</v>
      </c>
      <c r="M61">
        <f t="shared" si="3"/>
        <v>7</v>
      </c>
    </row>
    <row r="62" spans="1:13" x14ac:dyDescent="0.25">
      <c r="A62" s="11"/>
      <c r="B62" s="12"/>
      <c r="C62" s="12"/>
      <c r="D62" s="12"/>
      <c r="E62" s="12"/>
      <c r="F62" s="12"/>
      <c r="G62" s="9" t="s">
        <v>618</v>
      </c>
      <c r="H62" s="9" t="s">
        <v>70</v>
      </c>
      <c r="I62" s="3" t="s">
        <v>478</v>
      </c>
      <c r="J62" s="13" t="s">
        <v>619</v>
      </c>
      <c r="K62" s="14" t="s">
        <v>620</v>
      </c>
      <c r="L62" s="17">
        <f t="shared" si="2"/>
        <v>1.9062499999999982E-2</v>
      </c>
      <c r="M62">
        <f t="shared" si="3"/>
        <v>8</v>
      </c>
    </row>
    <row r="63" spans="1:13" x14ac:dyDescent="0.25">
      <c r="A63" s="11"/>
      <c r="B63" s="12"/>
      <c r="C63" s="12"/>
      <c r="D63" s="12"/>
      <c r="E63" s="12"/>
      <c r="F63" s="12"/>
      <c r="G63" s="9" t="s">
        <v>621</v>
      </c>
      <c r="H63" s="9" t="s">
        <v>70</v>
      </c>
      <c r="I63" s="3" t="s">
        <v>478</v>
      </c>
      <c r="J63" s="13" t="s">
        <v>622</v>
      </c>
      <c r="K63" s="14" t="s">
        <v>623</v>
      </c>
      <c r="L63" s="17">
        <f t="shared" si="2"/>
        <v>2.3900462962962943E-2</v>
      </c>
      <c r="M63">
        <f t="shared" si="3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624</v>
      </c>
      <c r="H64" s="9" t="s">
        <v>70</v>
      </c>
      <c r="I64" s="3" t="s">
        <v>478</v>
      </c>
      <c r="J64" s="13" t="s">
        <v>625</v>
      </c>
      <c r="K64" s="14" t="s">
        <v>626</v>
      </c>
      <c r="L64" s="17">
        <f t="shared" si="2"/>
        <v>1.8773148148148233E-2</v>
      </c>
      <c r="M64">
        <f t="shared" si="3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627</v>
      </c>
      <c r="H65" s="9" t="s">
        <v>70</v>
      </c>
      <c r="I65" s="3" t="s">
        <v>478</v>
      </c>
      <c r="J65" s="13" t="s">
        <v>628</v>
      </c>
      <c r="K65" s="14" t="s">
        <v>629</v>
      </c>
      <c r="L65" s="17">
        <f t="shared" si="2"/>
        <v>1.2777777777777777E-2</v>
      </c>
      <c r="M65">
        <f t="shared" si="3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630</v>
      </c>
      <c r="H66" s="9" t="s">
        <v>70</v>
      </c>
      <c r="I66" s="3" t="s">
        <v>478</v>
      </c>
      <c r="J66" s="13" t="s">
        <v>631</v>
      </c>
      <c r="K66" s="14" t="s">
        <v>632</v>
      </c>
      <c r="L66" s="17">
        <f t="shared" si="2"/>
        <v>1.9687499999999969E-2</v>
      </c>
      <c r="M66">
        <f t="shared" si="3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633</v>
      </c>
      <c r="H67" s="9" t="s">
        <v>70</v>
      </c>
      <c r="I67" s="3" t="s">
        <v>478</v>
      </c>
      <c r="J67" s="13" t="s">
        <v>634</v>
      </c>
      <c r="K67" s="14" t="s">
        <v>635</v>
      </c>
      <c r="L67" s="17">
        <f t="shared" ref="L67:L130" si="5">K67-J67</f>
        <v>1.5081018518518396E-2</v>
      </c>
      <c r="M67">
        <f t="shared" ref="M67:M130" si="6">HOUR(J67)</f>
        <v>15</v>
      </c>
    </row>
    <row r="68" spans="1:13" x14ac:dyDescent="0.25">
      <c r="A68" s="11"/>
      <c r="B68" s="12"/>
      <c r="C68" s="12"/>
      <c r="D68" s="12"/>
      <c r="E68" s="12"/>
      <c r="F68" s="12"/>
      <c r="G68" s="9" t="s">
        <v>636</v>
      </c>
      <c r="H68" s="9" t="s">
        <v>70</v>
      </c>
      <c r="I68" s="3" t="s">
        <v>478</v>
      </c>
      <c r="J68" s="13" t="s">
        <v>637</v>
      </c>
      <c r="K68" s="14" t="s">
        <v>638</v>
      </c>
      <c r="L68" s="17">
        <f t="shared" si="5"/>
        <v>1.0439814814814818E-2</v>
      </c>
      <c r="M68">
        <f t="shared" si="6"/>
        <v>18</v>
      </c>
    </row>
    <row r="69" spans="1:13" x14ac:dyDescent="0.25">
      <c r="A69" s="11"/>
      <c r="B69" s="12"/>
      <c r="C69" s="9" t="s">
        <v>67</v>
      </c>
      <c r="D69" s="9" t="s">
        <v>68</v>
      </c>
      <c r="E69" s="9" t="s">
        <v>68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639</v>
      </c>
      <c r="H70" s="9" t="s">
        <v>70</v>
      </c>
      <c r="I70" s="3" t="s">
        <v>478</v>
      </c>
      <c r="J70" s="13" t="s">
        <v>640</v>
      </c>
      <c r="K70" s="14" t="s">
        <v>641</v>
      </c>
      <c r="L70" s="17">
        <f t="shared" si="5"/>
        <v>1.6874999999999973E-2</v>
      </c>
      <c r="M70">
        <f t="shared" si="6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642</v>
      </c>
      <c r="H71" s="9" t="s">
        <v>70</v>
      </c>
      <c r="I71" s="3" t="s">
        <v>478</v>
      </c>
      <c r="J71" s="13" t="s">
        <v>643</v>
      </c>
      <c r="K71" s="14" t="s">
        <v>644</v>
      </c>
      <c r="L71" s="17">
        <f t="shared" si="5"/>
        <v>1.504629629629628E-2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645</v>
      </c>
      <c r="H72" s="9" t="s">
        <v>70</v>
      </c>
      <c r="I72" s="3" t="s">
        <v>478</v>
      </c>
      <c r="J72" s="13" t="s">
        <v>646</v>
      </c>
      <c r="K72" s="14" t="s">
        <v>647</v>
      </c>
      <c r="L72" s="17">
        <f t="shared" si="5"/>
        <v>1.8391203703703729E-2</v>
      </c>
      <c r="M72">
        <f t="shared" si="6"/>
        <v>12</v>
      </c>
    </row>
    <row r="73" spans="1:13" x14ac:dyDescent="0.25">
      <c r="A73" s="11"/>
      <c r="B73" s="12"/>
      <c r="C73" s="12"/>
      <c r="D73" s="12"/>
      <c r="E73" s="12"/>
      <c r="F73" s="12"/>
      <c r="G73" s="9" t="s">
        <v>648</v>
      </c>
      <c r="H73" s="9" t="s">
        <v>70</v>
      </c>
      <c r="I73" s="3" t="s">
        <v>478</v>
      </c>
      <c r="J73" s="13" t="s">
        <v>649</v>
      </c>
      <c r="K73" s="14" t="s">
        <v>650</v>
      </c>
      <c r="L73" s="17">
        <f t="shared" si="5"/>
        <v>1.5937500000000049E-2</v>
      </c>
      <c r="M73">
        <f t="shared" si="6"/>
        <v>15</v>
      </c>
    </row>
    <row r="74" spans="1:13" x14ac:dyDescent="0.25">
      <c r="A74" s="11"/>
      <c r="B74" s="12"/>
      <c r="C74" s="12"/>
      <c r="D74" s="12"/>
      <c r="E74" s="12"/>
      <c r="F74" s="12"/>
      <c r="G74" s="9" t="s">
        <v>651</v>
      </c>
      <c r="H74" s="9" t="s">
        <v>70</v>
      </c>
      <c r="I74" s="3" t="s">
        <v>478</v>
      </c>
      <c r="J74" s="13" t="s">
        <v>652</v>
      </c>
      <c r="K74" s="14" t="s">
        <v>653</v>
      </c>
      <c r="L74" s="17">
        <f t="shared" si="5"/>
        <v>1.2766203703703738E-2</v>
      </c>
      <c r="M74">
        <f t="shared" si="6"/>
        <v>18</v>
      </c>
    </row>
    <row r="75" spans="1:13" x14ac:dyDescent="0.25">
      <c r="A75" s="11"/>
      <c r="B75" s="12"/>
      <c r="C75" s="12"/>
      <c r="D75" s="12"/>
      <c r="E75" s="12"/>
      <c r="F75" s="12"/>
      <c r="G75" s="9" t="s">
        <v>654</v>
      </c>
      <c r="H75" s="9" t="s">
        <v>70</v>
      </c>
      <c r="I75" s="3" t="s">
        <v>478</v>
      </c>
      <c r="J75" s="13" t="s">
        <v>655</v>
      </c>
      <c r="K75" s="14" t="s">
        <v>656</v>
      </c>
      <c r="L75" s="17">
        <f t="shared" si="5"/>
        <v>1.1793981481481475E-2</v>
      </c>
      <c r="M75">
        <f t="shared" si="6"/>
        <v>20</v>
      </c>
    </row>
    <row r="76" spans="1:13" x14ac:dyDescent="0.25">
      <c r="A76" s="11"/>
      <c r="B76" s="12"/>
      <c r="C76" s="9" t="s">
        <v>114</v>
      </c>
      <c r="D76" s="9" t="s">
        <v>115</v>
      </c>
      <c r="E76" s="9" t="s">
        <v>115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657</v>
      </c>
      <c r="H77" s="9" t="s">
        <v>70</v>
      </c>
      <c r="I77" s="3" t="s">
        <v>478</v>
      </c>
      <c r="J77" s="13" t="s">
        <v>658</v>
      </c>
      <c r="K77" s="14" t="s">
        <v>659</v>
      </c>
      <c r="L77" s="17">
        <f t="shared" si="5"/>
        <v>1.2060185185185174E-2</v>
      </c>
      <c r="M77">
        <f t="shared" si="6"/>
        <v>4</v>
      </c>
    </row>
    <row r="78" spans="1:13" x14ac:dyDescent="0.25">
      <c r="A78" s="11"/>
      <c r="B78" s="12"/>
      <c r="C78" s="12"/>
      <c r="D78" s="12"/>
      <c r="E78" s="12"/>
      <c r="F78" s="12"/>
      <c r="G78" s="9" t="s">
        <v>660</v>
      </c>
      <c r="H78" s="9" t="s">
        <v>70</v>
      </c>
      <c r="I78" s="3" t="s">
        <v>478</v>
      </c>
      <c r="J78" s="13" t="s">
        <v>661</v>
      </c>
      <c r="K78" s="14" t="s">
        <v>662</v>
      </c>
      <c r="L78" s="17">
        <f t="shared" si="5"/>
        <v>1.6689814814814796E-2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663</v>
      </c>
      <c r="H79" s="9" t="s">
        <v>70</v>
      </c>
      <c r="I79" s="3" t="s">
        <v>478</v>
      </c>
      <c r="J79" s="13" t="s">
        <v>664</v>
      </c>
      <c r="K79" s="14" t="s">
        <v>665</v>
      </c>
      <c r="L79" s="17">
        <f t="shared" si="5"/>
        <v>1.2812499999999949E-2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666</v>
      </c>
      <c r="H80" s="9" t="s">
        <v>70</v>
      </c>
      <c r="I80" s="3" t="s">
        <v>478</v>
      </c>
      <c r="J80" s="13" t="s">
        <v>667</v>
      </c>
      <c r="K80" s="14" t="s">
        <v>668</v>
      </c>
      <c r="L80" s="17">
        <f t="shared" si="5"/>
        <v>1.7210648148148155E-2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669</v>
      </c>
      <c r="H81" s="9" t="s">
        <v>70</v>
      </c>
      <c r="I81" s="3" t="s">
        <v>478</v>
      </c>
      <c r="J81" s="13" t="s">
        <v>670</v>
      </c>
      <c r="K81" s="14" t="s">
        <v>671</v>
      </c>
      <c r="L81" s="17">
        <f t="shared" si="5"/>
        <v>3.0254629629629604E-2</v>
      </c>
      <c r="M81">
        <f t="shared" si="6"/>
        <v>8</v>
      </c>
    </row>
    <row r="82" spans="1:13" x14ac:dyDescent="0.25">
      <c r="A82" s="11"/>
      <c r="B82" s="12"/>
      <c r="C82" s="12"/>
      <c r="D82" s="12"/>
      <c r="E82" s="12"/>
      <c r="F82" s="12"/>
      <c r="G82" s="9" t="s">
        <v>672</v>
      </c>
      <c r="H82" s="9" t="s">
        <v>70</v>
      </c>
      <c r="I82" s="3" t="s">
        <v>478</v>
      </c>
      <c r="J82" s="13" t="s">
        <v>673</v>
      </c>
      <c r="K82" s="14" t="s">
        <v>674</v>
      </c>
      <c r="L82" s="17">
        <f t="shared" si="5"/>
        <v>1.2048611111111107E-2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675</v>
      </c>
      <c r="H83" s="9" t="s">
        <v>70</v>
      </c>
      <c r="I83" s="3" t="s">
        <v>478</v>
      </c>
      <c r="J83" s="13" t="s">
        <v>676</v>
      </c>
      <c r="K83" s="14" t="s">
        <v>677</v>
      </c>
      <c r="L83" s="17">
        <f t="shared" si="5"/>
        <v>2.9687500000000033E-2</v>
      </c>
      <c r="M83">
        <f t="shared" si="6"/>
        <v>10</v>
      </c>
    </row>
    <row r="84" spans="1:13" x14ac:dyDescent="0.25">
      <c r="A84" s="11"/>
      <c r="B84" s="12"/>
      <c r="C84" s="9" t="s">
        <v>678</v>
      </c>
      <c r="D84" s="9" t="s">
        <v>679</v>
      </c>
      <c r="E84" s="9" t="s">
        <v>679</v>
      </c>
      <c r="F84" s="9" t="s">
        <v>15</v>
      </c>
      <c r="G84" s="9" t="s">
        <v>680</v>
      </c>
      <c r="H84" s="9" t="s">
        <v>70</v>
      </c>
      <c r="I84" s="3" t="s">
        <v>478</v>
      </c>
      <c r="J84" s="13" t="s">
        <v>681</v>
      </c>
      <c r="K84" s="14" t="s">
        <v>682</v>
      </c>
      <c r="L84" s="17">
        <f t="shared" si="5"/>
        <v>2.9062499999999936E-2</v>
      </c>
      <c r="M84">
        <f t="shared" si="6"/>
        <v>11</v>
      </c>
    </row>
    <row r="85" spans="1:13" x14ac:dyDescent="0.25">
      <c r="A85" s="11"/>
      <c r="B85" s="12"/>
      <c r="C85" s="9" t="s">
        <v>128</v>
      </c>
      <c r="D85" s="9" t="s">
        <v>129</v>
      </c>
      <c r="E85" s="10" t="s">
        <v>12</v>
      </c>
      <c r="F85" s="5"/>
      <c r="G85" s="5"/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9" t="s">
        <v>246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683</v>
      </c>
      <c r="H87" s="9" t="s">
        <v>70</v>
      </c>
      <c r="I87" s="3" t="s">
        <v>478</v>
      </c>
      <c r="J87" s="13" t="s">
        <v>684</v>
      </c>
      <c r="K87" s="14" t="s">
        <v>685</v>
      </c>
      <c r="L87" s="17">
        <f t="shared" si="5"/>
        <v>2.7465277777777741E-2</v>
      </c>
      <c r="M87">
        <f t="shared" si="6"/>
        <v>6</v>
      </c>
    </row>
    <row r="88" spans="1:13" x14ac:dyDescent="0.25">
      <c r="A88" s="11"/>
      <c r="B88" s="12"/>
      <c r="C88" s="12"/>
      <c r="D88" s="12"/>
      <c r="E88" s="12"/>
      <c r="F88" s="12"/>
      <c r="G88" s="9" t="s">
        <v>686</v>
      </c>
      <c r="H88" s="9" t="s">
        <v>70</v>
      </c>
      <c r="I88" s="3" t="s">
        <v>478</v>
      </c>
      <c r="J88" s="13" t="s">
        <v>687</v>
      </c>
      <c r="K88" s="14" t="s">
        <v>688</v>
      </c>
      <c r="L88" s="17">
        <f t="shared" si="5"/>
        <v>2.2847222222222241E-2</v>
      </c>
      <c r="M88">
        <f t="shared" si="6"/>
        <v>8</v>
      </c>
    </row>
    <row r="89" spans="1:13" x14ac:dyDescent="0.25">
      <c r="A89" s="11"/>
      <c r="B89" s="12"/>
      <c r="C89" s="12"/>
      <c r="D89" s="12"/>
      <c r="E89" s="12"/>
      <c r="F89" s="12"/>
      <c r="G89" s="9" t="s">
        <v>689</v>
      </c>
      <c r="H89" s="9" t="s">
        <v>70</v>
      </c>
      <c r="I89" s="3" t="s">
        <v>478</v>
      </c>
      <c r="J89" s="13" t="s">
        <v>690</v>
      </c>
      <c r="K89" s="14" t="s">
        <v>691</v>
      </c>
      <c r="L89" s="17">
        <f t="shared" si="5"/>
        <v>1.4976851851851936E-2</v>
      </c>
      <c r="M89">
        <f t="shared" si="6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692</v>
      </c>
      <c r="H90" s="9" t="s">
        <v>70</v>
      </c>
      <c r="I90" s="3" t="s">
        <v>478</v>
      </c>
      <c r="J90" s="13" t="s">
        <v>693</v>
      </c>
      <c r="K90" s="14" t="s">
        <v>694</v>
      </c>
      <c r="L90" s="17">
        <f t="shared" si="5"/>
        <v>3.7372685185185217E-2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9" t="s">
        <v>250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695</v>
      </c>
      <c r="H92" s="9" t="s">
        <v>70</v>
      </c>
      <c r="I92" s="3" t="s">
        <v>478</v>
      </c>
      <c r="J92" s="13" t="s">
        <v>696</v>
      </c>
      <c r="K92" s="14" t="s">
        <v>697</v>
      </c>
      <c r="L92" s="17">
        <f t="shared" si="5"/>
        <v>1.2881944444444432E-2</v>
      </c>
      <c r="M92">
        <f t="shared" si="6"/>
        <v>5</v>
      </c>
    </row>
    <row r="93" spans="1:13" x14ac:dyDescent="0.25">
      <c r="A93" s="11"/>
      <c r="B93" s="12"/>
      <c r="C93" s="12"/>
      <c r="D93" s="12"/>
      <c r="E93" s="12"/>
      <c r="F93" s="12"/>
      <c r="G93" s="9" t="s">
        <v>698</v>
      </c>
      <c r="H93" s="9" t="s">
        <v>70</v>
      </c>
      <c r="I93" s="3" t="s">
        <v>478</v>
      </c>
      <c r="J93" s="13" t="s">
        <v>699</v>
      </c>
      <c r="K93" s="14" t="s">
        <v>700</v>
      </c>
      <c r="L93" s="17">
        <f t="shared" si="5"/>
        <v>2.8564814814814821E-2</v>
      </c>
      <c r="M93">
        <f t="shared" si="6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701</v>
      </c>
      <c r="H94" s="9" t="s">
        <v>70</v>
      </c>
      <c r="I94" s="3" t="s">
        <v>478</v>
      </c>
      <c r="J94" s="13" t="s">
        <v>702</v>
      </c>
      <c r="K94" s="14" t="s">
        <v>703</v>
      </c>
      <c r="L94" s="17">
        <f t="shared" si="5"/>
        <v>1.2974537037036993E-2</v>
      </c>
      <c r="M94">
        <f t="shared" si="6"/>
        <v>13</v>
      </c>
    </row>
    <row r="95" spans="1:13" x14ac:dyDescent="0.25">
      <c r="A95" s="11"/>
      <c r="B95" s="12"/>
      <c r="C95" s="12"/>
      <c r="D95" s="12"/>
      <c r="E95" s="12"/>
      <c r="F95" s="12"/>
      <c r="G95" s="9" t="s">
        <v>704</v>
      </c>
      <c r="H95" s="9" t="s">
        <v>70</v>
      </c>
      <c r="I95" s="3" t="s">
        <v>478</v>
      </c>
      <c r="J95" s="13" t="s">
        <v>705</v>
      </c>
      <c r="K95" s="14" t="s">
        <v>706</v>
      </c>
      <c r="L95" s="17">
        <f t="shared" si="5"/>
        <v>2.0335648148148144E-2</v>
      </c>
      <c r="M95">
        <f t="shared" si="6"/>
        <v>14</v>
      </c>
    </row>
    <row r="96" spans="1:13" x14ac:dyDescent="0.25">
      <c r="A96" s="11"/>
      <c r="B96" s="12"/>
      <c r="C96" s="12"/>
      <c r="D96" s="12"/>
      <c r="E96" s="12"/>
      <c r="F96" s="12"/>
      <c r="G96" s="9" t="s">
        <v>707</v>
      </c>
      <c r="H96" s="9" t="s">
        <v>70</v>
      </c>
      <c r="I96" s="3" t="s">
        <v>478</v>
      </c>
      <c r="J96" s="13" t="s">
        <v>708</v>
      </c>
      <c r="K96" s="14" t="s">
        <v>709</v>
      </c>
      <c r="L96" s="17">
        <f t="shared" si="5"/>
        <v>1.8067129629629641E-2</v>
      </c>
      <c r="M96">
        <f t="shared" si="6"/>
        <v>15</v>
      </c>
    </row>
    <row r="97" spans="1:13" x14ac:dyDescent="0.25">
      <c r="A97" s="11"/>
      <c r="B97" s="12"/>
      <c r="C97" s="9" t="s">
        <v>46</v>
      </c>
      <c r="D97" s="9" t="s">
        <v>47</v>
      </c>
      <c r="E97" s="10" t="s">
        <v>12</v>
      </c>
      <c r="F97" s="5"/>
      <c r="G97" s="5"/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9" t="s">
        <v>47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710</v>
      </c>
      <c r="H99" s="9" t="s">
        <v>70</v>
      </c>
      <c r="I99" s="3" t="s">
        <v>478</v>
      </c>
      <c r="J99" s="13" t="s">
        <v>711</v>
      </c>
      <c r="K99" s="14" t="s">
        <v>712</v>
      </c>
      <c r="L99" s="17">
        <f t="shared" si="5"/>
        <v>1.877314814814815E-2</v>
      </c>
      <c r="M99">
        <f t="shared" si="6"/>
        <v>2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713</v>
      </c>
      <c r="H100" s="9" t="s">
        <v>70</v>
      </c>
      <c r="I100" s="3" t="s">
        <v>478</v>
      </c>
      <c r="J100" s="13" t="s">
        <v>714</v>
      </c>
      <c r="K100" s="14" t="s">
        <v>715</v>
      </c>
      <c r="L100" s="17">
        <f t="shared" si="5"/>
        <v>2.8831018518518547E-2</v>
      </c>
      <c r="M100">
        <f t="shared" si="6"/>
        <v>6</v>
      </c>
    </row>
    <row r="101" spans="1:13" x14ac:dyDescent="0.25">
      <c r="A101" s="11"/>
      <c r="B101" s="12"/>
      <c r="C101" s="12"/>
      <c r="D101" s="12"/>
      <c r="E101" s="9" t="s">
        <v>51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716</v>
      </c>
      <c r="H102" s="9" t="s">
        <v>70</v>
      </c>
      <c r="I102" s="3" t="s">
        <v>478</v>
      </c>
      <c r="J102" s="13" t="s">
        <v>717</v>
      </c>
      <c r="K102" s="14" t="s">
        <v>718</v>
      </c>
      <c r="L102" s="17">
        <f t="shared" si="5"/>
        <v>1.6435185185185205E-2</v>
      </c>
      <c r="M102">
        <f t="shared" si="6"/>
        <v>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719</v>
      </c>
      <c r="H103" s="9" t="s">
        <v>70</v>
      </c>
      <c r="I103" s="3" t="s">
        <v>478</v>
      </c>
      <c r="J103" s="13" t="s">
        <v>720</v>
      </c>
      <c r="K103" s="14" t="s">
        <v>721</v>
      </c>
      <c r="L103" s="17">
        <f t="shared" si="5"/>
        <v>1.8217592592592646E-2</v>
      </c>
      <c r="M103">
        <f t="shared" si="6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722</v>
      </c>
      <c r="H104" s="9" t="s">
        <v>70</v>
      </c>
      <c r="I104" s="3" t="s">
        <v>478</v>
      </c>
      <c r="J104" s="13" t="s">
        <v>723</v>
      </c>
      <c r="K104" s="14" t="s">
        <v>724</v>
      </c>
      <c r="L104" s="17">
        <f t="shared" si="5"/>
        <v>2.3668981481481499E-2</v>
      </c>
      <c r="M104">
        <f t="shared" si="6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725</v>
      </c>
      <c r="H105" s="9" t="s">
        <v>70</v>
      </c>
      <c r="I105" s="3" t="s">
        <v>478</v>
      </c>
      <c r="J105" s="13" t="s">
        <v>726</v>
      </c>
      <c r="K105" s="14" t="s">
        <v>727</v>
      </c>
      <c r="L105" s="17">
        <f t="shared" si="5"/>
        <v>1.025462962962953E-2</v>
      </c>
      <c r="M105">
        <f t="shared" si="6"/>
        <v>21</v>
      </c>
    </row>
    <row r="106" spans="1:13" x14ac:dyDescent="0.25">
      <c r="A106" s="11"/>
      <c r="B106" s="12"/>
      <c r="C106" s="9" t="s">
        <v>169</v>
      </c>
      <c r="D106" s="9" t="s">
        <v>170</v>
      </c>
      <c r="E106" s="9" t="s">
        <v>170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728</v>
      </c>
      <c r="H107" s="9" t="s">
        <v>70</v>
      </c>
      <c r="I107" s="3" t="s">
        <v>478</v>
      </c>
      <c r="J107" s="13" t="s">
        <v>729</v>
      </c>
      <c r="K107" s="14" t="s">
        <v>730</v>
      </c>
      <c r="L107" s="17">
        <f t="shared" si="5"/>
        <v>2.5578703703703687E-2</v>
      </c>
      <c r="M107">
        <f t="shared" si="6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731</v>
      </c>
      <c r="H108" s="9" t="s">
        <v>70</v>
      </c>
      <c r="I108" s="3" t="s">
        <v>478</v>
      </c>
      <c r="J108" s="13" t="s">
        <v>732</v>
      </c>
      <c r="K108" s="14" t="s">
        <v>733</v>
      </c>
      <c r="L108" s="17">
        <f t="shared" si="5"/>
        <v>1.4930555555555558E-2</v>
      </c>
      <c r="M108">
        <f t="shared" si="6"/>
        <v>19</v>
      </c>
    </row>
    <row r="109" spans="1:13" x14ac:dyDescent="0.25">
      <c r="A109" s="11"/>
      <c r="B109" s="12"/>
      <c r="C109" s="9" t="s">
        <v>317</v>
      </c>
      <c r="D109" s="9" t="s">
        <v>318</v>
      </c>
      <c r="E109" s="9" t="s">
        <v>318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734</v>
      </c>
      <c r="H110" s="9" t="s">
        <v>70</v>
      </c>
      <c r="I110" s="3" t="s">
        <v>478</v>
      </c>
      <c r="J110" s="13" t="s">
        <v>735</v>
      </c>
      <c r="K110" s="14" t="s">
        <v>736</v>
      </c>
      <c r="L110" s="17">
        <f t="shared" si="5"/>
        <v>1.2534722222222239E-2</v>
      </c>
      <c r="M110">
        <f t="shared" si="6"/>
        <v>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737</v>
      </c>
      <c r="H111" s="9" t="s">
        <v>70</v>
      </c>
      <c r="I111" s="3" t="s">
        <v>478</v>
      </c>
      <c r="J111" s="13" t="s">
        <v>738</v>
      </c>
      <c r="K111" s="14" t="s">
        <v>739</v>
      </c>
      <c r="L111" s="17">
        <f t="shared" si="5"/>
        <v>1.3194444444444425E-2</v>
      </c>
      <c r="M111">
        <f t="shared" si="6"/>
        <v>5</v>
      </c>
    </row>
    <row r="112" spans="1:13" x14ac:dyDescent="0.25">
      <c r="A112" s="11"/>
      <c r="B112" s="12"/>
      <c r="C112" s="9" t="s">
        <v>322</v>
      </c>
      <c r="D112" s="9" t="s">
        <v>323</v>
      </c>
      <c r="E112" s="10" t="s">
        <v>12</v>
      </c>
      <c r="F112" s="5"/>
      <c r="G112" s="5"/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9" t="s">
        <v>324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740</v>
      </c>
      <c r="H114" s="9" t="s">
        <v>326</v>
      </c>
      <c r="I114" s="3" t="s">
        <v>478</v>
      </c>
      <c r="J114" s="13" t="s">
        <v>741</v>
      </c>
      <c r="K114" s="14" t="s">
        <v>742</v>
      </c>
      <c r="L114" s="17">
        <f t="shared" si="5"/>
        <v>1.4224537037037022E-2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743</v>
      </c>
      <c r="H115" s="9" t="s">
        <v>326</v>
      </c>
      <c r="I115" s="3" t="s">
        <v>478</v>
      </c>
      <c r="J115" s="13" t="s">
        <v>744</v>
      </c>
      <c r="K115" s="14" t="s">
        <v>745</v>
      </c>
      <c r="L115" s="17">
        <f t="shared" si="5"/>
        <v>1.9363425925925937E-2</v>
      </c>
      <c r="M115">
        <f t="shared" si="6"/>
        <v>6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746</v>
      </c>
      <c r="H116" s="9" t="s">
        <v>326</v>
      </c>
      <c r="I116" s="3" t="s">
        <v>478</v>
      </c>
      <c r="J116" s="13" t="s">
        <v>747</v>
      </c>
      <c r="K116" s="14" t="s">
        <v>748</v>
      </c>
      <c r="L116" s="17">
        <f t="shared" si="5"/>
        <v>2.6724537037037033E-2</v>
      </c>
      <c r="M116">
        <f t="shared" si="6"/>
        <v>7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749</v>
      </c>
      <c r="H117" s="9" t="s">
        <v>326</v>
      </c>
      <c r="I117" s="3" t="s">
        <v>478</v>
      </c>
      <c r="J117" s="13" t="s">
        <v>750</v>
      </c>
      <c r="K117" s="14" t="s">
        <v>751</v>
      </c>
      <c r="L117" s="17">
        <f t="shared" si="5"/>
        <v>1.7465277777777788E-2</v>
      </c>
      <c r="M117">
        <f t="shared" si="6"/>
        <v>8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752</v>
      </c>
      <c r="H118" s="9" t="s">
        <v>326</v>
      </c>
      <c r="I118" s="3" t="s">
        <v>478</v>
      </c>
      <c r="J118" s="13" t="s">
        <v>753</v>
      </c>
      <c r="K118" s="14" t="s">
        <v>754</v>
      </c>
      <c r="L118" s="17">
        <f t="shared" si="5"/>
        <v>3.0115740740740748E-2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755</v>
      </c>
      <c r="H119" s="9" t="s">
        <v>326</v>
      </c>
      <c r="I119" s="3" t="s">
        <v>478</v>
      </c>
      <c r="J119" s="13" t="s">
        <v>756</v>
      </c>
      <c r="K119" s="14" t="s">
        <v>757</v>
      </c>
      <c r="L119" s="17">
        <f t="shared" si="5"/>
        <v>2.6874999999999982E-2</v>
      </c>
      <c r="M119">
        <f t="shared" si="6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758</v>
      </c>
      <c r="H120" s="9" t="s">
        <v>326</v>
      </c>
      <c r="I120" s="3" t="s">
        <v>478</v>
      </c>
      <c r="J120" s="13" t="s">
        <v>759</v>
      </c>
      <c r="K120" s="14" t="s">
        <v>760</v>
      </c>
      <c r="L120" s="17">
        <f t="shared" si="5"/>
        <v>2.6145833333333313E-2</v>
      </c>
      <c r="M120">
        <f t="shared" si="6"/>
        <v>12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761</v>
      </c>
      <c r="H121" s="9" t="s">
        <v>326</v>
      </c>
      <c r="I121" s="3" t="s">
        <v>478</v>
      </c>
      <c r="J121" s="13" t="s">
        <v>762</v>
      </c>
      <c r="K121" s="14" t="s">
        <v>763</v>
      </c>
      <c r="L121" s="17">
        <f t="shared" si="5"/>
        <v>1.3217592592592586E-2</v>
      </c>
      <c r="M121">
        <f t="shared" si="6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764</v>
      </c>
      <c r="H122" s="9" t="s">
        <v>326</v>
      </c>
      <c r="I122" s="3" t="s">
        <v>478</v>
      </c>
      <c r="J122" s="13" t="s">
        <v>765</v>
      </c>
      <c r="K122" s="14" t="s">
        <v>766</v>
      </c>
      <c r="L122" s="17">
        <f t="shared" si="5"/>
        <v>1.4930555555555558E-2</v>
      </c>
      <c r="M122">
        <f t="shared" si="6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767</v>
      </c>
      <c r="H123" s="9" t="s">
        <v>326</v>
      </c>
      <c r="I123" s="3" t="s">
        <v>478</v>
      </c>
      <c r="J123" s="13" t="s">
        <v>768</v>
      </c>
      <c r="K123" s="14" t="s">
        <v>769</v>
      </c>
      <c r="L123" s="17">
        <f t="shared" si="5"/>
        <v>2.0219907407407423E-2</v>
      </c>
      <c r="M123">
        <f t="shared" si="6"/>
        <v>19</v>
      </c>
    </row>
    <row r="124" spans="1:13" x14ac:dyDescent="0.25">
      <c r="A124" s="11"/>
      <c r="B124" s="12"/>
      <c r="C124" s="12"/>
      <c r="D124" s="12"/>
      <c r="E124" s="9" t="s">
        <v>323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770</v>
      </c>
      <c r="H125" s="9" t="s">
        <v>326</v>
      </c>
      <c r="I125" s="3" t="s">
        <v>478</v>
      </c>
      <c r="J125" s="13" t="s">
        <v>626</v>
      </c>
      <c r="K125" s="14" t="s">
        <v>771</v>
      </c>
      <c r="L125" s="17">
        <f t="shared" si="5"/>
        <v>2.3483796296296211E-2</v>
      </c>
      <c r="M125">
        <f t="shared" si="6"/>
        <v>10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772</v>
      </c>
      <c r="H126" s="9" t="s">
        <v>326</v>
      </c>
      <c r="I126" s="3" t="s">
        <v>478</v>
      </c>
      <c r="J126" s="13" t="s">
        <v>773</v>
      </c>
      <c r="K126" s="14" t="s">
        <v>774</v>
      </c>
      <c r="L126" s="17">
        <f t="shared" si="5"/>
        <v>1.7743055555555554E-2</v>
      </c>
      <c r="M126">
        <f t="shared" si="6"/>
        <v>14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775</v>
      </c>
      <c r="H127" s="9" t="s">
        <v>326</v>
      </c>
      <c r="I127" s="3" t="s">
        <v>478</v>
      </c>
      <c r="J127" s="13" t="s">
        <v>776</v>
      </c>
      <c r="K127" s="14" t="s">
        <v>777</v>
      </c>
      <c r="L127" s="17">
        <f t="shared" si="5"/>
        <v>1.5983796296296315E-2</v>
      </c>
      <c r="M127">
        <f t="shared" si="6"/>
        <v>18</v>
      </c>
    </row>
    <row r="128" spans="1:13" x14ac:dyDescent="0.25">
      <c r="A128" s="11"/>
      <c r="B128" s="12"/>
      <c r="C128" s="9" t="s">
        <v>174</v>
      </c>
      <c r="D128" s="9" t="s">
        <v>175</v>
      </c>
      <c r="E128" s="9" t="s">
        <v>175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778</v>
      </c>
      <c r="H129" s="9" t="s">
        <v>70</v>
      </c>
      <c r="I129" s="3" t="s">
        <v>478</v>
      </c>
      <c r="J129" s="13" t="s">
        <v>779</v>
      </c>
      <c r="K129" s="14" t="s">
        <v>780</v>
      </c>
      <c r="L129" s="17">
        <f t="shared" si="5"/>
        <v>1.0219907407407414E-2</v>
      </c>
      <c r="M129">
        <f t="shared" si="6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781</v>
      </c>
      <c r="H130" s="9" t="s">
        <v>70</v>
      </c>
      <c r="I130" s="3" t="s">
        <v>478</v>
      </c>
      <c r="J130" s="13" t="s">
        <v>782</v>
      </c>
      <c r="K130" s="14" t="s">
        <v>273</v>
      </c>
      <c r="L130" s="17">
        <f t="shared" si="5"/>
        <v>2.3981481481481437E-2</v>
      </c>
      <c r="M130">
        <f t="shared" si="6"/>
        <v>9</v>
      </c>
    </row>
    <row r="131" spans="1:13" x14ac:dyDescent="0.25">
      <c r="A131" s="11"/>
      <c r="B131" s="12"/>
      <c r="C131" s="9" t="s">
        <v>184</v>
      </c>
      <c r="D131" s="9" t="s">
        <v>185</v>
      </c>
      <c r="E131" s="9" t="s">
        <v>185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783</v>
      </c>
      <c r="H132" s="9" t="s">
        <v>70</v>
      </c>
      <c r="I132" s="3" t="s">
        <v>478</v>
      </c>
      <c r="J132" s="13" t="s">
        <v>784</v>
      </c>
      <c r="K132" s="14" t="s">
        <v>785</v>
      </c>
      <c r="L132" s="17">
        <f t="shared" ref="L132:L178" si="7">K132-J132</f>
        <v>1.4953703703703705E-2</v>
      </c>
      <c r="M132">
        <f t="shared" ref="M132:M178" si="8">HOUR(J132)</f>
        <v>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786</v>
      </c>
      <c r="H133" s="9" t="s">
        <v>70</v>
      </c>
      <c r="I133" s="3" t="s">
        <v>478</v>
      </c>
      <c r="J133" s="13" t="s">
        <v>787</v>
      </c>
      <c r="K133" s="14" t="s">
        <v>788</v>
      </c>
      <c r="L133" s="17">
        <f t="shared" si="7"/>
        <v>1.1481481481481481E-2</v>
      </c>
      <c r="M133">
        <f t="shared" si="8"/>
        <v>3</v>
      </c>
    </row>
    <row r="134" spans="1:13" x14ac:dyDescent="0.25">
      <c r="A134" s="3" t="s">
        <v>10</v>
      </c>
      <c r="B134" s="9" t="s">
        <v>11</v>
      </c>
      <c r="C134" s="10" t="s">
        <v>12</v>
      </c>
      <c r="D134" s="5"/>
      <c r="E134" s="5"/>
      <c r="F134" s="5"/>
      <c r="G134" s="5"/>
      <c r="H134" s="5"/>
      <c r="I134" s="6"/>
      <c r="J134" s="7"/>
      <c r="K134" s="8"/>
    </row>
    <row r="135" spans="1:13" x14ac:dyDescent="0.25">
      <c r="A135" s="11"/>
      <c r="B135" s="12"/>
      <c r="C135" s="9" t="s">
        <v>13</v>
      </c>
      <c r="D135" s="9" t="s">
        <v>14</v>
      </c>
      <c r="E135" s="9" t="s">
        <v>14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789</v>
      </c>
      <c r="H136" s="9" t="s">
        <v>17</v>
      </c>
      <c r="I136" s="3" t="s">
        <v>478</v>
      </c>
      <c r="J136" s="13" t="s">
        <v>790</v>
      </c>
      <c r="K136" s="14" t="s">
        <v>791</v>
      </c>
      <c r="L136" s="17">
        <f t="shared" si="7"/>
        <v>1.8599537037037067E-2</v>
      </c>
      <c r="M136">
        <f t="shared" si="8"/>
        <v>5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792</v>
      </c>
      <c r="H137" s="9" t="s">
        <v>17</v>
      </c>
      <c r="I137" s="3" t="s">
        <v>478</v>
      </c>
      <c r="J137" s="13" t="s">
        <v>793</v>
      </c>
      <c r="K137" s="14" t="s">
        <v>794</v>
      </c>
      <c r="L137" s="17">
        <f t="shared" si="7"/>
        <v>1.9918981481481413E-2</v>
      </c>
      <c r="M137">
        <f t="shared" si="8"/>
        <v>13</v>
      </c>
    </row>
    <row r="138" spans="1:13" x14ac:dyDescent="0.25">
      <c r="A138" s="11"/>
      <c r="B138" s="12"/>
      <c r="C138" s="9" t="s">
        <v>41</v>
      </c>
      <c r="D138" s="9" t="s">
        <v>42</v>
      </c>
      <c r="E138" s="9" t="s">
        <v>42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795</v>
      </c>
      <c r="H139" s="9" t="s">
        <v>17</v>
      </c>
      <c r="I139" s="3" t="s">
        <v>478</v>
      </c>
      <c r="J139" s="13" t="s">
        <v>796</v>
      </c>
      <c r="K139" s="14" t="s">
        <v>797</v>
      </c>
      <c r="L139" s="17">
        <f t="shared" si="7"/>
        <v>2.1944444444444433E-2</v>
      </c>
      <c r="M139">
        <f t="shared" si="8"/>
        <v>10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798</v>
      </c>
      <c r="H140" s="9" t="s">
        <v>17</v>
      </c>
      <c r="I140" s="3" t="s">
        <v>478</v>
      </c>
      <c r="J140" s="13" t="s">
        <v>799</v>
      </c>
      <c r="K140" s="14" t="s">
        <v>800</v>
      </c>
      <c r="L140" s="17">
        <f t="shared" si="7"/>
        <v>2.3171296296296218E-2</v>
      </c>
      <c r="M140">
        <f t="shared" si="8"/>
        <v>14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801</v>
      </c>
      <c r="H141" s="9" t="s">
        <v>503</v>
      </c>
      <c r="I141" s="3" t="s">
        <v>478</v>
      </c>
      <c r="J141" s="13" t="s">
        <v>802</v>
      </c>
      <c r="K141" s="14" t="s">
        <v>803</v>
      </c>
      <c r="L141" s="17">
        <f t="shared" si="7"/>
        <v>1.6192129629629681E-2</v>
      </c>
      <c r="M141">
        <f t="shared" si="8"/>
        <v>19</v>
      </c>
    </row>
    <row r="142" spans="1:13" x14ac:dyDescent="0.25">
      <c r="A142" s="11"/>
      <c r="B142" s="12"/>
      <c r="C142" s="9" t="s">
        <v>804</v>
      </c>
      <c r="D142" s="9" t="s">
        <v>805</v>
      </c>
      <c r="E142" s="9" t="s">
        <v>805</v>
      </c>
      <c r="F142" s="9" t="s">
        <v>15</v>
      </c>
      <c r="G142" s="9" t="s">
        <v>806</v>
      </c>
      <c r="H142" s="9" t="s">
        <v>17</v>
      </c>
      <c r="I142" s="3" t="s">
        <v>478</v>
      </c>
      <c r="J142" s="13" t="s">
        <v>807</v>
      </c>
      <c r="K142" s="14" t="s">
        <v>808</v>
      </c>
      <c r="L142" s="17">
        <f t="shared" si="7"/>
        <v>1.0370370370370363E-2</v>
      </c>
      <c r="M142">
        <f t="shared" si="8"/>
        <v>14</v>
      </c>
    </row>
    <row r="143" spans="1:13" x14ac:dyDescent="0.25">
      <c r="A143" s="11"/>
      <c r="B143" s="12"/>
      <c r="C143" s="9" t="s">
        <v>809</v>
      </c>
      <c r="D143" s="9" t="s">
        <v>810</v>
      </c>
      <c r="E143" s="9" t="s">
        <v>810</v>
      </c>
      <c r="F143" s="9" t="s">
        <v>15</v>
      </c>
      <c r="G143" s="9" t="s">
        <v>811</v>
      </c>
      <c r="H143" s="9" t="s">
        <v>17</v>
      </c>
      <c r="I143" s="3" t="s">
        <v>478</v>
      </c>
      <c r="J143" s="13" t="s">
        <v>812</v>
      </c>
      <c r="K143" s="14" t="s">
        <v>813</v>
      </c>
      <c r="L143" s="17">
        <f t="shared" si="7"/>
        <v>1.222222222222219E-2</v>
      </c>
      <c r="M143">
        <f t="shared" si="8"/>
        <v>5</v>
      </c>
    </row>
    <row r="144" spans="1:13" x14ac:dyDescent="0.25">
      <c r="A144" s="11"/>
      <c r="B144" s="12"/>
      <c r="C144" s="9" t="s">
        <v>60</v>
      </c>
      <c r="D144" s="9" t="s">
        <v>61</v>
      </c>
      <c r="E144" s="9" t="s">
        <v>61</v>
      </c>
      <c r="F144" s="9" t="s">
        <v>15</v>
      </c>
      <c r="G144" s="9" t="s">
        <v>814</v>
      </c>
      <c r="H144" s="9" t="s">
        <v>17</v>
      </c>
      <c r="I144" s="3" t="s">
        <v>478</v>
      </c>
      <c r="J144" s="13" t="s">
        <v>815</v>
      </c>
      <c r="K144" s="14" t="s">
        <v>816</v>
      </c>
      <c r="L144" s="17">
        <f t="shared" si="7"/>
        <v>2.3263888888888917E-2</v>
      </c>
      <c r="M144">
        <f t="shared" si="8"/>
        <v>10</v>
      </c>
    </row>
    <row r="145" spans="1:13" x14ac:dyDescent="0.25">
      <c r="A145" s="3" t="s">
        <v>385</v>
      </c>
      <c r="B145" s="9" t="s">
        <v>386</v>
      </c>
      <c r="C145" s="10" t="s">
        <v>12</v>
      </c>
      <c r="D145" s="5"/>
      <c r="E145" s="5"/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9" t="s">
        <v>817</v>
      </c>
      <c r="D146" s="9" t="s">
        <v>818</v>
      </c>
      <c r="E146" s="9" t="s">
        <v>818</v>
      </c>
      <c r="F146" s="9" t="s">
        <v>389</v>
      </c>
      <c r="G146" s="9" t="s">
        <v>819</v>
      </c>
      <c r="H146" s="9" t="s">
        <v>70</v>
      </c>
      <c r="I146" s="3" t="s">
        <v>478</v>
      </c>
      <c r="J146" s="13" t="s">
        <v>820</v>
      </c>
      <c r="K146" s="14" t="s">
        <v>821</v>
      </c>
      <c r="L146" s="17">
        <f t="shared" si="7"/>
        <v>1.8275462962962952E-2</v>
      </c>
      <c r="M146">
        <f t="shared" si="8"/>
        <v>6</v>
      </c>
    </row>
    <row r="147" spans="1:13" x14ac:dyDescent="0.25">
      <c r="A147" s="11"/>
      <c r="B147" s="12"/>
      <c r="C147" s="9" t="s">
        <v>387</v>
      </c>
      <c r="D147" s="9" t="s">
        <v>388</v>
      </c>
      <c r="E147" s="9" t="s">
        <v>388</v>
      </c>
      <c r="F147" s="9" t="s">
        <v>389</v>
      </c>
      <c r="G147" s="9" t="s">
        <v>822</v>
      </c>
      <c r="H147" s="9" t="s">
        <v>70</v>
      </c>
      <c r="I147" s="3" t="s">
        <v>478</v>
      </c>
      <c r="J147" s="13" t="s">
        <v>823</v>
      </c>
      <c r="K147" s="14" t="s">
        <v>824</v>
      </c>
      <c r="L147" s="17">
        <f t="shared" si="7"/>
        <v>2.7962962962962967E-2</v>
      </c>
      <c r="M147">
        <f t="shared" si="8"/>
        <v>12</v>
      </c>
    </row>
    <row r="148" spans="1:13" x14ac:dyDescent="0.25">
      <c r="A148" s="3" t="s">
        <v>393</v>
      </c>
      <c r="B148" s="9" t="s">
        <v>394</v>
      </c>
      <c r="C148" s="10" t="s">
        <v>12</v>
      </c>
      <c r="D148" s="5"/>
      <c r="E148" s="5"/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9" t="s">
        <v>46</v>
      </c>
      <c r="D149" s="9" t="s">
        <v>47</v>
      </c>
      <c r="E149" s="9" t="s">
        <v>825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826</v>
      </c>
      <c r="H150" s="9" t="s">
        <v>70</v>
      </c>
      <c r="I150" s="3" t="s">
        <v>478</v>
      </c>
      <c r="J150" s="13" t="s">
        <v>827</v>
      </c>
      <c r="K150" s="14" t="s">
        <v>828</v>
      </c>
      <c r="L150" s="17">
        <f t="shared" si="7"/>
        <v>2.769675925925924E-2</v>
      </c>
      <c r="M150">
        <f t="shared" si="8"/>
        <v>10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829</v>
      </c>
      <c r="H151" s="9" t="s">
        <v>70</v>
      </c>
      <c r="I151" s="3" t="s">
        <v>478</v>
      </c>
      <c r="J151" s="13" t="s">
        <v>830</v>
      </c>
      <c r="K151" s="14" t="s">
        <v>831</v>
      </c>
      <c r="L151" s="17">
        <f t="shared" si="7"/>
        <v>2.328703703703694E-2</v>
      </c>
      <c r="M151">
        <f t="shared" si="8"/>
        <v>14</v>
      </c>
    </row>
    <row r="152" spans="1:13" x14ac:dyDescent="0.25">
      <c r="A152" s="11"/>
      <c r="B152" s="12"/>
      <c r="C152" s="9" t="s">
        <v>832</v>
      </c>
      <c r="D152" s="9" t="s">
        <v>833</v>
      </c>
      <c r="E152" s="9" t="s">
        <v>834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835</v>
      </c>
      <c r="H153" s="9" t="s">
        <v>70</v>
      </c>
      <c r="I153" s="3" t="s">
        <v>478</v>
      </c>
      <c r="J153" s="13" t="s">
        <v>836</v>
      </c>
      <c r="K153" s="14" t="s">
        <v>837</v>
      </c>
      <c r="L153" s="17">
        <f t="shared" si="7"/>
        <v>2.0162037037037006E-2</v>
      </c>
      <c r="M153">
        <f t="shared" si="8"/>
        <v>10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838</v>
      </c>
      <c r="H154" s="9" t="s">
        <v>70</v>
      </c>
      <c r="I154" s="3" t="s">
        <v>478</v>
      </c>
      <c r="J154" s="13" t="s">
        <v>839</v>
      </c>
      <c r="K154" s="14" t="s">
        <v>840</v>
      </c>
      <c r="L154" s="17">
        <f t="shared" si="7"/>
        <v>2.287037037037043E-2</v>
      </c>
      <c r="M154">
        <f t="shared" si="8"/>
        <v>14</v>
      </c>
    </row>
    <row r="155" spans="1:13" x14ac:dyDescent="0.25">
      <c r="A155" s="11"/>
      <c r="B155" s="12"/>
      <c r="C155" s="9" t="s">
        <v>841</v>
      </c>
      <c r="D155" s="9" t="s">
        <v>842</v>
      </c>
      <c r="E155" s="9" t="s">
        <v>843</v>
      </c>
      <c r="F155" s="9" t="s">
        <v>15</v>
      </c>
      <c r="G155" s="9" t="s">
        <v>844</v>
      </c>
      <c r="H155" s="9" t="s">
        <v>70</v>
      </c>
      <c r="I155" s="3" t="s">
        <v>478</v>
      </c>
      <c r="J155" s="13" t="s">
        <v>845</v>
      </c>
      <c r="K155" s="14" t="s">
        <v>846</v>
      </c>
      <c r="L155" s="17">
        <f t="shared" si="7"/>
        <v>1.8067129629629586E-2</v>
      </c>
      <c r="M155">
        <f t="shared" si="8"/>
        <v>7</v>
      </c>
    </row>
    <row r="156" spans="1:13" x14ac:dyDescent="0.25">
      <c r="A156" s="11"/>
      <c r="B156" s="12"/>
      <c r="C156" s="9" t="s">
        <v>395</v>
      </c>
      <c r="D156" s="9" t="s">
        <v>396</v>
      </c>
      <c r="E156" s="9" t="s">
        <v>396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847</v>
      </c>
      <c r="H157" s="9" t="s">
        <v>70</v>
      </c>
      <c r="I157" s="3" t="s">
        <v>478</v>
      </c>
      <c r="J157" s="13" t="s">
        <v>848</v>
      </c>
      <c r="K157" s="14" t="s">
        <v>849</v>
      </c>
      <c r="L157" s="17">
        <f t="shared" si="7"/>
        <v>2.7592592592592613E-2</v>
      </c>
      <c r="M157">
        <f t="shared" si="8"/>
        <v>10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850</v>
      </c>
      <c r="H158" s="9" t="s">
        <v>70</v>
      </c>
      <c r="I158" s="3" t="s">
        <v>478</v>
      </c>
      <c r="J158" s="13" t="s">
        <v>851</v>
      </c>
      <c r="K158" s="14" t="s">
        <v>852</v>
      </c>
      <c r="L158" s="17">
        <f t="shared" si="7"/>
        <v>1.7118055555555511E-2</v>
      </c>
      <c r="M158">
        <f t="shared" si="8"/>
        <v>11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853</v>
      </c>
      <c r="H159" s="9" t="s">
        <v>70</v>
      </c>
      <c r="I159" s="3" t="s">
        <v>478</v>
      </c>
      <c r="J159" s="13" t="s">
        <v>854</v>
      </c>
      <c r="K159" s="14" t="s">
        <v>855</v>
      </c>
      <c r="L159" s="17">
        <f t="shared" si="7"/>
        <v>2.6435185185185173E-2</v>
      </c>
      <c r="M159">
        <f t="shared" si="8"/>
        <v>14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856</v>
      </c>
      <c r="H160" s="9" t="s">
        <v>70</v>
      </c>
      <c r="I160" s="3" t="s">
        <v>478</v>
      </c>
      <c r="J160" s="13" t="s">
        <v>857</v>
      </c>
      <c r="K160" s="14" t="s">
        <v>858</v>
      </c>
      <c r="L160" s="17">
        <f t="shared" si="7"/>
        <v>1.4548611111111165E-2</v>
      </c>
      <c r="M160">
        <f t="shared" si="8"/>
        <v>15</v>
      </c>
    </row>
    <row r="161" spans="1:13" x14ac:dyDescent="0.25">
      <c r="A161" s="11"/>
      <c r="B161" s="12"/>
      <c r="C161" s="9" t="s">
        <v>409</v>
      </c>
      <c r="D161" s="9" t="s">
        <v>410</v>
      </c>
      <c r="E161" s="9" t="s">
        <v>411</v>
      </c>
      <c r="F161" s="9" t="s">
        <v>15</v>
      </c>
      <c r="G161" s="9" t="s">
        <v>859</v>
      </c>
      <c r="H161" s="9" t="s">
        <v>70</v>
      </c>
      <c r="I161" s="3" t="s">
        <v>478</v>
      </c>
      <c r="J161" s="13" t="s">
        <v>860</v>
      </c>
      <c r="K161" s="14" t="s">
        <v>861</v>
      </c>
      <c r="L161" s="17">
        <f t="shared" si="7"/>
        <v>1.5879629629629632E-2</v>
      </c>
      <c r="M161">
        <f t="shared" si="8"/>
        <v>3</v>
      </c>
    </row>
    <row r="162" spans="1:13" x14ac:dyDescent="0.25">
      <c r="A162" s="11"/>
      <c r="B162" s="12"/>
      <c r="C162" s="9" t="s">
        <v>862</v>
      </c>
      <c r="D162" s="9" t="s">
        <v>863</v>
      </c>
      <c r="E162" s="9" t="s">
        <v>864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865</v>
      </c>
      <c r="H163" s="9" t="s">
        <v>70</v>
      </c>
      <c r="I163" s="3" t="s">
        <v>478</v>
      </c>
      <c r="J163" s="13" t="s">
        <v>866</v>
      </c>
      <c r="K163" s="14" t="s">
        <v>867</v>
      </c>
      <c r="L163" s="17">
        <f t="shared" si="7"/>
        <v>2.2569444444444475E-2</v>
      </c>
      <c r="M163">
        <f t="shared" si="8"/>
        <v>7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868</v>
      </c>
      <c r="H164" s="9" t="s">
        <v>70</v>
      </c>
      <c r="I164" s="3" t="s">
        <v>478</v>
      </c>
      <c r="J164" s="13" t="s">
        <v>869</v>
      </c>
      <c r="K164" s="14" t="s">
        <v>870</v>
      </c>
      <c r="L164" s="17">
        <f t="shared" si="7"/>
        <v>1.7662037037037059E-2</v>
      </c>
      <c r="M164">
        <f t="shared" si="8"/>
        <v>14</v>
      </c>
    </row>
    <row r="165" spans="1:13" x14ac:dyDescent="0.25">
      <c r="A165" s="11"/>
      <c r="B165" s="12"/>
      <c r="C165" s="9" t="s">
        <v>421</v>
      </c>
      <c r="D165" s="9" t="s">
        <v>422</v>
      </c>
      <c r="E165" s="9" t="s">
        <v>423</v>
      </c>
      <c r="F165" s="9" t="s">
        <v>15</v>
      </c>
      <c r="G165" s="9" t="s">
        <v>871</v>
      </c>
      <c r="H165" s="9" t="s">
        <v>70</v>
      </c>
      <c r="I165" s="3" t="s">
        <v>478</v>
      </c>
      <c r="J165" s="13" t="s">
        <v>872</v>
      </c>
      <c r="K165" s="14" t="s">
        <v>873</v>
      </c>
      <c r="L165" s="17">
        <f t="shared" si="7"/>
        <v>1.3194444444444398E-2</v>
      </c>
      <c r="M165">
        <f t="shared" si="8"/>
        <v>15</v>
      </c>
    </row>
    <row r="166" spans="1:13" x14ac:dyDescent="0.25">
      <c r="A166" s="11"/>
      <c r="B166" s="12"/>
      <c r="C166" s="9" t="s">
        <v>433</v>
      </c>
      <c r="D166" s="9" t="s">
        <v>434</v>
      </c>
      <c r="E166" s="9" t="s">
        <v>435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874</v>
      </c>
      <c r="H167" s="9" t="s">
        <v>70</v>
      </c>
      <c r="I167" s="3" t="s">
        <v>478</v>
      </c>
      <c r="J167" s="13" t="s">
        <v>875</v>
      </c>
      <c r="K167" s="14" t="s">
        <v>876</v>
      </c>
      <c r="L167" s="17">
        <f t="shared" si="7"/>
        <v>2.1898148148148056E-2</v>
      </c>
      <c r="M167">
        <f t="shared" si="8"/>
        <v>8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877</v>
      </c>
      <c r="H168" s="9" t="s">
        <v>70</v>
      </c>
      <c r="I168" s="3" t="s">
        <v>478</v>
      </c>
      <c r="J168" s="13" t="s">
        <v>878</v>
      </c>
      <c r="K168" s="14" t="s">
        <v>879</v>
      </c>
      <c r="L168" s="17">
        <f t="shared" si="7"/>
        <v>1.3101851851851753E-2</v>
      </c>
      <c r="M168">
        <f t="shared" si="8"/>
        <v>17</v>
      </c>
    </row>
    <row r="169" spans="1:13" x14ac:dyDescent="0.25">
      <c r="A169" s="3" t="s">
        <v>445</v>
      </c>
      <c r="B169" s="9" t="s">
        <v>446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453</v>
      </c>
      <c r="D170" s="9" t="s">
        <v>454</v>
      </c>
      <c r="E170" s="9" t="s">
        <v>455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880</v>
      </c>
      <c r="H171" s="9" t="s">
        <v>17</v>
      </c>
      <c r="I171" s="3" t="s">
        <v>478</v>
      </c>
      <c r="J171" s="13" t="s">
        <v>881</v>
      </c>
      <c r="K171" s="14" t="s">
        <v>882</v>
      </c>
      <c r="L171" s="17">
        <f t="shared" si="7"/>
        <v>1.4537037037037015E-2</v>
      </c>
      <c r="M171">
        <f t="shared" si="8"/>
        <v>7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883</v>
      </c>
      <c r="H172" s="9" t="s">
        <v>17</v>
      </c>
      <c r="I172" s="3" t="s">
        <v>478</v>
      </c>
      <c r="J172" s="13" t="s">
        <v>884</v>
      </c>
      <c r="K172" s="14" t="s">
        <v>885</v>
      </c>
      <c r="L172" s="17">
        <f t="shared" si="7"/>
        <v>1.7025462962962978E-2</v>
      </c>
      <c r="M172">
        <f t="shared" si="8"/>
        <v>8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886</v>
      </c>
      <c r="H173" s="9" t="s">
        <v>17</v>
      </c>
      <c r="I173" s="3" t="s">
        <v>478</v>
      </c>
      <c r="J173" s="13" t="s">
        <v>887</v>
      </c>
      <c r="K173" s="14" t="s">
        <v>888</v>
      </c>
      <c r="L173" s="17">
        <f t="shared" si="7"/>
        <v>1.5081018518518507E-2</v>
      </c>
      <c r="M173">
        <f t="shared" si="8"/>
        <v>10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889</v>
      </c>
      <c r="H174" s="9" t="s">
        <v>17</v>
      </c>
      <c r="I174" s="3" t="s">
        <v>478</v>
      </c>
      <c r="J174" s="13" t="s">
        <v>890</v>
      </c>
      <c r="K174" s="14" t="s">
        <v>891</v>
      </c>
      <c r="L174" s="17">
        <f t="shared" si="7"/>
        <v>2.1192129629629519E-2</v>
      </c>
      <c r="M174">
        <f t="shared" si="8"/>
        <v>11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892</v>
      </c>
      <c r="H175" s="9" t="s">
        <v>17</v>
      </c>
      <c r="I175" s="3" t="s">
        <v>478</v>
      </c>
      <c r="J175" s="13" t="s">
        <v>893</v>
      </c>
      <c r="K175" s="14" t="s">
        <v>894</v>
      </c>
      <c r="L175" s="17">
        <f t="shared" si="7"/>
        <v>3.4930555555555576E-2</v>
      </c>
      <c r="M175">
        <f t="shared" si="8"/>
        <v>15</v>
      </c>
    </row>
    <row r="176" spans="1:13" x14ac:dyDescent="0.25">
      <c r="A176" s="11"/>
      <c r="B176" s="12"/>
      <c r="C176" s="9" t="s">
        <v>895</v>
      </c>
      <c r="D176" s="9" t="s">
        <v>896</v>
      </c>
      <c r="E176" s="9" t="s">
        <v>897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898</v>
      </c>
      <c r="H177" s="9" t="s">
        <v>17</v>
      </c>
      <c r="I177" s="3" t="s">
        <v>478</v>
      </c>
      <c r="J177" s="13" t="s">
        <v>899</v>
      </c>
      <c r="K177" s="14" t="s">
        <v>900</v>
      </c>
      <c r="L177" s="17">
        <f t="shared" si="7"/>
        <v>1.8425925925925901E-2</v>
      </c>
      <c r="M177">
        <f t="shared" si="8"/>
        <v>9</v>
      </c>
    </row>
    <row r="178" spans="1:13" x14ac:dyDescent="0.25">
      <c r="A178" s="11"/>
      <c r="B178" s="11"/>
      <c r="C178" s="11"/>
      <c r="D178" s="11"/>
      <c r="E178" s="11"/>
      <c r="F178" s="11"/>
      <c r="G178" s="3" t="s">
        <v>901</v>
      </c>
      <c r="H178" s="3" t="s">
        <v>17</v>
      </c>
      <c r="I178" s="3" t="s">
        <v>478</v>
      </c>
      <c r="J178" s="15" t="s">
        <v>902</v>
      </c>
      <c r="K178" s="16" t="s">
        <v>903</v>
      </c>
      <c r="L178" s="17">
        <f t="shared" si="7"/>
        <v>2.4976851851851833E-2</v>
      </c>
      <c r="M178">
        <f t="shared" si="8"/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56"/>
  <sheetViews>
    <sheetView workbookViewId="0">
      <selection activeCell="J8" sqref="J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1285</v>
      </c>
      <c r="R1" s="17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 t="shared" ref="Q2:Q25" si="0">AVERAGE($P$3:$P$25)</f>
        <v>5.2608695652173916</v>
      </c>
      <c r="R2" s="17">
        <v>0</v>
      </c>
      <c r="S2" s="17">
        <f t="shared" ref="S2:S25" si="1">AVERAGE($R$3:$R$25)</f>
        <v>1.8741788932685681E-2</v>
      </c>
    </row>
    <row r="3" spans="1:19" x14ac:dyDescent="0.25">
      <c r="A3" s="3" t="s">
        <v>29</v>
      </c>
      <c r="B3" s="9" t="s">
        <v>30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si="0"/>
        <v>5.2608695652173916</v>
      </c>
      <c r="R3" s="17">
        <f t="shared" ref="R3:R25" si="2">AVERAGEIF(M2:M400,  O3, L2:L400)</f>
        <v>1.0162037037037032E-2</v>
      </c>
      <c r="S3" s="17">
        <f t="shared" si="1"/>
        <v>1.8741788932685681E-2</v>
      </c>
    </row>
    <row r="4" spans="1:19" x14ac:dyDescent="0.25">
      <c r="A4" s="11"/>
      <c r="B4" s="12"/>
      <c r="C4" s="9" t="s">
        <v>31</v>
      </c>
      <c r="D4" s="9" t="s">
        <v>32</v>
      </c>
      <c r="E4" s="9" t="s">
        <v>32</v>
      </c>
      <c r="F4" s="9" t="s">
        <v>15</v>
      </c>
      <c r="G4" s="9" t="s">
        <v>904</v>
      </c>
      <c r="H4" s="9" t="s">
        <v>17</v>
      </c>
      <c r="I4" s="3" t="s">
        <v>905</v>
      </c>
      <c r="J4" s="13" t="s">
        <v>906</v>
      </c>
      <c r="K4" s="14" t="s">
        <v>907</v>
      </c>
      <c r="L4" s="17">
        <f t="shared" ref="L4:L66" si="3">K4-J4</f>
        <v>2.0347222222222239E-2</v>
      </c>
      <c r="M4">
        <f t="shared" ref="M4:M66" si="4">HOUR(J4)</f>
        <v>11</v>
      </c>
      <c r="O4">
        <v>2</v>
      </c>
      <c r="P4">
        <f>COUNTIF(M:M,"2")</f>
        <v>1</v>
      </c>
      <c r="Q4">
        <f t="shared" si="0"/>
        <v>5.2608695652173916</v>
      </c>
      <c r="R4" s="17">
        <f t="shared" si="2"/>
        <v>1.5636574074074067E-2</v>
      </c>
      <c r="S4" s="17">
        <f t="shared" si="1"/>
        <v>1.8741788932685681E-2</v>
      </c>
    </row>
    <row r="5" spans="1:19" x14ac:dyDescent="0.25">
      <c r="A5" s="11"/>
      <c r="B5" s="12"/>
      <c r="C5" s="9" t="s">
        <v>36</v>
      </c>
      <c r="D5" s="9" t="s">
        <v>37</v>
      </c>
      <c r="E5" s="9" t="s">
        <v>37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5</v>
      </c>
      <c r="Q5">
        <f t="shared" si="0"/>
        <v>5.2608695652173916</v>
      </c>
      <c r="R5" s="17">
        <f t="shared" si="2"/>
        <v>1.585185185185185E-2</v>
      </c>
      <c r="S5" s="17">
        <f t="shared" si="1"/>
        <v>1.8741788932685681E-2</v>
      </c>
    </row>
    <row r="6" spans="1:19" x14ac:dyDescent="0.25">
      <c r="A6" s="11"/>
      <c r="B6" s="12"/>
      <c r="C6" s="12"/>
      <c r="D6" s="12"/>
      <c r="E6" s="12"/>
      <c r="F6" s="12"/>
      <c r="G6" s="9" t="s">
        <v>908</v>
      </c>
      <c r="H6" s="9" t="s">
        <v>17</v>
      </c>
      <c r="I6" s="3" t="s">
        <v>905</v>
      </c>
      <c r="J6" s="13" t="s">
        <v>909</v>
      </c>
      <c r="K6" s="14" t="s">
        <v>910</v>
      </c>
      <c r="L6" s="17">
        <f t="shared" si="3"/>
        <v>2.9479166666666723E-2</v>
      </c>
      <c r="M6">
        <f t="shared" si="4"/>
        <v>8</v>
      </c>
      <c r="O6">
        <v>4</v>
      </c>
      <c r="P6">
        <f>COUNTIF(M:M,"4")</f>
        <v>2</v>
      </c>
      <c r="Q6">
        <f t="shared" si="0"/>
        <v>5.2608695652173916</v>
      </c>
      <c r="R6" s="17">
        <f t="shared" si="2"/>
        <v>1.876736111111113E-2</v>
      </c>
      <c r="S6" s="17">
        <f t="shared" si="1"/>
        <v>1.8741788932685681E-2</v>
      </c>
    </row>
    <row r="7" spans="1:19" x14ac:dyDescent="0.25">
      <c r="A7" s="11"/>
      <c r="B7" s="12"/>
      <c r="C7" s="12"/>
      <c r="D7" s="12"/>
      <c r="E7" s="12"/>
      <c r="F7" s="12"/>
      <c r="G7" s="9" t="s">
        <v>911</v>
      </c>
      <c r="H7" s="9" t="s">
        <v>17</v>
      </c>
      <c r="I7" s="3" t="s">
        <v>905</v>
      </c>
      <c r="J7" s="13" t="s">
        <v>912</v>
      </c>
      <c r="K7" s="14" t="s">
        <v>913</v>
      </c>
      <c r="L7" s="17">
        <f t="shared" si="3"/>
        <v>1.56018518518517E-2</v>
      </c>
      <c r="M7">
        <f t="shared" si="4"/>
        <v>15</v>
      </c>
      <c r="O7">
        <v>5</v>
      </c>
      <c r="P7">
        <f>COUNTIF(M:M,"5")</f>
        <v>5</v>
      </c>
      <c r="Q7">
        <f t="shared" si="0"/>
        <v>5.2608695652173916</v>
      </c>
      <c r="R7" s="17">
        <f t="shared" si="2"/>
        <v>2.002777777777779E-2</v>
      </c>
      <c r="S7" s="17">
        <f t="shared" si="1"/>
        <v>1.8741788932685681E-2</v>
      </c>
    </row>
    <row r="8" spans="1:19" x14ac:dyDescent="0.25">
      <c r="A8" s="11"/>
      <c r="B8" s="12"/>
      <c r="C8" s="9" t="s">
        <v>41</v>
      </c>
      <c r="D8" s="9" t="s">
        <v>42</v>
      </c>
      <c r="E8" s="9" t="s">
        <v>42</v>
      </c>
      <c r="F8" s="9" t="s">
        <v>15</v>
      </c>
      <c r="G8" s="9" t="s">
        <v>914</v>
      </c>
      <c r="H8" s="9" t="s">
        <v>17</v>
      </c>
      <c r="I8" s="3" t="s">
        <v>905</v>
      </c>
      <c r="J8" s="13" t="s">
        <v>915</v>
      </c>
      <c r="K8" s="14" t="s">
        <v>916</v>
      </c>
      <c r="L8" s="17">
        <f t="shared" si="3"/>
        <v>2.4155092592592575E-2</v>
      </c>
      <c r="M8">
        <f t="shared" si="4"/>
        <v>11</v>
      </c>
      <c r="O8">
        <v>6</v>
      </c>
      <c r="P8">
        <f>COUNTIF(M:M,"6")</f>
        <v>10</v>
      </c>
      <c r="Q8">
        <f t="shared" si="0"/>
        <v>5.2608695652173916</v>
      </c>
      <c r="R8" s="17">
        <f t="shared" si="2"/>
        <v>1.6370370370370379E-2</v>
      </c>
      <c r="S8" s="17">
        <f t="shared" si="1"/>
        <v>1.8741788932685681E-2</v>
      </c>
    </row>
    <row r="9" spans="1:19" x14ac:dyDescent="0.25">
      <c r="A9" s="11"/>
      <c r="B9" s="12"/>
      <c r="C9" s="9" t="s">
        <v>917</v>
      </c>
      <c r="D9" s="9" t="s">
        <v>918</v>
      </c>
      <c r="E9" s="9" t="s">
        <v>918</v>
      </c>
      <c r="F9" s="9" t="s">
        <v>15</v>
      </c>
      <c r="G9" s="9" t="s">
        <v>919</v>
      </c>
      <c r="H9" s="9" t="s">
        <v>17</v>
      </c>
      <c r="I9" s="3" t="s">
        <v>905</v>
      </c>
      <c r="J9" s="13" t="s">
        <v>920</v>
      </c>
      <c r="K9" s="14" t="s">
        <v>921</v>
      </c>
      <c r="L9" s="17">
        <f t="shared" si="3"/>
        <v>1.6319444444444442E-2</v>
      </c>
      <c r="M9">
        <f t="shared" si="4"/>
        <v>14</v>
      </c>
      <c r="O9">
        <v>7</v>
      </c>
      <c r="P9">
        <f>COUNTIF(M:M,"7")</f>
        <v>7</v>
      </c>
      <c r="Q9">
        <f t="shared" si="0"/>
        <v>5.2608695652173916</v>
      </c>
      <c r="R9" s="17">
        <f t="shared" si="2"/>
        <v>1.5615079365079372E-2</v>
      </c>
      <c r="S9" s="17">
        <f t="shared" si="1"/>
        <v>1.8741788932685681E-2</v>
      </c>
    </row>
    <row r="10" spans="1:19" x14ac:dyDescent="0.25">
      <c r="A10" s="11"/>
      <c r="B10" s="12"/>
      <c r="C10" s="9" t="s">
        <v>809</v>
      </c>
      <c r="D10" s="9" t="s">
        <v>810</v>
      </c>
      <c r="E10" s="9" t="s">
        <v>810</v>
      </c>
      <c r="F10" s="9" t="s">
        <v>15</v>
      </c>
      <c r="G10" s="9" t="s">
        <v>922</v>
      </c>
      <c r="H10" s="9" t="s">
        <v>17</v>
      </c>
      <c r="I10" s="3" t="s">
        <v>905</v>
      </c>
      <c r="J10" s="13" t="s">
        <v>923</v>
      </c>
      <c r="K10" s="14" t="s">
        <v>924</v>
      </c>
      <c r="L10" s="17">
        <f t="shared" si="3"/>
        <v>3.5439814814814785E-2</v>
      </c>
      <c r="M10">
        <f t="shared" si="4"/>
        <v>8</v>
      </c>
      <c r="O10">
        <v>8</v>
      </c>
      <c r="P10">
        <f>COUNTIF(M:M,"8")</f>
        <v>8</v>
      </c>
      <c r="Q10">
        <f t="shared" si="0"/>
        <v>5.2608695652173916</v>
      </c>
      <c r="R10" s="17">
        <f t="shared" si="2"/>
        <v>2.5330687830687815E-2</v>
      </c>
      <c r="S10" s="17">
        <f t="shared" si="1"/>
        <v>1.8741788932685681E-2</v>
      </c>
    </row>
    <row r="11" spans="1:19" x14ac:dyDescent="0.25">
      <c r="A11" s="11"/>
      <c r="B11" s="12"/>
      <c r="C11" s="9" t="s">
        <v>506</v>
      </c>
      <c r="D11" s="9" t="s">
        <v>507</v>
      </c>
      <c r="E11" s="9" t="s">
        <v>507</v>
      </c>
      <c r="F11" s="9" t="s">
        <v>15</v>
      </c>
      <c r="G11" s="9" t="s">
        <v>925</v>
      </c>
      <c r="H11" s="9" t="s">
        <v>17</v>
      </c>
      <c r="I11" s="3" t="s">
        <v>905</v>
      </c>
      <c r="J11" s="13" t="s">
        <v>926</v>
      </c>
      <c r="K11" s="14" t="s">
        <v>927</v>
      </c>
      <c r="L11" s="17">
        <f t="shared" si="3"/>
        <v>2.5613425925925859E-2</v>
      </c>
      <c r="M11">
        <f t="shared" si="4"/>
        <v>11</v>
      </c>
      <c r="O11">
        <v>9</v>
      </c>
      <c r="P11">
        <f>COUNTIF(M:M,"9")</f>
        <v>13</v>
      </c>
      <c r="Q11">
        <f t="shared" si="0"/>
        <v>5.2608695652173916</v>
      </c>
      <c r="R11" s="17">
        <f t="shared" si="2"/>
        <v>2.5549323361823362E-2</v>
      </c>
      <c r="S11" s="17">
        <f t="shared" si="1"/>
        <v>1.8741788932685681E-2</v>
      </c>
    </row>
    <row r="12" spans="1:19" x14ac:dyDescent="0.25">
      <c r="A12" s="3" t="s">
        <v>65</v>
      </c>
      <c r="B12" s="9" t="s">
        <v>66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7</v>
      </c>
      <c r="Q12">
        <f t="shared" si="0"/>
        <v>5.2608695652173916</v>
      </c>
      <c r="R12" s="17">
        <f t="shared" si="2"/>
        <v>2.112433862433865E-2</v>
      </c>
      <c r="S12" s="17">
        <f t="shared" si="1"/>
        <v>1.8741788932685681E-2</v>
      </c>
    </row>
    <row r="13" spans="1:19" x14ac:dyDescent="0.25">
      <c r="A13" s="11"/>
      <c r="B13" s="12"/>
      <c r="C13" s="9" t="s">
        <v>928</v>
      </c>
      <c r="D13" s="9" t="s">
        <v>929</v>
      </c>
      <c r="E13" s="9" t="s">
        <v>929</v>
      </c>
      <c r="F13" s="9" t="s">
        <v>15</v>
      </c>
      <c r="G13" s="9" t="s">
        <v>930</v>
      </c>
      <c r="H13" s="9" t="s">
        <v>70</v>
      </c>
      <c r="I13" s="3" t="s">
        <v>905</v>
      </c>
      <c r="J13" s="13" t="s">
        <v>931</v>
      </c>
      <c r="K13" s="14" t="s">
        <v>932</v>
      </c>
      <c r="L13" s="17">
        <f t="shared" si="3"/>
        <v>2.098379629629632E-2</v>
      </c>
      <c r="M13">
        <f t="shared" si="4"/>
        <v>15</v>
      </c>
      <c r="O13">
        <v>11</v>
      </c>
      <c r="P13">
        <f>COUNTIF(M:M,"11")</f>
        <v>9</v>
      </c>
      <c r="Q13">
        <f t="shared" si="0"/>
        <v>5.2608695652173916</v>
      </c>
      <c r="R13" s="17">
        <f t="shared" si="2"/>
        <v>2.1251929012345655E-2</v>
      </c>
      <c r="S13" s="17">
        <f t="shared" si="1"/>
        <v>1.8741788932685681E-2</v>
      </c>
    </row>
    <row r="14" spans="1:19" x14ac:dyDescent="0.25">
      <c r="A14" s="11"/>
      <c r="B14" s="12"/>
      <c r="C14" s="9" t="s">
        <v>67</v>
      </c>
      <c r="D14" s="9" t="s">
        <v>68</v>
      </c>
      <c r="E14" s="10" t="s">
        <v>12</v>
      </c>
      <c r="F14" s="5"/>
      <c r="G14" s="5"/>
      <c r="H14" s="5"/>
      <c r="I14" s="6"/>
      <c r="J14" s="7"/>
      <c r="K14" s="8"/>
      <c r="O14">
        <v>12</v>
      </c>
      <c r="P14">
        <f>COUNTIF(M:M,"12")</f>
        <v>6</v>
      </c>
      <c r="Q14">
        <f t="shared" si="0"/>
        <v>5.2608695652173916</v>
      </c>
      <c r="R14" s="17">
        <f t="shared" si="2"/>
        <v>2.2428626543209856E-2</v>
      </c>
      <c r="S14" s="17">
        <f t="shared" si="1"/>
        <v>1.8741788932685681E-2</v>
      </c>
    </row>
    <row r="15" spans="1:19" x14ac:dyDescent="0.25">
      <c r="A15" s="11"/>
      <c r="B15" s="12"/>
      <c r="C15" s="12"/>
      <c r="D15" s="12"/>
      <c r="E15" s="9" t="s">
        <v>68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6</v>
      </c>
      <c r="Q15">
        <f t="shared" si="0"/>
        <v>5.2608695652173916</v>
      </c>
      <c r="R15" s="17">
        <f t="shared" si="2"/>
        <v>1.6645447530864204E-2</v>
      </c>
      <c r="S15" s="17">
        <f t="shared" si="1"/>
        <v>1.8741788932685681E-2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933</v>
      </c>
      <c r="H16" s="9" t="s">
        <v>70</v>
      </c>
      <c r="I16" s="3" t="s">
        <v>905</v>
      </c>
      <c r="J16" s="13" t="s">
        <v>934</v>
      </c>
      <c r="K16" s="14" t="s">
        <v>935</v>
      </c>
      <c r="L16" s="17">
        <f t="shared" si="3"/>
        <v>1.5636574074074067E-2</v>
      </c>
      <c r="M16">
        <f t="shared" si="4"/>
        <v>2</v>
      </c>
      <c r="O16">
        <v>14</v>
      </c>
      <c r="P16">
        <f>COUNTIF(M:M,"14")</f>
        <v>6</v>
      </c>
      <c r="Q16">
        <f t="shared" si="0"/>
        <v>5.2608695652173916</v>
      </c>
      <c r="R16" s="17">
        <f t="shared" si="2"/>
        <v>2.0208333333333363E-2</v>
      </c>
      <c r="S16" s="17">
        <f t="shared" si="1"/>
        <v>1.8741788932685681E-2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936</v>
      </c>
      <c r="H17" s="9" t="s">
        <v>70</v>
      </c>
      <c r="I17" s="3" t="s">
        <v>905</v>
      </c>
      <c r="J17" s="13" t="s">
        <v>937</v>
      </c>
      <c r="K17" s="14" t="s">
        <v>938</v>
      </c>
      <c r="L17" s="17">
        <f t="shared" si="3"/>
        <v>2.4236111111111153E-2</v>
      </c>
      <c r="M17">
        <f t="shared" si="4"/>
        <v>5</v>
      </c>
      <c r="O17">
        <v>15</v>
      </c>
      <c r="P17">
        <f>COUNTIF(M:M,"15")</f>
        <v>9</v>
      </c>
      <c r="Q17">
        <f t="shared" si="0"/>
        <v>5.2608695652173916</v>
      </c>
      <c r="R17" s="17">
        <f t="shared" si="2"/>
        <v>1.7390873015872974E-2</v>
      </c>
      <c r="S17" s="17">
        <f t="shared" si="1"/>
        <v>1.8741788932685681E-2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939</v>
      </c>
      <c r="H18" s="9" t="s">
        <v>70</v>
      </c>
      <c r="I18" s="3" t="s">
        <v>905</v>
      </c>
      <c r="J18" s="13" t="s">
        <v>940</v>
      </c>
      <c r="K18" s="14" t="s">
        <v>941</v>
      </c>
      <c r="L18" s="17">
        <f t="shared" si="3"/>
        <v>1.6574074074074074E-2</v>
      </c>
      <c r="M18">
        <f t="shared" si="4"/>
        <v>6</v>
      </c>
      <c r="O18">
        <v>16</v>
      </c>
      <c r="P18">
        <f>COUNTIF(M:M,"16")</f>
        <v>2</v>
      </c>
      <c r="Q18">
        <f t="shared" si="0"/>
        <v>5.2608695652173916</v>
      </c>
      <c r="R18" s="17">
        <f t="shared" si="2"/>
        <v>1.823495370370376E-2</v>
      </c>
      <c r="S18" s="17">
        <f t="shared" si="1"/>
        <v>1.8741788932685681E-2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942</v>
      </c>
      <c r="H19" s="9" t="s">
        <v>70</v>
      </c>
      <c r="I19" s="3" t="s">
        <v>905</v>
      </c>
      <c r="J19" s="13" t="s">
        <v>943</v>
      </c>
      <c r="K19" s="14" t="s">
        <v>944</v>
      </c>
      <c r="L19" s="17">
        <f t="shared" si="3"/>
        <v>1.8159722222222174E-2</v>
      </c>
      <c r="M19">
        <f t="shared" si="4"/>
        <v>9</v>
      </c>
      <c r="O19">
        <v>17</v>
      </c>
      <c r="P19">
        <f>COUNTIF(M:M,"17")</f>
        <v>7</v>
      </c>
      <c r="Q19">
        <f t="shared" si="0"/>
        <v>5.2608695652173916</v>
      </c>
      <c r="R19" s="17">
        <f t="shared" si="2"/>
        <v>1.5881283068783066E-2</v>
      </c>
      <c r="S19" s="17">
        <f t="shared" si="1"/>
        <v>1.8741788932685681E-2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945</v>
      </c>
      <c r="H20" s="9" t="s">
        <v>70</v>
      </c>
      <c r="I20" s="3" t="s">
        <v>905</v>
      </c>
      <c r="J20" s="13" t="s">
        <v>946</v>
      </c>
      <c r="K20" s="14" t="s">
        <v>947</v>
      </c>
      <c r="L20" s="17">
        <f t="shared" si="3"/>
        <v>3.8460648148148147E-2</v>
      </c>
      <c r="M20">
        <f t="shared" si="4"/>
        <v>9</v>
      </c>
      <c r="O20">
        <v>18</v>
      </c>
      <c r="P20">
        <f>COUNTIF(M:M,"18")</f>
        <v>2</v>
      </c>
      <c r="Q20">
        <f t="shared" si="0"/>
        <v>5.2608695652173916</v>
      </c>
      <c r="R20" s="17">
        <f t="shared" si="2"/>
        <v>1.9658564814814872E-2</v>
      </c>
      <c r="S20" s="17">
        <f t="shared" si="1"/>
        <v>1.8741788932685681E-2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948</v>
      </c>
      <c r="H21" s="9" t="s">
        <v>70</v>
      </c>
      <c r="I21" s="3" t="s">
        <v>905</v>
      </c>
      <c r="J21" s="13" t="s">
        <v>949</v>
      </c>
      <c r="K21" s="14" t="s">
        <v>950</v>
      </c>
      <c r="L21" s="17">
        <f t="shared" si="3"/>
        <v>3.936342592592601E-2</v>
      </c>
      <c r="M21">
        <f t="shared" si="4"/>
        <v>9</v>
      </c>
      <c r="O21">
        <v>19</v>
      </c>
      <c r="P21">
        <f>COUNTIF(M:M,"19")</f>
        <v>2</v>
      </c>
      <c r="Q21">
        <f t="shared" si="0"/>
        <v>5.2608695652173916</v>
      </c>
      <c r="R21" s="17">
        <f t="shared" si="2"/>
        <v>1.5960648148148182E-2</v>
      </c>
      <c r="S21" s="17">
        <f t="shared" si="1"/>
        <v>1.8741788932685681E-2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951</v>
      </c>
      <c r="H22" s="9" t="s">
        <v>70</v>
      </c>
      <c r="I22" s="3" t="s">
        <v>905</v>
      </c>
      <c r="J22" s="13" t="s">
        <v>952</v>
      </c>
      <c r="K22" s="14" t="s">
        <v>953</v>
      </c>
      <c r="L22" s="17">
        <f t="shared" si="3"/>
        <v>1.7615740740740682E-2</v>
      </c>
      <c r="M22">
        <f t="shared" si="4"/>
        <v>12</v>
      </c>
      <c r="O22">
        <v>20</v>
      </c>
      <c r="P22">
        <f>COUNTIF(M:M,"20")</f>
        <v>5</v>
      </c>
      <c r="Q22">
        <f t="shared" si="0"/>
        <v>5.2608695652173916</v>
      </c>
      <c r="R22" s="17">
        <f t="shared" si="2"/>
        <v>1.4456018518518566E-2</v>
      </c>
      <c r="S22" s="17">
        <f t="shared" si="1"/>
        <v>1.8741788932685681E-2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954</v>
      </c>
      <c r="H23" s="9" t="s">
        <v>70</v>
      </c>
      <c r="I23" s="3" t="s">
        <v>905</v>
      </c>
      <c r="J23" s="13" t="s">
        <v>955</v>
      </c>
      <c r="K23" s="14" t="s">
        <v>956</v>
      </c>
      <c r="L23" s="17">
        <f t="shared" si="3"/>
        <v>1.3900462962962989E-2</v>
      </c>
      <c r="M23">
        <f t="shared" si="4"/>
        <v>13</v>
      </c>
      <c r="O23">
        <v>21</v>
      </c>
      <c r="P23">
        <f>COUNTIF(M:M,"21")</f>
        <v>3</v>
      </c>
      <c r="Q23">
        <f t="shared" si="0"/>
        <v>5.2608695652173916</v>
      </c>
      <c r="R23" s="17">
        <f t="shared" si="2"/>
        <v>2.8730709876543248E-2</v>
      </c>
      <c r="S23" s="17">
        <f t="shared" si="1"/>
        <v>1.8741788932685681E-2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957</v>
      </c>
      <c r="H24" s="9" t="s">
        <v>70</v>
      </c>
      <c r="I24" s="3" t="s">
        <v>905</v>
      </c>
      <c r="J24" s="13" t="s">
        <v>958</v>
      </c>
      <c r="K24" s="14" t="s">
        <v>959</v>
      </c>
      <c r="L24" s="17">
        <f t="shared" si="3"/>
        <v>1.9594907407407325E-2</v>
      </c>
      <c r="M24">
        <f t="shared" si="4"/>
        <v>13</v>
      </c>
      <c r="O24">
        <v>22</v>
      </c>
      <c r="P24">
        <f>COUNTIF(M:M,"22")</f>
        <v>1</v>
      </c>
      <c r="Q24">
        <f t="shared" si="0"/>
        <v>5.2608695652173916</v>
      </c>
      <c r="R24" s="17">
        <f t="shared" si="2"/>
        <v>1.5370370370370368E-2</v>
      </c>
      <c r="S24" s="17">
        <f t="shared" si="1"/>
        <v>1.8741788932685681E-2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960</v>
      </c>
      <c r="H25" s="9" t="s">
        <v>70</v>
      </c>
      <c r="I25" s="3" t="s">
        <v>905</v>
      </c>
      <c r="J25" s="13" t="s">
        <v>961</v>
      </c>
      <c r="K25" s="14" t="s">
        <v>962</v>
      </c>
      <c r="L25" s="17">
        <f t="shared" si="3"/>
        <v>1.4571759259259354E-2</v>
      </c>
      <c r="M25">
        <f t="shared" si="4"/>
        <v>17</v>
      </c>
      <c r="O25">
        <v>23</v>
      </c>
      <c r="P25">
        <f>COUNTIF(M:M,"23")</f>
        <v>4</v>
      </c>
      <c r="Q25">
        <f t="shared" si="0"/>
        <v>5.2608695652173916</v>
      </c>
      <c r="R25" s="17">
        <f t="shared" si="2"/>
        <v>2.0407986111111026E-2</v>
      </c>
      <c r="S25" s="17">
        <f t="shared" si="1"/>
        <v>1.8741788932685681E-2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963</v>
      </c>
      <c r="H26" s="9" t="s">
        <v>70</v>
      </c>
      <c r="I26" s="3" t="s">
        <v>905</v>
      </c>
      <c r="J26" s="13" t="s">
        <v>964</v>
      </c>
      <c r="K26" s="14" t="s">
        <v>965</v>
      </c>
      <c r="L26" s="17">
        <f t="shared" si="3"/>
        <v>1.4976851851851825E-2</v>
      </c>
      <c r="M26">
        <f t="shared" si="4"/>
        <v>20</v>
      </c>
    </row>
    <row r="27" spans="1:19" x14ac:dyDescent="0.25">
      <c r="A27" s="11"/>
      <c r="B27" s="12"/>
      <c r="C27" s="12"/>
      <c r="D27" s="12"/>
      <c r="E27" s="12"/>
      <c r="F27" s="12"/>
      <c r="G27" s="9" t="s">
        <v>966</v>
      </c>
      <c r="H27" s="9" t="s">
        <v>70</v>
      </c>
      <c r="I27" s="3" t="s">
        <v>905</v>
      </c>
      <c r="J27" s="13" t="s">
        <v>967</v>
      </c>
      <c r="K27" s="14" t="s">
        <v>1282</v>
      </c>
      <c r="L27" s="17">
        <f t="shared" si="3"/>
        <v>2.9525462962962878E-2</v>
      </c>
      <c r="M27">
        <f t="shared" si="4"/>
        <v>23</v>
      </c>
    </row>
    <row r="28" spans="1:19" x14ac:dyDescent="0.25">
      <c r="A28" s="11"/>
      <c r="B28" s="12"/>
      <c r="C28" s="12"/>
      <c r="D28" s="12"/>
      <c r="E28" s="9" t="s">
        <v>100</v>
      </c>
      <c r="F28" s="9" t="s">
        <v>15</v>
      </c>
      <c r="G28" s="9" t="s">
        <v>968</v>
      </c>
      <c r="H28" s="9" t="s">
        <v>102</v>
      </c>
      <c r="I28" s="3" t="s">
        <v>905</v>
      </c>
      <c r="J28" s="13" t="s">
        <v>969</v>
      </c>
      <c r="K28" s="14" t="s">
        <v>970</v>
      </c>
      <c r="L28" s="17">
        <f t="shared" si="3"/>
        <v>1.6377314814814803E-2</v>
      </c>
      <c r="M28">
        <f t="shared" si="4"/>
        <v>9</v>
      </c>
    </row>
    <row r="29" spans="1:19" x14ac:dyDescent="0.25">
      <c r="A29" s="11"/>
      <c r="B29" s="12"/>
      <c r="C29" s="9" t="s">
        <v>114</v>
      </c>
      <c r="D29" s="9" t="s">
        <v>115</v>
      </c>
      <c r="E29" s="9" t="s">
        <v>115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971</v>
      </c>
      <c r="H30" s="9" t="s">
        <v>70</v>
      </c>
      <c r="I30" s="3" t="s">
        <v>905</v>
      </c>
      <c r="J30" s="13" t="s">
        <v>972</v>
      </c>
      <c r="K30" s="14" t="s">
        <v>973</v>
      </c>
      <c r="L30" s="17">
        <f t="shared" si="3"/>
        <v>2.4629629629629557E-2</v>
      </c>
      <c r="M30">
        <f t="shared" si="4"/>
        <v>9</v>
      </c>
    </row>
    <row r="31" spans="1:19" x14ac:dyDescent="0.25">
      <c r="A31" s="11"/>
      <c r="B31" s="12"/>
      <c r="C31" s="12"/>
      <c r="D31" s="12"/>
      <c r="E31" s="12"/>
      <c r="F31" s="12"/>
      <c r="G31" s="9" t="s">
        <v>974</v>
      </c>
      <c r="H31" s="9" t="s">
        <v>70</v>
      </c>
      <c r="I31" s="3" t="s">
        <v>905</v>
      </c>
      <c r="J31" s="13" t="s">
        <v>975</v>
      </c>
      <c r="K31" s="14" t="s">
        <v>976</v>
      </c>
      <c r="L31" s="17">
        <f t="shared" si="3"/>
        <v>1.4803240740740797E-2</v>
      </c>
      <c r="M31">
        <f t="shared" si="4"/>
        <v>14</v>
      </c>
    </row>
    <row r="32" spans="1:19" x14ac:dyDescent="0.25">
      <c r="A32" s="11"/>
      <c r="B32" s="12"/>
      <c r="C32" s="9" t="s">
        <v>134</v>
      </c>
      <c r="D32" s="9" t="s">
        <v>135</v>
      </c>
      <c r="E32" s="9" t="s">
        <v>135</v>
      </c>
      <c r="F32" s="9" t="s">
        <v>15</v>
      </c>
      <c r="G32" s="9" t="s">
        <v>977</v>
      </c>
      <c r="H32" s="9" t="s">
        <v>70</v>
      </c>
      <c r="I32" s="3" t="s">
        <v>905</v>
      </c>
      <c r="J32" s="13" t="s">
        <v>978</v>
      </c>
      <c r="K32" s="14" t="s">
        <v>979</v>
      </c>
      <c r="L32" s="17">
        <f t="shared" si="3"/>
        <v>1.7534722222222243E-2</v>
      </c>
      <c r="M32">
        <f t="shared" si="4"/>
        <v>5</v>
      </c>
    </row>
    <row r="33" spans="1:13" x14ac:dyDescent="0.25">
      <c r="A33" s="11"/>
      <c r="B33" s="12"/>
      <c r="C33" s="9" t="s">
        <v>139</v>
      </c>
      <c r="D33" s="9" t="s">
        <v>140</v>
      </c>
      <c r="E33" s="9" t="s">
        <v>141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980</v>
      </c>
      <c r="H34" s="9" t="s">
        <v>102</v>
      </c>
      <c r="I34" s="3" t="s">
        <v>905</v>
      </c>
      <c r="J34" s="13" t="s">
        <v>981</v>
      </c>
      <c r="K34" s="14" t="s">
        <v>982</v>
      </c>
      <c r="L34" s="17">
        <f t="shared" si="3"/>
        <v>1.8067129629629586E-2</v>
      </c>
      <c r="M34">
        <f t="shared" si="4"/>
        <v>8</v>
      </c>
    </row>
    <row r="35" spans="1:13" x14ac:dyDescent="0.25">
      <c r="A35" s="11"/>
      <c r="B35" s="12"/>
      <c r="C35" s="12"/>
      <c r="D35" s="12"/>
      <c r="E35" s="12"/>
      <c r="F35" s="12"/>
      <c r="G35" s="9" t="s">
        <v>983</v>
      </c>
      <c r="H35" s="9" t="s">
        <v>102</v>
      </c>
      <c r="I35" s="3" t="s">
        <v>905</v>
      </c>
      <c r="J35" s="13" t="s">
        <v>984</v>
      </c>
      <c r="K35" s="14" t="s">
        <v>985</v>
      </c>
      <c r="L35" s="17">
        <f t="shared" si="3"/>
        <v>1.7245370370370439E-2</v>
      </c>
      <c r="M35">
        <f t="shared" si="4"/>
        <v>17</v>
      </c>
    </row>
    <row r="36" spans="1:13" x14ac:dyDescent="0.25">
      <c r="A36" s="11"/>
      <c r="B36" s="12"/>
      <c r="C36" s="9" t="s">
        <v>46</v>
      </c>
      <c r="D36" s="9" t="s">
        <v>47</v>
      </c>
      <c r="E36" s="10" t="s">
        <v>12</v>
      </c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9" t="s">
        <v>47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986</v>
      </c>
      <c r="H38" s="9" t="s">
        <v>70</v>
      </c>
      <c r="I38" s="3" t="s">
        <v>905</v>
      </c>
      <c r="J38" s="13" t="s">
        <v>987</v>
      </c>
      <c r="K38" s="14" t="s">
        <v>988</v>
      </c>
      <c r="L38" s="17">
        <f t="shared" si="3"/>
        <v>1.0162037037037032E-2</v>
      </c>
      <c r="M38">
        <f t="shared" si="4"/>
        <v>1</v>
      </c>
    </row>
    <row r="39" spans="1:13" x14ac:dyDescent="0.25">
      <c r="A39" s="11"/>
      <c r="B39" s="12"/>
      <c r="C39" s="12"/>
      <c r="D39" s="12"/>
      <c r="E39" s="12"/>
      <c r="F39" s="12"/>
      <c r="G39" s="9" t="s">
        <v>989</v>
      </c>
      <c r="H39" s="9" t="s">
        <v>70</v>
      </c>
      <c r="I39" s="3" t="s">
        <v>905</v>
      </c>
      <c r="J39" s="13" t="s">
        <v>990</v>
      </c>
      <c r="K39" s="14" t="s">
        <v>991</v>
      </c>
      <c r="L39" s="17">
        <f t="shared" si="3"/>
        <v>1.381944444444444E-2</v>
      </c>
      <c r="M39">
        <f t="shared" si="4"/>
        <v>3</v>
      </c>
    </row>
    <row r="40" spans="1:13" x14ac:dyDescent="0.25">
      <c r="A40" s="11"/>
      <c r="B40" s="12"/>
      <c r="C40" s="12"/>
      <c r="D40" s="12"/>
      <c r="E40" s="12"/>
      <c r="F40" s="12"/>
      <c r="G40" s="9" t="s">
        <v>992</v>
      </c>
      <c r="H40" s="9" t="s">
        <v>70</v>
      </c>
      <c r="I40" s="3" t="s">
        <v>905</v>
      </c>
      <c r="J40" s="13" t="s">
        <v>993</v>
      </c>
      <c r="K40" s="14" t="s">
        <v>994</v>
      </c>
      <c r="L40" s="17">
        <f t="shared" si="3"/>
        <v>1.5625E-2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995</v>
      </c>
      <c r="H41" s="9" t="s">
        <v>70</v>
      </c>
      <c r="I41" s="3" t="s">
        <v>905</v>
      </c>
      <c r="J41" s="13" t="s">
        <v>996</v>
      </c>
      <c r="K41" s="14" t="s">
        <v>997</v>
      </c>
      <c r="L41" s="17">
        <f t="shared" si="3"/>
        <v>1.7638888888888982E-2</v>
      </c>
      <c r="M41">
        <f t="shared" si="4"/>
        <v>14</v>
      </c>
    </row>
    <row r="42" spans="1:13" x14ac:dyDescent="0.25">
      <c r="A42" s="11"/>
      <c r="B42" s="12"/>
      <c r="C42" s="12"/>
      <c r="D42" s="12"/>
      <c r="E42" s="12"/>
      <c r="F42" s="12"/>
      <c r="G42" s="9" t="s">
        <v>998</v>
      </c>
      <c r="H42" s="9" t="s">
        <v>70</v>
      </c>
      <c r="I42" s="3" t="s">
        <v>905</v>
      </c>
      <c r="J42" s="13" t="s">
        <v>999</v>
      </c>
      <c r="K42" s="14" t="s">
        <v>1283</v>
      </c>
      <c r="L42" s="17">
        <f t="shared" si="3"/>
        <v>1.834490740740724E-2</v>
      </c>
      <c r="M42">
        <f t="shared" si="4"/>
        <v>23</v>
      </c>
    </row>
    <row r="43" spans="1:13" x14ac:dyDescent="0.25">
      <c r="A43" s="11"/>
      <c r="B43" s="12"/>
      <c r="C43" s="12"/>
      <c r="D43" s="12"/>
      <c r="E43" s="9" t="s">
        <v>51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1000</v>
      </c>
      <c r="H44" s="9" t="s">
        <v>70</v>
      </c>
      <c r="I44" s="3" t="s">
        <v>905</v>
      </c>
      <c r="J44" s="13" t="s">
        <v>1001</v>
      </c>
      <c r="K44" s="14" t="s">
        <v>1002</v>
      </c>
      <c r="L44" s="17">
        <f t="shared" si="3"/>
        <v>2.0104166666666756E-2</v>
      </c>
      <c r="M44">
        <f t="shared" si="4"/>
        <v>10</v>
      </c>
    </row>
    <row r="45" spans="1:13" x14ac:dyDescent="0.25">
      <c r="A45" s="11"/>
      <c r="B45" s="12"/>
      <c r="C45" s="12"/>
      <c r="D45" s="12"/>
      <c r="E45" s="12"/>
      <c r="F45" s="12"/>
      <c r="G45" s="9" t="s">
        <v>1003</v>
      </c>
      <c r="H45" s="9" t="s">
        <v>70</v>
      </c>
      <c r="I45" s="3" t="s">
        <v>905</v>
      </c>
      <c r="J45" s="13" t="s">
        <v>1004</v>
      </c>
      <c r="K45" s="14" t="s">
        <v>1005</v>
      </c>
      <c r="L45" s="17">
        <f t="shared" si="3"/>
        <v>1.5289351851851873E-2</v>
      </c>
      <c r="M45">
        <f t="shared" si="4"/>
        <v>11</v>
      </c>
    </row>
    <row r="46" spans="1:13" x14ac:dyDescent="0.25">
      <c r="A46" s="11"/>
      <c r="B46" s="12"/>
      <c r="C46" s="12"/>
      <c r="D46" s="12"/>
      <c r="E46" s="12"/>
      <c r="F46" s="12"/>
      <c r="G46" s="9" t="s">
        <v>1006</v>
      </c>
      <c r="H46" s="9" t="s">
        <v>70</v>
      </c>
      <c r="I46" s="3" t="s">
        <v>905</v>
      </c>
      <c r="J46" s="13" t="s">
        <v>1007</v>
      </c>
      <c r="K46" s="14" t="s">
        <v>1008</v>
      </c>
      <c r="L46" s="17">
        <f t="shared" si="3"/>
        <v>1.7870370370370425E-2</v>
      </c>
      <c r="M46">
        <f t="shared" si="4"/>
        <v>17</v>
      </c>
    </row>
    <row r="47" spans="1:13" x14ac:dyDescent="0.25">
      <c r="A47" s="11"/>
      <c r="B47" s="12"/>
      <c r="C47" s="12"/>
      <c r="D47" s="12"/>
      <c r="E47" s="12"/>
      <c r="F47" s="12"/>
      <c r="G47" s="9" t="s">
        <v>1009</v>
      </c>
      <c r="H47" s="9" t="s">
        <v>70</v>
      </c>
      <c r="I47" s="3" t="s">
        <v>905</v>
      </c>
      <c r="J47" s="13" t="s">
        <v>1010</v>
      </c>
      <c r="K47" s="14" t="s">
        <v>1011</v>
      </c>
      <c r="L47" s="17">
        <f t="shared" si="3"/>
        <v>1.2361111111111156E-2</v>
      </c>
      <c r="M47">
        <f t="shared" si="4"/>
        <v>20</v>
      </c>
    </row>
    <row r="48" spans="1:13" x14ac:dyDescent="0.25">
      <c r="A48" s="11"/>
      <c r="B48" s="12"/>
      <c r="C48" s="9" t="s">
        <v>169</v>
      </c>
      <c r="D48" s="9" t="s">
        <v>170</v>
      </c>
      <c r="E48" s="9" t="s">
        <v>170</v>
      </c>
      <c r="F48" s="9" t="s">
        <v>15</v>
      </c>
      <c r="G48" s="9" t="s">
        <v>1012</v>
      </c>
      <c r="H48" s="9" t="s">
        <v>70</v>
      </c>
      <c r="I48" s="3" t="s">
        <v>905</v>
      </c>
      <c r="J48" s="13" t="s">
        <v>1013</v>
      </c>
      <c r="K48" s="14" t="s">
        <v>1014</v>
      </c>
      <c r="L48" s="17">
        <f t="shared" si="3"/>
        <v>1.6284722222222214E-2</v>
      </c>
      <c r="M48">
        <f t="shared" si="4"/>
        <v>15</v>
      </c>
    </row>
    <row r="49" spans="1:13" x14ac:dyDescent="0.25">
      <c r="A49" s="11"/>
      <c r="B49" s="12"/>
      <c r="C49" s="9" t="s">
        <v>317</v>
      </c>
      <c r="D49" s="9" t="s">
        <v>318</v>
      </c>
      <c r="E49" s="9" t="s">
        <v>318</v>
      </c>
      <c r="F49" s="9" t="s">
        <v>15</v>
      </c>
      <c r="G49" s="9" t="s">
        <v>1015</v>
      </c>
      <c r="H49" s="9" t="s">
        <v>70</v>
      </c>
      <c r="I49" s="3" t="s">
        <v>905</v>
      </c>
      <c r="J49" s="13" t="s">
        <v>1016</v>
      </c>
      <c r="K49" s="14" t="s">
        <v>1017</v>
      </c>
      <c r="L49" s="17">
        <f t="shared" si="3"/>
        <v>2.3645833333333338E-2</v>
      </c>
      <c r="M49">
        <f t="shared" si="4"/>
        <v>4</v>
      </c>
    </row>
    <row r="50" spans="1:13" x14ac:dyDescent="0.25">
      <c r="A50" s="11"/>
      <c r="B50" s="12"/>
      <c r="C50" s="9" t="s">
        <v>322</v>
      </c>
      <c r="D50" s="9" t="s">
        <v>323</v>
      </c>
      <c r="E50" s="9" t="s">
        <v>324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1018</v>
      </c>
      <c r="H51" s="9" t="s">
        <v>326</v>
      </c>
      <c r="I51" s="3" t="s">
        <v>905</v>
      </c>
      <c r="J51" s="13" t="s">
        <v>1019</v>
      </c>
      <c r="K51" s="14" t="s">
        <v>1020</v>
      </c>
      <c r="L51" s="17">
        <f t="shared" si="3"/>
        <v>3.1967592592592575E-2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1021</v>
      </c>
      <c r="H52" s="9" t="s">
        <v>326</v>
      </c>
      <c r="I52" s="3" t="s">
        <v>905</v>
      </c>
      <c r="J52" s="13" t="s">
        <v>1022</v>
      </c>
      <c r="K52" s="14" t="s">
        <v>1023</v>
      </c>
      <c r="L52" s="17">
        <f t="shared" si="3"/>
        <v>3.2881944444444478E-2</v>
      </c>
      <c r="M52">
        <f t="shared" si="4"/>
        <v>21</v>
      </c>
    </row>
    <row r="53" spans="1:13" x14ac:dyDescent="0.25">
      <c r="A53" s="11"/>
      <c r="B53" s="12"/>
      <c r="C53" s="9" t="s">
        <v>60</v>
      </c>
      <c r="D53" s="9" t="s">
        <v>61</v>
      </c>
      <c r="E53" s="9" t="s">
        <v>61</v>
      </c>
      <c r="F53" s="9" t="s">
        <v>15</v>
      </c>
      <c r="G53" s="9" t="s">
        <v>1024</v>
      </c>
      <c r="H53" s="9" t="s">
        <v>70</v>
      </c>
      <c r="I53" s="3" t="s">
        <v>905</v>
      </c>
      <c r="J53" s="13" t="s">
        <v>1025</v>
      </c>
      <c r="K53" s="14" t="s">
        <v>1026</v>
      </c>
      <c r="L53" s="17">
        <f t="shared" si="3"/>
        <v>2.4062500000000014E-2</v>
      </c>
      <c r="M53">
        <f t="shared" si="4"/>
        <v>5</v>
      </c>
    </row>
    <row r="54" spans="1:13" x14ac:dyDescent="0.25">
      <c r="A54" s="11"/>
      <c r="B54" s="12"/>
      <c r="C54" s="9" t="s">
        <v>1027</v>
      </c>
      <c r="D54" s="9" t="s">
        <v>1028</v>
      </c>
      <c r="E54" s="9" t="s">
        <v>1028</v>
      </c>
      <c r="F54" s="9" t="s">
        <v>15</v>
      </c>
      <c r="G54" s="9" t="s">
        <v>1029</v>
      </c>
      <c r="H54" s="9" t="s">
        <v>70</v>
      </c>
      <c r="I54" s="3" t="s">
        <v>905</v>
      </c>
      <c r="J54" s="13" t="s">
        <v>1030</v>
      </c>
      <c r="K54" s="14" t="s">
        <v>1031</v>
      </c>
      <c r="L54" s="17">
        <f t="shared" si="3"/>
        <v>1.6944444444444429E-2</v>
      </c>
      <c r="M54">
        <f t="shared" si="4"/>
        <v>10</v>
      </c>
    </row>
    <row r="55" spans="1:13" x14ac:dyDescent="0.25">
      <c r="A55" s="11"/>
      <c r="B55" s="12"/>
      <c r="C55" s="9" t="s">
        <v>179</v>
      </c>
      <c r="D55" s="9" t="s">
        <v>180</v>
      </c>
      <c r="E55" s="9" t="s">
        <v>180</v>
      </c>
      <c r="F55" s="9" t="s">
        <v>15</v>
      </c>
      <c r="G55" s="9" t="s">
        <v>1032</v>
      </c>
      <c r="H55" s="9" t="s">
        <v>70</v>
      </c>
      <c r="I55" s="3" t="s">
        <v>905</v>
      </c>
      <c r="J55" s="13" t="s">
        <v>1033</v>
      </c>
      <c r="K55" s="14" t="s">
        <v>1034</v>
      </c>
      <c r="L55" s="17">
        <f t="shared" si="3"/>
        <v>1.7476851851851882E-2</v>
      </c>
      <c r="M55">
        <f t="shared" si="4"/>
        <v>21</v>
      </c>
    </row>
    <row r="56" spans="1:13" x14ac:dyDescent="0.25">
      <c r="A56" s="3" t="s">
        <v>189</v>
      </c>
      <c r="B56" s="9" t="s">
        <v>190</v>
      </c>
      <c r="C56" s="10" t="s">
        <v>12</v>
      </c>
      <c r="D56" s="5"/>
      <c r="E56" s="5"/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9" t="s">
        <v>191</v>
      </c>
      <c r="D57" s="9" t="s">
        <v>192</v>
      </c>
      <c r="E57" s="9" t="s">
        <v>192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1035</v>
      </c>
      <c r="H58" s="9" t="s">
        <v>70</v>
      </c>
      <c r="I58" s="3" t="s">
        <v>905</v>
      </c>
      <c r="J58" s="13" t="s">
        <v>1036</v>
      </c>
      <c r="K58" s="14" t="s">
        <v>1037</v>
      </c>
      <c r="L58" s="17">
        <f t="shared" si="3"/>
        <v>1.6307870370370375E-2</v>
      </c>
      <c r="M58">
        <f t="shared" si="4"/>
        <v>5</v>
      </c>
    </row>
    <row r="59" spans="1:13" x14ac:dyDescent="0.25">
      <c r="A59" s="11"/>
      <c r="B59" s="12"/>
      <c r="C59" s="12"/>
      <c r="D59" s="12"/>
      <c r="E59" s="12"/>
      <c r="F59" s="12"/>
      <c r="G59" s="9" t="s">
        <v>1038</v>
      </c>
      <c r="H59" s="9" t="s">
        <v>70</v>
      </c>
      <c r="I59" s="3" t="s">
        <v>905</v>
      </c>
      <c r="J59" s="13" t="s">
        <v>1039</v>
      </c>
      <c r="K59" s="14" t="s">
        <v>1040</v>
      </c>
      <c r="L59" s="17">
        <f t="shared" si="3"/>
        <v>1.3761574074074079E-2</v>
      </c>
      <c r="M59">
        <f t="shared" si="4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1041</v>
      </c>
      <c r="H60" s="9" t="s">
        <v>70</v>
      </c>
      <c r="I60" s="3" t="s">
        <v>905</v>
      </c>
      <c r="J60" s="13" t="s">
        <v>1042</v>
      </c>
      <c r="K60" s="14" t="s">
        <v>1043</v>
      </c>
      <c r="L60" s="17">
        <f t="shared" si="3"/>
        <v>2.0138888888888928E-2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1044</v>
      </c>
      <c r="H61" s="9" t="s">
        <v>70</v>
      </c>
      <c r="I61" s="3" t="s">
        <v>905</v>
      </c>
      <c r="J61" s="13" t="s">
        <v>1045</v>
      </c>
      <c r="K61" s="14" t="s">
        <v>1046</v>
      </c>
      <c r="L61" s="17">
        <f t="shared" si="3"/>
        <v>1.0543981481481557E-2</v>
      </c>
      <c r="M61">
        <f t="shared" si="4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1047</v>
      </c>
      <c r="H62" s="9" t="s">
        <v>70</v>
      </c>
      <c r="I62" s="3" t="s">
        <v>905</v>
      </c>
      <c r="J62" s="13" t="s">
        <v>1048</v>
      </c>
      <c r="K62" s="14" t="s">
        <v>1049</v>
      </c>
      <c r="L62" s="17">
        <f t="shared" si="3"/>
        <v>1.8749999999999989E-2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1050</v>
      </c>
      <c r="H63" s="9" t="s">
        <v>70</v>
      </c>
      <c r="I63" s="3" t="s">
        <v>905</v>
      </c>
      <c r="J63" s="13" t="s">
        <v>1051</v>
      </c>
      <c r="K63" s="14" t="s">
        <v>1052</v>
      </c>
      <c r="L63" s="17">
        <f t="shared" si="3"/>
        <v>2.719907407407407E-2</v>
      </c>
      <c r="M63">
        <f t="shared" si="4"/>
        <v>10</v>
      </c>
    </row>
    <row r="64" spans="1:13" x14ac:dyDescent="0.25">
      <c r="A64" s="11"/>
      <c r="B64" s="12"/>
      <c r="C64" s="12"/>
      <c r="D64" s="12"/>
      <c r="E64" s="12"/>
      <c r="F64" s="12"/>
      <c r="G64" s="9" t="s">
        <v>1053</v>
      </c>
      <c r="H64" s="9" t="s">
        <v>70</v>
      </c>
      <c r="I64" s="3" t="s">
        <v>905</v>
      </c>
      <c r="J64" s="13" t="s">
        <v>1054</v>
      </c>
      <c r="K64" s="14" t="s">
        <v>1055</v>
      </c>
      <c r="L64" s="17">
        <f t="shared" si="3"/>
        <v>2.7581018518518463E-2</v>
      </c>
      <c r="M64">
        <f t="shared" si="4"/>
        <v>12</v>
      </c>
    </row>
    <row r="65" spans="1:13" x14ac:dyDescent="0.25">
      <c r="A65" s="11"/>
      <c r="B65" s="12"/>
      <c r="C65" s="12"/>
      <c r="D65" s="12"/>
      <c r="E65" s="12"/>
      <c r="F65" s="12"/>
      <c r="G65" s="9" t="s">
        <v>1056</v>
      </c>
      <c r="H65" s="9" t="s">
        <v>70</v>
      </c>
      <c r="I65" s="3" t="s">
        <v>905</v>
      </c>
      <c r="J65" s="13" t="s">
        <v>1057</v>
      </c>
      <c r="K65" s="14" t="s">
        <v>1058</v>
      </c>
      <c r="L65" s="17">
        <f t="shared" si="3"/>
        <v>1.3414351851851913E-2</v>
      </c>
      <c r="M65">
        <f t="shared" si="4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1059</v>
      </c>
      <c r="H66" s="9" t="s">
        <v>70</v>
      </c>
      <c r="I66" s="3" t="s">
        <v>905</v>
      </c>
      <c r="J66" s="13" t="s">
        <v>1060</v>
      </c>
      <c r="K66" s="14" t="s">
        <v>1061</v>
      </c>
      <c r="L66" s="17">
        <f t="shared" si="3"/>
        <v>1.228009259259244E-2</v>
      </c>
      <c r="M66">
        <f t="shared" si="4"/>
        <v>17</v>
      </c>
    </row>
    <row r="67" spans="1:13" x14ac:dyDescent="0.25">
      <c r="A67" s="11"/>
      <c r="B67" s="12"/>
      <c r="C67" s="9" t="s">
        <v>67</v>
      </c>
      <c r="D67" s="9" t="s">
        <v>68</v>
      </c>
      <c r="E67" s="9" t="s">
        <v>68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1062</v>
      </c>
      <c r="H68" s="9" t="s">
        <v>70</v>
      </c>
      <c r="I68" s="3" t="s">
        <v>905</v>
      </c>
      <c r="J68" s="13" t="s">
        <v>1063</v>
      </c>
      <c r="K68" s="14" t="s">
        <v>1064</v>
      </c>
      <c r="L68" s="17">
        <f t="shared" ref="L68:L130" si="5">K68-J68</f>
        <v>1.2916666666666687E-2</v>
      </c>
      <c r="M68">
        <f t="shared" ref="M68:M130" si="6">HOUR(J68)</f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1065</v>
      </c>
      <c r="H69" s="9" t="s">
        <v>70</v>
      </c>
      <c r="I69" s="3" t="s">
        <v>905</v>
      </c>
      <c r="J69" s="13" t="s">
        <v>1066</v>
      </c>
      <c r="K69" s="14" t="s">
        <v>1067</v>
      </c>
      <c r="L69" s="17">
        <f t="shared" si="5"/>
        <v>1.7048611111111056E-2</v>
      </c>
      <c r="M69">
        <f t="shared" si="6"/>
        <v>9</v>
      </c>
    </row>
    <row r="70" spans="1:13" x14ac:dyDescent="0.25">
      <c r="A70" s="11"/>
      <c r="B70" s="12"/>
      <c r="C70" s="12"/>
      <c r="D70" s="12"/>
      <c r="E70" s="12"/>
      <c r="F70" s="12"/>
      <c r="G70" s="9" t="s">
        <v>1068</v>
      </c>
      <c r="H70" s="9" t="s">
        <v>70</v>
      </c>
      <c r="I70" s="3" t="s">
        <v>905</v>
      </c>
      <c r="J70" s="13" t="s">
        <v>1069</v>
      </c>
      <c r="K70" s="14" t="s">
        <v>1070</v>
      </c>
      <c r="L70" s="17">
        <f t="shared" si="5"/>
        <v>1.5706018518518439E-2</v>
      </c>
      <c r="M70">
        <f t="shared" si="6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1071</v>
      </c>
      <c r="H71" s="9" t="s">
        <v>70</v>
      </c>
      <c r="I71" s="3" t="s">
        <v>905</v>
      </c>
      <c r="J71" s="13" t="s">
        <v>1072</v>
      </c>
      <c r="K71" s="14" t="s">
        <v>1073</v>
      </c>
      <c r="L71" s="17">
        <f t="shared" si="5"/>
        <v>1.4293981481481421E-2</v>
      </c>
      <c r="M71">
        <f t="shared" si="6"/>
        <v>15</v>
      </c>
    </row>
    <row r="72" spans="1:13" x14ac:dyDescent="0.25">
      <c r="A72" s="11"/>
      <c r="B72" s="12"/>
      <c r="C72" s="12"/>
      <c r="D72" s="12"/>
      <c r="E72" s="12"/>
      <c r="F72" s="12"/>
      <c r="G72" s="9" t="s">
        <v>1074</v>
      </c>
      <c r="H72" s="9" t="s">
        <v>70</v>
      </c>
      <c r="I72" s="3" t="s">
        <v>905</v>
      </c>
      <c r="J72" s="13" t="s">
        <v>1075</v>
      </c>
      <c r="K72" s="14" t="s">
        <v>1076</v>
      </c>
      <c r="L72" s="17">
        <f t="shared" si="5"/>
        <v>1.40393518518519E-2</v>
      </c>
      <c r="M72">
        <f t="shared" si="6"/>
        <v>17</v>
      </c>
    </row>
    <row r="73" spans="1:13" x14ac:dyDescent="0.25">
      <c r="A73" s="11"/>
      <c r="B73" s="12"/>
      <c r="C73" s="12"/>
      <c r="D73" s="12"/>
      <c r="E73" s="12"/>
      <c r="F73" s="12"/>
      <c r="G73" s="9" t="s">
        <v>1077</v>
      </c>
      <c r="H73" s="9" t="s">
        <v>70</v>
      </c>
      <c r="I73" s="3" t="s">
        <v>905</v>
      </c>
      <c r="J73" s="13" t="s">
        <v>1078</v>
      </c>
      <c r="K73" s="14" t="s">
        <v>1079</v>
      </c>
      <c r="L73" s="17">
        <f t="shared" si="5"/>
        <v>1.3414351851851913E-2</v>
      </c>
      <c r="M73">
        <f t="shared" si="6"/>
        <v>20</v>
      </c>
    </row>
    <row r="74" spans="1:13" x14ac:dyDescent="0.25">
      <c r="A74" s="11"/>
      <c r="B74" s="12"/>
      <c r="C74" s="9" t="s">
        <v>114</v>
      </c>
      <c r="D74" s="9" t="s">
        <v>115</v>
      </c>
      <c r="E74" s="9" t="s">
        <v>115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1080</v>
      </c>
      <c r="H75" s="9" t="s">
        <v>70</v>
      </c>
      <c r="I75" s="3" t="s">
        <v>905</v>
      </c>
      <c r="J75" s="13" t="s">
        <v>1081</v>
      </c>
      <c r="K75" s="14" t="s">
        <v>1082</v>
      </c>
      <c r="L75" s="17">
        <f t="shared" si="5"/>
        <v>1.3888888888888923E-2</v>
      </c>
      <c r="M75">
        <f t="shared" si="6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1083</v>
      </c>
      <c r="H76" s="9" t="s">
        <v>70</v>
      </c>
      <c r="I76" s="3" t="s">
        <v>905</v>
      </c>
      <c r="J76" s="13" t="s">
        <v>1084</v>
      </c>
      <c r="K76" s="14" t="s">
        <v>1085</v>
      </c>
      <c r="L76" s="17">
        <f t="shared" si="5"/>
        <v>1.2430555555555556E-2</v>
      </c>
      <c r="M76">
        <f t="shared" si="6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1086</v>
      </c>
      <c r="H77" s="9" t="s">
        <v>70</v>
      </c>
      <c r="I77" s="3" t="s">
        <v>905</v>
      </c>
      <c r="J77" s="13" t="s">
        <v>1087</v>
      </c>
      <c r="K77" s="14" t="s">
        <v>1088</v>
      </c>
      <c r="L77" s="17">
        <f t="shared" si="5"/>
        <v>1.2708333333333321E-2</v>
      </c>
      <c r="M77">
        <f t="shared" si="6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1089</v>
      </c>
      <c r="H78" s="9" t="s">
        <v>70</v>
      </c>
      <c r="I78" s="3" t="s">
        <v>905</v>
      </c>
      <c r="J78" s="13" t="s">
        <v>1090</v>
      </c>
      <c r="K78" s="14" t="s">
        <v>1091</v>
      </c>
      <c r="L78" s="17">
        <f t="shared" si="5"/>
        <v>2.8240740740740733E-2</v>
      </c>
      <c r="M78">
        <f t="shared" si="6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1092</v>
      </c>
      <c r="H79" s="9" t="s">
        <v>70</v>
      </c>
      <c r="I79" s="3" t="s">
        <v>905</v>
      </c>
      <c r="J79" s="13" t="s">
        <v>1093</v>
      </c>
      <c r="K79" s="14" t="s">
        <v>1094</v>
      </c>
      <c r="L79" s="17">
        <f t="shared" si="5"/>
        <v>2.4247685185185164E-2</v>
      </c>
      <c r="M79">
        <f t="shared" si="6"/>
        <v>8</v>
      </c>
    </row>
    <row r="80" spans="1:13" x14ac:dyDescent="0.25">
      <c r="A80" s="11"/>
      <c r="B80" s="12"/>
      <c r="C80" s="12"/>
      <c r="D80" s="12"/>
      <c r="E80" s="12"/>
      <c r="F80" s="12"/>
      <c r="G80" s="9" t="s">
        <v>1095</v>
      </c>
      <c r="H80" s="9" t="s">
        <v>70</v>
      </c>
      <c r="I80" s="3" t="s">
        <v>905</v>
      </c>
      <c r="J80" s="13" t="s">
        <v>1096</v>
      </c>
      <c r="K80" s="14" t="s">
        <v>1097</v>
      </c>
      <c r="L80" s="17">
        <f t="shared" si="5"/>
        <v>2.712962962962967E-2</v>
      </c>
      <c r="M80">
        <f t="shared" si="6"/>
        <v>9</v>
      </c>
    </row>
    <row r="81" spans="1:13" x14ac:dyDescent="0.25">
      <c r="A81" s="11"/>
      <c r="B81" s="12"/>
      <c r="C81" s="9" t="s">
        <v>128</v>
      </c>
      <c r="D81" s="9" t="s">
        <v>129</v>
      </c>
      <c r="E81" s="10" t="s">
        <v>12</v>
      </c>
      <c r="F81" s="5"/>
      <c r="G81" s="5"/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9" t="s">
        <v>246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1098</v>
      </c>
      <c r="H83" s="9" t="s">
        <v>70</v>
      </c>
      <c r="I83" s="3" t="s">
        <v>905</v>
      </c>
      <c r="J83" s="13" t="s">
        <v>1099</v>
      </c>
      <c r="K83" s="14" t="s">
        <v>1100</v>
      </c>
      <c r="L83" s="17">
        <f t="shared" si="5"/>
        <v>1.877314814814815E-2</v>
      </c>
      <c r="M83">
        <f t="shared" si="6"/>
        <v>3</v>
      </c>
    </row>
    <row r="84" spans="1:13" x14ac:dyDescent="0.25">
      <c r="A84" s="11"/>
      <c r="B84" s="12"/>
      <c r="C84" s="12"/>
      <c r="D84" s="12"/>
      <c r="E84" s="12"/>
      <c r="F84" s="12"/>
      <c r="G84" s="9" t="s">
        <v>1101</v>
      </c>
      <c r="H84" s="9" t="s">
        <v>70</v>
      </c>
      <c r="I84" s="3" t="s">
        <v>905</v>
      </c>
      <c r="J84" s="13" t="s">
        <v>1102</v>
      </c>
      <c r="K84" s="14" t="s">
        <v>1103</v>
      </c>
      <c r="L84" s="17">
        <f t="shared" si="5"/>
        <v>1.7569444444444471E-2</v>
      </c>
      <c r="M84">
        <f t="shared" si="6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1104</v>
      </c>
      <c r="H85" s="9" t="s">
        <v>70</v>
      </c>
      <c r="I85" s="3" t="s">
        <v>905</v>
      </c>
      <c r="J85" s="13" t="s">
        <v>1105</v>
      </c>
      <c r="K85" s="14" t="s">
        <v>1106</v>
      </c>
      <c r="L85" s="17">
        <f t="shared" si="5"/>
        <v>2.0590277777777777E-2</v>
      </c>
      <c r="M85">
        <f t="shared" si="6"/>
        <v>6</v>
      </c>
    </row>
    <row r="86" spans="1:13" x14ac:dyDescent="0.25">
      <c r="A86" s="11"/>
      <c r="B86" s="12"/>
      <c r="C86" s="12"/>
      <c r="D86" s="12"/>
      <c r="E86" s="12"/>
      <c r="F86" s="12"/>
      <c r="G86" s="9" t="s">
        <v>1107</v>
      </c>
      <c r="H86" s="9" t="s">
        <v>70</v>
      </c>
      <c r="I86" s="3" t="s">
        <v>905</v>
      </c>
      <c r="J86" s="13" t="s">
        <v>1108</v>
      </c>
      <c r="K86" s="14" t="s">
        <v>1109</v>
      </c>
      <c r="L86" s="17">
        <f t="shared" si="5"/>
        <v>2.7638888888888935E-2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1110</v>
      </c>
      <c r="H87" s="9" t="s">
        <v>70</v>
      </c>
      <c r="I87" s="3" t="s">
        <v>905</v>
      </c>
      <c r="J87" s="13" t="s">
        <v>1111</v>
      </c>
      <c r="K87" s="14" t="s">
        <v>1112</v>
      </c>
      <c r="L87" s="17">
        <f t="shared" si="5"/>
        <v>2.50231481481481E-2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1113</v>
      </c>
      <c r="H88" s="9" t="s">
        <v>70</v>
      </c>
      <c r="I88" s="3" t="s">
        <v>905</v>
      </c>
      <c r="J88" s="13" t="s">
        <v>1114</v>
      </c>
      <c r="K88" s="14" t="s">
        <v>1115</v>
      </c>
      <c r="L88" s="17">
        <f t="shared" si="5"/>
        <v>1.3726851851851851E-2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1116</v>
      </c>
      <c r="H89" s="9" t="s">
        <v>70</v>
      </c>
      <c r="I89" s="3" t="s">
        <v>905</v>
      </c>
      <c r="J89" s="13" t="s">
        <v>1117</v>
      </c>
      <c r="K89" s="14" t="s">
        <v>1118</v>
      </c>
      <c r="L89" s="17">
        <f t="shared" si="5"/>
        <v>1.40393518518519E-2</v>
      </c>
      <c r="M89">
        <f t="shared" si="6"/>
        <v>13</v>
      </c>
    </row>
    <row r="90" spans="1:13" x14ac:dyDescent="0.25">
      <c r="A90" s="11"/>
      <c r="B90" s="12"/>
      <c r="C90" s="12"/>
      <c r="D90" s="12"/>
      <c r="E90" s="9" t="s">
        <v>250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1119</v>
      </c>
      <c r="H91" s="9" t="s">
        <v>70</v>
      </c>
      <c r="I91" s="3" t="s">
        <v>905</v>
      </c>
      <c r="J91" s="13" t="s">
        <v>1120</v>
      </c>
      <c r="K91" s="14" t="s">
        <v>1121</v>
      </c>
      <c r="L91" s="17">
        <f t="shared" si="5"/>
        <v>1.7847222222222181E-2</v>
      </c>
      <c r="M91">
        <f t="shared" si="6"/>
        <v>11</v>
      </c>
    </row>
    <row r="92" spans="1:13" x14ac:dyDescent="0.25">
      <c r="A92" s="11"/>
      <c r="B92" s="12"/>
      <c r="C92" s="12"/>
      <c r="D92" s="12"/>
      <c r="E92" s="12"/>
      <c r="F92" s="12"/>
      <c r="G92" s="9" t="s">
        <v>1122</v>
      </c>
      <c r="H92" s="9" t="s">
        <v>70</v>
      </c>
      <c r="I92" s="3" t="s">
        <v>905</v>
      </c>
      <c r="J92" s="13" t="s">
        <v>1123</v>
      </c>
      <c r="K92" s="14" t="s">
        <v>1124</v>
      </c>
      <c r="L92" s="17">
        <f t="shared" si="5"/>
        <v>1.7719907407407365E-2</v>
      </c>
      <c r="M92">
        <f t="shared" si="6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1125</v>
      </c>
      <c r="H93" s="9" t="s">
        <v>70</v>
      </c>
      <c r="I93" s="3" t="s">
        <v>905</v>
      </c>
      <c r="J93" s="13" t="s">
        <v>1126</v>
      </c>
      <c r="K93" s="14" t="s">
        <v>1127</v>
      </c>
      <c r="L93" s="17">
        <f t="shared" si="5"/>
        <v>1.7233796296296289E-2</v>
      </c>
      <c r="M93">
        <f t="shared" si="6"/>
        <v>14</v>
      </c>
    </row>
    <row r="94" spans="1:13" x14ac:dyDescent="0.25">
      <c r="A94" s="11"/>
      <c r="B94" s="12"/>
      <c r="C94" s="12"/>
      <c r="D94" s="12"/>
      <c r="E94" s="12"/>
      <c r="F94" s="12"/>
      <c r="G94" s="9" t="s">
        <v>1128</v>
      </c>
      <c r="H94" s="9" t="s">
        <v>70</v>
      </c>
      <c r="I94" s="3" t="s">
        <v>905</v>
      </c>
      <c r="J94" s="13" t="s">
        <v>1129</v>
      </c>
      <c r="K94" s="14" t="s">
        <v>1130</v>
      </c>
      <c r="L94" s="17">
        <f t="shared" si="5"/>
        <v>2.9548611111111067E-2</v>
      </c>
      <c r="M94">
        <f t="shared" si="6"/>
        <v>14</v>
      </c>
    </row>
    <row r="95" spans="1:13" x14ac:dyDescent="0.25">
      <c r="A95" s="11"/>
      <c r="B95" s="12"/>
      <c r="C95" s="12"/>
      <c r="D95" s="12"/>
      <c r="E95" s="12"/>
      <c r="F95" s="12"/>
      <c r="G95" s="9" t="s">
        <v>1131</v>
      </c>
      <c r="H95" s="9" t="s">
        <v>70</v>
      </c>
      <c r="I95" s="3" t="s">
        <v>905</v>
      </c>
      <c r="J95" s="13" t="s">
        <v>1132</v>
      </c>
      <c r="K95" s="14" t="s">
        <v>1133</v>
      </c>
      <c r="L95" s="17">
        <f t="shared" si="5"/>
        <v>1.3287037037036931E-2</v>
      </c>
      <c r="M95">
        <f t="shared" si="6"/>
        <v>15</v>
      </c>
    </row>
    <row r="96" spans="1:13" x14ac:dyDescent="0.25">
      <c r="A96" s="11"/>
      <c r="B96" s="12"/>
      <c r="C96" s="9" t="s">
        <v>41</v>
      </c>
      <c r="D96" s="9" t="s">
        <v>42</v>
      </c>
      <c r="E96" s="9" t="s">
        <v>42</v>
      </c>
      <c r="F96" s="9" t="s">
        <v>15</v>
      </c>
      <c r="G96" s="9" t="s">
        <v>1134</v>
      </c>
      <c r="H96" s="9" t="s">
        <v>70</v>
      </c>
      <c r="I96" s="3" t="s">
        <v>905</v>
      </c>
      <c r="J96" s="13" t="s">
        <v>1135</v>
      </c>
      <c r="K96" s="14" t="s">
        <v>1136</v>
      </c>
      <c r="L96" s="17">
        <f t="shared" si="5"/>
        <v>1.5138888888888868E-2</v>
      </c>
      <c r="M96">
        <f t="shared" si="6"/>
        <v>11</v>
      </c>
    </row>
    <row r="97" spans="1:13" x14ac:dyDescent="0.25">
      <c r="A97" s="11"/>
      <c r="B97" s="12"/>
      <c r="C97" s="9" t="s">
        <v>139</v>
      </c>
      <c r="D97" s="9" t="s">
        <v>140</v>
      </c>
      <c r="E97" s="9" t="s">
        <v>140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1137</v>
      </c>
      <c r="H98" s="9" t="s">
        <v>70</v>
      </c>
      <c r="I98" s="3" t="s">
        <v>905</v>
      </c>
      <c r="J98" s="13" t="s">
        <v>1138</v>
      </c>
      <c r="K98" s="14" t="s">
        <v>1139</v>
      </c>
      <c r="L98" s="17">
        <f t="shared" si="5"/>
        <v>2.5439814814814832E-2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1140</v>
      </c>
      <c r="H99" s="9" t="s">
        <v>70</v>
      </c>
      <c r="I99" s="3" t="s">
        <v>905</v>
      </c>
      <c r="J99" s="13" t="s">
        <v>1141</v>
      </c>
      <c r="K99" s="14" t="s">
        <v>1142</v>
      </c>
      <c r="L99" s="17">
        <f t="shared" si="5"/>
        <v>1.6134259259259154E-2</v>
      </c>
      <c r="M99">
        <f t="shared" si="6"/>
        <v>23</v>
      </c>
    </row>
    <row r="100" spans="1:13" x14ac:dyDescent="0.25">
      <c r="A100" s="11"/>
      <c r="B100" s="12"/>
      <c r="C100" s="9" t="s">
        <v>169</v>
      </c>
      <c r="D100" s="9" t="s">
        <v>170</v>
      </c>
      <c r="E100" s="9" t="s">
        <v>170</v>
      </c>
      <c r="F100" s="9" t="s">
        <v>15</v>
      </c>
      <c r="G100" s="9" t="s">
        <v>1143</v>
      </c>
      <c r="H100" s="9" t="s">
        <v>70</v>
      </c>
      <c r="I100" s="3" t="s">
        <v>905</v>
      </c>
      <c r="J100" s="13" t="s">
        <v>1144</v>
      </c>
      <c r="K100" s="14" t="s">
        <v>1145</v>
      </c>
      <c r="L100" s="17">
        <f t="shared" si="5"/>
        <v>2.3252314814814934E-2</v>
      </c>
      <c r="M100">
        <f t="shared" si="6"/>
        <v>18</v>
      </c>
    </row>
    <row r="101" spans="1:13" x14ac:dyDescent="0.25">
      <c r="A101" s="11"/>
      <c r="B101" s="12"/>
      <c r="C101" s="9" t="s">
        <v>317</v>
      </c>
      <c r="D101" s="9" t="s">
        <v>318</v>
      </c>
      <c r="E101" s="9" t="s">
        <v>318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1146</v>
      </c>
      <c r="H102" s="9" t="s">
        <v>70</v>
      </c>
      <c r="I102" s="3" t="s">
        <v>905</v>
      </c>
      <c r="J102" s="13" t="s">
        <v>1147</v>
      </c>
      <c r="K102" s="14" t="s">
        <v>1148</v>
      </c>
      <c r="L102" s="17">
        <f t="shared" si="5"/>
        <v>1.3368055555555564E-2</v>
      </c>
      <c r="M102">
        <f t="shared" si="6"/>
        <v>3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1149</v>
      </c>
      <c r="H103" s="9" t="s">
        <v>70</v>
      </c>
      <c r="I103" s="3" t="s">
        <v>905</v>
      </c>
      <c r="J103" s="13" t="s">
        <v>1150</v>
      </c>
      <c r="K103" s="14" t="s">
        <v>1151</v>
      </c>
      <c r="L103" s="17">
        <f t="shared" si="5"/>
        <v>1.5370370370370368E-2</v>
      </c>
      <c r="M103">
        <f t="shared" si="6"/>
        <v>6</v>
      </c>
    </row>
    <row r="104" spans="1:13" x14ac:dyDescent="0.25">
      <c r="A104" s="11"/>
      <c r="B104" s="12"/>
      <c r="C104" s="9" t="s">
        <v>322</v>
      </c>
      <c r="D104" s="9" t="s">
        <v>323</v>
      </c>
      <c r="E104" s="10" t="s">
        <v>12</v>
      </c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9" t="s">
        <v>324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1152</v>
      </c>
      <c r="H106" s="9" t="s">
        <v>326</v>
      </c>
      <c r="I106" s="3" t="s">
        <v>905</v>
      </c>
      <c r="J106" s="13" t="s">
        <v>1153</v>
      </c>
      <c r="K106" s="14" t="s">
        <v>1154</v>
      </c>
      <c r="L106" s="17">
        <f t="shared" si="5"/>
        <v>1.612268518518517E-2</v>
      </c>
      <c r="M106">
        <f t="shared" si="6"/>
        <v>7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1155</v>
      </c>
      <c r="H107" s="9" t="s">
        <v>326</v>
      </c>
      <c r="I107" s="3" t="s">
        <v>905</v>
      </c>
      <c r="J107" s="13" t="s">
        <v>1156</v>
      </c>
      <c r="K107" s="14" t="s">
        <v>1157</v>
      </c>
      <c r="L107" s="17">
        <f t="shared" si="5"/>
        <v>1.432870370370376E-2</v>
      </c>
      <c r="M107">
        <f t="shared" si="6"/>
        <v>12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1158</v>
      </c>
      <c r="H108" s="9" t="s">
        <v>326</v>
      </c>
      <c r="I108" s="3" t="s">
        <v>905</v>
      </c>
      <c r="J108" s="13" t="s">
        <v>1159</v>
      </c>
      <c r="K108" s="14" t="s">
        <v>1160</v>
      </c>
      <c r="L108" s="17">
        <f t="shared" si="5"/>
        <v>1.5370370370370368E-2</v>
      </c>
      <c r="M108">
        <f t="shared" si="6"/>
        <v>22</v>
      </c>
    </row>
    <row r="109" spans="1:13" x14ac:dyDescent="0.25">
      <c r="A109" s="11"/>
      <c r="B109" s="12"/>
      <c r="C109" s="12"/>
      <c r="D109" s="12"/>
      <c r="E109" s="9" t="s">
        <v>323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1161</v>
      </c>
      <c r="H110" s="9" t="s">
        <v>326</v>
      </c>
      <c r="I110" s="3" t="s">
        <v>905</v>
      </c>
      <c r="J110" s="13" t="s">
        <v>1162</v>
      </c>
      <c r="K110" s="14" t="s">
        <v>1163</v>
      </c>
      <c r="L110" s="17">
        <f t="shared" si="5"/>
        <v>2.5243055555555505E-2</v>
      </c>
      <c r="M110">
        <f t="shared" si="6"/>
        <v>8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1164</v>
      </c>
      <c r="H111" s="9" t="s">
        <v>326</v>
      </c>
      <c r="I111" s="3" t="s">
        <v>905</v>
      </c>
      <c r="J111" s="13" t="s">
        <v>1165</v>
      </c>
      <c r="K111" s="14" t="s">
        <v>1166</v>
      </c>
      <c r="L111" s="17">
        <f t="shared" si="5"/>
        <v>3.5335648148148158E-2</v>
      </c>
      <c r="M111">
        <f t="shared" si="6"/>
        <v>12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1167</v>
      </c>
      <c r="H112" s="9" t="s">
        <v>326</v>
      </c>
      <c r="I112" s="3" t="s">
        <v>905</v>
      </c>
      <c r="J112" s="13" t="s">
        <v>1168</v>
      </c>
      <c r="K112" s="14" t="s">
        <v>1169</v>
      </c>
      <c r="L112" s="17">
        <f t="shared" si="5"/>
        <v>1.5324074074074101E-2</v>
      </c>
      <c r="M112">
        <f t="shared" si="6"/>
        <v>17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1170</v>
      </c>
      <c r="H113" s="9" t="s">
        <v>70</v>
      </c>
      <c r="I113" s="3" t="s">
        <v>905</v>
      </c>
      <c r="J113" s="13" t="s">
        <v>1171</v>
      </c>
      <c r="K113" s="14" t="s">
        <v>1172</v>
      </c>
      <c r="L113" s="17">
        <f t="shared" si="5"/>
        <v>1.5277777777777835E-2</v>
      </c>
      <c r="M113">
        <f t="shared" si="6"/>
        <v>20</v>
      </c>
    </row>
    <row r="114" spans="1:13" x14ac:dyDescent="0.25">
      <c r="A114" s="11"/>
      <c r="B114" s="12"/>
      <c r="C114" s="9" t="s">
        <v>1173</v>
      </c>
      <c r="D114" s="9" t="s">
        <v>1174</v>
      </c>
      <c r="E114" s="9" t="s">
        <v>1174</v>
      </c>
      <c r="F114" s="9" t="s">
        <v>15</v>
      </c>
      <c r="G114" s="9" t="s">
        <v>1175</v>
      </c>
      <c r="H114" s="9" t="s">
        <v>70</v>
      </c>
      <c r="I114" s="3" t="s">
        <v>905</v>
      </c>
      <c r="J114" s="13" t="s">
        <v>1176</v>
      </c>
      <c r="K114" s="14" t="s">
        <v>1177</v>
      </c>
      <c r="L114" s="17">
        <f t="shared" si="5"/>
        <v>2.1817129629629672E-2</v>
      </c>
      <c r="M114">
        <f t="shared" si="6"/>
        <v>14</v>
      </c>
    </row>
    <row r="115" spans="1:13" x14ac:dyDescent="0.25">
      <c r="A115" s="11"/>
      <c r="B115" s="12"/>
      <c r="C115" s="9" t="s">
        <v>60</v>
      </c>
      <c r="D115" s="9" t="s">
        <v>61</v>
      </c>
      <c r="E115" s="9" t="s">
        <v>61</v>
      </c>
      <c r="F115" s="9" t="s">
        <v>15</v>
      </c>
      <c r="G115" s="9" t="s">
        <v>1178</v>
      </c>
      <c r="H115" s="9" t="s">
        <v>70</v>
      </c>
      <c r="I115" s="3" t="s">
        <v>905</v>
      </c>
      <c r="J115" s="13" t="s">
        <v>1179</v>
      </c>
      <c r="K115" s="14" t="s">
        <v>1180</v>
      </c>
      <c r="L115" s="17">
        <f t="shared" si="5"/>
        <v>2.1944444444444489E-2</v>
      </c>
      <c r="M115">
        <f t="shared" si="6"/>
        <v>9</v>
      </c>
    </row>
    <row r="116" spans="1:13" x14ac:dyDescent="0.25">
      <c r="A116" s="11"/>
      <c r="B116" s="12"/>
      <c r="C116" s="9" t="s">
        <v>1027</v>
      </c>
      <c r="D116" s="9" t="s">
        <v>1028</v>
      </c>
      <c r="E116" s="9" t="s">
        <v>1028</v>
      </c>
      <c r="F116" s="9" t="s">
        <v>15</v>
      </c>
      <c r="G116" s="9" t="s">
        <v>1181</v>
      </c>
      <c r="H116" s="9" t="s">
        <v>70</v>
      </c>
      <c r="I116" s="3" t="s">
        <v>905</v>
      </c>
      <c r="J116" s="13" t="s">
        <v>1182</v>
      </c>
      <c r="K116" s="14" t="s">
        <v>1183</v>
      </c>
      <c r="L116" s="17">
        <f t="shared" si="5"/>
        <v>1.5752314814814761E-2</v>
      </c>
      <c r="M116">
        <f t="shared" si="6"/>
        <v>15</v>
      </c>
    </row>
    <row r="117" spans="1:13" x14ac:dyDescent="0.25">
      <c r="A117" s="11"/>
      <c r="B117" s="12"/>
      <c r="C117" s="9" t="s">
        <v>184</v>
      </c>
      <c r="D117" s="9" t="s">
        <v>185</v>
      </c>
      <c r="E117" s="9" t="s">
        <v>185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1184</v>
      </c>
      <c r="H118" s="9" t="s">
        <v>70</v>
      </c>
      <c r="I118" s="3" t="s">
        <v>905</v>
      </c>
      <c r="J118" s="13" t="s">
        <v>1185</v>
      </c>
      <c r="K118" s="14" t="s">
        <v>1186</v>
      </c>
      <c r="L118" s="17">
        <f t="shared" si="5"/>
        <v>1.2685185185185188E-2</v>
      </c>
      <c r="M118">
        <f t="shared" si="6"/>
        <v>3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1187</v>
      </c>
      <c r="H119" s="9" t="s">
        <v>70</v>
      </c>
      <c r="I119" s="3" t="s">
        <v>905</v>
      </c>
      <c r="J119" s="13" t="s">
        <v>1188</v>
      </c>
      <c r="K119" s="14" t="s">
        <v>1189</v>
      </c>
      <c r="L119" s="17">
        <f t="shared" si="5"/>
        <v>2.0775462962963065E-2</v>
      </c>
      <c r="M119">
        <f t="shared" si="6"/>
        <v>16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1190</v>
      </c>
      <c r="H120" s="9" t="s">
        <v>17</v>
      </c>
      <c r="I120" s="3" t="s">
        <v>905</v>
      </c>
      <c r="J120" s="13" t="s">
        <v>1191</v>
      </c>
      <c r="K120" s="14" t="s">
        <v>1192</v>
      </c>
      <c r="L120" s="17">
        <f t="shared" si="5"/>
        <v>1.7476851851851882E-2</v>
      </c>
      <c r="M120">
        <f t="shared" si="6"/>
        <v>19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1193</v>
      </c>
      <c r="H121" s="9" t="s">
        <v>70</v>
      </c>
      <c r="I121" s="3" t="s">
        <v>905</v>
      </c>
      <c r="J121" s="13" t="s">
        <v>1194</v>
      </c>
      <c r="K121" s="14" t="s">
        <v>1284</v>
      </c>
      <c r="L121" s="17">
        <f t="shared" si="5"/>
        <v>1.7627314814814832E-2</v>
      </c>
      <c r="M121">
        <f t="shared" si="6"/>
        <v>23</v>
      </c>
    </row>
    <row r="122" spans="1:13" x14ac:dyDescent="0.25">
      <c r="A122" s="3" t="s">
        <v>10</v>
      </c>
      <c r="B122" s="9" t="s">
        <v>11</v>
      </c>
      <c r="C122" s="10" t="s">
        <v>12</v>
      </c>
      <c r="D122" s="5"/>
      <c r="E122" s="5"/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9" t="s">
        <v>13</v>
      </c>
      <c r="D123" s="9" t="s">
        <v>14</v>
      </c>
      <c r="E123" s="9" t="s">
        <v>14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1195</v>
      </c>
      <c r="H124" s="9" t="s">
        <v>17</v>
      </c>
      <c r="I124" s="3" t="s">
        <v>905</v>
      </c>
      <c r="J124" s="13" t="s">
        <v>1196</v>
      </c>
      <c r="K124" s="14" t="s">
        <v>1197</v>
      </c>
      <c r="L124" s="17">
        <f t="shared" si="5"/>
        <v>2.8009259259259289E-2</v>
      </c>
      <c r="M124">
        <f t="shared" si="6"/>
        <v>11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1198</v>
      </c>
      <c r="H125" s="9" t="s">
        <v>17</v>
      </c>
      <c r="I125" s="3" t="s">
        <v>905</v>
      </c>
      <c r="J125" s="13" t="s">
        <v>1199</v>
      </c>
      <c r="K125" s="14" t="s">
        <v>1200</v>
      </c>
      <c r="L125" s="17">
        <f t="shared" si="5"/>
        <v>2.2407407407407431E-2</v>
      </c>
      <c r="M125">
        <f t="shared" si="6"/>
        <v>13</v>
      </c>
    </row>
    <row r="126" spans="1:13" x14ac:dyDescent="0.25">
      <c r="A126" s="11"/>
      <c r="B126" s="12"/>
      <c r="C126" s="9" t="s">
        <v>41</v>
      </c>
      <c r="D126" s="9" t="s">
        <v>42</v>
      </c>
      <c r="E126" s="9" t="s">
        <v>42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1201</v>
      </c>
      <c r="H127" s="9" t="s">
        <v>17</v>
      </c>
      <c r="I127" s="3" t="s">
        <v>905</v>
      </c>
      <c r="J127" s="13" t="s">
        <v>1202</v>
      </c>
      <c r="K127" s="14" t="s">
        <v>1203</v>
      </c>
      <c r="L127" s="17">
        <f t="shared" si="5"/>
        <v>1.6840277777777801E-2</v>
      </c>
      <c r="M127">
        <f t="shared" si="6"/>
        <v>7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1204</v>
      </c>
      <c r="H128" s="9" t="s">
        <v>17</v>
      </c>
      <c r="I128" s="3" t="s">
        <v>905</v>
      </c>
      <c r="J128" s="13" t="s">
        <v>1205</v>
      </c>
      <c r="K128" s="14" t="s">
        <v>1206</v>
      </c>
      <c r="L128" s="17">
        <f t="shared" si="5"/>
        <v>1.8333333333333313E-2</v>
      </c>
      <c r="M128">
        <f t="shared" si="6"/>
        <v>15</v>
      </c>
    </row>
    <row r="129" spans="1:13" x14ac:dyDescent="0.25">
      <c r="A129" s="11"/>
      <c r="B129" s="12"/>
      <c r="C129" s="9" t="s">
        <v>809</v>
      </c>
      <c r="D129" s="9" t="s">
        <v>810</v>
      </c>
      <c r="E129" s="9" t="s">
        <v>810</v>
      </c>
      <c r="F129" s="9" t="s">
        <v>15</v>
      </c>
      <c r="G129" s="9" t="s">
        <v>1207</v>
      </c>
      <c r="H129" s="9" t="s">
        <v>17</v>
      </c>
      <c r="I129" s="3" t="s">
        <v>905</v>
      </c>
      <c r="J129" s="13" t="s">
        <v>1208</v>
      </c>
      <c r="K129" s="14" t="s">
        <v>1209</v>
      </c>
      <c r="L129" s="17">
        <f t="shared" si="5"/>
        <v>2.0231481481481517E-2</v>
      </c>
      <c r="M129">
        <f t="shared" si="6"/>
        <v>6</v>
      </c>
    </row>
    <row r="130" spans="1:13" x14ac:dyDescent="0.25">
      <c r="A130" s="11"/>
      <c r="B130" s="12"/>
      <c r="C130" s="9" t="s">
        <v>322</v>
      </c>
      <c r="D130" s="9" t="s">
        <v>323</v>
      </c>
      <c r="E130" s="9" t="s">
        <v>324</v>
      </c>
      <c r="F130" s="9" t="s">
        <v>15</v>
      </c>
      <c r="G130" s="9" t="s">
        <v>1210</v>
      </c>
      <c r="H130" s="9" t="s">
        <v>17</v>
      </c>
      <c r="I130" s="3" t="s">
        <v>905</v>
      </c>
      <c r="J130" s="13" t="s">
        <v>1211</v>
      </c>
      <c r="K130" s="14" t="s">
        <v>1212</v>
      </c>
      <c r="L130" s="17">
        <f t="shared" si="5"/>
        <v>3.5833333333333384E-2</v>
      </c>
      <c r="M130">
        <f t="shared" si="6"/>
        <v>21</v>
      </c>
    </row>
    <row r="131" spans="1:13" x14ac:dyDescent="0.25">
      <c r="A131" s="3" t="s">
        <v>385</v>
      </c>
      <c r="B131" s="9" t="s">
        <v>386</v>
      </c>
      <c r="C131" s="9" t="s">
        <v>817</v>
      </c>
      <c r="D131" s="9" t="s">
        <v>818</v>
      </c>
      <c r="E131" s="9" t="s">
        <v>818</v>
      </c>
      <c r="F131" s="9" t="s">
        <v>389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1213</v>
      </c>
      <c r="H132" s="9" t="s">
        <v>70</v>
      </c>
      <c r="I132" s="3" t="s">
        <v>905</v>
      </c>
      <c r="J132" s="13" t="s">
        <v>1214</v>
      </c>
      <c r="K132" s="14" t="s">
        <v>1215</v>
      </c>
      <c r="L132" s="17">
        <f t="shared" ref="L132:L156" si="7">K132-J132</f>
        <v>2.061342592592591E-2</v>
      </c>
      <c r="M132">
        <f t="shared" ref="M132:M156" si="8">HOUR(J132)</f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1216</v>
      </c>
      <c r="H133" s="9" t="s">
        <v>70</v>
      </c>
      <c r="I133" s="3" t="s">
        <v>905</v>
      </c>
      <c r="J133" s="13" t="s">
        <v>1217</v>
      </c>
      <c r="K133" s="14" t="s">
        <v>1218</v>
      </c>
      <c r="L133" s="17">
        <f t="shared" si="7"/>
        <v>1.5694444444444455E-2</v>
      </c>
      <c r="M133">
        <f t="shared" si="8"/>
        <v>16</v>
      </c>
    </row>
    <row r="134" spans="1:13" x14ac:dyDescent="0.25">
      <c r="A134" s="3" t="s">
        <v>393</v>
      </c>
      <c r="B134" s="9" t="s">
        <v>394</v>
      </c>
      <c r="C134" s="10" t="s">
        <v>12</v>
      </c>
      <c r="D134" s="5"/>
      <c r="E134" s="5"/>
      <c r="F134" s="5"/>
      <c r="G134" s="5"/>
      <c r="H134" s="5"/>
      <c r="I134" s="6"/>
      <c r="J134" s="7"/>
      <c r="K134" s="8"/>
      <c r="L134" s="17">
        <f t="shared" si="7"/>
        <v>0</v>
      </c>
    </row>
    <row r="135" spans="1:13" x14ac:dyDescent="0.25">
      <c r="A135" s="11"/>
      <c r="B135" s="12"/>
      <c r="C135" s="9" t="s">
        <v>841</v>
      </c>
      <c r="D135" s="9" t="s">
        <v>842</v>
      </c>
      <c r="E135" s="9" t="s">
        <v>843</v>
      </c>
      <c r="F135" s="9" t="s">
        <v>15</v>
      </c>
      <c r="G135" s="9" t="s">
        <v>1219</v>
      </c>
      <c r="H135" s="9" t="s">
        <v>70</v>
      </c>
      <c r="I135" s="3" t="s">
        <v>905</v>
      </c>
      <c r="J135" s="13" t="s">
        <v>1220</v>
      </c>
      <c r="K135" s="14" t="s">
        <v>1221</v>
      </c>
      <c r="L135" s="17">
        <f t="shared" si="7"/>
        <v>1.8576388888888906E-2</v>
      </c>
      <c r="M135">
        <f t="shared" si="8"/>
        <v>15</v>
      </c>
    </row>
    <row r="136" spans="1:13" x14ac:dyDescent="0.25">
      <c r="A136" s="11"/>
      <c r="B136" s="12"/>
      <c r="C136" s="9" t="s">
        <v>1222</v>
      </c>
      <c r="D136" s="9" t="s">
        <v>1223</v>
      </c>
      <c r="E136" s="9" t="s">
        <v>1224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1225</v>
      </c>
      <c r="H137" s="9" t="s">
        <v>70</v>
      </c>
      <c r="I137" s="3" t="s">
        <v>905</v>
      </c>
      <c r="J137" s="13" t="s">
        <v>1226</v>
      </c>
      <c r="K137" s="14" t="s">
        <v>515</v>
      </c>
      <c r="L137" s="17">
        <f t="shared" si="7"/>
        <v>1.7997685185185158E-2</v>
      </c>
      <c r="M137">
        <f t="shared" si="8"/>
        <v>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1227</v>
      </c>
      <c r="H138" s="9" t="s">
        <v>70</v>
      </c>
      <c r="I138" s="3" t="s">
        <v>905</v>
      </c>
      <c r="J138" s="13" t="s">
        <v>1228</v>
      </c>
      <c r="K138" s="14" t="s">
        <v>1229</v>
      </c>
      <c r="L138" s="17">
        <f t="shared" si="7"/>
        <v>1.9803240740740746E-2</v>
      </c>
      <c r="M138">
        <f t="shared" si="8"/>
        <v>6</v>
      </c>
    </row>
    <row r="139" spans="1:13" x14ac:dyDescent="0.25">
      <c r="A139" s="11"/>
      <c r="B139" s="12"/>
      <c r="C139" s="9" t="s">
        <v>427</v>
      </c>
      <c r="D139" s="9" t="s">
        <v>428</v>
      </c>
      <c r="E139" s="9" t="s">
        <v>429</v>
      </c>
      <c r="F139" s="9" t="s">
        <v>15</v>
      </c>
      <c r="G139" s="9" t="s">
        <v>1230</v>
      </c>
      <c r="H139" s="9" t="s">
        <v>70</v>
      </c>
      <c r="I139" s="3" t="s">
        <v>905</v>
      </c>
      <c r="J139" s="13" t="s">
        <v>1231</v>
      </c>
      <c r="K139" s="14" t="s">
        <v>1232</v>
      </c>
      <c r="L139" s="17">
        <f t="shared" si="7"/>
        <v>1.606481481481481E-2</v>
      </c>
      <c r="M139">
        <f t="shared" si="8"/>
        <v>18</v>
      </c>
    </row>
    <row r="140" spans="1:13" x14ac:dyDescent="0.25">
      <c r="A140" s="11"/>
      <c r="B140" s="12"/>
      <c r="C140" s="9" t="s">
        <v>433</v>
      </c>
      <c r="D140" s="9" t="s">
        <v>434</v>
      </c>
      <c r="E140" s="9" t="s">
        <v>435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1233</v>
      </c>
      <c r="H141" s="9" t="s">
        <v>70</v>
      </c>
      <c r="I141" s="3" t="s">
        <v>905</v>
      </c>
      <c r="J141" s="13" t="s">
        <v>1234</v>
      </c>
      <c r="K141" s="14" t="s">
        <v>1235</v>
      </c>
      <c r="L141" s="17">
        <f t="shared" si="7"/>
        <v>1.7025462962962978E-2</v>
      </c>
      <c r="M141">
        <f t="shared" si="8"/>
        <v>7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1236</v>
      </c>
      <c r="H142" s="9" t="s">
        <v>1237</v>
      </c>
      <c r="I142" s="3" t="s">
        <v>905</v>
      </c>
      <c r="J142" s="13" t="s">
        <v>1238</v>
      </c>
      <c r="K142" s="14" t="s">
        <v>1239</v>
      </c>
      <c r="L142" s="17">
        <f t="shared" si="7"/>
        <v>1.9375000000000031E-2</v>
      </c>
      <c r="M142">
        <f t="shared" si="8"/>
        <v>10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1240</v>
      </c>
      <c r="H143" s="9" t="s">
        <v>70</v>
      </c>
      <c r="I143" s="3" t="s">
        <v>905</v>
      </c>
      <c r="J143" s="13" t="s">
        <v>1241</v>
      </c>
      <c r="K143" s="14" t="s">
        <v>1242</v>
      </c>
      <c r="L143" s="17">
        <f t="shared" si="7"/>
        <v>2.19907407407407E-2</v>
      </c>
      <c r="M143">
        <f t="shared" si="8"/>
        <v>12</v>
      </c>
    </row>
    <row r="144" spans="1:13" x14ac:dyDescent="0.25">
      <c r="A144" s="3" t="s">
        <v>445</v>
      </c>
      <c r="B144" s="9" t="s">
        <v>446</v>
      </c>
      <c r="C144" s="10" t="s">
        <v>12</v>
      </c>
      <c r="D144" s="5"/>
      <c r="E144" s="5"/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9" t="s">
        <v>841</v>
      </c>
      <c r="D145" s="9" t="s">
        <v>842</v>
      </c>
      <c r="E145" s="9" t="s">
        <v>1243</v>
      </c>
      <c r="F145" s="9" t="s">
        <v>15</v>
      </c>
      <c r="G145" s="9" t="s">
        <v>1244</v>
      </c>
      <c r="H145" s="9" t="s">
        <v>17</v>
      </c>
      <c r="I145" s="3" t="s">
        <v>905</v>
      </c>
      <c r="J145" s="13" t="s">
        <v>1245</v>
      </c>
      <c r="K145" s="14" t="s">
        <v>1246</v>
      </c>
      <c r="L145" s="17">
        <f t="shared" si="7"/>
        <v>1.6250000000000098E-2</v>
      </c>
      <c r="M145">
        <f t="shared" si="8"/>
        <v>20</v>
      </c>
    </row>
    <row r="146" spans="1:13" x14ac:dyDescent="0.25">
      <c r="A146" s="11"/>
      <c r="B146" s="12"/>
      <c r="C146" s="9" t="s">
        <v>447</v>
      </c>
      <c r="D146" s="9" t="s">
        <v>448</v>
      </c>
      <c r="E146" s="9" t="s">
        <v>449</v>
      </c>
      <c r="F146" s="9" t="s">
        <v>15</v>
      </c>
      <c r="G146" s="9" t="s">
        <v>1247</v>
      </c>
      <c r="H146" s="9" t="s">
        <v>17</v>
      </c>
      <c r="I146" s="3" t="s">
        <v>905</v>
      </c>
      <c r="J146" s="13" t="s">
        <v>1248</v>
      </c>
      <c r="K146" s="14" t="s">
        <v>1249</v>
      </c>
      <c r="L146" s="17">
        <f t="shared" si="7"/>
        <v>1.4444444444444482E-2</v>
      </c>
      <c r="M146">
        <f t="shared" si="8"/>
        <v>19</v>
      </c>
    </row>
    <row r="147" spans="1:13" x14ac:dyDescent="0.25">
      <c r="A147" s="11"/>
      <c r="B147" s="12"/>
      <c r="C147" s="9" t="s">
        <v>453</v>
      </c>
      <c r="D147" s="9" t="s">
        <v>454</v>
      </c>
      <c r="E147" s="9" t="s">
        <v>455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1250</v>
      </c>
      <c r="H148" s="9" t="s">
        <v>17</v>
      </c>
      <c r="I148" s="3" t="s">
        <v>905</v>
      </c>
      <c r="J148" s="13" t="s">
        <v>1251</v>
      </c>
      <c r="K148" s="14" t="s">
        <v>1252</v>
      </c>
      <c r="L148" s="17">
        <f t="shared" si="7"/>
        <v>1.4039351851851845E-2</v>
      </c>
      <c r="M148">
        <f t="shared" si="8"/>
        <v>7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1253</v>
      </c>
      <c r="H149" s="9" t="s">
        <v>17</v>
      </c>
      <c r="I149" s="3" t="s">
        <v>905</v>
      </c>
      <c r="J149" s="13" t="s">
        <v>1254</v>
      </c>
      <c r="K149" s="14" t="s">
        <v>1255</v>
      </c>
      <c r="L149" s="17">
        <f t="shared" si="7"/>
        <v>3.5532407407407374E-2</v>
      </c>
      <c r="M149">
        <f t="shared" si="8"/>
        <v>8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1256</v>
      </c>
      <c r="H150" s="9" t="s">
        <v>17</v>
      </c>
      <c r="I150" s="3" t="s">
        <v>905</v>
      </c>
      <c r="J150" s="13" t="s">
        <v>1257</v>
      </c>
      <c r="K150" s="14" t="s">
        <v>1258</v>
      </c>
      <c r="L150" s="17">
        <f t="shared" si="7"/>
        <v>1.8553240740740828E-2</v>
      </c>
      <c r="M150">
        <f t="shared" si="8"/>
        <v>10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1259</v>
      </c>
      <c r="H151" s="9" t="s">
        <v>17</v>
      </c>
      <c r="I151" s="3" t="s">
        <v>905</v>
      </c>
      <c r="J151" s="13" t="s">
        <v>1260</v>
      </c>
      <c r="K151" s="14" t="s">
        <v>1261</v>
      </c>
      <c r="L151" s="17">
        <f t="shared" si="7"/>
        <v>3.5520833333333279E-2</v>
      </c>
      <c r="M151">
        <f t="shared" si="8"/>
        <v>11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1262</v>
      </c>
      <c r="H152" s="9" t="s">
        <v>17</v>
      </c>
      <c r="I152" s="3" t="s">
        <v>905</v>
      </c>
      <c r="J152" s="13" t="s">
        <v>1263</v>
      </c>
      <c r="K152" s="14" t="s">
        <v>1264</v>
      </c>
      <c r="L152" s="17">
        <f t="shared" si="7"/>
        <v>1.6516203703703658E-2</v>
      </c>
      <c r="M152">
        <f t="shared" si="8"/>
        <v>13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1265</v>
      </c>
      <c r="H153" s="9" t="s">
        <v>17</v>
      </c>
      <c r="I153" s="3" t="s">
        <v>905</v>
      </c>
      <c r="J153" s="13" t="s">
        <v>1266</v>
      </c>
      <c r="K153" s="14" t="s">
        <v>1267</v>
      </c>
      <c r="L153" s="17">
        <f t="shared" si="7"/>
        <v>2.5208333333333277E-2</v>
      </c>
      <c r="M153">
        <f t="shared" si="8"/>
        <v>15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1268</v>
      </c>
      <c r="H154" s="9" t="s">
        <v>17</v>
      </c>
      <c r="I154" s="3" t="s">
        <v>905</v>
      </c>
      <c r="J154" s="13" t="s">
        <v>1269</v>
      </c>
      <c r="K154" s="14" t="s">
        <v>1270</v>
      </c>
      <c r="L154" s="17">
        <f t="shared" si="7"/>
        <v>1.9837962962962807E-2</v>
      </c>
      <c r="M154">
        <f t="shared" si="8"/>
        <v>17</v>
      </c>
    </row>
    <row r="155" spans="1:13" x14ac:dyDescent="0.25">
      <c r="A155" s="11"/>
      <c r="B155" s="12"/>
      <c r="C155" s="9" t="s">
        <v>895</v>
      </c>
      <c r="D155" s="9" t="s">
        <v>896</v>
      </c>
      <c r="E155" s="9" t="s">
        <v>897</v>
      </c>
      <c r="F155" s="9" t="s">
        <v>15</v>
      </c>
      <c r="G155" s="9" t="s">
        <v>1271</v>
      </c>
      <c r="H155" s="9" t="s">
        <v>17</v>
      </c>
      <c r="I155" s="3" t="s">
        <v>905</v>
      </c>
      <c r="J155" s="13" t="s">
        <v>1272</v>
      </c>
      <c r="K155" s="14" t="s">
        <v>1273</v>
      </c>
      <c r="L155" s="17">
        <f t="shared" si="7"/>
        <v>3.2175925925925941E-2</v>
      </c>
      <c r="M155">
        <f t="shared" si="8"/>
        <v>9</v>
      </c>
    </row>
    <row r="156" spans="1:13" x14ac:dyDescent="0.25">
      <c r="A156" s="11"/>
      <c r="B156" s="11"/>
      <c r="C156" s="3" t="s">
        <v>433</v>
      </c>
      <c r="D156" s="3" t="s">
        <v>434</v>
      </c>
      <c r="E156" s="3" t="s">
        <v>435</v>
      </c>
      <c r="F156" s="3" t="s">
        <v>15</v>
      </c>
      <c r="G156" s="3" t="s">
        <v>1274</v>
      </c>
      <c r="H156" s="3" t="s">
        <v>17</v>
      </c>
      <c r="I156" s="3" t="s">
        <v>905</v>
      </c>
      <c r="J156" s="15" t="s">
        <v>1275</v>
      </c>
      <c r="K156" s="16" t="s">
        <v>1276</v>
      </c>
      <c r="L156" s="17">
        <f t="shared" si="7"/>
        <v>1.1261574074074077E-2</v>
      </c>
      <c r="M156">
        <f t="shared" si="8"/>
        <v>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43"/>
  <sheetViews>
    <sheetView workbookViewId="0">
      <selection activeCell="D32" sqref="D32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1611</v>
      </c>
      <c r="R1" s="17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4.541666666666667</v>
      </c>
      <c r="R2" s="17">
        <v>0</v>
      </c>
      <c r="S2" s="17">
        <f>AVERAGE($R$4:$R$18,$R$20:$R$25)</f>
        <v>1.7503504968906753E-2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4.541666666666667</v>
      </c>
      <c r="R3" s="17">
        <v>0</v>
      </c>
      <c r="S3" s="17">
        <f t="shared" ref="S3:S25" si="1">AVERAGE($R$4:$R$18,$R$20:$R$25)</f>
        <v>1.7503504968906753E-2</v>
      </c>
    </row>
    <row r="4" spans="1:19" x14ac:dyDescent="0.25">
      <c r="A4" s="11"/>
      <c r="B4" s="12"/>
      <c r="C4" s="9" t="s">
        <v>36</v>
      </c>
      <c r="D4" s="9" t="s">
        <v>37</v>
      </c>
      <c r="E4" s="9" t="s">
        <v>37</v>
      </c>
      <c r="F4" s="9" t="s">
        <v>15</v>
      </c>
      <c r="G4" s="9" t="s">
        <v>1287</v>
      </c>
      <c r="H4" s="9" t="s">
        <v>17</v>
      </c>
      <c r="I4" s="3" t="s">
        <v>1288</v>
      </c>
      <c r="J4" s="13" t="s">
        <v>1289</v>
      </c>
      <c r="K4" s="14" t="s">
        <v>1290</v>
      </c>
      <c r="L4" s="17">
        <f t="shared" ref="L4:L66" si="2">K4-J4</f>
        <v>1.6354166666666781E-2</v>
      </c>
      <c r="M4">
        <f t="shared" ref="M4:M66" si="3">HOUR(J4)</f>
        <v>16</v>
      </c>
      <c r="O4">
        <v>2</v>
      </c>
      <c r="P4">
        <f>COUNTIF(M:M,"2")</f>
        <v>1</v>
      </c>
      <c r="Q4">
        <f t="shared" si="0"/>
        <v>4.541666666666667</v>
      </c>
      <c r="R4" s="17">
        <f t="shared" ref="R4:R18" si="4">AVERAGEIF(M3:M401,  O4, L3:L401)</f>
        <v>1.5474537037037023E-2</v>
      </c>
      <c r="S4" s="17">
        <f t="shared" si="1"/>
        <v>1.7503504968906753E-2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L5" s="17">
        <f t="shared" si="2"/>
        <v>0</v>
      </c>
      <c r="O5">
        <v>3</v>
      </c>
      <c r="P5">
        <f>COUNTIF(M:M,"3")</f>
        <v>8</v>
      </c>
      <c r="Q5">
        <f t="shared" si="0"/>
        <v>4.541666666666667</v>
      </c>
      <c r="R5" s="17">
        <f t="shared" si="4"/>
        <v>1.4108796296296296E-2</v>
      </c>
      <c r="S5" s="17">
        <f t="shared" si="1"/>
        <v>1.7503504968906753E-2</v>
      </c>
    </row>
    <row r="6" spans="1:19" x14ac:dyDescent="0.25">
      <c r="A6" s="11"/>
      <c r="B6" s="12"/>
      <c r="C6" s="12"/>
      <c r="D6" s="12"/>
      <c r="E6" s="12"/>
      <c r="F6" s="12"/>
      <c r="G6" s="9" t="s">
        <v>1291</v>
      </c>
      <c r="H6" s="9" t="s">
        <v>17</v>
      </c>
      <c r="I6" s="3" t="s">
        <v>1288</v>
      </c>
      <c r="J6" s="13" t="s">
        <v>1292</v>
      </c>
      <c r="K6" s="14" t="s">
        <v>1293</v>
      </c>
      <c r="L6" s="17">
        <f t="shared" si="2"/>
        <v>1.6817129629629668E-2</v>
      </c>
      <c r="M6">
        <f t="shared" si="3"/>
        <v>10</v>
      </c>
      <c r="O6">
        <v>4</v>
      </c>
      <c r="P6">
        <f>COUNTIF(M:M,"4")</f>
        <v>7</v>
      </c>
      <c r="Q6">
        <f t="shared" si="0"/>
        <v>4.541666666666667</v>
      </c>
      <c r="R6" s="17">
        <f t="shared" si="4"/>
        <v>1.7959656084656089E-2</v>
      </c>
      <c r="S6" s="17">
        <f t="shared" si="1"/>
        <v>1.7503504968906753E-2</v>
      </c>
    </row>
    <row r="7" spans="1:19" x14ac:dyDescent="0.25">
      <c r="A7" s="11"/>
      <c r="B7" s="12"/>
      <c r="C7" s="12"/>
      <c r="D7" s="12"/>
      <c r="E7" s="12"/>
      <c r="F7" s="12"/>
      <c r="G7" s="9" t="s">
        <v>1294</v>
      </c>
      <c r="H7" s="9" t="s">
        <v>17</v>
      </c>
      <c r="I7" s="3" t="s">
        <v>1288</v>
      </c>
      <c r="J7" s="13" t="s">
        <v>1295</v>
      </c>
      <c r="K7" s="14" t="s">
        <v>1296</v>
      </c>
      <c r="L7" s="17">
        <f t="shared" si="2"/>
        <v>1.693287037037039E-2</v>
      </c>
      <c r="M7">
        <f t="shared" si="3"/>
        <v>12</v>
      </c>
      <c r="O7">
        <v>5</v>
      </c>
      <c r="P7">
        <f>COUNTIF(M:M,"5")</f>
        <v>5</v>
      </c>
      <c r="Q7">
        <f t="shared" si="0"/>
        <v>4.541666666666667</v>
      </c>
      <c r="R7" s="17">
        <f t="shared" si="4"/>
        <v>1.5314814814814804E-2</v>
      </c>
      <c r="S7" s="17">
        <f t="shared" si="1"/>
        <v>1.7503504968906753E-2</v>
      </c>
    </row>
    <row r="8" spans="1:19" x14ac:dyDescent="0.25">
      <c r="A8" s="11"/>
      <c r="B8" s="12"/>
      <c r="C8" s="9" t="s">
        <v>41</v>
      </c>
      <c r="D8" s="9" t="s">
        <v>42</v>
      </c>
      <c r="E8" s="9" t="s">
        <v>42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9</v>
      </c>
      <c r="Q8">
        <f t="shared" si="0"/>
        <v>4.541666666666667</v>
      </c>
      <c r="R8" s="17">
        <f t="shared" si="4"/>
        <v>1.8465792181069956E-2</v>
      </c>
      <c r="S8" s="17">
        <f t="shared" si="1"/>
        <v>1.7503504968906753E-2</v>
      </c>
    </row>
    <row r="9" spans="1:19" x14ac:dyDescent="0.25">
      <c r="A9" s="11"/>
      <c r="B9" s="12"/>
      <c r="C9" s="12"/>
      <c r="D9" s="12"/>
      <c r="E9" s="12"/>
      <c r="F9" s="12"/>
      <c r="G9" s="9" t="s">
        <v>1297</v>
      </c>
      <c r="H9" s="9" t="s">
        <v>503</v>
      </c>
      <c r="I9" s="3" t="s">
        <v>1288</v>
      </c>
      <c r="J9" s="13" t="s">
        <v>1298</v>
      </c>
      <c r="K9" s="14" t="s">
        <v>1299</v>
      </c>
      <c r="L9" s="17">
        <f t="shared" si="2"/>
        <v>1.8842592592592577E-2</v>
      </c>
      <c r="M9">
        <f t="shared" si="3"/>
        <v>9</v>
      </c>
      <c r="O9">
        <v>7</v>
      </c>
      <c r="P9">
        <f>COUNTIF(M:M,"7")</f>
        <v>7</v>
      </c>
      <c r="Q9">
        <f t="shared" si="0"/>
        <v>4.541666666666667</v>
      </c>
      <c r="R9" s="17">
        <f t="shared" si="4"/>
        <v>2.0348875661375672E-2</v>
      </c>
      <c r="S9" s="17">
        <f t="shared" si="1"/>
        <v>1.7503504968906753E-2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1300</v>
      </c>
      <c r="H10" s="9" t="s">
        <v>503</v>
      </c>
      <c r="I10" s="3" t="s">
        <v>1288</v>
      </c>
      <c r="J10" s="13" t="s">
        <v>1301</v>
      </c>
      <c r="K10" s="14" t="s">
        <v>1302</v>
      </c>
      <c r="L10" s="17">
        <f t="shared" si="2"/>
        <v>1.7847222222222237E-2</v>
      </c>
      <c r="M10">
        <f t="shared" si="3"/>
        <v>11</v>
      </c>
      <c r="O10">
        <v>8</v>
      </c>
      <c r="P10">
        <f>COUNTIF(M:M,"8")</f>
        <v>4</v>
      </c>
      <c r="Q10">
        <f t="shared" si="0"/>
        <v>4.541666666666667</v>
      </c>
      <c r="R10" s="17">
        <f t="shared" si="4"/>
        <v>1.5515046296296311E-2</v>
      </c>
      <c r="S10" s="17">
        <f t="shared" si="1"/>
        <v>1.7503504968906753E-2</v>
      </c>
    </row>
    <row r="11" spans="1:19" x14ac:dyDescent="0.25">
      <c r="A11" s="11"/>
      <c r="B11" s="12"/>
      <c r="C11" s="9" t="s">
        <v>809</v>
      </c>
      <c r="D11" s="9" t="s">
        <v>810</v>
      </c>
      <c r="E11" s="9" t="s">
        <v>810</v>
      </c>
      <c r="F11" s="9" t="s">
        <v>15</v>
      </c>
      <c r="G11" s="9" t="s">
        <v>1303</v>
      </c>
      <c r="H11" s="9" t="s">
        <v>17</v>
      </c>
      <c r="I11" s="3" t="s">
        <v>1288</v>
      </c>
      <c r="J11" s="13" t="s">
        <v>1304</v>
      </c>
      <c r="K11" s="14" t="s">
        <v>1305</v>
      </c>
      <c r="L11" s="17">
        <f t="shared" si="2"/>
        <v>1.5486111111111089E-2</v>
      </c>
      <c r="M11">
        <f t="shared" si="3"/>
        <v>5</v>
      </c>
      <c r="O11">
        <v>9</v>
      </c>
      <c r="P11">
        <f>COUNTIF(M:M,"9")</f>
        <v>12</v>
      </c>
      <c r="Q11">
        <f t="shared" si="0"/>
        <v>4.541666666666667</v>
      </c>
      <c r="R11" s="17">
        <f t="shared" si="4"/>
        <v>2.2566287878787897E-2</v>
      </c>
      <c r="S11" s="17">
        <f t="shared" si="1"/>
        <v>1.7503504968906753E-2</v>
      </c>
    </row>
    <row r="12" spans="1:19" x14ac:dyDescent="0.25">
      <c r="A12" s="11"/>
      <c r="B12" s="12"/>
      <c r="C12" s="9" t="s">
        <v>322</v>
      </c>
      <c r="D12" s="9" t="s">
        <v>323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9</v>
      </c>
      <c r="Q12">
        <f t="shared" si="0"/>
        <v>4.541666666666667</v>
      </c>
      <c r="R12" s="17">
        <f t="shared" si="4"/>
        <v>1.9416956018518519E-2</v>
      </c>
      <c r="S12" s="17">
        <f t="shared" si="1"/>
        <v>1.7503504968906753E-2</v>
      </c>
    </row>
    <row r="13" spans="1:19" x14ac:dyDescent="0.25">
      <c r="A13" s="11"/>
      <c r="B13" s="12"/>
      <c r="C13" s="12"/>
      <c r="D13" s="12"/>
      <c r="E13" s="9" t="s">
        <v>324</v>
      </c>
      <c r="F13" s="9" t="s">
        <v>15</v>
      </c>
      <c r="G13" s="9" t="s">
        <v>1306</v>
      </c>
      <c r="H13" s="9" t="s">
        <v>17</v>
      </c>
      <c r="I13" s="3" t="s">
        <v>1288</v>
      </c>
      <c r="J13" s="13" t="s">
        <v>1307</v>
      </c>
      <c r="K13" s="14" t="s">
        <v>1308</v>
      </c>
      <c r="L13" s="17">
        <f t="shared" si="2"/>
        <v>2.7175925925925881E-2</v>
      </c>
      <c r="M13">
        <f t="shared" si="3"/>
        <v>21</v>
      </c>
      <c r="O13">
        <v>11</v>
      </c>
      <c r="P13">
        <f>COUNTIF(M:M,"11")</f>
        <v>6</v>
      </c>
      <c r="Q13">
        <f t="shared" si="0"/>
        <v>4.541666666666667</v>
      </c>
      <c r="R13" s="17">
        <f t="shared" si="4"/>
        <v>1.7254629629629648E-2</v>
      </c>
      <c r="S13" s="17">
        <f t="shared" si="1"/>
        <v>1.7503504968906753E-2</v>
      </c>
    </row>
    <row r="14" spans="1:19" x14ac:dyDescent="0.25">
      <c r="A14" s="11"/>
      <c r="B14" s="12"/>
      <c r="C14" s="12"/>
      <c r="D14" s="12"/>
      <c r="E14" s="9" t="s">
        <v>323</v>
      </c>
      <c r="F14" s="9" t="s">
        <v>15</v>
      </c>
      <c r="G14" s="9" t="s">
        <v>1309</v>
      </c>
      <c r="H14" s="9" t="s">
        <v>17</v>
      </c>
      <c r="I14" s="3" t="s">
        <v>1288</v>
      </c>
      <c r="J14" s="13" t="s">
        <v>1310</v>
      </c>
      <c r="K14" s="14" t="s">
        <v>1311</v>
      </c>
      <c r="L14" s="17">
        <f t="shared" si="2"/>
        <v>6.8553240740740762E-2</v>
      </c>
      <c r="M14">
        <f t="shared" si="3"/>
        <v>14</v>
      </c>
      <c r="O14">
        <v>12</v>
      </c>
      <c r="P14">
        <f>COUNTIF(M:M,"12")</f>
        <v>8</v>
      </c>
      <c r="Q14">
        <f t="shared" si="0"/>
        <v>4.541666666666667</v>
      </c>
      <c r="R14" s="17">
        <f t="shared" si="4"/>
        <v>2.1562500000000009E-2</v>
      </c>
      <c r="S14" s="17">
        <f t="shared" si="1"/>
        <v>1.7503504968906753E-2</v>
      </c>
    </row>
    <row r="15" spans="1:19" x14ac:dyDescent="0.25">
      <c r="A15" s="11"/>
      <c r="B15" s="12"/>
      <c r="C15" s="9" t="s">
        <v>24</v>
      </c>
      <c r="D15" s="9" t="s">
        <v>25</v>
      </c>
      <c r="E15" s="9" t="s">
        <v>25</v>
      </c>
      <c r="F15" s="9" t="s">
        <v>15</v>
      </c>
      <c r="G15" s="9" t="s">
        <v>1312</v>
      </c>
      <c r="H15" s="9" t="s">
        <v>17</v>
      </c>
      <c r="I15" s="3" t="s">
        <v>1288</v>
      </c>
      <c r="J15" s="13" t="s">
        <v>1313</v>
      </c>
      <c r="K15" s="14" t="s">
        <v>1610</v>
      </c>
      <c r="L15" s="17">
        <f t="shared" si="2"/>
        <v>1.6018518518518543E-2</v>
      </c>
      <c r="M15">
        <f t="shared" si="3"/>
        <v>23</v>
      </c>
      <c r="O15">
        <v>13</v>
      </c>
      <c r="P15">
        <f>COUNTIF(M:M,"13")</f>
        <v>5</v>
      </c>
      <c r="Q15">
        <f t="shared" si="0"/>
        <v>4.541666666666667</v>
      </c>
      <c r="R15" s="17">
        <f t="shared" si="4"/>
        <v>1.9726851851851836E-2</v>
      </c>
      <c r="S15" s="17">
        <f t="shared" si="1"/>
        <v>1.7503504968906753E-2</v>
      </c>
    </row>
    <row r="16" spans="1:19" x14ac:dyDescent="0.25">
      <c r="A16" s="3" t="s">
        <v>29</v>
      </c>
      <c r="B16" s="9" t="s">
        <v>30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5</v>
      </c>
      <c r="Q16">
        <f t="shared" si="0"/>
        <v>4.541666666666667</v>
      </c>
      <c r="R16" s="17">
        <f t="shared" si="4"/>
        <v>2.5911458333333359E-2</v>
      </c>
      <c r="S16" s="17">
        <f t="shared" si="1"/>
        <v>1.7503504968906753E-2</v>
      </c>
    </row>
    <row r="17" spans="1:19" x14ac:dyDescent="0.25">
      <c r="A17" s="11"/>
      <c r="B17" s="12"/>
      <c r="C17" s="9" t="s">
        <v>36</v>
      </c>
      <c r="D17" s="9" t="s">
        <v>37</v>
      </c>
      <c r="E17" s="9" t="s">
        <v>37</v>
      </c>
      <c r="F17" s="9" t="s">
        <v>15</v>
      </c>
      <c r="G17" s="9" t="s">
        <v>1314</v>
      </c>
      <c r="H17" s="9" t="s">
        <v>17</v>
      </c>
      <c r="I17" s="3" t="s">
        <v>1288</v>
      </c>
      <c r="J17" s="13" t="s">
        <v>1315</v>
      </c>
      <c r="K17" s="14" t="s">
        <v>1316</v>
      </c>
      <c r="L17" s="17">
        <f t="shared" si="2"/>
        <v>3.4016203703703729E-2</v>
      </c>
      <c r="M17">
        <f t="shared" si="3"/>
        <v>12</v>
      </c>
      <c r="O17">
        <v>15</v>
      </c>
      <c r="P17">
        <f>COUNTIF(M:M,"15")</f>
        <v>9</v>
      </c>
      <c r="Q17">
        <f t="shared" si="0"/>
        <v>4.541666666666667</v>
      </c>
      <c r="R17" s="17">
        <f t="shared" si="4"/>
        <v>2.2089763374485576E-2</v>
      </c>
      <c r="S17" s="17">
        <f t="shared" si="1"/>
        <v>1.7503504968906753E-2</v>
      </c>
    </row>
    <row r="18" spans="1:19" x14ac:dyDescent="0.25">
      <c r="A18" s="11"/>
      <c r="B18" s="12"/>
      <c r="C18" s="9" t="s">
        <v>13</v>
      </c>
      <c r="D18" s="9" t="s">
        <v>14</v>
      </c>
      <c r="E18" s="9" t="s">
        <v>14</v>
      </c>
      <c r="F18" s="9" t="s">
        <v>15</v>
      </c>
      <c r="G18" s="9" t="s">
        <v>1317</v>
      </c>
      <c r="H18" s="9" t="s">
        <v>17</v>
      </c>
      <c r="I18" s="3" t="s">
        <v>1288</v>
      </c>
      <c r="J18" s="13" t="s">
        <v>1318</v>
      </c>
      <c r="K18" s="14" t="s">
        <v>1319</v>
      </c>
      <c r="L18" s="17">
        <f t="shared" si="2"/>
        <v>3.7303240740740762E-2</v>
      </c>
      <c r="M18">
        <f t="shared" si="3"/>
        <v>14</v>
      </c>
      <c r="O18">
        <v>16</v>
      </c>
      <c r="P18">
        <f>COUNTIF(M:M,"16")</f>
        <v>2</v>
      </c>
      <c r="Q18">
        <f t="shared" si="0"/>
        <v>4.541666666666667</v>
      </c>
      <c r="R18" s="17">
        <f t="shared" si="4"/>
        <v>1.2916666666666576E-2</v>
      </c>
      <c r="S18" s="17">
        <f t="shared" si="1"/>
        <v>1.7503504968906753E-2</v>
      </c>
    </row>
    <row r="19" spans="1:19" x14ac:dyDescent="0.25">
      <c r="A19" s="11"/>
      <c r="B19" s="12"/>
      <c r="C19" s="9" t="s">
        <v>41</v>
      </c>
      <c r="D19" s="9" t="s">
        <v>42</v>
      </c>
      <c r="E19" s="9" t="s">
        <v>42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0</v>
      </c>
      <c r="Q19">
        <f t="shared" si="0"/>
        <v>4.541666666666667</v>
      </c>
      <c r="R19" s="17">
        <v>0</v>
      </c>
      <c r="S19" s="17">
        <f t="shared" si="1"/>
        <v>1.7503504968906753E-2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1320</v>
      </c>
      <c r="H20" s="9" t="s">
        <v>17</v>
      </c>
      <c r="I20" s="3" t="s">
        <v>1288</v>
      </c>
      <c r="J20" s="13" t="s">
        <v>1321</v>
      </c>
      <c r="K20" s="14" t="s">
        <v>1322</v>
      </c>
      <c r="L20" s="17">
        <f t="shared" si="2"/>
        <v>1.5578703703703789E-2</v>
      </c>
      <c r="M20">
        <f t="shared" si="3"/>
        <v>8</v>
      </c>
      <c r="O20">
        <v>18</v>
      </c>
      <c r="P20">
        <f>COUNTIF(M:M,"18")</f>
        <v>4</v>
      </c>
      <c r="Q20">
        <f t="shared" si="0"/>
        <v>4.541666666666667</v>
      </c>
      <c r="R20" s="17">
        <f t="shared" ref="R20:R25" si="5">AVERAGEIF(M19:M417,  O20, L19:L417)</f>
        <v>1.760995370370369E-2</v>
      </c>
      <c r="S20" s="17">
        <f t="shared" si="1"/>
        <v>1.7503504968906753E-2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1323</v>
      </c>
      <c r="H21" s="9" t="s">
        <v>17</v>
      </c>
      <c r="I21" s="3" t="s">
        <v>1288</v>
      </c>
      <c r="J21" s="13" t="s">
        <v>1324</v>
      </c>
      <c r="K21" s="14" t="s">
        <v>1325</v>
      </c>
      <c r="L21" s="17">
        <f t="shared" si="2"/>
        <v>2.3171296296296329E-2</v>
      </c>
      <c r="M21">
        <f t="shared" si="3"/>
        <v>12</v>
      </c>
      <c r="O21">
        <v>19</v>
      </c>
      <c r="P21">
        <f>COUNTIF(M:M,"19")</f>
        <v>1</v>
      </c>
      <c r="Q21">
        <f t="shared" si="0"/>
        <v>4.541666666666667</v>
      </c>
      <c r="R21" s="17">
        <f t="shared" si="5"/>
        <v>1.418981481481485E-2</v>
      </c>
      <c r="S21" s="17">
        <f t="shared" si="1"/>
        <v>1.7503504968906753E-2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1326</v>
      </c>
      <c r="H22" s="9" t="s">
        <v>17</v>
      </c>
      <c r="I22" s="3" t="s">
        <v>1288</v>
      </c>
      <c r="J22" s="13" t="s">
        <v>1327</v>
      </c>
      <c r="K22" s="14" t="s">
        <v>1328</v>
      </c>
      <c r="L22" s="17">
        <f t="shared" si="2"/>
        <v>2.6145833333333424E-2</v>
      </c>
      <c r="M22">
        <f t="shared" si="3"/>
        <v>12</v>
      </c>
      <c r="O22">
        <v>20</v>
      </c>
      <c r="P22">
        <f>COUNTIF(M:M,"20")</f>
        <v>2</v>
      </c>
      <c r="Q22">
        <f t="shared" si="0"/>
        <v>4.541666666666667</v>
      </c>
      <c r="R22" s="17">
        <f t="shared" si="5"/>
        <v>1.6087962962962943E-2</v>
      </c>
      <c r="S22" s="17">
        <f t="shared" si="1"/>
        <v>1.7503504968906753E-2</v>
      </c>
    </row>
    <row r="23" spans="1:19" x14ac:dyDescent="0.25">
      <c r="A23" s="11"/>
      <c r="B23" s="12"/>
      <c r="C23" s="9" t="s">
        <v>46</v>
      </c>
      <c r="D23" s="9" t="s">
        <v>47</v>
      </c>
      <c r="E23" s="9" t="s">
        <v>47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4.541666666666667</v>
      </c>
      <c r="R23" s="17">
        <f t="shared" si="5"/>
        <v>1.6168981481481604E-2</v>
      </c>
      <c r="S23" s="17">
        <f t="shared" si="1"/>
        <v>1.7503504968906753E-2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1329</v>
      </c>
      <c r="H24" s="9" t="s">
        <v>17</v>
      </c>
      <c r="I24" s="3" t="s">
        <v>1288</v>
      </c>
      <c r="J24" s="13" t="s">
        <v>1330</v>
      </c>
      <c r="K24" s="14" t="s">
        <v>1331</v>
      </c>
      <c r="L24" s="17">
        <f t="shared" si="2"/>
        <v>1.4548611111111109E-2</v>
      </c>
      <c r="M24">
        <f t="shared" si="3"/>
        <v>3</v>
      </c>
      <c r="O24">
        <v>22</v>
      </c>
      <c r="P24">
        <f>COUNTIF(M:M,"22")</f>
        <v>1</v>
      </c>
      <c r="Q24">
        <f t="shared" si="0"/>
        <v>4.541666666666667</v>
      </c>
      <c r="R24" s="17">
        <f t="shared" si="5"/>
        <v>1.1261574074074021E-2</v>
      </c>
      <c r="S24" s="17">
        <f t="shared" si="1"/>
        <v>1.7503504968906753E-2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1332</v>
      </c>
      <c r="H25" s="9" t="s">
        <v>17</v>
      </c>
      <c r="I25" s="3" t="s">
        <v>1288</v>
      </c>
      <c r="J25" s="13" t="s">
        <v>1333</v>
      </c>
      <c r="K25" s="14" t="s">
        <v>1334</v>
      </c>
      <c r="L25" s="17">
        <f t="shared" si="2"/>
        <v>3.1863425925925948E-2</v>
      </c>
      <c r="M25">
        <f t="shared" si="3"/>
        <v>13</v>
      </c>
      <c r="O25">
        <v>23</v>
      </c>
      <c r="P25">
        <f>COUNTIF(M:M,"23")</f>
        <v>2</v>
      </c>
      <c r="Q25">
        <f t="shared" si="0"/>
        <v>4.541666666666667</v>
      </c>
      <c r="R25" s="17">
        <f t="shared" si="5"/>
        <v>1.3622685185185168E-2</v>
      </c>
      <c r="S25" s="17">
        <f t="shared" si="1"/>
        <v>1.7503504968906753E-2</v>
      </c>
    </row>
    <row r="26" spans="1:19" x14ac:dyDescent="0.25">
      <c r="A26" s="11"/>
      <c r="B26" s="12"/>
      <c r="C26" s="9" t="s">
        <v>55</v>
      </c>
      <c r="D26" s="9" t="s">
        <v>56</v>
      </c>
      <c r="E26" s="9" t="s">
        <v>56</v>
      </c>
      <c r="F26" s="9" t="s">
        <v>15</v>
      </c>
      <c r="G26" s="9" t="s">
        <v>1335</v>
      </c>
      <c r="H26" s="9" t="s">
        <v>17</v>
      </c>
      <c r="I26" s="3" t="s">
        <v>1288</v>
      </c>
      <c r="J26" s="13" t="s">
        <v>1336</v>
      </c>
      <c r="K26" s="14" t="s">
        <v>1337</v>
      </c>
      <c r="L26" s="17">
        <f t="shared" si="2"/>
        <v>1.2847222222222177E-2</v>
      </c>
      <c r="M26">
        <f t="shared" si="3"/>
        <v>5</v>
      </c>
    </row>
    <row r="27" spans="1:19" x14ac:dyDescent="0.25">
      <c r="A27" s="3" t="s">
        <v>65</v>
      </c>
      <c r="B27" s="9" t="s">
        <v>66</v>
      </c>
      <c r="C27" s="10" t="s">
        <v>12</v>
      </c>
      <c r="D27" s="5"/>
      <c r="E27" s="5"/>
      <c r="F27" s="5"/>
      <c r="G27" s="5"/>
      <c r="H27" s="5"/>
      <c r="I27" s="6"/>
      <c r="J27" s="7"/>
      <c r="K27" s="8"/>
    </row>
    <row r="28" spans="1:19" x14ac:dyDescent="0.25">
      <c r="A28" s="11"/>
      <c r="B28" s="12"/>
      <c r="C28" s="9" t="s">
        <v>928</v>
      </c>
      <c r="D28" s="9" t="s">
        <v>929</v>
      </c>
      <c r="E28" s="9" t="s">
        <v>929</v>
      </c>
      <c r="F28" s="9" t="s">
        <v>15</v>
      </c>
      <c r="G28" s="9" t="s">
        <v>1338</v>
      </c>
      <c r="H28" s="9" t="s">
        <v>70</v>
      </c>
      <c r="I28" s="3" t="s">
        <v>1288</v>
      </c>
      <c r="J28" s="13" t="s">
        <v>1339</v>
      </c>
      <c r="K28" s="14" t="s">
        <v>1340</v>
      </c>
      <c r="L28" s="17">
        <f t="shared" si="2"/>
        <v>1.3761574074074079E-2</v>
      </c>
      <c r="M28">
        <f t="shared" si="3"/>
        <v>7</v>
      </c>
    </row>
    <row r="29" spans="1:19" x14ac:dyDescent="0.25">
      <c r="A29" s="11"/>
      <c r="B29" s="12"/>
      <c r="C29" s="9" t="s">
        <v>67</v>
      </c>
      <c r="D29" s="9" t="s">
        <v>68</v>
      </c>
      <c r="E29" s="10" t="s">
        <v>12</v>
      </c>
      <c r="F29" s="5"/>
      <c r="G29" s="5"/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9" t="s">
        <v>68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1341</v>
      </c>
      <c r="H31" s="9" t="s">
        <v>70</v>
      </c>
      <c r="I31" s="3" t="s">
        <v>1288</v>
      </c>
      <c r="J31" s="13" t="s">
        <v>1342</v>
      </c>
      <c r="K31" s="14" t="s">
        <v>1343</v>
      </c>
      <c r="L31" s="17">
        <f t="shared" si="2"/>
        <v>1.3333333333333336E-2</v>
      </c>
      <c r="M31">
        <f t="shared" si="3"/>
        <v>3</v>
      </c>
    </row>
    <row r="32" spans="1:19" x14ac:dyDescent="0.25">
      <c r="A32" s="11"/>
      <c r="B32" s="12"/>
      <c r="C32" s="12"/>
      <c r="D32" s="12"/>
      <c r="E32" s="12"/>
      <c r="F32" s="12"/>
      <c r="G32" s="9" t="s">
        <v>1344</v>
      </c>
      <c r="H32" s="9" t="s">
        <v>70</v>
      </c>
      <c r="I32" s="3" t="s">
        <v>1288</v>
      </c>
      <c r="J32" s="13" t="s">
        <v>1345</v>
      </c>
      <c r="K32" s="14" t="s">
        <v>1346</v>
      </c>
      <c r="L32" s="17">
        <f t="shared" si="2"/>
        <v>1.8969907407407394E-2</v>
      </c>
      <c r="M32">
        <f t="shared" si="3"/>
        <v>5</v>
      </c>
    </row>
    <row r="33" spans="1:13" x14ac:dyDescent="0.25">
      <c r="A33" s="11"/>
      <c r="B33" s="12"/>
      <c r="C33" s="12"/>
      <c r="D33" s="12"/>
      <c r="E33" s="12"/>
      <c r="F33" s="12"/>
      <c r="G33" s="9" t="s">
        <v>1347</v>
      </c>
      <c r="H33" s="9" t="s">
        <v>70</v>
      </c>
      <c r="I33" s="3" t="s">
        <v>1288</v>
      </c>
      <c r="J33" s="13" t="s">
        <v>1348</v>
      </c>
      <c r="K33" s="14" t="s">
        <v>1349</v>
      </c>
      <c r="L33" s="17">
        <f t="shared" si="2"/>
        <v>1.2986111111111087E-2</v>
      </c>
      <c r="M33">
        <f t="shared" si="3"/>
        <v>5</v>
      </c>
    </row>
    <row r="34" spans="1:13" x14ac:dyDescent="0.25">
      <c r="A34" s="11"/>
      <c r="B34" s="12"/>
      <c r="C34" s="12"/>
      <c r="D34" s="12"/>
      <c r="E34" s="12"/>
      <c r="F34" s="12"/>
      <c r="G34" s="9" t="s">
        <v>1350</v>
      </c>
      <c r="H34" s="9" t="s">
        <v>70</v>
      </c>
      <c r="I34" s="3" t="s">
        <v>1288</v>
      </c>
      <c r="J34" s="13" t="s">
        <v>1351</v>
      </c>
      <c r="K34" s="14" t="s">
        <v>572</v>
      </c>
      <c r="L34" s="17">
        <f t="shared" si="2"/>
        <v>2.3657407407407405E-2</v>
      </c>
      <c r="M34">
        <f t="shared" si="3"/>
        <v>6</v>
      </c>
    </row>
    <row r="35" spans="1:13" x14ac:dyDescent="0.25">
      <c r="A35" s="11"/>
      <c r="B35" s="12"/>
      <c r="C35" s="12"/>
      <c r="D35" s="12"/>
      <c r="E35" s="12"/>
      <c r="F35" s="12"/>
      <c r="G35" s="9" t="s">
        <v>1352</v>
      </c>
      <c r="H35" s="9" t="s">
        <v>70</v>
      </c>
      <c r="I35" s="3" t="s">
        <v>1288</v>
      </c>
      <c r="J35" s="13" t="s">
        <v>1353</v>
      </c>
      <c r="K35" s="14" t="s">
        <v>623</v>
      </c>
      <c r="L35" s="17">
        <f t="shared" si="2"/>
        <v>1.2395833333333273E-2</v>
      </c>
      <c r="M35">
        <f t="shared" si="3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1354</v>
      </c>
      <c r="H36" s="9" t="s">
        <v>70</v>
      </c>
      <c r="I36" s="3" t="s">
        <v>1288</v>
      </c>
      <c r="J36" s="13" t="s">
        <v>1355</v>
      </c>
      <c r="K36" s="14" t="s">
        <v>1356</v>
      </c>
      <c r="L36" s="17">
        <f t="shared" si="2"/>
        <v>2.1539351851851851E-2</v>
      </c>
      <c r="M36">
        <f t="shared" si="3"/>
        <v>9</v>
      </c>
    </row>
    <row r="37" spans="1:13" x14ac:dyDescent="0.25">
      <c r="A37" s="11"/>
      <c r="B37" s="12"/>
      <c r="C37" s="12"/>
      <c r="D37" s="12"/>
      <c r="E37" s="12"/>
      <c r="F37" s="12"/>
      <c r="G37" s="9" t="s">
        <v>1357</v>
      </c>
      <c r="H37" s="9" t="s">
        <v>70</v>
      </c>
      <c r="I37" s="3" t="s">
        <v>1288</v>
      </c>
      <c r="J37" s="13" t="s">
        <v>1358</v>
      </c>
      <c r="K37" s="14" t="s">
        <v>1359</v>
      </c>
      <c r="L37" s="17">
        <f t="shared" si="2"/>
        <v>1.8460648148148129E-2</v>
      </c>
      <c r="M37">
        <f t="shared" si="3"/>
        <v>9</v>
      </c>
    </row>
    <row r="38" spans="1:13" x14ac:dyDescent="0.25">
      <c r="A38" s="11"/>
      <c r="B38" s="12"/>
      <c r="C38" s="12"/>
      <c r="D38" s="12"/>
      <c r="E38" s="9" t="s">
        <v>100</v>
      </c>
      <c r="F38" s="9" t="s">
        <v>15</v>
      </c>
      <c r="G38" s="9" t="s">
        <v>1360</v>
      </c>
      <c r="H38" s="9" t="s">
        <v>102</v>
      </c>
      <c r="I38" s="3" t="s">
        <v>1288</v>
      </c>
      <c r="J38" s="13" t="s">
        <v>1361</v>
      </c>
      <c r="K38" s="14" t="s">
        <v>1362</v>
      </c>
      <c r="L38" s="17">
        <f t="shared" si="2"/>
        <v>2.0115740740740795E-2</v>
      </c>
      <c r="M38">
        <f t="shared" si="3"/>
        <v>9</v>
      </c>
    </row>
    <row r="39" spans="1:13" x14ac:dyDescent="0.25">
      <c r="A39" s="11"/>
      <c r="B39" s="12"/>
      <c r="C39" s="9" t="s">
        <v>114</v>
      </c>
      <c r="D39" s="9" t="s">
        <v>115</v>
      </c>
      <c r="E39" s="9" t="s">
        <v>115</v>
      </c>
      <c r="F39" s="9" t="s">
        <v>15</v>
      </c>
      <c r="G39" s="10" t="s">
        <v>12</v>
      </c>
      <c r="H39" s="5"/>
      <c r="I39" s="6"/>
      <c r="J39" s="7"/>
      <c r="K39" s="8"/>
      <c r="L39" s="17">
        <f t="shared" si="2"/>
        <v>0</v>
      </c>
    </row>
    <row r="40" spans="1:13" x14ac:dyDescent="0.25">
      <c r="A40" s="11"/>
      <c r="B40" s="12"/>
      <c r="C40" s="12"/>
      <c r="D40" s="12"/>
      <c r="E40" s="12"/>
      <c r="F40" s="12"/>
      <c r="G40" s="9" t="s">
        <v>1363</v>
      </c>
      <c r="H40" s="9" t="s">
        <v>70</v>
      </c>
      <c r="I40" s="3" t="s">
        <v>1288</v>
      </c>
      <c r="J40" s="13" t="s">
        <v>1364</v>
      </c>
      <c r="K40" s="14" t="s">
        <v>1365</v>
      </c>
      <c r="L40" s="17">
        <f t="shared" si="2"/>
        <v>1.4907407407407425E-2</v>
      </c>
      <c r="M40">
        <f t="shared" si="3"/>
        <v>4</v>
      </c>
    </row>
    <row r="41" spans="1:13" x14ac:dyDescent="0.25">
      <c r="A41" s="11"/>
      <c r="B41" s="12"/>
      <c r="C41" s="12"/>
      <c r="D41" s="12"/>
      <c r="E41" s="12"/>
      <c r="F41" s="12"/>
      <c r="G41" s="9" t="s">
        <v>1366</v>
      </c>
      <c r="H41" s="9" t="s">
        <v>70</v>
      </c>
      <c r="I41" s="3" t="s">
        <v>1288</v>
      </c>
      <c r="J41" s="13" t="s">
        <v>1367</v>
      </c>
      <c r="K41" s="14" t="s">
        <v>1368</v>
      </c>
      <c r="L41" s="17">
        <f t="shared" si="2"/>
        <v>1.8599537037037095E-2</v>
      </c>
      <c r="M41">
        <f t="shared" si="3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1369</v>
      </c>
      <c r="H42" s="9" t="s">
        <v>70</v>
      </c>
      <c r="I42" s="3" t="s">
        <v>1288</v>
      </c>
      <c r="J42" s="13" t="s">
        <v>1370</v>
      </c>
      <c r="K42" s="14" t="s">
        <v>1371</v>
      </c>
      <c r="L42" s="17">
        <f t="shared" si="2"/>
        <v>1.9513888888888886E-2</v>
      </c>
      <c r="M42">
        <f t="shared" si="3"/>
        <v>11</v>
      </c>
    </row>
    <row r="43" spans="1:13" x14ac:dyDescent="0.25">
      <c r="A43" s="11"/>
      <c r="B43" s="12"/>
      <c r="C43" s="12"/>
      <c r="D43" s="12"/>
      <c r="E43" s="12"/>
      <c r="F43" s="12"/>
      <c r="G43" s="9" t="s">
        <v>1372</v>
      </c>
      <c r="H43" s="9" t="s">
        <v>70</v>
      </c>
      <c r="I43" s="3" t="s">
        <v>1288</v>
      </c>
      <c r="J43" s="13" t="s">
        <v>1373</v>
      </c>
      <c r="K43" s="14" t="s">
        <v>1374</v>
      </c>
      <c r="L43" s="17">
        <f t="shared" si="2"/>
        <v>1.7858796296296275E-2</v>
      </c>
      <c r="M43">
        <f t="shared" si="3"/>
        <v>14</v>
      </c>
    </row>
    <row r="44" spans="1:13" x14ac:dyDescent="0.25">
      <c r="A44" s="11"/>
      <c r="B44" s="12"/>
      <c r="C44" s="9" t="s">
        <v>128</v>
      </c>
      <c r="D44" s="9" t="s">
        <v>129</v>
      </c>
      <c r="E44" s="9" t="s">
        <v>130</v>
      </c>
      <c r="F44" s="9" t="s">
        <v>15</v>
      </c>
      <c r="G44" s="9" t="s">
        <v>1375</v>
      </c>
      <c r="H44" s="9" t="s">
        <v>102</v>
      </c>
      <c r="I44" s="3" t="s">
        <v>1288</v>
      </c>
      <c r="J44" s="13" t="s">
        <v>1376</v>
      </c>
      <c r="K44" s="14" t="s">
        <v>1377</v>
      </c>
      <c r="L44" s="17">
        <f t="shared" si="2"/>
        <v>2.0370370370370372E-2</v>
      </c>
      <c r="M44">
        <f t="shared" si="3"/>
        <v>13</v>
      </c>
    </row>
    <row r="45" spans="1:13" x14ac:dyDescent="0.25">
      <c r="A45" s="11"/>
      <c r="B45" s="12"/>
      <c r="C45" s="9" t="s">
        <v>134</v>
      </c>
      <c r="D45" s="9" t="s">
        <v>135</v>
      </c>
      <c r="E45" s="9" t="s">
        <v>135</v>
      </c>
      <c r="F45" s="9" t="s">
        <v>15</v>
      </c>
      <c r="G45" s="9" t="s">
        <v>1378</v>
      </c>
      <c r="H45" s="9" t="s">
        <v>70</v>
      </c>
      <c r="I45" s="3" t="s">
        <v>1288</v>
      </c>
      <c r="J45" s="13" t="s">
        <v>1379</v>
      </c>
      <c r="K45" s="14" t="s">
        <v>1380</v>
      </c>
      <c r="L45" s="17">
        <f t="shared" si="2"/>
        <v>1.4409722222222227E-2</v>
      </c>
      <c r="M45">
        <f t="shared" si="3"/>
        <v>3</v>
      </c>
    </row>
    <row r="46" spans="1:13" x14ac:dyDescent="0.25">
      <c r="A46" s="11"/>
      <c r="B46" s="12"/>
      <c r="C46" s="9" t="s">
        <v>46</v>
      </c>
      <c r="D46" s="9" t="s">
        <v>47</v>
      </c>
      <c r="E46" s="10" t="s">
        <v>12</v>
      </c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9" t="s">
        <v>47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1381</v>
      </c>
      <c r="H48" s="9" t="s">
        <v>70</v>
      </c>
      <c r="I48" s="3" t="s">
        <v>1288</v>
      </c>
      <c r="J48" s="13" t="s">
        <v>1382</v>
      </c>
      <c r="K48" s="14" t="s">
        <v>1383</v>
      </c>
      <c r="L48" s="17">
        <f t="shared" si="2"/>
        <v>1.096064814814815E-2</v>
      </c>
      <c r="M48">
        <f t="shared" si="3"/>
        <v>3</v>
      </c>
    </row>
    <row r="49" spans="1:13" x14ac:dyDescent="0.25">
      <c r="A49" s="11"/>
      <c r="B49" s="12"/>
      <c r="C49" s="12"/>
      <c r="D49" s="12"/>
      <c r="E49" s="12"/>
      <c r="F49" s="12"/>
      <c r="G49" s="9" t="s">
        <v>1384</v>
      </c>
      <c r="H49" s="9" t="s">
        <v>70</v>
      </c>
      <c r="I49" s="3" t="s">
        <v>1288</v>
      </c>
      <c r="J49" s="13" t="s">
        <v>1385</v>
      </c>
      <c r="K49" s="14" t="s">
        <v>1386</v>
      </c>
      <c r="L49" s="17">
        <f t="shared" si="2"/>
        <v>3.7476851851851845E-2</v>
      </c>
      <c r="M49">
        <f t="shared" si="3"/>
        <v>9</v>
      </c>
    </row>
    <row r="50" spans="1:13" x14ac:dyDescent="0.25">
      <c r="A50" s="11"/>
      <c r="B50" s="12"/>
      <c r="C50" s="12"/>
      <c r="D50" s="12"/>
      <c r="E50" s="9" t="s">
        <v>51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1387</v>
      </c>
      <c r="H51" s="9" t="s">
        <v>70</v>
      </c>
      <c r="I51" s="3" t="s">
        <v>1288</v>
      </c>
      <c r="J51" s="13" t="s">
        <v>1388</v>
      </c>
      <c r="K51" s="14" t="s">
        <v>1389</v>
      </c>
      <c r="L51" s="17">
        <f t="shared" si="2"/>
        <v>1.7812499999999953E-2</v>
      </c>
      <c r="M51">
        <f t="shared" si="3"/>
        <v>6</v>
      </c>
    </row>
    <row r="52" spans="1:13" x14ac:dyDescent="0.25">
      <c r="A52" s="11"/>
      <c r="B52" s="12"/>
      <c r="C52" s="12"/>
      <c r="D52" s="12"/>
      <c r="E52" s="12"/>
      <c r="F52" s="12"/>
      <c r="G52" s="9" t="s">
        <v>1390</v>
      </c>
      <c r="H52" s="9" t="s">
        <v>70</v>
      </c>
      <c r="I52" s="3" t="s">
        <v>1288</v>
      </c>
      <c r="J52" s="13" t="s">
        <v>1391</v>
      </c>
      <c r="K52" s="14" t="s">
        <v>1392</v>
      </c>
      <c r="L52" s="17">
        <f t="shared" si="2"/>
        <v>1.2916666666666576E-2</v>
      </c>
      <c r="M52">
        <f t="shared" si="3"/>
        <v>16</v>
      </c>
    </row>
    <row r="53" spans="1:13" x14ac:dyDescent="0.25">
      <c r="A53" s="11"/>
      <c r="B53" s="12"/>
      <c r="C53" s="12"/>
      <c r="D53" s="12"/>
      <c r="E53" s="12"/>
      <c r="F53" s="12"/>
      <c r="G53" s="9" t="s">
        <v>1393</v>
      </c>
      <c r="H53" s="9" t="s">
        <v>70</v>
      </c>
      <c r="I53" s="3" t="s">
        <v>1288</v>
      </c>
      <c r="J53" s="13" t="s">
        <v>1394</v>
      </c>
      <c r="K53" s="14" t="s">
        <v>1395</v>
      </c>
      <c r="L53" s="17">
        <f t="shared" si="2"/>
        <v>1.2141203703703751E-2</v>
      </c>
      <c r="M53">
        <f t="shared" si="3"/>
        <v>20</v>
      </c>
    </row>
    <row r="54" spans="1:13" x14ac:dyDescent="0.25">
      <c r="A54" s="11"/>
      <c r="B54" s="12"/>
      <c r="C54" s="9" t="s">
        <v>169</v>
      </c>
      <c r="D54" s="9" t="s">
        <v>170</v>
      </c>
      <c r="E54" s="9" t="s">
        <v>170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1396</v>
      </c>
      <c r="H55" s="9" t="s">
        <v>70</v>
      </c>
      <c r="I55" s="3" t="s">
        <v>1288</v>
      </c>
      <c r="J55" s="13" t="s">
        <v>241</v>
      </c>
      <c r="K55" s="14" t="s">
        <v>1397</v>
      </c>
      <c r="L55" s="17">
        <f t="shared" si="2"/>
        <v>3.5034722222222259E-2</v>
      </c>
      <c r="M55">
        <f t="shared" si="3"/>
        <v>14</v>
      </c>
    </row>
    <row r="56" spans="1:13" x14ac:dyDescent="0.25">
      <c r="A56" s="11"/>
      <c r="B56" s="12"/>
      <c r="C56" s="12"/>
      <c r="D56" s="12"/>
      <c r="E56" s="12"/>
      <c r="F56" s="12"/>
      <c r="G56" s="9" t="s">
        <v>1398</v>
      </c>
      <c r="H56" s="9" t="s">
        <v>70</v>
      </c>
      <c r="I56" s="3" t="s">
        <v>1288</v>
      </c>
      <c r="J56" s="13" t="s">
        <v>1399</v>
      </c>
      <c r="K56" s="14" t="s">
        <v>1400</v>
      </c>
      <c r="L56" s="17">
        <f t="shared" si="2"/>
        <v>2.0034722222222134E-2</v>
      </c>
      <c r="M56">
        <f t="shared" si="3"/>
        <v>20</v>
      </c>
    </row>
    <row r="57" spans="1:13" x14ac:dyDescent="0.25">
      <c r="A57" s="11"/>
      <c r="B57" s="12"/>
      <c r="C57" s="12"/>
      <c r="D57" s="12"/>
      <c r="E57" s="12"/>
      <c r="F57" s="12"/>
      <c r="G57" s="9" t="s">
        <v>1401</v>
      </c>
      <c r="H57" s="9" t="s">
        <v>70</v>
      </c>
      <c r="I57" s="3" t="s">
        <v>1288</v>
      </c>
      <c r="J57" s="13" t="s">
        <v>1402</v>
      </c>
      <c r="K57" s="14" t="s">
        <v>1403</v>
      </c>
      <c r="L57" s="17">
        <f t="shared" si="2"/>
        <v>1.6168981481481604E-2</v>
      </c>
      <c r="M57">
        <f t="shared" si="3"/>
        <v>21</v>
      </c>
    </row>
    <row r="58" spans="1:13" x14ac:dyDescent="0.25">
      <c r="A58" s="11"/>
      <c r="B58" s="12"/>
      <c r="C58" s="9" t="s">
        <v>322</v>
      </c>
      <c r="D58" s="9" t="s">
        <v>323</v>
      </c>
      <c r="E58" s="10" t="s">
        <v>12</v>
      </c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9" t="s">
        <v>324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1404</v>
      </c>
      <c r="H60" s="9" t="s">
        <v>326</v>
      </c>
      <c r="I60" s="3" t="s">
        <v>1288</v>
      </c>
      <c r="J60" s="13" t="s">
        <v>1405</v>
      </c>
      <c r="K60" s="14" t="s">
        <v>1406</v>
      </c>
      <c r="L60" s="17">
        <f t="shared" si="2"/>
        <v>1.5462962962962984E-2</v>
      </c>
      <c r="M60">
        <f t="shared" si="3"/>
        <v>4</v>
      </c>
    </row>
    <row r="61" spans="1:13" x14ac:dyDescent="0.25">
      <c r="A61" s="11"/>
      <c r="B61" s="12"/>
      <c r="C61" s="12"/>
      <c r="D61" s="12"/>
      <c r="E61" s="12"/>
      <c r="F61" s="12"/>
      <c r="G61" s="9" t="s">
        <v>1407</v>
      </c>
      <c r="H61" s="9" t="s">
        <v>326</v>
      </c>
      <c r="I61" s="3" t="s">
        <v>1288</v>
      </c>
      <c r="J61" s="13" t="s">
        <v>1408</v>
      </c>
      <c r="K61" s="14" t="s">
        <v>1409</v>
      </c>
      <c r="L61" s="17">
        <f t="shared" si="2"/>
        <v>1.8391203703703729E-2</v>
      </c>
      <c r="M61">
        <f t="shared" si="3"/>
        <v>6</v>
      </c>
    </row>
    <row r="62" spans="1:13" x14ac:dyDescent="0.25">
      <c r="A62" s="11"/>
      <c r="B62" s="12"/>
      <c r="C62" s="12"/>
      <c r="D62" s="12"/>
      <c r="E62" s="12"/>
      <c r="F62" s="12"/>
      <c r="G62" s="9" t="s">
        <v>1410</v>
      </c>
      <c r="H62" s="9" t="s">
        <v>70</v>
      </c>
      <c r="I62" s="3" t="s">
        <v>1288</v>
      </c>
      <c r="J62" s="13" t="s">
        <v>1411</v>
      </c>
      <c r="K62" s="14" t="s">
        <v>1412</v>
      </c>
      <c r="L62" s="17">
        <f t="shared" si="2"/>
        <v>1.2280092592592662E-2</v>
      </c>
      <c r="M62">
        <f t="shared" si="3"/>
        <v>10</v>
      </c>
    </row>
    <row r="63" spans="1:13" x14ac:dyDescent="0.25">
      <c r="A63" s="11"/>
      <c r="B63" s="12"/>
      <c r="C63" s="12"/>
      <c r="D63" s="12"/>
      <c r="E63" s="12"/>
      <c r="F63" s="12"/>
      <c r="G63" s="9" t="s">
        <v>1413</v>
      </c>
      <c r="H63" s="9" t="s">
        <v>70</v>
      </c>
      <c r="I63" s="3" t="s">
        <v>1288</v>
      </c>
      <c r="J63" s="13" t="s">
        <v>1414</v>
      </c>
      <c r="K63" s="14" t="s">
        <v>1415</v>
      </c>
      <c r="L63" s="17">
        <f t="shared" si="2"/>
        <v>1.8321759259259163E-2</v>
      </c>
      <c r="M63">
        <f t="shared" si="3"/>
        <v>12</v>
      </c>
    </row>
    <row r="64" spans="1:13" x14ac:dyDescent="0.25">
      <c r="A64" s="11"/>
      <c r="B64" s="12"/>
      <c r="C64" s="12"/>
      <c r="D64" s="12"/>
      <c r="E64" s="12"/>
      <c r="F64" s="12"/>
      <c r="G64" s="9" t="s">
        <v>1416</v>
      </c>
      <c r="H64" s="9" t="s">
        <v>326</v>
      </c>
      <c r="I64" s="3" t="s">
        <v>1288</v>
      </c>
      <c r="J64" s="13" t="s">
        <v>1417</v>
      </c>
      <c r="K64" s="14" t="s">
        <v>1418</v>
      </c>
      <c r="L64" s="17">
        <f t="shared" si="2"/>
        <v>3.0034722222222254E-2</v>
      </c>
      <c r="M64">
        <f t="shared" si="3"/>
        <v>15</v>
      </c>
    </row>
    <row r="65" spans="1:13" x14ac:dyDescent="0.25">
      <c r="A65" s="11"/>
      <c r="B65" s="12"/>
      <c r="C65" s="12"/>
      <c r="D65" s="12"/>
      <c r="E65" s="9" t="s">
        <v>323</v>
      </c>
      <c r="F65" s="9" t="s">
        <v>15</v>
      </c>
      <c r="G65" s="9" t="s">
        <v>1419</v>
      </c>
      <c r="H65" s="9" t="s">
        <v>70</v>
      </c>
      <c r="I65" s="3" t="s">
        <v>1288</v>
      </c>
      <c r="J65" s="13" t="s">
        <v>1420</v>
      </c>
      <c r="K65" s="14" t="s">
        <v>1421</v>
      </c>
      <c r="L65" s="17">
        <f t="shared" si="2"/>
        <v>2.0162037037037117E-2</v>
      </c>
      <c r="M65">
        <f t="shared" si="3"/>
        <v>12</v>
      </c>
    </row>
    <row r="66" spans="1:13" x14ac:dyDescent="0.25">
      <c r="A66" s="11"/>
      <c r="B66" s="12"/>
      <c r="C66" s="9" t="s">
        <v>60</v>
      </c>
      <c r="D66" s="9" t="s">
        <v>61</v>
      </c>
      <c r="E66" s="9" t="s">
        <v>61</v>
      </c>
      <c r="F66" s="9" t="s">
        <v>15</v>
      </c>
      <c r="G66" s="9" t="s">
        <v>1422</v>
      </c>
      <c r="H66" s="9" t="s">
        <v>70</v>
      </c>
      <c r="I66" s="3" t="s">
        <v>1288</v>
      </c>
      <c r="J66" s="13" t="s">
        <v>1423</v>
      </c>
      <c r="K66" s="14" t="s">
        <v>1424</v>
      </c>
      <c r="L66" s="17">
        <f t="shared" si="2"/>
        <v>1.9699074074074008E-2</v>
      </c>
      <c r="M66">
        <f t="shared" si="3"/>
        <v>15</v>
      </c>
    </row>
    <row r="67" spans="1:13" x14ac:dyDescent="0.25">
      <c r="A67" s="11"/>
      <c r="B67" s="12"/>
      <c r="C67" s="9" t="s">
        <v>184</v>
      </c>
      <c r="D67" s="9" t="s">
        <v>185</v>
      </c>
      <c r="E67" s="9" t="s">
        <v>185</v>
      </c>
      <c r="F67" s="9" t="s">
        <v>15</v>
      </c>
      <c r="G67" s="9" t="s">
        <v>1425</v>
      </c>
      <c r="H67" s="9" t="s">
        <v>70</v>
      </c>
      <c r="I67" s="3" t="s">
        <v>1288</v>
      </c>
      <c r="J67" s="13" t="s">
        <v>1426</v>
      </c>
      <c r="K67" s="14" t="s">
        <v>1427</v>
      </c>
      <c r="L67" s="17">
        <f t="shared" ref="L67:L129" si="6">K67-J67</f>
        <v>2.1168981481481497E-2</v>
      </c>
      <c r="M67">
        <f t="shared" ref="M67:M129" si="7">HOUR(J67)</f>
        <v>9</v>
      </c>
    </row>
    <row r="68" spans="1:13" x14ac:dyDescent="0.25">
      <c r="A68" s="3" t="s">
        <v>189</v>
      </c>
      <c r="B68" s="9" t="s">
        <v>190</v>
      </c>
      <c r="C68" s="10" t="s">
        <v>12</v>
      </c>
      <c r="D68" s="5"/>
      <c r="E68" s="5"/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9" t="s">
        <v>191</v>
      </c>
      <c r="D69" s="9" t="s">
        <v>192</v>
      </c>
      <c r="E69" s="9" t="s">
        <v>192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1428</v>
      </c>
      <c r="H70" s="9" t="s">
        <v>70</v>
      </c>
      <c r="I70" s="3" t="s">
        <v>1288</v>
      </c>
      <c r="J70" s="13" t="s">
        <v>1429</v>
      </c>
      <c r="K70" s="14" t="s">
        <v>1430</v>
      </c>
      <c r="L70" s="17">
        <f t="shared" si="6"/>
        <v>1.2662037037037055E-2</v>
      </c>
      <c r="M70">
        <f t="shared" si="7"/>
        <v>3</v>
      </c>
    </row>
    <row r="71" spans="1:13" x14ac:dyDescent="0.25">
      <c r="A71" s="11"/>
      <c r="B71" s="12"/>
      <c r="C71" s="12"/>
      <c r="D71" s="12"/>
      <c r="E71" s="12"/>
      <c r="F71" s="12"/>
      <c r="G71" s="9" t="s">
        <v>1431</v>
      </c>
      <c r="H71" s="9" t="s">
        <v>70</v>
      </c>
      <c r="I71" s="3" t="s">
        <v>1288</v>
      </c>
      <c r="J71" s="13" t="s">
        <v>1432</v>
      </c>
      <c r="K71" s="14" t="s">
        <v>1433</v>
      </c>
      <c r="L71" s="17">
        <f t="shared" si="6"/>
        <v>1.2337962962962856E-2</v>
      </c>
      <c r="M71">
        <f t="shared" si="7"/>
        <v>18</v>
      </c>
    </row>
    <row r="72" spans="1:13" x14ac:dyDescent="0.25">
      <c r="A72" s="11"/>
      <c r="B72" s="12"/>
      <c r="C72" s="9" t="s">
        <v>67</v>
      </c>
      <c r="D72" s="9" t="s">
        <v>68</v>
      </c>
      <c r="E72" s="9" t="s">
        <v>68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1434</v>
      </c>
      <c r="H73" s="9" t="s">
        <v>70</v>
      </c>
      <c r="I73" s="3" t="s">
        <v>1288</v>
      </c>
      <c r="J73" s="13" t="s">
        <v>1435</v>
      </c>
      <c r="K73" s="14" t="s">
        <v>1436</v>
      </c>
      <c r="L73" s="17">
        <f t="shared" si="6"/>
        <v>1.366898148148149E-2</v>
      </c>
      <c r="M73">
        <f t="shared" si="7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1437</v>
      </c>
      <c r="H74" s="9" t="s">
        <v>70</v>
      </c>
      <c r="I74" s="3" t="s">
        <v>1288</v>
      </c>
      <c r="J74" s="13" t="s">
        <v>1438</v>
      </c>
      <c r="K74" s="14" t="s">
        <v>1439</v>
      </c>
      <c r="L74" s="17">
        <f t="shared" si="6"/>
        <v>1.628472222222227E-2</v>
      </c>
      <c r="M74">
        <f t="shared" si="7"/>
        <v>5</v>
      </c>
    </row>
    <row r="75" spans="1:13" x14ac:dyDescent="0.25">
      <c r="A75" s="11"/>
      <c r="B75" s="12"/>
      <c r="C75" s="12"/>
      <c r="D75" s="12"/>
      <c r="E75" s="12"/>
      <c r="F75" s="12"/>
      <c r="G75" s="9" t="s">
        <v>1440</v>
      </c>
      <c r="H75" s="9" t="s">
        <v>70</v>
      </c>
      <c r="I75" s="3" t="s">
        <v>1288</v>
      </c>
      <c r="J75" s="13" t="s">
        <v>1441</v>
      </c>
      <c r="K75" s="14" t="s">
        <v>1442</v>
      </c>
      <c r="L75" s="17">
        <f t="shared" si="6"/>
        <v>1.25925925925926E-2</v>
      </c>
      <c r="M75">
        <f t="shared" si="7"/>
        <v>6</v>
      </c>
    </row>
    <row r="76" spans="1:13" x14ac:dyDescent="0.25">
      <c r="A76" s="11"/>
      <c r="B76" s="12"/>
      <c r="C76" s="12"/>
      <c r="D76" s="12"/>
      <c r="E76" s="12"/>
      <c r="F76" s="12"/>
      <c r="G76" s="9" t="s">
        <v>1443</v>
      </c>
      <c r="H76" s="9" t="s">
        <v>70</v>
      </c>
      <c r="I76" s="3" t="s">
        <v>1288</v>
      </c>
      <c r="J76" s="13" t="s">
        <v>1444</v>
      </c>
      <c r="K76" s="14" t="s">
        <v>1445</v>
      </c>
      <c r="L76" s="17">
        <f t="shared" si="6"/>
        <v>1.909722222222221E-2</v>
      </c>
      <c r="M76">
        <f t="shared" si="7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1446</v>
      </c>
      <c r="H77" s="9" t="s">
        <v>70</v>
      </c>
      <c r="I77" s="3" t="s">
        <v>1288</v>
      </c>
      <c r="J77" s="13" t="s">
        <v>1447</v>
      </c>
      <c r="K77" s="14" t="s">
        <v>1448</v>
      </c>
      <c r="L77" s="17">
        <f t="shared" si="6"/>
        <v>2.4444444444444491E-2</v>
      </c>
      <c r="M77">
        <f t="shared" si="7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1449</v>
      </c>
      <c r="H78" s="9" t="s">
        <v>70</v>
      </c>
      <c r="I78" s="3" t="s">
        <v>1288</v>
      </c>
      <c r="J78" s="13" t="s">
        <v>1450</v>
      </c>
      <c r="K78" s="14" t="s">
        <v>1451</v>
      </c>
      <c r="L78" s="17">
        <f t="shared" si="6"/>
        <v>1.2476851851851878E-2</v>
      </c>
      <c r="M78">
        <f t="shared" si="7"/>
        <v>8</v>
      </c>
    </row>
    <row r="79" spans="1:13" x14ac:dyDescent="0.25">
      <c r="A79" s="11"/>
      <c r="B79" s="12"/>
      <c r="C79" s="12"/>
      <c r="D79" s="12"/>
      <c r="E79" s="12"/>
      <c r="F79" s="12"/>
      <c r="G79" s="9" t="s">
        <v>1452</v>
      </c>
      <c r="H79" s="9" t="s">
        <v>70</v>
      </c>
      <c r="I79" s="3" t="s">
        <v>1288</v>
      </c>
      <c r="J79" s="13" t="s">
        <v>1453</v>
      </c>
      <c r="K79" s="14" t="s">
        <v>1454</v>
      </c>
      <c r="L79" s="17">
        <f t="shared" si="6"/>
        <v>1.354166666666673E-2</v>
      </c>
      <c r="M79">
        <f t="shared" si="7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1455</v>
      </c>
      <c r="H80" s="9" t="s">
        <v>70</v>
      </c>
      <c r="I80" s="3" t="s">
        <v>1288</v>
      </c>
      <c r="J80" s="13" t="s">
        <v>1456</v>
      </c>
      <c r="K80" s="14" t="s">
        <v>1457</v>
      </c>
      <c r="L80" s="17">
        <f t="shared" si="6"/>
        <v>1.9872685185185146E-2</v>
      </c>
      <c r="M80">
        <f t="shared" si="7"/>
        <v>10</v>
      </c>
    </row>
    <row r="81" spans="1:13" x14ac:dyDescent="0.25">
      <c r="A81" s="11"/>
      <c r="B81" s="12"/>
      <c r="C81" s="12"/>
      <c r="D81" s="12"/>
      <c r="E81" s="12"/>
      <c r="F81" s="12"/>
      <c r="G81" s="9" t="s">
        <v>1458</v>
      </c>
      <c r="H81" s="9" t="s">
        <v>70</v>
      </c>
      <c r="I81" s="3" t="s">
        <v>1288</v>
      </c>
      <c r="J81" s="13" t="s">
        <v>1459</v>
      </c>
      <c r="K81" s="14" t="s">
        <v>1460</v>
      </c>
      <c r="L81" s="17">
        <f t="shared" si="6"/>
        <v>1.4201388888888888E-2</v>
      </c>
      <c r="M81">
        <f t="shared" si="7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1461</v>
      </c>
      <c r="H82" s="9" t="s">
        <v>70</v>
      </c>
      <c r="I82" s="3" t="s">
        <v>1288</v>
      </c>
      <c r="J82" s="13" t="s">
        <v>1462</v>
      </c>
      <c r="K82" s="14" t="s">
        <v>1463</v>
      </c>
      <c r="L82" s="17">
        <f t="shared" si="6"/>
        <v>2.5509259259259232E-2</v>
      </c>
      <c r="M82">
        <f t="shared" si="7"/>
        <v>10</v>
      </c>
    </row>
    <row r="83" spans="1:13" x14ac:dyDescent="0.25">
      <c r="A83" s="11"/>
      <c r="B83" s="12"/>
      <c r="C83" s="12"/>
      <c r="D83" s="12"/>
      <c r="E83" s="12"/>
      <c r="F83" s="12"/>
      <c r="G83" s="9" t="s">
        <v>1464</v>
      </c>
      <c r="H83" s="9" t="s">
        <v>70</v>
      </c>
      <c r="I83" s="3" t="s">
        <v>1288</v>
      </c>
      <c r="J83" s="13" t="s">
        <v>1465</v>
      </c>
      <c r="K83" s="14" t="s">
        <v>1466</v>
      </c>
      <c r="L83" s="17">
        <f t="shared" si="6"/>
        <v>1.5995370370370465E-2</v>
      </c>
      <c r="M83">
        <f t="shared" si="7"/>
        <v>11</v>
      </c>
    </row>
    <row r="84" spans="1:13" x14ac:dyDescent="0.25">
      <c r="A84" s="11"/>
      <c r="B84" s="12"/>
      <c r="C84" s="12"/>
      <c r="D84" s="12"/>
      <c r="E84" s="12"/>
      <c r="F84" s="12"/>
      <c r="G84" s="9" t="s">
        <v>1467</v>
      </c>
      <c r="H84" s="9" t="s">
        <v>70</v>
      </c>
      <c r="I84" s="3" t="s">
        <v>1288</v>
      </c>
      <c r="J84" s="13" t="s">
        <v>1468</v>
      </c>
      <c r="K84" s="14" t="s">
        <v>1469</v>
      </c>
      <c r="L84" s="17">
        <f t="shared" si="6"/>
        <v>1.5451388888888862E-2</v>
      </c>
      <c r="M84">
        <f t="shared" si="7"/>
        <v>12</v>
      </c>
    </row>
    <row r="85" spans="1:13" x14ac:dyDescent="0.25">
      <c r="A85" s="11"/>
      <c r="B85" s="12"/>
      <c r="C85" s="12"/>
      <c r="D85" s="12"/>
      <c r="E85" s="12"/>
      <c r="F85" s="12"/>
      <c r="G85" s="9" t="s">
        <v>1470</v>
      </c>
      <c r="H85" s="9" t="s">
        <v>70</v>
      </c>
      <c r="I85" s="3" t="s">
        <v>1288</v>
      </c>
      <c r="J85" s="13" t="s">
        <v>1471</v>
      </c>
      <c r="K85" s="14" t="s">
        <v>1472</v>
      </c>
      <c r="L85" s="17">
        <f t="shared" si="6"/>
        <v>1.5891203703703671E-2</v>
      </c>
      <c r="M85">
        <f t="shared" si="7"/>
        <v>13</v>
      </c>
    </row>
    <row r="86" spans="1:13" x14ac:dyDescent="0.25">
      <c r="A86" s="11"/>
      <c r="B86" s="12"/>
      <c r="C86" s="12"/>
      <c r="D86" s="12"/>
      <c r="E86" s="12"/>
      <c r="F86" s="12"/>
      <c r="G86" s="9" t="s">
        <v>1473</v>
      </c>
      <c r="H86" s="9" t="s">
        <v>70</v>
      </c>
      <c r="I86" s="3" t="s">
        <v>1288</v>
      </c>
      <c r="J86" s="13" t="s">
        <v>1474</v>
      </c>
      <c r="K86" s="14" t="s">
        <v>1475</v>
      </c>
      <c r="L86" s="17">
        <f t="shared" si="6"/>
        <v>1.4699074074074003E-2</v>
      </c>
      <c r="M86">
        <f t="shared" si="7"/>
        <v>13</v>
      </c>
    </row>
    <row r="87" spans="1:13" x14ac:dyDescent="0.25">
      <c r="A87" s="11"/>
      <c r="B87" s="12"/>
      <c r="C87" s="12"/>
      <c r="D87" s="12"/>
      <c r="E87" s="12"/>
      <c r="F87" s="12"/>
      <c r="G87" s="9" t="s">
        <v>1476</v>
      </c>
      <c r="H87" s="9" t="s">
        <v>70</v>
      </c>
      <c r="I87" s="3" t="s">
        <v>1288</v>
      </c>
      <c r="J87" s="13" t="s">
        <v>1477</v>
      </c>
      <c r="K87" s="14" t="s">
        <v>1478</v>
      </c>
      <c r="L87" s="17">
        <f t="shared" si="6"/>
        <v>1.5810185185185177E-2</v>
      </c>
      <c r="M87">
        <f t="shared" si="7"/>
        <v>13</v>
      </c>
    </row>
    <row r="88" spans="1:13" x14ac:dyDescent="0.25">
      <c r="A88" s="11"/>
      <c r="B88" s="12"/>
      <c r="C88" s="12"/>
      <c r="D88" s="12"/>
      <c r="E88" s="12"/>
      <c r="F88" s="12"/>
      <c r="G88" s="9" t="s">
        <v>1479</v>
      </c>
      <c r="H88" s="9" t="s">
        <v>70</v>
      </c>
      <c r="I88" s="3" t="s">
        <v>1288</v>
      </c>
      <c r="J88" s="13" t="s">
        <v>1480</v>
      </c>
      <c r="K88" s="14" t="s">
        <v>1481</v>
      </c>
      <c r="L88" s="17">
        <f t="shared" si="6"/>
        <v>1.5555555555555545E-2</v>
      </c>
      <c r="M88">
        <f t="shared" si="7"/>
        <v>15</v>
      </c>
    </row>
    <row r="89" spans="1:13" x14ac:dyDescent="0.25">
      <c r="A89" s="11"/>
      <c r="B89" s="12"/>
      <c r="C89" s="12"/>
      <c r="D89" s="12"/>
      <c r="E89" s="12"/>
      <c r="F89" s="12"/>
      <c r="G89" s="9" t="s">
        <v>1482</v>
      </c>
      <c r="H89" s="9" t="s">
        <v>70</v>
      </c>
      <c r="I89" s="3" t="s">
        <v>1288</v>
      </c>
      <c r="J89" s="13" t="s">
        <v>1483</v>
      </c>
      <c r="K89" s="14" t="s">
        <v>1484</v>
      </c>
      <c r="L89" s="17">
        <f t="shared" si="6"/>
        <v>1.5231481481481457E-2</v>
      </c>
      <c r="M89">
        <f t="shared" si="7"/>
        <v>18</v>
      </c>
    </row>
    <row r="90" spans="1:13" x14ac:dyDescent="0.25">
      <c r="A90" s="11"/>
      <c r="B90" s="12"/>
      <c r="C90" s="9" t="s">
        <v>114</v>
      </c>
      <c r="D90" s="9" t="s">
        <v>115</v>
      </c>
      <c r="E90" s="9" t="s">
        <v>115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1485</v>
      </c>
      <c r="H91" s="9" t="s">
        <v>70</v>
      </c>
      <c r="I91" s="3" t="s">
        <v>1288</v>
      </c>
      <c r="J91" s="13" t="s">
        <v>1486</v>
      </c>
      <c r="K91" s="14" t="s">
        <v>1487</v>
      </c>
      <c r="L91" s="17">
        <f t="shared" si="6"/>
        <v>1.5763888888888911E-2</v>
      </c>
      <c r="M91">
        <f t="shared" si="7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1488</v>
      </c>
      <c r="H92" s="9" t="s">
        <v>70</v>
      </c>
      <c r="I92" s="3" t="s">
        <v>1288</v>
      </c>
      <c r="J92" s="13" t="s">
        <v>1489</v>
      </c>
      <c r="K92" s="14" t="s">
        <v>1490</v>
      </c>
      <c r="L92" s="17">
        <f t="shared" si="6"/>
        <v>2.0428240740740761E-2</v>
      </c>
      <c r="M92">
        <f t="shared" si="7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1491</v>
      </c>
      <c r="H93" s="9" t="s">
        <v>70</v>
      </c>
      <c r="I93" s="3" t="s">
        <v>1288</v>
      </c>
      <c r="J93" s="13" t="s">
        <v>1492</v>
      </c>
      <c r="K93" s="14" t="s">
        <v>1493</v>
      </c>
      <c r="L93" s="17">
        <f t="shared" si="6"/>
        <v>1.3344907407407458E-2</v>
      </c>
      <c r="M93">
        <f t="shared" si="7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1494</v>
      </c>
      <c r="H94" s="9" t="s">
        <v>70</v>
      </c>
      <c r="I94" s="3" t="s">
        <v>1288</v>
      </c>
      <c r="J94" s="13" t="s">
        <v>1495</v>
      </c>
      <c r="K94" s="14" t="s">
        <v>1496</v>
      </c>
      <c r="L94" s="17">
        <f t="shared" si="6"/>
        <v>2.532407407407411E-2</v>
      </c>
      <c r="M94">
        <f t="shared" si="7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1497</v>
      </c>
      <c r="H95" s="9" t="s">
        <v>70</v>
      </c>
      <c r="I95" s="3" t="s">
        <v>1288</v>
      </c>
      <c r="J95" s="13" t="s">
        <v>1498</v>
      </c>
      <c r="K95" s="14" t="s">
        <v>1499</v>
      </c>
      <c r="L95" s="17">
        <f t="shared" si="6"/>
        <v>2.7870370370370379E-2</v>
      </c>
      <c r="M95">
        <f t="shared" si="7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1500</v>
      </c>
      <c r="H96" s="9" t="s">
        <v>70</v>
      </c>
      <c r="I96" s="3" t="s">
        <v>1288</v>
      </c>
      <c r="J96" s="13" t="s">
        <v>1501</v>
      </c>
      <c r="K96" s="14" t="s">
        <v>1502</v>
      </c>
      <c r="L96" s="17">
        <f t="shared" si="6"/>
        <v>2.1608796296296306E-2</v>
      </c>
      <c r="M96">
        <f t="shared" si="7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1503</v>
      </c>
      <c r="H97" s="9" t="s">
        <v>70</v>
      </c>
      <c r="I97" s="3" t="s">
        <v>1288</v>
      </c>
      <c r="J97" s="13" t="s">
        <v>1504</v>
      </c>
      <c r="K97" s="14" t="s">
        <v>1505</v>
      </c>
      <c r="L97" s="17">
        <f t="shared" si="6"/>
        <v>2.0081018518518512E-2</v>
      </c>
      <c r="M97">
        <f t="shared" si="7"/>
        <v>15</v>
      </c>
    </row>
    <row r="98" spans="1:13" x14ac:dyDescent="0.25">
      <c r="A98" s="11"/>
      <c r="B98" s="12"/>
      <c r="C98" s="12"/>
      <c r="D98" s="12"/>
      <c r="E98" s="12"/>
      <c r="F98" s="12"/>
      <c r="G98" s="9" t="s">
        <v>1506</v>
      </c>
      <c r="H98" s="9" t="s">
        <v>70</v>
      </c>
      <c r="I98" s="3" t="s">
        <v>1288</v>
      </c>
      <c r="J98" s="13" t="s">
        <v>1507</v>
      </c>
      <c r="K98" s="14" t="s">
        <v>1508</v>
      </c>
      <c r="L98" s="17">
        <f t="shared" si="6"/>
        <v>2.2499999999999964E-2</v>
      </c>
      <c r="M98">
        <f t="shared" si="7"/>
        <v>15</v>
      </c>
    </row>
    <row r="99" spans="1:13" x14ac:dyDescent="0.25">
      <c r="A99" s="11"/>
      <c r="B99" s="12"/>
      <c r="C99" s="9" t="s">
        <v>128</v>
      </c>
      <c r="D99" s="9" t="s">
        <v>129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246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1509</v>
      </c>
      <c r="H101" s="9" t="s">
        <v>70</v>
      </c>
      <c r="I101" s="3" t="s">
        <v>1288</v>
      </c>
      <c r="J101" s="13" t="s">
        <v>1510</v>
      </c>
      <c r="K101" s="14" t="s">
        <v>1511</v>
      </c>
      <c r="L101" s="17">
        <f t="shared" si="6"/>
        <v>1.2534722222222239E-2</v>
      </c>
      <c r="M101">
        <f t="shared" si="7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1512</v>
      </c>
      <c r="H102" s="9" t="s">
        <v>70</v>
      </c>
      <c r="I102" s="3" t="s">
        <v>1288</v>
      </c>
      <c r="J102" s="13" t="s">
        <v>1513</v>
      </c>
      <c r="K102" s="14" t="s">
        <v>1514</v>
      </c>
      <c r="L102" s="17">
        <f t="shared" si="6"/>
        <v>2.604166666666663E-2</v>
      </c>
      <c r="M102">
        <f t="shared" si="7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1515</v>
      </c>
      <c r="H103" s="9" t="s">
        <v>70</v>
      </c>
      <c r="I103" s="3" t="s">
        <v>1288</v>
      </c>
      <c r="J103" s="13" t="s">
        <v>1516</v>
      </c>
      <c r="K103" s="14" t="s">
        <v>1517</v>
      </c>
      <c r="L103" s="17">
        <f t="shared" si="6"/>
        <v>1.6076388888888904E-2</v>
      </c>
      <c r="M103">
        <f t="shared" si="7"/>
        <v>7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1518</v>
      </c>
      <c r="H104" s="9" t="s">
        <v>70</v>
      </c>
      <c r="I104" s="3" t="s">
        <v>1288</v>
      </c>
      <c r="J104" s="13" t="s">
        <v>1519</v>
      </c>
      <c r="K104" s="14" t="s">
        <v>1520</v>
      </c>
      <c r="L104" s="17">
        <f t="shared" si="6"/>
        <v>1.5868055555555538E-2</v>
      </c>
      <c r="M104">
        <f t="shared" si="7"/>
        <v>7</v>
      </c>
    </row>
    <row r="105" spans="1:13" x14ac:dyDescent="0.25">
      <c r="A105" s="11"/>
      <c r="B105" s="12"/>
      <c r="C105" s="12"/>
      <c r="D105" s="12"/>
      <c r="E105" s="9" t="s">
        <v>250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1521</v>
      </c>
      <c r="H106" s="9" t="s">
        <v>70</v>
      </c>
      <c r="I106" s="3" t="s">
        <v>1288</v>
      </c>
      <c r="J106" s="13" t="s">
        <v>1522</v>
      </c>
      <c r="K106" s="14" t="s">
        <v>1523</v>
      </c>
      <c r="L106" s="17">
        <f t="shared" si="6"/>
        <v>2.1458333333333357E-2</v>
      </c>
      <c r="M106">
        <f t="shared" si="7"/>
        <v>9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1524</v>
      </c>
      <c r="H107" s="9" t="s">
        <v>70</v>
      </c>
      <c r="I107" s="3" t="s">
        <v>1288</v>
      </c>
      <c r="J107" s="13" t="s">
        <v>1525</v>
      </c>
      <c r="K107" s="14" t="s">
        <v>1526</v>
      </c>
      <c r="L107" s="17">
        <f t="shared" si="6"/>
        <v>1.8530092592592584E-2</v>
      </c>
      <c r="M107">
        <f t="shared" si="7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1527</v>
      </c>
      <c r="H108" s="9" t="s">
        <v>70</v>
      </c>
      <c r="I108" s="3" t="s">
        <v>1288</v>
      </c>
      <c r="J108" s="13" t="s">
        <v>1528</v>
      </c>
      <c r="K108" s="14" t="s">
        <v>1529</v>
      </c>
      <c r="L108" s="17">
        <f t="shared" si="6"/>
        <v>2.0104166666666645E-2</v>
      </c>
      <c r="M108">
        <f t="shared" si="7"/>
        <v>11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1530</v>
      </c>
      <c r="H109" s="9" t="s">
        <v>70</v>
      </c>
      <c r="I109" s="3" t="s">
        <v>1288</v>
      </c>
      <c r="J109" s="13" t="s">
        <v>1531</v>
      </c>
      <c r="K109" s="14" t="s">
        <v>1532</v>
      </c>
      <c r="L109" s="17">
        <f t="shared" si="6"/>
        <v>1.3668981481481435E-2</v>
      </c>
      <c r="M109">
        <f t="shared" si="7"/>
        <v>12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1533</v>
      </c>
      <c r="H110" s="9" t="s">
        <v>70</v>
      </c>
      <c r="I110" s="3" t="s">
        <v>1288</v>
      </c>
      <c r="J110" s="13" t="s">
        <v>1534</v>
      </c>
      <c r="K110" s="14" t="s">
        <v>1535</v>
      </c>
      <c r="L110" s="17">
        <f t="shared" si="6"/>
        <v>1.6817129629629668E-2</v>
      </c>
      <c r="M110">
        <f t="shared" si="7"/>
        <v>15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1536</v>
      </c>
      <c r="H111" s="9" t="s">
        <v>70</v>
      </c>
      <c r="I111" s="3" t="s">
        <v>1288</v>
      </c>
      <c r="J111" s="13" t="s">
        <v>1537</v>
      </c>
      <c r="K111" s="14" t="s">
        <v>1538</v>
      </c>
      <c r="L111" s="17">
        <f t="shared" si="6"/>
        <v>1.793981481481477E-2</v>
      </c>
      <c r="M111">
        <f t="shared" si="7"/>
        <v>15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1539</v>
      </c>
      <c r="H112" s="9" t="s">
        <v>70</v>
      </c>
      <c r="I112" s="3" t="s">
        <v>1288</v>
      </c>
      <c r="J112" s="13" t="s">
        <v>1540</v>
      </c>
      <c r="K112" s="14" t="s">
        <v>1541</v>
      </c>
      <c r="L112" s="17">
        <f t="shared" si="6"/>
        <v>2.4768518518518468E-2</v>
      </c>
      <c r="M112">
        <f t="shared" si="7"/>
        <v>15</v>
      </c>
    </row>
    <row r="113" spans="1:13" x14ac:dyDescent="0.25">
      <c r="A113" s="11"/>
      <c r="B113" s="12"/>
      <c r="C113" s="9" t="s">
        <v>139</v>
      </c>
      <c r="D113" s="9" t="s">
        <v>140</v>
      </c>
      <c r="E113" s="9" t="s">
        <v>140</v>
      </c>
      <c r="F113" s="9" t="s">
        <v>15</v>
      </c>
      <c r="G113" s="9" t="s">
        <v>1542</v>
      </c>
      <c r="H113" s="9" t="s">
        <v>70</v>
      </c>
      <c r="I113" s="3" t="s">
        <v>1288</v>
      </c>
      <c r="J113" s="13" t="s">
        <v>1543</v>
      </c>
      <c r="K113" s="14" t="s">
        <v>1544</v>
      </c>
      <c r="L113" s="17">
        <f t="shared" si="6"/>
        <v>1.8784722222222217E-2</v>
      </c>
      <c r="M113">
        <f t="shared" si="7"/>
        <v>3</v>
      </c>
    </row>
    <row r="114" spans="1:13" x14ac:dyDescent="0.25">
      <c r="A114" s="11"/>
      <c r="B114" s="12"/>
      <c r="C114" s="9" t="s">
        <v>46</v>
      </c>
      <c r="D114" s="9" t="s">
        <v>47</v>
      </c>
      <c r="E114" s="10" t="s">
        <v>12</v>
      </c>
      <c r="F114" s="5"/>
      <c r="G114" s="5"/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9" t="s">
        <v>47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1545</v>
      </c>
      <c r="H116" s="9" t="s">
        <v>70</v>
      </c>
      <c r="I116" s="3" t="s">
        <v>1288</v>
      </c>
      <c r="J116" s="13" t="s">
        <v>1546</v>
      </c>
      <c r="K116" s="14" t="s">
        <v>1547</v>
      </c>
      <c r="L116" s="17">
        <f t="shared" si="6"/>
        <v>1.7638888888888982E-2</v>
      </c>
      <c r="M116">
        <f t="shared" si="7"/>
        <v>18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1548</v>
      </c>
      <c r="H117" s="9" t="s">
        <v>70</v>
      </c>
      <c r="I117" s="3" t="s">
        <v>1288</v>
      </c>
      <c r="J117" s="13" t="s">
        <v>1549</v>
      </c>
      <c r="K117" s="14" t="s">
        <v>1550</v>
      </c>
      <c r="L117" s="17">
        <f t="shared" si="6"/>
        <v>1.1261574074074021E-2</v>
      </c>
      <c r="M117">
        <f t="shared" si="7"/>
        <v>22</v>
      </c>
    </row>
    <row r="118" spans="1:13" x14ac:dyDescent="0.25">
      <c r="A118" s="11"/>
      <c r="B118" s="12"/>
      <c r="C118" s="12"/>
      <c r="D118" s="12"/>
      <c r="E118" s="9" t="s">
        <v>51</v>
      </c>
      <c r="F118" s="9" t="s">
        <v>15</v>
      </c>
      <c r="G118" s="9" t="s">
        <v>1551</v>
      </c>
      <c r="H118" s="9" t="s">
        <v>70</v>
      </c>
      <c r="I118" s="3" t="s">
        <v>1288</v>
      </c>
      <c r="J118" s="13" t="s">
        <v>1552</v>
      </c>
      <c r="K118" s="14" t="s">
        <v>1553</v>
      </c>
      <c r="L118" s="17">
        <f t="shared" si="6"/>
        <v>1.8854166666666644E-2</v>
      </c>
      <c r="M118">
        <f t="shared" si="7"/>
        <v>4</v>
      </c>
    </row>
    <row r="119" spans="1:13" x14ac:dyDescent="0.25">
      <c r="A119" s="11"/>
      <c r="B119" s="12"/>
      <c r="C119" s="9" t="s">
        <v>169</v>
      </c>
      <c r="D119" s="9" t="s">
        <v>170</v>
      </c>
      <c r="E119" s="9" t="s">
        <v>170</v>
      </c>
      <c r="F119" s="9" t="s">
        <v>15</v>
      </c>
      <c r="G119" s="9" t="s">
        <v>1554</v>
      </c>
      <c r="H119" s="9" t="s">
        <v>70</v>
      </c>
      <c r="I119" s="3" t="s">
        <v>1288</v>
      </c>
      <c r="J119" s="13" t="s">
        <v>1555</v>
      </c>
      <c r="K119" s="14" t="s">
        <v>1556</v>
      </c>
      <c r="L119" s="17">
        <f t="shared" si="6"/>
        <v>2.7592592592592557E-2</v>
      </c>
      <c r="M119">
        <f t="shared" si="7"/>
        <v>10</v>
      </c>
    </row>
    <row r="120" spans="1:13" x14ac:dyDescent="0.25">
      <c r="A120" s="11"/>
      <c r="B120" s="12"/>
      <c r="C120" s="9" t="s">
        <v>317</v>
      </c>
      <c r="D120" s="9" t="s">
        <v>318</v>
      </c>
      <c r="E120" s="9" t="s">
        <v>318</v>
      </c>
      <c r="F120" s="9" t="s">
        <v>15</v>
      </c>
      <c r="G120" s="9" t="s">
        <v>1557</v>
      </c>
      <c r="H120" s="9" t="s">
        <v>70</v>
      </c>
      <c r="I120" s="3" t="s">
        <v>1288</v>
      </c>
      <c r="J120" s="13" t="s">
        <v>1214</v>
      </c>
      <c r="K120" s="14" t="s">
        <v>1558</v>
      </c>
      <c r="L120" s="17">
        <f t="shared" si="6"/>
        <v>1.443287037037036E-2</v>
      </c>
      <c r="M120">
        <f t="shared" si="7"/>
        <v>3</v>
      </c>
    </row>
    <row r="121" spans="1:13" x14ac:dyDescent="0.25">
      <c r="A121" s="11"/>
      <c r="B121" s="12"/>
      <c r="C121" s="9" t="s">
        <v>322</v>
      </c>
      <c r="D121" s="9" t="s">
        <v>323</v>
      </c>
      <c r="E121" s="10" t="s">
        <v>12</v>
      </c>
      <c r="F121" s="5"/>
      <c r="G121" s="5"/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9" t="s">
        <v>324</v>
      </c>
      <c r="F122" s="9" t="s">
        <v>15</v>
      </c>
      <c r="G122" s="9" t="s">
        <v>1559</v>
      </c>
      <c r="H122" s="9" t="s">
        <v>326</v>
      </c>
      <c r="I122" s="3" t="s">
        <v>1288</v>
      </c>
      <c r="J122" s="13" t="s">
        <v>1560</v>
      </c>
      <c r="K122" s="14" t="s">
        <v>1561</v>
      </c>
      <c r="L122" s="17">
        <f t="shared" si="6"/>
        <v>2.5231481481481466E-2</v>
      </c>
      <c r="M122">
        <f t="shared" si="7"/>
        <v>18</v>
      </c>
    </row>
    <row r="123" spans="1:13" x14ac:dyDescent="0.25">
      <c r="A123" s="11"/>
      <c r="B123" s="12"/>
      <c r="C123" s="12"/>
      <c r="D123" s="12"/>
      <c r="E123" s="9" t="s">
        <v>323</v>
      </c>
      <c r="F123" s="9" t="s">
        <v>15</v>
      </c>
      <c r="G123" s="9" t="s">
        <v>1562</v>
      </c>
      <c r="H123" s="9" t="s">
        <v>326</v>
      </c>
      <c r="I123" s="3" t="s">
        <v>1288</v>
      </c>
      <c r="J123" s="13" t="s">
        <v>1563</v>
      </c>
      <c r="K123" s="14" t="s">
        <v>1564</v>
      </c>
      <c r="L123" s="17">
        <f t="shared" si="6"/>
        <v>2.8229166666666694E-2</v>
      </c>
      <c r="M123">
        <f t="shared" si="7"/>
        <v>9</v>
      </c>
    </row>
    <row r="124" spans="1:13" x14ac:dyDescent="0.25">
      <c r="A124" s="11"/>
      <c r="B124" s="12"/>
      <c r="C124" s="9" t="s">
        <v>174</v>
      </c>
      <c r="D124" s="9" t="s">
        <v>175</v>
      </c>
      <c r="E124" s="9" t="s">
        <v>175</v>
      </c>
      <c r="F124" s="9" t="s">
        <v>15</v>
      </c>
      <c r="G124" s="9" t="s">
        <v>1565</v>
      </c>
      <c r="H124" s="9" t="s">
        <v>70</v>
      </c>
      <c r="I124" s="3" t="s">
        <v>1288</v>
      </c>
      <c r="J124" s="13" t="s">
        <v>1566</v>
      </c>
      <c r="K124" s="14" t="s">
        <v>1567</v>
      </c>
      <c r="L124" s="17">
        <f t="shared" si="6"/>
        <v>1.9421296296296298E-2</v>
      </c>
      <c r="M124">
        <f t="shared" si="7"/>
        <v>10</v>
      </c>
    </row>
    <row r="125" spans="1:13" x14ac:dyDescent="0.25">
      <c r="A125" s="11"/>
      <c r="B125" s="12"/>
      <c r="C125" s="9" t="s">
        <v>184</v>
      </c>
      <c r="D125" s="9" t="s">
        <v>185</v>
      </c>
      <c r="E125" s="9" t="s">
        <v>185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1568</v>
      </c>
      <c r="H126" s="9" t="s">
        <v>70</v>
      </c>
      <c r="I126" s="3" t="s">
        <v>1288</v>
      </c>
      <c r="J126" s="13" t="s">
        <v>1569</v>
      </c>
      <c r="K126" s="14" t="s">
        <v>1570</v>
      </c>
      <c r="L126" s="17">
        <f t="shared" si="6"/>
        <v>1.3738425925925918E-2</v>
      </c>
      <c r="M126">
        <f t="shared" si="7"/>
        <v>3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1571</v>
      </c>
      <c r="H127" s="9" t="s">
        <v>70</v>
      </c>
      <c r="I127" s="3" t="s">
        <v>1288</v>
      </c>
      <c r="J127" s="13" t="s">
        <v>1572</v>
      </c>
      <c r="K127" s="14" t="s">
        <v>1573</v>
      </c>
      <c r="L127" s="17">
        <f t="shared" si="6"/>
        <v>2.090277777777777E-2</v>
      </c>
      <c r="M127">
        <f t="shared" si="7"/>
        <v>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1574</v>
      </c>
      <c r="H128" s="9" t="s">
        <v>70</v>
      </c>
      <c r="I128" s="3" t="s">
        <v>1288</v>
      </c>
      <c r="J128" s="13" t="s">
        <v>1575</v>
      </c>
      <c r="K128" s="14" t="s">
        <v>1576</v>
      </c>
      <c r="L128" s="17">
        <f t="shared" si="6"/>
        <v>1.418981481481485E-2</v>
      </c>
      <c r="M128">
        <f t="shared" si="7"/>
        <v>19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1577</v>
      </c>
      <c r="H129" s="9" t="s">
        <v>70</v>
      </c>
      <c r="I129" s="3" t="s">
        <v>1288</v>
      </c>
      <c r="J129" s="13" t="s">
        <v>1578</v>
      </c>
      <c r="K129" s="14" t="s">
        <v>1579</v>
      </c>
      <c r="L129" s="17">
        <f t="shared" si="6"/>
        <v>1.3622685185185168E-2</v>
      </c>
      <c r="M129">
        <f t="shared" si="7"/>
        <v>23</v>
      </c>
    </row>
    <row r="130" spans="1:13" x14ac:dyDescent="0.25">
      <c r="A130" s="3" t="s">
        <v>385</v>
      </c>
      <c r="B130" s="9" t="s">
        <v>386</v>
      </c>
      <c r="C130" s="10" t="s">
        <v>12</v>
      </c>
      <c r="D130" s="5"/>
      <c r="E130" s="5"/>
      <c r="F130" s="5"/>
      <c r="G130" s="5"/>
      <c r="H130" s="5"/>
      <c r="I130" s="6"/>
      <c r="J130" s="7"/>
      <c r="K130" s="8"/>
    </row>
    <row r="131" spans="1:13" x14ac:dyDescent="0.25">
      <c r="A131" s="11"/>
      <c r="B131" s="12"/>
      <c r="C131" s="9" t="s">
        <v>817</v>
      </c>
      <c r="D131" s="9" t="s">
        <v>818</v>
      </c>
      <c r="E131" s="9" t="s">
        <v>818</v>
      </c>
      <c r="F131" s="9" t="s">
        <v>389</v>
      </c>
      <c r="G131" s="9" t="s">
        <v>1580</v>
      </c>
      <c r="H131" s="9" t="s">
        <v>70</v>
      </c>
      <c r="I131" s="3" t="s">
        <v>1288</v>
      </c>
      <c r="J131" s="13" t="s">
        <v>1581</v>
      </c>
      <c r="K131" s="14" t="s">
        <v>1582</v>
      </c>
      <c r="L131" s="17">
        <f t="shared" ref="L131:L143" si="8">K131-J131</f>
        <v>1.3449074074074141E-2</v>
      </c>
      <c r="M131">
        <f t="shared" ref="M131:M143" si="9">HOUR(J131)</f>
        <v>14</v>
      </c>
    </row>
    <row r="132" spans="1:13" x14ac:dyDescent="0.25">
      <c r="A132" s="11"/>
      <c r="B132" s="12"/>
      <c r="C132" s="9" t="s">
        <v>387</v>
      </c>
      <c r="D132" s="9" t="s">
        <v>388</v>
      </c>
      <c r="E132" s="9" t="s">
        <v>388</v>
      </c>
      <c r="F132" s="9" t="s">
        <v>389</v>
      </c>
      <c r="G132" s="9" t="s">
        <v>1583</v>
      </c>
      <c r="H132" s="9" t="s">
        <v>70</v>
      </c>
      <c r="I132" s="3" t="s">
        <v>1288</v>
      </c>
      <c r="J132" s="13" t="s">
        <v>1584</v>
      </c>
      <c r="K132" s="14" t="s">
        <v>1585</v>
      </c>
      <c r="L132" s="17">
        <f t="shared" si="8"/>
        <v>1.6574074074074074E-2</v>
      </c>
      <c r="M132">
        <f t="shared" si="9"/>
        <v>11</v>
      </c>
    </row>
    <row r="133" spans="1:13" x14ac:dyDescent="0.25">
      <c r="A133" s="3" t="s">
        <v>393</v>
      </c>
      <c r="B133" s="9" t="s">
        <v>394</v>
      </c>
      <c r="C133" s="10" t="s">
        <v>12</v>
      </c>
      <c r="D133" s="5"/>
      <c r="E133" s="5"/>
      <c r="F133" s="5"/>
      <c r="G133" s="5"/>
      <c r="H133" s="5"/>
      <c r="I133" s="6"/>
      <c r="J133" s="7"/>
      <c r="K133" s="8"/>
    </row>
    <row r="134" spans="1:13" x14ac:dyDescent="0.25">
      <c r="A134" s="11"/>
      <c r="B134" s="12"/>
      <c r="C134" s="9" t="s">
        <v>832</v>
      </c>
      <c r="D134" s="9" t="s">
        <v>833</v>
      </c>
      <c r="E134" s="9" t="s">
        <v>834</v>
      </c>
      <c r="F134" s="9" t="s">
        <v>15</v>
      </c>
      <c r="G134" s="9" t="s">
        <v>1586</v>
      </c>
      <c r="H134" s="9" t="s">
        <v>70</v>
      </c>
      <c r="I134" s="3" t="s">
        <v>1288</v>
      </c>
      <c r="J134" s="13" t="s">
        <v>1587</v>
      </c>
      <c r="K134" s="14" t="s">
        <v>1588</v>
      </c>
      <c r="L134" s="17">
        <f t="shared" si="8"/>
        <v>3.1412037037036988E-2</v>
      </c>
      <c r="M134">
        <f t="shared" si="9"/>
        <v>15</v>
      </c>
    </row>
    <row r="135" spans="1:13" x14ac:dyDescent="0.25">
      <c r="A135" s="11"/>
      <c r="B135" s="12"/>
      <c r="C135" s="9" t="s">
        <v>841</v>
      </c>
      <c r="D135" s="9" t="s">
        <v>842</v>
      </c>
      <c r="E135" s="10" t="s">
        <v>12</v>
      </c>
      <c r="F135" s="5"/>
      <c r="G135" s="5"/>
      <c r="H135" s="5"/>
      <c r="I135" s="6"/>
      <c r="J135" s="7"/>
      <c r="K135" s="8"/>
      <c r="L135" s="17">
        <f t="shared" si="8"/>
        <v>0</v>
      </c>
    </row>
    <row r="136" spans="1:13" x14ac:dyDescent="0.25">
      <c r="A136" s="11"/>
      <c r="B136" s="12"/>
      <c r="C136" s="12"/>
      <c r="D136" s="12"/>
      <c r="E136" s="9" t="s">
        <v>1243</v>
      </c>
      <c r="F136" s="9" t="s">
        <v>15</v>
      </c>
      <c r="G136" s="9" t="s">
        <v>1589</v>
      </c>
      <c r="H136" s="9" t="s">
        <v>70</v>
      </c>
      <c r="I136" s="3" t="s">
        <v>1288</v>
      </c>
      <c r="J136" s="13" t="s">
        <v>1590</v>
      </c>
      <c r="K136" s="14" t="s">
        <v>1591</v>
      </c>
      <c r="L136" s="17">
        <f t="shared" si="8"/>
        <v>1.7812500000000009E-2</v>
      </c>
      <c r="M136">
        <f t="shared" si="9"/>
        <v>9</v>
      </c>
    </row>
    <row r="137" spans="1:13" x14ac:dyDescent="0.25">
      <c r="A137" s="11"/>
      <c r="B137" s="12"/>
      <c r="C137" s="12"/>
      <c r="D137" s="12"/>
      <c r="E137" s="9" t="s">
        <v>843</v>
      </c>
      <c r="F137" s="9" t="s">
        <v>15</v>
      </c>
      <c r="G137" s="9" t="s">
        <v>1592</v>
      </c>
      <c r="H137" s="9" t="s">
        <v>70</v>
      </c>
      <c r="I137" s="3" t="s">
        <v>1288</v>
      </c>
      <c r="J137" s="13" t="s">
        <v>1593</v>
      </c>
      <c r="K137" s="14" t="s">
        <v>1594</v>
      </c>
      <c r="L137" s="17">
        <f t="shared" si="8"/>
        <v>1.5474537037037023E-2</v>
      </c>
      <c r="M137">
        <f t="shared" si="9"/>
        <v>2</v>
      </c>
    </row>
    <row r="138" spans="1:13" x14ac:dyDescent="0.25">
      <c r="A138" s="11"/>
      <c r="B138" s="12"/>
      <c r="C138" s="9" t="s">
        <v>395</v>
      </c>
      <c r="D138" s="9" t="s">
        <v>396</v>
      </c>
      <c r="E138" s="9" t="s">
        <v>396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1595</v>
      </c>
      <c r="H139" s="9" t="s">
        <v>70</v>
      </c>
      <c r="I139" s="3" t="s">
        <v>1288</v>
      </c>
      <c r="J139" s="13" t="s">
        <v>1596</v>
      </c>
      <c r="K139" s="14" t="s">
        <v>1597</v>
      </c>
      <c r="L139" s="17">
        <f t="shared" si="8"/>
        <v>2.6631944444444416E-2</v>
      </c>
      <c r="M139">
        <f t="shared" si="9"/>
        <v>4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1598</v>
      </c>
      <c r="H140" s="9" t="s">
        <v>70</v>
      </c>
      <c r="I140" s="3" t="s">
        <v>1288</v>
      </c>
      <c r="J140" s="13" t="s">
        <v>1599</v>
      </c>
      <c r="K140" s="14" t="s">
        <v>1600</v>
      </c>
      <c r="L140" s="17">
        <f t="shared" si="8"/>
        <v>1.7928240740740786E-2</v>
      </c>
      <c r="M140">
        <f t="shared" si="9"/>
        <v>10</v>
      </c>
    </row>
    <row r="141" spans="1:13" x14ac:dyDescent="0.25">
      <c r="A141" s="11"/>
      <c r="B141" s="12"/>
      <c r="C141" s="9" t="s">
        <v>1222</v>
      </c>
      <c r="D141" s="9" t="s">
        <v>1223</v>
      </c>
      <c r="E141" s="9" t="s">
        <v>1224</v>
      </c>
      <c r="F141" s="9" t="s">
        <v>15</v>
      </c>
      <c r="G141" s="9" t="s">
        <v>1601</v>
      </c>
      <c r="H141" s="9" t="s">
        <v>70</v>
      </c>
      <c r="I141" s="3" t="s">
        <v>1288</v>
      </c>
      <c r="J141" s="13" t="s">
        <v>1602</v>
      </c>
      <c r="K141" s="14" t="s">
        <v>1603</v>
      </c>
      <c r="L141" s="17">
        <f t="shared" si="8"/>
        <v>2.0914351851851809E-2</v>
      </c>
      <c r="M141">
        <f t="shared" si="9"/>
        <v>6</v>
      </c>
    </row>
    <row r="142" spans="1:13" x14ac:dyDescent="0.25">
      <c r="A142" s="11"/>
      <c r="B142" s="12"/>
      <c r="C142" s="9" t="s">
        <v>433</v>
      </c>
      <c r="D142" s="9" t="s">
        <v>434</v>
      </c>
      <c r="E142" s="9" t="s">
        <v>435</v>
      </c>
      <c r="F142" s="9" t="s">
        <v>15</v>
      </c>
      <c r="G142" s="9" t="s">
        <v>1604</v>
      </c>
      <c r="H142" s="9" t="s">
        <v>70</v>
      </c>
      <c r="I142" s="3" t="s">
        <v>1288</v>
      </c>
      <c r="J142" s="13" t="s">
        <v>1605</v>
      </c>
      <c r="K142" s="14" t="s">
        <v>1606</v>
      </c>
      <c r="L142" s="17">
        <f t="shared" si="8"/>
        <v>1.4085648148148167E-2</v>
      </c>
      <c r="M142">
        <f t="shared" si="9"/>
        <v>11</v>
      </c>
    </row>
    <row r="143" spans="1:13" x14ac:dyDescent="0.25">
      <c r="A143" s="3" t="s">
        <v>445</v>
      </c>
      <c r="B143" s="3" t="s">
        <v>446</v>
      </c>
      <c r="C143" s="3" t="s">
        <v>453</v>
      </c>
      <c r="D143" s="3" t="s">
        <v>454</v>
      </c>
      <c r="E143" s="3" t="s">
        <v>455</v>
      </c>
      <c r="F143" s="3" t="s">
        <v>15</v>
      </c>
      <c r="G143" s="3" t="s">
        <v>1607</v>
      </c>
      <c r="H143" s="3" t="s">
        <v>17</v>
      </c>
      <c r="I143" s="3" t="s">
        <v>1288</v>
      </c>
      <c r="J143" s="15" t="s">
        <v>1608</v>
      </c>
      <c r="K143" s="16" t="s">
        <v>1609</v>
      </c>
      <c r="L143" s="17">
        <f t="shared" si="8"/>
        <v>2.9826388888888888E-2</v>
      </c>
      <c r="M143">
        <f t="shared" si="9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92"/>
  <sheetViews>
    <sheetView workbookViewId="0">
      <selection activeCell="Q38" sqref="Q3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8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1611</v>
      </c>
      <c r="R1" s="18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2.5833333333333335</v>
      </c>
      <c r="R2" s="18">
        <v>0</v>
      </c>
      <c r="S2" s="17">
        <f>AVERAGE($R$4:$R$20,$R$23)</f>
        <v>1.9336626432980598E-2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2.5833333333333335</v>
      </c>
      <c r="R3" s="18">
        <v>0</v>
      </c>
      <c r="S3" s="17">
        <f t="shared" ref="S3:S25" si="1">AVERAGE($R$4:$R$20,$R$23)</f>
        <v>1.9336626432980598E-2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1612</v>
      </c>
      <c r="H4" s="9" t="s">
        <v>17</v>
      </c>
      <c r="I4" s="3" t="s">
        <v>1613</v>
      </c>
      <c r="J4" s="13" t="s">
        <v>1614</v>
      </c>
      <c r="K4" s="14" t="s">
        <v>1615</v>
      </c>
      <c r="M4">
        <f t="shared" ref="M4:M66" si="2">HOUR(J4)</f>
        <v>11</v>
      </c>
      <c r="O4">
        <v>2</v>
      </c>
      <c r="P4">
        <f>COUNTIF(M:M,"2")</f>
        <v>2</v>
      </c>
      <c r="Q4">
        <f t="shared" si="0"/>
        <v>2.5833333333333335</v>
      </c>
      <c r="R4" s="18">
        <f t="shared" ref="R4:R20" si="3">AVERAGEIF(M3:M401,  O4, L3:L401)</f>
        <v>1.5983796296296288E-2</v>
      </c>
      <c r="S4" s="17">
        <f t="shared" si="1"/>
        <v>1.9336626432980598E-2</v>
      </c>
    </row>
    <row r="5" spans="1:19" x14ac:dyDescent="0.25">
      <c r="A5" s="11"/>
      <c r="B5" s="12"/>
      <c r="C5" s="9" t="s">
        <v>1616</v>
      </c>
      <c r="D5" s="9" t="s">
        <v>1617</v>
      </c>
      <c r="E5" s="9" t="s">
        <v>1617</v>
      </c>
      <c r="F5" s="9" t="s">
        <v>15</v>
      </c>
      <c r="G5" s="9" t="s">
        <v>1618</v>
      </c>
      <c r="H5" s="9" t="s">
        <v>17</v>
      </c>
      <c r="I5" s="3" t="s">
        <v>1613</v>
      </c>
      <c r="J5" s="13" t="s">
        <v>1619</v>
      </c>
      <c r="K5" s="14" t="s">
        <v>1620</v>
      </c>
      <c r="L5" s="17">
        <f t="shared" ref="L5:L66" si="4">K5-J5</f>
        <v>1.5902777777777766E-2</v>
      </c>
      <c r="M5">
        <f t="shared" si="2"/>
        <v>7</v>
      </c>
      <c r="O5">
        <v>3</v>
      </c>
      <c r="P5">
        <f>COUNTIF(M:M,"3")</f>
        <v>5</v>
      </c>
      <c r="Q5">
        <f t="shared" si="0"/>
        <v>2.5833333333333335</v>
      </c>
      <c r="R5" s="18">
        <f t="shared" si="3"/>
        <v>2.1828703703703711E-2</v>
      </c>
      <c r="S5" s="17">
        <f t="shared" si="1"/>
        <v>1.9336626432980598E-2</v>
      </c>
    </row>
    <row r="6" spans="1:19" x14ac:dyDescent="0.25">
      <c r="A6" s="11"/>
      <c r="B6" s="12"/>
      <c r="C6" s="9" t="s">
        <v>917</v>
      </c>
      <c r="D6" s="9" t="s">
        <v>918</v>
      </c>
      <c r="E6" s="9" t="s">
        <v>918</v>
      </c>
      <c r="F6" s="9" t="s">
        <v>15</v>
      </c>
      <c r="G6" s="9" t="s">
        <v>1621</v>
      </c>
      <c r="H6" s="9" t="s">
        <v>17</v>
      </c>
      <c r="I6" s="3" t="s">
        <v>1613</v>
      </c>
      <c r="J6" s="13" t="s">
        <v>1622</v>
      </c>
      <c r="K6" s="14" t="s">
        <v>1623</v>
      </c>
      <c r="L6" s="17">
        <f t="shared" si="4"/>
        <v>2.5740740740740731E-2</v>
      </c>
      <c r="M6">
        <f t="shared" si="2"/>
        <v>6</v>
      </c>
      <c r="O6">
        <v>4</v>
      </c>
      <c r="P6">
        <f>COUNTIF(M:M,"4")</f>
        <v>1</v>
      </c>
      <c r="Q6">
        <f t="shared" si="0"/>
        <v>2.5833333333333335</v>
      </c>
      <c r="R6" s="18">
        <f t="shared" si="3"/>
        <v>1.5069444444444441E-2</v>
      </c>
      <c r="S6" s="17">
        <f t="shared" si="1"/>
        <v>1.9336626432980598E-2</v>
      </c>
    </row>
    <row r="7" spans="1:19" x14ac:dyDescent="0.25">
      <c r="A7" s="11"/>
      <c r="B7" s="12"/>
      <c r="C7" s="9" t="s">
        <v>809</v>
      </c>
      <c r="D7" s="9" t="s">
        <v>810</v>
      </c>
      <c r="E7" s="9" t="s">
        <v>810</v>
      </c>
      <c r="F7" s="9" t="s">
        <v>15</v>
      </c>
      <c r="G7" s="9" t="s">
        <v>1624</v>
      </c>
      <c r="H7" s="9" t="s">
        <v>17</v>
      </c>
      <c r="I7" s="3" t="s">
        <v>1613</v>
      </c>
      <c r="J7" s="13" t="s">
        <v>1625</v>
      </c>
      <c r="K7" s="14" t="s">
        <v>1626</v>
      </c>
      <c r="L7" s="17">
        <f t="shared" si="4"/>
        <v>1.7615740740740737E-2</v>
      </c>
      <c r="M7">
        <f t="shared" si="2"/>
        <v>7</v>
      </c>
      <c r="O7">
        <v>5</v>
      </c>
      <c r="P7">
        <f>COUNTIF(M:M,"5")</f>
        <v>2</v>
      </c>
      <c r="Q7">
        <f t="shared" si="0"/>
        <v>2.5833333333333335</v>
      </c>
      <c r="R7" s="18">
        <f t="shared" si="3"/>
        <v>1.3506944444444446E-2</v>
      </c>
      <c r="S7" s="17">
        <f t="shared" si="1"/>
        <v>1.9336626432980598E-2</v>
      </c>
    </row>
    <row r="8" spans="1:19" x14ac:dyDescent="0.25">
      <c r="A8" s="11"/>
      <c r="B8" s="12"/>
      <c r="C8" s="9" t="s">
        <v>322</v>
      </c>
      <c r="D8" s="9" t="s">
        <v>323</v>
      </c>
      <c r="E8" s="9" t="s">
        <v>323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8</v>
      </c>
      <c r="Q8">
        <f t="shared" si="0"/>
        <v>2.5833333333333335</v>
      </c>
      <c r="R8" s="18">
        <f t="shared" si="3"/>
        <v>1.6617063492063489E-2</v>
      </c>
      <c r="S8" s="17">
        <f t="shared" si="1"/>
        <v>1.9336626432980598E-2</v>
      </c>
    </row>
    <row r="9" spans="1:19" x14ac:dyDescent="0.25">
      <c r="A9" s="11"/>
      <c r="B9" s="12"/>
      <c r="C9" s="12"/>
      <c r="D9" s="12"/>
      <c r="E9" s="12"/>
      <c r="F9" s="12"/>
      <c r="G9" s="9" t="s">
        <v>1627</v>
      </c>
      <c r="H9" s="9" t="s">
        <v>17</v>
      </c>
      <c r="I9" s="3" t="s">
        <v>1613</v>
      </c>
      <c r="J9" s="13" t="s">
        <v>1628</v>
      </c>
      <c r="K9" s="14" t="s">
        <v>1629</v>
      </c>
      <c r="L9" s="17">
        <f t="shared" si="4"/>
        <v>2.624999999999994E-2</v>
      </c>
      <c r="M9">
        <f t="shared" si="2"/>
        <v>9</v>
      </c>
      <c r="O9">
        <v>7</v>
      </c>
      <c r="P9">
        <f>COUNTIF(M:M,"7")</f>
        <v>4</v>
      </c>
      <c r="Q9">
        <f t="shared" si="0"/>
        <v>2.5833333333333335</v>
      </c>
      <c r="R9" s="18">
        <f t="shared" si="3"/>
        <v>2.3119212962962959E-2</v>
      </c>
      <c r="S9" s="17">
        <f t="shared" si="1"/>
        <v>1.9336626432980598E-2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1630</v>
      </c>
      <c r="H10" s="9" t="s">
        <v>17</v>
      </c>
      <c r="I10" s="3" t="s">
        <v>1613</v>
      </c>
      <c r="J10" s="13" t="s">
        <v>1631</v>
      </c>
      <c r="K10" s="14" t="s">
        <v>1632</v>
      </c>
      <c r="L10" s="17">
        <f t="shared" si="4"/>
        <v>1.8923611111111072E-2</v>
      </c>
      <c r="M10">
        <f t="shared" si="2"/>
        <v>13</v>
      </c>
      <c r="O10">
        <v>8</v>
      </c>
      <c r="P10">
        <f>COUNTIF(M:M,"8")</f>
        <v>7</v>
      </c>
      <c r="Q10">
        <f t="shared" si="0"/>
        <v>2.5833333333333335</v>
      </c>
      <c r="R10" s="18">
        <f t="shared" si="3"/>
        <v>2.3921957671957667E-2</v>
      </c>
      <c r="S10" s="17">
        <f t="shared" si="1"/>
        <v>1.9336626432980598E-2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1633</v>
      </c>
      <c r="H11" s="9" t="s">
        <v>17</v>
      </c>
      <c r="I11" s="3" t="s">
        <v>1613</v>
      </c>
      <c r="J11" s="13" t="s">
        <v>164</v>
      </c>
      <c r="K11" s="14" t="s">
        <v>1634</v>
      </c>
      <c r="L11" s="17">
        <f t="shared" si="4"/>
        <v>2.0775462962963065E-2</v>
      </c>
      <c r="M11">
        <f t="shared" si="2"/>
        <v>17</v>
      </c>
      <c r="O11">
        <v>9</v>
      </c>
      <c r="P11">
        <f>COUNTIF(M:M,"9")</f>
        <v>5</v>
      </c>
      <c r="Q11">
        <f t="shared" si="0"/>
        <v>2.5833333333333335</v>
      </c>
      <c r="R11" s="18">
        <f t="shared" si="3"/>
        <v>1.9615162037036976E-2</v>
      </c>
      <c r="S11" s="17">
        <f t="shared" si="1"/>
        <v>1.9336626432980598E-2</v>
      </c>
    </row>
    <row r="12" spans="1:19" x14ac:dyDescent="0.25">
      <c r="A12" s="3" t="s">
        <v>29</v>
      </c>
      <c r="B12" s="9" t="s">
        <v>30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6</v>
      </c>
      <c r="Q12">
        <f t="shared" si="0"/>
        <v>2.5833333333333335</v>
      </c>
      <c r="R12" s="18">
        <f t="shared" si="3"/>
        <v>3.7139274691358019E-2</v>
      </c>
      <c r="S12" s="17">
        <f t="shared" si="1"/>
        <v>1.9336626432980598E-2</v>
      </c>
    </row>
    <row r="13" spans="1:19" x14ac:dyDescent="0.25">
      <c r="A13" s="11"/>
      <c r="B13" s="12"/>
      <c r="C13" s="9" t="s">
        <v>31</v>
      </c>
      <c r="D13" s="9" t="s">
        <v>32</v>
      </c>
      <c r="E13" s="9" t="s">
        <v>32</v>
      </c>
      <c r="F13" s="9" t="s">
        <v>15</v>
      </c>
      <c r="G13" s="9" t="s">
        <v>1635</v>
      </c>
      <c r="H13" s="9" t="s">
        <v>17</v>
      </c>
      <c r="I13" s="3" t="s">
        <v>1613</v>
      </c>
      <c r="J13" s="13" t="s">
        <v>1636</v>
      </c>
      <c r="K13" s="14" t="s">
        <v>1637</v>
      </c>
      <c r="L13" s="17">
        <f t="shared" si="4"/>
        <v>2.082175925925922E-2</v>
      </c>
      <c r="M13">
        <f t="shared" si="2"/>
        <v>8</v>
      </c>
      <c r="O13">
        <v>11</v>
      </c>
      <c r="P13">
        <f>COUNTIF(M:M,"11")</f>
        <v>4</v>
      </c>
      <c r="Q13">
        <f t="shared" si="0"/>
        <v>2.5833333333333335</v>
      </c>
      <c r="R13" s="18">
        <f t="shared" si="3"/>
        <v>2.53279320987654E-2</v>
      </c>
      <c r="S13" s="17">
        <f t="shared" si="1"/>
        <v>1.9336626432980598E-2</v>
      </c>
    </row>
    <row r="14" spans="1:19" x14ac:dyDescent="0.25">
      <c r="A14" s="11"/>
      <c r="B14" s="12"/>
      <c r="C14" s="9" t="s">
        <v>36</v>
      </c>
      <c r="D14" s="9" t="s">
        <v>37</v>
      </c>
      <c r="E14" s="9" t="s">
        <v>37</v>
      </c>
      <c r="F14" s="9" t="s">
        <v>15</v>
      </c>
      <c r="G14" s="9" t="s">
        <v>1638</v>
      </c>
      <c r="H14" s="9" t="s">
        <v>17</v>
      </c>
      <c r="I14" s="3" t="s">
        <v>1613</v>
      </c>
      <c r="J14" s="13" t="s">
        <v>1639</v>
      </c>
      <c r="K14" s="14" t="s">
        <v>1640</v>
      </c>
      <c r="L14" s="17">
        <f t="shared" si="4"/>
        <v>2.221064814814816E-2</v>
      </c>
      <c r="M14">
        <f t="shared" si="2"/>
        <v>8</v>
      </c>
      <c r="O14">
        <v>12</v>
      </c>
      <c r="P14">
        <f>COUNTIF(M:M,"12")</f>
        <v>3</v>
      </c>
      <c r="Q14">
        <f t="shared" si="0"/>
        <v>2.5833333333333335</v>
      </c>
      <c r="R14" s="18">
        <f t="shared" si="3"/>
        <v>2.248070987654327E-2</v>
      </c>
      <c r="S14" s="17">
        <f t="shared" si="1"/>
        <v>1.9336626432980598E-2</v>
      </c>
    </row>
    <row r="15" spans="1:19" x14ac:dyDescent="0.25">
      <c r="A15" s="11"/>
      <c r="B15" s="12"/>
      <c r="C15" s="9" t="s">
        <v>41</v>
      </c>
      <c r="D15" s="9" t="s">
        <v>42</v>
      </c>
      <c r="E15" s="9" t="s">
        <v>42</v>
      </c>
      <c r="F15" s="9" t="s">
        <v>15</v>
      </c>
      <c r="G15" s="9" t="s">
        <v>1641</v>
      </c>
      <c r="H15" s="9" t="s">
        <v>17</v>
      </c>
      <c r="I15" s="3" t="s">
        <v>1613</v>
      </c>
      <c r="J15" s="13" t="s">
        <v>1642</v>
      </c>
      <c r="K15" s="14" t="s">
        <v>1643</v>
      </c>
      <c r="L15" s="17">
        <f t="shared" si="4"/>
        <v>1.8124999999999947E-2</v>
      </c>
      <c r="M15">
        <f t="shared" si="2"/>
        <v>14</v>
      </c>
      <c r="O15">
        <v>13</v>
      </c>
      <c r="P15">
        <f>COUNTIF(M:M,"13")</f>
        <v>5</v>
      </c>
      <c r="Q15">
        <f t="shared" si="0"/>
        <v>2.5833333333333335</v>
      </c>
      <c r="R15" s="18">
        <f t="shared" si="3"/>
        <v>1.762731481481486E-2</v>
      </c>
      <c r="S15" s="17">
        <f t="shared" si="1"/>
        <v>1.9336626432980598E-2</v>
      </c>
    </row>
    <row r="16" spans="1:19" x14ac:dyDescent="0.25">
      <c r="A16" s="11"/>
      <c r="B16" s="12"/>
      <c r="C16" s="9" t="s">
        <v>46</v>
      </c>
      <c r="D16" s="9" t="s">
        <v>47</v>
      </c>
      <c r="E16" s="9" t="s">
        <v>47</v>
      </c>
      <c r="F16" s="9" t="s">
        <v>15</v>
      </c>
      <c r="G16" s="9" t="s">
        <v>1644</v>
      </c>
      <c r="H16" s="9" t="s">
        <v>17</v>
      </c>
      <c r="I16" s="3" t="s">
        <v>1613</v>
      </c>
      <c r="J16" s="13" t="s">
        <v>1645</v>
      </c>
      <c r="K16" s="14" t="s">
        <v>1646</v>
      </c>
      <c r="L16" s="17">
        <f t="shared" si="4"/>
        <v>1.4733796296296287E-2</v>
      </c>
      <c r="M16">
        <f t="shared" si="2"/>
        <v>3</v>
      </c>
      <c r="O16">
        <v>14</v>
      </c>
      <c r="P16">
        <f>COUNTIF(M:M,"14")</f>
        <v>3</v>
      </c>
      <c r="Q16">
        <f t="shared" si="0"/>
        <v>2.5833333333333335</v>
      </c>
      <c r="R16" s="18">
        <f t="shared" si="3"/>
        <v>1.8784722222222199E-2</v>
      </c>
      <c r="S16" s="17">
        <f t="shared" si="1"/>
        <v>1.9336626432980598E-2</v>
      </c>
    </row>
    <row r="17" spans="1:19" x14ac:dyDescent="0.25">
      <c r="A17" s="11"/>
      <c r="B17" s="12"/>
      <c r="C17" s="9" t="s">
        <v>809</v>
      </c>
      <c r="D17" s="9" t="s">
        <v>810</v>
      </c>
      <c r="E17" s="9" t="s">
        <v>810</v>
      </c>
      <c r="F17" s="9" t="s">
        <v>15</v>
      </c>
      <c r="G17" s="9" t="s">
        <v>1647</v>
      </c>
      <c r="H17" s="9" t="s">
        <v>17</v>
      </c>
      <c r="I17" s="3" t="s">
        <v>1613</v>
      </c>
      <c r="J17" s="13" t="s">
        <v>1648</v>
      </c>
      <c r="K17" s="14" t="s">
        <v>1649</v>
      </c>
      <c r="L17" s="17">
        <f t="shared" si="4"/>
        <v>1.6215277777777759E-2</v>
      </c>
      <c r="M17">
        <f t="shared" si="2"/>
        <v>6</v>
      </c>
      <c r="O17">
        <v>15</v>
      </c>
      <c r="P17">
        <f>COUNTIF(M:M,"15")</f>
        <v>1</v>
      </c>
      <c r="Q17">
        <f t="shared" si="0"/>
        <v>2.5833333333333335</v>
      </c>
      <c r="R17" s="18">
        <f t="shared" si="3"/>
        <v>1.7337962962962972E-2</v>
      </c>
      <c r="S17" s="17">
        <f t="shared" si="1"/>
        <v>1.9336626432980598E-2</v>
      </c>
    </row>
    <row r="18" spans="1:19" x14ac:dyDescent="0.25">
      <c r="A18" s="11"/>
      <c r="B18" s="12"/>
      <c r="C18" s="9" t="s">
        <v>506</v>
      </c>
      <c r="D18" s="9" t="s">
        <v>507</v>
      </c>
      <c r="E18" s="9" t="s">
        <v>507</v>
      </c>
      <c r="F18" s="9" t="s">
        <v>15</v>
      </c>
      <c r="G18" s="9" t="s">
        <v>1650</v>
      </c>
      <c r="H18" s="9" t="s">
        <v>17</v>
      </c>
      <c r="I18" s="3" t="s">
        <v>1613</v>
      </c>
      <c r="J18" s="13" t="s">
        <v>1651</v>
      </c>
      <c r="K18" s="14" t="s">
        <v>1652</v>
      </c>
      <c r="L18" s="17">
        <f t="shared" si="4"/>
        <v>1.8587962962962945E-2</v>
      </c>
      <c r="M18">
        <f t="shared" si="2"/>
        <v>16</v>
      </c>
      <c r="O18">
        <v>16</v>
      </c>
      <c r="P18">
        <f>COUNTIF(M:M,"16")</f>
        <v>1</v>
      </c>
      <c r="Q18">
        <f t="shared" si="0"/>
        <v>2.5833333333333335</v>
      </c>
      <c r="R18" s="18">
        <f t="shared" si="3"/>
        <v>1.8587962962962945E-2</v>
      </c>
      <c r="S18" s="17">
        <f t="shared" si="1"/>
        <v>1.9336626432980598E-2</v>
      </c>
    </row>
    <row r="19" spans="1:19" x14ac:dyDescent="0.25">
      <c r="A19" s="3" t="s">
        <v>65</v>
      </c>
      <c r="B19" s="9" t="s">
        <v>66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2</v>
      </c>
      <c r="Q19">
        <f t="shared" si="0"/>
        <v>2.5833333333333335</v>
      </c>
      <c r="R19" s="18">
        <f t="shared" si="3"/>
        <v>1.2962962962962954E-2</v>
      </c>
      <c r="S19" s="17">
        <f t="shared" si="1"/>
        <v>1.9336626432980598E-2</v>
      </c>
    </row>
    <row r="20" spans="1:19" x14ac:dyDescent="0.25">
      <c r="A20" s="11"/>
      <c r="B20" s="12"/>
      <c r="C20" s="9" t="s">
        <v>928</v>
      </c>
      <c r="D20" s="9" t="s">
        <v>929</v>
      </c>
      <c r="E20" s="9" t="s">
        <v>929</v>
      </c>
      <c r="F20" s="9" t="s">
        <v>15</v>
      </c>
      <c r="G20" s="9" t="s">
        <v>1653</v>
      </c>
      <c r="H20" s="9" t="s">
        <v>70</v>
      </c>
      <c r="I20" s="3" t="s">
        <v>1613</v>
      </c>
      <c r="J20" s="13" t="s">
        <v>1654</v>
      </c>
      <c r="K20" s="14" t="s">
        <v>1655</v>
      </c>
      <c r="L20" s="17">
        <f t="shared" si="4"/>
        <v>3.1203703703703678E-2</v>
      </c>
      <c r="M20">
        <f t="shared" si="2"/>
        <v>7</v>
      </c>
      <c r="O20">
        <v>18</v>
      </c>
      <c r="P20">
        <f>COUNTIF(M:M,"18")</f>
        <v>2</v>
      </c>
      <c r="Q20">
        <f t="shared" si="0"/>
        <v>2.5833333333333335</v>
      </c>
      <c r="R20" s="18">
        <f t="shared" si="3"/>
        <v>1.5937499999999938E-2</v>
      </c>
      <c r="S20" s="17">
        <f t="shared" si="1"/>
        <v>1.9336626432980598E-2</v>
      </c>
    </row>
    <row r="21" spans="1:19" x14ac:dyDescent="0.25">
      <c r="A21" s="11"/>
      <c r="B21" s="12"/>
      <c r="C21" s="9" t="s">
        <v>67</v>
      </c>
      <c r="D21" s="9" t="s">
        <v>68</v>
      </c>
      <c r="E21" s="9" t="s">
        <v>100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2.5833333333333335</v>
      </c>
      <c r="R21" s="18">
        <v>0</v>
      </c>
      <c r="S21" s="17">
        <f t="shared" si="1"/>
        <v>1.9336626432980598E-2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1656</v>
      </c>
      <c r="H22" s="9" t="s">
        <v>102</v>
      </c>
      <c r="I22" s="3" t="s">
        <v>1613</v>
      </c>
      <c r="J22" s="13" t="s">
        <v>1657</v>
      </c>
      <c r="K22" s="14" t="s">
        <v>1658</v>
      </c>
      <c r="L22" s="17">
        <f t="shared" si="4"/>
        <v>1.9085648148148147E-2</v>
      </c>
      <c r="O22">
        <v>20</v>
      </c>
      <c r="P22">
        <f>COUNTIF(M:M,"20")</f>
        <v>0</v>
      </c>
      <c r="Q22">
        <f t="shared" si="0"/>
        <v>2.5833333333333335</v>
      </c>
      <c r="R22" s="18">
        <v>0</v>
      </c>
      <c r="S22" s="17">
        <f t="shared" si="1"/>
        <v>1.9336626432980598E-2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1659</v>
      </c>
      <c r="H23" s="9" t="s">
        <v>102</v>
      </c>
      <c r="I23" s="3" t="s">
        <v>1613</v>
      </c>
      <c r="J23" s="13" t="s">
        <v>1660</v>
      </c>
      <c r="K23" s="14" t="s">
        <v>1661</v>
      </c>
      <c r="L23" s="17">
        <f t="shared" si="4"/>
        <v>1.8124999999999947E-2</v>
      </c>
      <c r="M23">
        <f t="shared" si="2"/>
        <v>8</v>
      </c>
      <c r="O23">
        <v>21</v>
      </c>
      <c r="P23">
        <f>COUNTIF(M:M,"21")</f>
        <v>1</v>
      </c>
      <c r="Q23">
        <f t="shared" si="0"/>
        <v>2.5833333333333335</v>
      </c>
      <c r="R23" s="18">
        <f>AVERAGEIF(M22:M420,  O23, L22:L420)</f>
        <v>1.2210648148148207E-2</v>
      </c>
      <c r="S23" s="17">
        <f t="shared" si="1"/>
        <v>1.9336626432980598E-2</v>
      </c>
    </row>
    <row r="24" spans="1:19" x14ac:dyDescent="0.25">
      <c r="A24" s="11"/>
      <c r="B24" s="12"/>
      <c r="C24" s="9" t="s">
        <v>114</v>
      </c>
      <c r="D24" s="9" t="s">
        <v>115</v>
      </c>
      <c r="E24" s="9" t="s">
        <v>115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0</v>
      </c>
      <c r="Q24">
        <f t="shared" si="0"/>
        <v>2.5833333333333335</v>
      </c>
      <c r="R24" s="18">
        <v>0</v>
      </c>
      <c r="S24" s="17">
        <f t="shared" si="1"/>
        <v>1.9336626432980598E-2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1662</v>
      </c>
      <c r="H25" s="9" t="s">
        <v>70</v>
      </c>
      <c r="I25" s="3" t="s">
        <v>1613</v>
      </c>
      <c r="J25" s="13" t="s">
        <v>1663</v>
      </c>
      <c r="K25" s="14" t="s">
        <v>1664</v>
      </c>
      <c r="L25" s="17">
        <f t="shared" si="4"/>
        <v>1.5069444444444441E-2</v>
      </c>
      <c r="M25">
        <f t="shared" si="2"/>
        <v>4</v>
      </c>
      <c r="O25">
        <v>23</v>
      </c>
      <c r="P25">
        <f>COUNTIF(M:M,"23")</f>
        <v>0</v>
      </c>
      <c r="Q25">
        <f t="shared" si="0"/>
        <v>2.5833333333333335</v>
      </c>
      <c r="R25" s="18">
        <v>0</v>
      </c>
      <c r="S25" s="17">
        <f t="shared" si="1"/>
        <v>1.9336626432980598E-2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1665</v>
      </c>
      <c r="H26" s="9" t="s">
        <v>70</v>
      </c>
      <c r="I26" s="3" t="s">
        <v>1613</v>
      </c>
      <c r="J26" s="13" t="s">
        <v>1666</v>
      </c>
      <c r="K26" s="14" t="s">
        <v>1667</v>
      </c>
      <c r="L26" s="17">
        <f t="shared" si="4"/>
        <v>1.902777777777781E-2</v>
      </c>
      <c r="M26">
        <f t="shared" si="2"/>
        <v>6</v>
      </c>
    </row>
    <row r="27" spans="1:19" x14ac:dyDescent="0.25">
      <c r="A27" s="11"/>
      <c r="B27" s="12"/>
      <c r="C27" s="9" t="s">
        <v>128</v>
      </c>
      <c r="D27" s="9" t="s">
        <v>129</v>
      </c>
      <c r="E27" s="9" t="s">
        <v>130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1668</v>
      </c>
      <c r="H28" s="9" t="s">
        <v>102</v>
      </c>
      <c r="I28" s="3" t="s">
        <v>1613</v>
      </c>
      <c r="J28" s="13" t="s">
        <v>1669</v>
      </c>
      <c r="K28" s="14" t="s">
        <v>1670</v>
      </c>
      <c r="L28" s="17">
        <f t="shared" si="4"/>
        <v>1.8842592592592577E-2</v>
      </c>
      <c r="M28">
        <f t="shared" si="2"/>
        <v>6</v>
      </c>
    </row>
    <row r="29" spans="1:19" x14ac:dyDescent="0.25">
      <c r="A29" s="11"/>
      <c r="B29" s="12"/>
      <c r="C29" s="12"/>
      <c r="D29" s="12"/>
      <c r="E29" s="12"/>
      <c r="F29" s="12"/>
      <c r="G29" s="9" t="s">
        <v>1671</v>
      </c>
      <c r="H29" s="9" t="s">
        <v>102</v>
      </c>
      <c r="I29" s="3" t="s">
        <v>1613</v>
      </c>
      <c r="J29" s="13" t="s">
        <v>1672</v>
      </c>
      <c r="K29" s="14" t="s">
        <v>1673</v>
      </c>
      <c r="L29" s="17">
        <f t="shared" si="4"/>
        <v>1.5625E-2</v>
      </c>
      <c r="M29">
        <f t="shared" si="2"/>
        <v>8</v>
      </c>
    </row>
    <row r="30" spans="1:19" x14ac:dyDescent="0.25">
      <c r="A30" s="11"/>
      <c r="B30" s="12"/>
      <c r="C30" s="12"/>
      <c r="D30" s="12"/>
      <c r="E30" s="12"/>
      <c r="F30" s="12"/>
      <c r="G30" s="9" t="s">
        <v>1674</v>
      </c>
      <c r="H30" s="9" t="s">
        <v>102</v>
      </c>
      <c r="I30" s="3" t="s">
        <v>1613</v>
      </c>
      <c r="J30" s="13" t="s">
        <v>1675</v>
      </c>
      <c r="K30" s="14" t="s">
        <v>1676</v>
      </c>
      <c r="L30" s="17">
        <f t="shared" si="4"/>
        <v>2.5509259259259232E-2</v>
      </c>
      <c r="M30">
        <f t="shared" si="2"/>
        <v>11</v>
      </c>
    </row>
    <row r="31" spans="1:19" x14ac:dyDescent="0.25">
      <c r="A31" s="11"/>
      <c r="B31" s="12"/>
      <c r="C31" s="9" t="s">
        <v>134</v>
      </c>
      <c r="D31" s="9" t="s">
        <v>135</v>
      </c>
      <c r="E31" s="9" t="s">
        <v>135</v>
      </c>
      <c r="F31" s="9" t="s">
        <v>15</v>
      </c>
      <c r="G31" s="9" t="s">
        <v>1677</v>
      </c>
      <c r="H31" s="9" t="s">
        <v>70</v>
      </c>
      <c r="I31" s="3" t="s">
        <v>1613</v>
      </c>
      <c r="J31" s="13" t="s">
        <v>1678</v>
      </c>
      <c r="K31" s="14" t="s">
        <v>1679</v>
      </c>
      <c r="L31" s="17">
        <f t="shared" si="4"/>
        <v>3.1354166666666683E-2</v>
      </c>
      <c r="M31">
        <f t="shared" si="2"/>
        <v>3</v>
      </c>
    </row>
    <row r="32" spans="1:19" x14ac:dyDescent="0.25">
      <c r="A32" s="11"/>
      <c r="B32" s="12"/>
      <c r="C32" s="9" t="s">
        <v>139</v>
      </c>
      <c r="D32" s="9" t="s">
        <v>140</v>
      </c>
      <c r="E32" s="9" t="s">
        <v>141</v>
      </c>
      <c r="F32" s="9" t="s">
        <v>15</v>
      </c>
      <c r="G32" s="9" t="s">
        <v>1680</v>
      </c>
      <c r="H32" s="9" t="s">
        <v>102</v>
      </c>
      <c r="I32" s="3" t="s">
        <v>1613</v>
      </c>
      <c r="J32" s="13" t="s">
        <v>1681</v>
      </c>
      <c r="K32" s="14" t="s">
        <v>1682</v>
      </c>
      <c r="L32" s="17">
        <f t="shared" si="4"/>
        <v>3.5428240740740746E-2</v>
      </c>
      <c r="M32">
        <f t="shared" si="2"/>
        <v>11</v>
      </c>
    </row>
    <row r="33" spans="1:13" x14ac:dyDescent="0.25">
      <c r="A33" s="11"/>
      <c r="B33" s="12"/>
      <c r="C33" s="9" t="s">
        <v>46</v>
      </c>
      <c r="D33" s="9" t="s">
        <v>47</v>
      </c>
      <c r="E33" s="10" t="s">
        <v>12</v>
      </c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9" t="s">
        <v>47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1683</v>
      </c>
      <c r="H35" s="9" t="s">
        <v>70</v>
      </c>
      <c r="I35" s="3" t="s">
        <v>1613</v>
      </c>
      <c r="J35" s="13" t="s">
        <v>1684</v>
      </c>
      <c r="K35" s="14" t="s">
        <v>1685</v>
      </c>
      <c r="L35" s="17">
        <f t="shared" si="4"/>
        <v>4.094907407407411E-2</v>
      </c>
      <c r="M35">
        <f t="shared" si="2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1686</v>
      </c>
      <c r="H36" s="9" t="s">
        <v>70</v>
      </c>
      <c r="I36" s="3" t="s">
        <v>1613</v>
      </c>
      <c r="J36" s="13" t="s">
        <v>1687</v>
      </c>
      <c r="K36" s="14" t="s">
        <v>1688</v>
      </c>
      <c r="L36" s="17">
        <f t="shared" si="4"/>
        <v>1.9293981481481537E-2</v>
      </c>
      <c r="M36">
        <f t="shared" si="2"/>
        <v>13</v>
      </c>
    </row>
    <row r="37" spans="1:13" x14ac:dyDescent="0.25">
      <c r="A37" s="11"/>
      <c r="B37" s="12"/>
      <c r="C37" s="12"/>
      <c r="D37" s="12"/>
      <c r="E37" s="9" t="s">
        <v>51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1689</v>
      </c>
      <c r="H38" s="9" t="s">
        <v>70</v>
      </c>
      <c r="I38" s="3" t="s">
        <v>1613</v>
      </c>
      <c r="J38" s="13" t="s">
        <v>1690</v>
      </c>
      <c r="K38" s="14" t="s">
        <v>1691</v>
      </c>
      <c r="L38" s="17">
        <f t="shared" si="4"/>
        <v>1.2962962962962954E-2</v>
      </c>
      <c r="M38">
        <f t="shared" si="2"/>
        <v>17</v>
      </c>
    </row>
    <row r="39" spans="1:13" x14ac:dyDescent="0.25">
      <c r="A39" s="11"/>
      <c r="B39" s="12"/>
      <c r="C39" s="12"/>
      <c r="D39" s="12"/>
      <c r="E39" s="12"/>
      <c r="F39" s="12"/>
      <c r="G39" s="9" t="s">
        <v>1692</v>
      </c>
      <c r="H39" s="9" t="s">
        <v>70</v>
      </c>
      <c r="I39" s="3" t="s">
        <v>1613</v>
      </c>
      <c r="J39" s="13" t="s">
        <v>1693</v>
      </c>
      <c r="K39" s="14" t="s">
        <v>1694</v>
      </c>
      <c r="L39" s="17">
        <f t="shared" si="4"/>
        <v>1.2210648148148207E-2</v>
      </c>
      <c r="M39">
        <f t="shared" si="2"/>
        <v>21</v>
      </c>
    </row>
    <row r="40" spans="1:13" x14ac:dyDescent="0.25">
      <c r="A40" s="11"/>
      <c r="B40" s="12"/>
      <c r="C40" s="9" t="s">
        <v>60</v>
      </c>
      <c r="D40" s="9" t="s">
        <v>61</v>
      </c>
      <c r="E40" s="9" t="s">
        <v>61</v>
      </c>
      <c r="F40" s="9" t="s">
        <v>15</v>
      </c>
      <c r="G40" s="9" t="s">
        <v>1695</v>
      </c>
      <c r="H40" s="9" t="s">
        <v>70</v>
      </c>
      <c r="I40" s="3" t="s">
        <v>1613</v>
      </c>
      <c r="J40" s="13" t="s">
        <v>1696</v>
      </c>
      <c r="K40" s="14" t="s">
        <v>1697</v>
      </c>
      <c r="L40" s="17">
        <f t="shared" si="4"/>
        <v>1.6006944444444435E-2</v>
      </c>
      <c r="M40">
        <f t="shared" si="2"/>
        <v>2</v>
      </c>
    </row>
    <row r="41" spans="1:13" x14ac:dyDescent="0.25">
      <c r="A41" s="11"/>
      <c r="B41" s="12"/>
      <c r="C41" s="9" t="s">
        <v>1698</v>
      </c>
      <c r="D41" s="9" t="s">
        <v>1699</v>
      </c>
      <c r="E41" s="9" t="s">
        <v>1699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1700</v>
      </c>
      <c r="H42" s="9" t="s">
        <v>70</v>
      </c>
      <c r="I42" s="3" t="s">
        <v>1613</v>
      </c>
      <c r="J42" s="13" t="s">
        <v>1701</v>
      </c>
      <c r="K42" s="14" t="s">
        <v>1702</v>
      </c>
      <c r="L42" s="17">
        <f t="shared" si="4"/>
        <v>3.7083333333333357E-2</v>
      </c>
      <c r="M42">
        <f t="shared" si="2"/>
        <v>8</v>
      </c>
    </row>
    <row r="43" spans="1:13" x14ac:dyDescent="0.25">
      <c r="A43" s="11"/>
      <c r="B43" s="12"/>
      <c r="C43" s="12"/>
      <c r="D43" s="12"/>
      <c r="E43" s="12"/>
      <c r="F43" s="12"/>
      <c r="G43" s="9" t="s">
        <v>1703</v>
      </c>
      <c r="H43" s="9" t="s">
        <v>70</v>
      </c>
      <c r="I43" s="3" t="s">
        <v>1613</v>
      </c>
      <c r="J43" s="13" t="s">
        <v>1704</v>
      </c>
      <c r="K43" s="14" t="s">
        <v>1705</v>
      </c>
      <c r="L43" s="17">
        <f t="shared" si="4"/>
        <v>1.7337962962962972E-2</v>
      </c>
      <c r="M43">
        <f t="shared" si="2"/>
        <v>15</v>
      </c>
    </row>
    <row r="44" spans="1:13" x14ac:dyDescent="0.25">
      <c r="A44" s="11"/>
      <c r="B44" s="12"/>
      <c r="C44" s="9" t="s">
        <v>184</v>
      </c>
      <c r="D44" s="9" t="s">
        <v>185</v>
      </c>
      <c r="E44" s="9" t="s">
        <v>185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1706</v>
      </c>
      <c r="H45" s="9" t="s">
        <v>70</v>
      </c>
      <c r="I45" s="3" t="s">
        <v>1613</v>
      </c>
      <c r="J45" s="13" t="s">
        <v>1707</v>
      </c>
      <c r="K45" s="14" t="s">
        <v>1708</v>
      </c>
      <c r="L45" s="17">
        <f t="shared" si="4"/>
        <v>1.8888888888888844E-2</v>
      </c>
      <c r="M45">
        <f t="shared" si="2"/>
        <v>9</v>
      </c>
    </row>
    <row r="46" spans="1:13" x14ac:dyDescent="0.25">
      <c r="A46" s="11"/>
      <c r="B46" s="12"/>
      <c r="C46" s="12"/>
      <c r="D46" s="12"/>
      <c r="E46" s="12"/>
      <c r="F46" s="12"/>
      <c r="G46" s="9" t="s">
        <v>1709</v>
      </c>
      <c r="H46" s="9" t="s">
        <v>70</v>
      </c>
      <c r="I46" s="3" t="s">
        <v>1613</v>
      </c>
      <c r="J46" s="13" t="s">
        <v>1710</v>
      </c>
      <c r="K46" s="14" t="s">
        <v>644</v>
      </c>
      <c r="L46" s="17">
        <f t="shared" si="4"/>
        <v>2.4016203703703609E-2</v>
      </c>
      <c r="M46">
        <f t="shared" si="2"/>
        <v>9</v>
      </c>
    </row>
    <row r="47" spans="1:13" x14ac:dyDescent="0.25">
      <c r="A47" s="3" t="s">
        <v>189</v>
      </c>
      <c r="B47" s="9" t="s">
        <v>190</v>
      </c>
      <c r="C47" s="10" t="s">
        <v>12</v>
      </c>
      <c r="D47" s="5"/>
      <c r="E47" s="5"/>
      <c r="F47" s="5"/>
      <c r="G47" s="5"/>
      <c r="H47" s="5"/>
      <c r="I47" s="6"/>
      <c r="J47" s="7"/>
      <c r="K47" s="8"/>
    </row>
    <row r="48" spans="1:13" x14ac:dyDescent="0.25">
      <c r="A48" s="11"/>
      <c r="B48" s="12"/>
      <c r="C48" s="9" t="s">
        <v>191</v>
      </c>
      <c r="D48" s="9" t="s">
        <v>192</v>
      </c>
      <c r="E48" s="9" t="s">
        <v>192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1711</v>
      </c>
      <c r="H49" s="9" t="s">
        <v>70</v>
      </c>
      <c r="I49" s="3" t="s">
        <v>1613</v>
      </c>
      <c r="J49" s="13" t="s">
        <v>1712</v>
      </c>
      <c r="K49" s="14" t="s">
        <v>1713</v>
      </c>
      <c r="L49" s="17">
        <f t="shared" si="4"/>
        <v>1.2638888888888866E-2</v>
      </c>
      <c r="M49">
        <f t="shared" si="2"/>
        <v>8</v>
      </c>
    </row>
    <row r="50" spans="1:13" x14ac:dyDescent="0.25">
      <c r="A50" s="11"/>
      <c r="B50" s="12"/>
      <c r="C50" s="12"/>
      <c r="D50" s="12"/>
      <c r="E50" s="12"/>
      <c r="F50" s="12"/>
      <c r="G50" s="9" t="s">
        <v>1714</v>
      </c>
      <c r="H50" s="9" t="s">
        <v>70</v>
      </c>
      <c r="I50" s="3" t="s">
        <v>1613</v>
      </c>
      <c r="J50" s="13" t="s">
        <v>1715</v>
      </c>
      <c r="K50" s="14" t="s">
        <v>1716</v>
      </c>
      <c r="L50" s="17">
        <f t="shared" si="4"/>
        <v>1.4675925925925926E-2</v>
      </c>
      <c r="M50">
        <f t="shared" si="2"/>
        <v>18</v>
      </c>
    </row>
    <row r="51" spans="1:13" x14ac:dyDescent="0.25">
      <c r="A51" s="11"/>
      <c r="B51" s="12"/>
      <c r="C51" s="9" t="s">
        <v>128</v>
      </c>
      <c r="D51" s="9" t="s">
        <v>129</v>
      </c>
      <c r="E51" s="10" t="s">
        <v>12</v>
      </c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9" t="s">
        <v>246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1717</v>
      </c>
      <c r="H53" s="9" t="s">
        <v>70</v>
      </c>
      <c r="I53" s="3" t="s">
        <v>1613</v>
      </c>
      <c r="J53" s="13" t="s">
        <v>1718</v>
      </c>
      <c r="K53" s="14" t="s">
        <v>1719</v>
      </c>
      <c r="L53" s="17">
        <f t="shared" si="4"/>
        <v>1.6111111111111132E-2</v>
      </c>
      <c r="M53">
        <f t="shared" si="2"/>
        <v>6</v>
      </c>
    </row>
    <row r="54" spans="1:13" x14ac:dyDescent="0.25">
      <c r="A54" s="11"/>
      <c r="B54" s="12"/>
      <c r="C54" s="12"/>
      <c r="D54" s="12"/>
      <c r="E54" s="12"/>
      <c r="F54" s="12"/>
      <c r="G54" s="9" t="s">
        <v>1720</v>
      </c>
      <c r="H54" s="9" t="s">
        <v>70</v>
      </c>
      <c r="I54" s="3" t="s">
        <v>1613</v>
      </c>
      <c r="J54" s="13" t="s">
        <v>1721</v>
      </c>
      <c r="K54" s="14" t="s">
        <v>1722</v>
      </c>
      <c r="L54" s="17">
        <f t="shared" si="4"/>
        <v>2.3923611111111187E-2</v>
      </c>
      <c r="M54">
        <f t="shared" si="2"/>
        <v>12</v>
      </c>
    </row>
    <row r="55" spans="1:13" x14ac:dyDescent="0.25">
      <c r="A55" s="11"/>
      <c r="B55" s="12"/>
      <c r="C55" s="12"/>
      <c r="D55" s="12"/>
      <c r="E55" s="9" t="s">
        <v>250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1723</v>
      </c>
      <c r="H56" s="9" t="s">
        <v>70</v>
      </c>
      <c r="I56" s="3" t="s">
        <v>1613</v>
      </c>
      <c r="J56" s="13" t="s">
        <v>1724</v>
      </c>
      <c r="K56" s="14" t="s">
        <v>1725</v>
      </c>
      <c r="L56" s="17">
        <f t="shared" si="4"/>
        <v>2.055555555555566E-2</v>
      </c>
      <c r="M56">
        <f t="shared" si="2"/>
        <v>13</v>
      </c>
    </row>
    <row r="57" spans="1:13" x14ac:dyDescent="0.25">
      <c r="A57" s="11"/>
      <c r="B57" s="12"/>
      <c r="C57" s="12"/>
      <c r="D57" s="12"/>
      <c r="E57" s="12"/>
      <c r="F57" s="12"/>
      <c r="G57" s="9" t="s">
        <v>1726</v>
      </c>
      <c r="H57" s="9" t="s">
        <v>70</v>
      </c>
      <c r="I57" s="3" t="s">
        <v>1613</v>
      </c>
      <c r="J57" s="13" t="s">
        <v>1727</v>
      </c>
      <c r="K57" s="14" t="s">
        <v>1728</v>
      </c>
      <c r="L57" s="17">
        <f t="shared" si="4"/>
        <v>1.4583333333333282E-2</v>
      </c>
      <c r="M57">
        <f t="shared" si="2"/>
        <v>14</v>
      </c>
    </row>
    <row r="58" spans="1:13" x14ac:dyDescent="0.25">
      <c r="A58" s="11"/>
      <c r="B58" s="12"/>
      <c r="C58" s="9" t="s">
        <v>139</v>
      </c>
      <c r="D58" s="9" t="s">
        <v>140</v>
      </c>
      <c r="E58" s="9" t="s">
        <v>140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1729</v>
      </c>
      <c r="H59" s="9" t="s">
        <v>70</v>
      </c>
      <c r="I59" s="3" t="s">
        <v>1613</v>
      </c>
      <c r="J59" s="13" t="s">
        <v>1730</v>
      </c>
      <c r="K59" s="14" t="s">
        <v>1067</v>
      </c>
      <c r="L59" s="17">
        <f t="shared" si="4"/>
        <v>1.4849537037037008E-2</v>
      </c>
      <c r="M59">
        <f t="shared" si="2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1731</v>
      </c>
      <c r="H60" s="9" t="s">
        <v>70</v>
      </c>
      <c r="I60" s="3" t="s">
        <v>1613</v>
      </c>
      <c r="J60" s="13" t="s">
        <v>1732</v>
      </c>
      <c r="K60" s="14" t="s">
        <v>1733</v>
      </c>
      <c r="L60" s="17">
        <f t="shared" si="4"/>
        <v>1.3796296296296306E-2</v>
      </c>
      <c r="M60">
        <f t="shared" si="2"/>
        <v>13</v>
      </c>
    </row>
    <row r="61" spans="1:13" x14ac:dyDescent="0.25">
      <c r="A61" s="11"/>
      <c r="B61" s="12"/>
      <c r="C61" s="9" t="s">
        <v>46</v>
      </c>
      <c r="D61" s="9" t="s">
        <v>47</v>
      </c>
      <c r="E61" s="9" t="s">
        <v>51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1734</v>
      </c>
      <c r="H62" s="9" t="s">
        <v>70</v>
      </c>
      <c r="I62" s="3" t="s">
        <v>1613</v>
      </c>
      <c r="J62" s="13" t="s">
        <v>1735</v>
      </c>
      <c r="K62" s="14" t="s">
        <v>1736</v>
      </c>
      <c r="L62" s="17">
        <f t="shared" si="4"/>
        <v>2.3194444444444462E-2</v>
      </c>
      <c r="M62">
        <f t="shared" si="2"/>
        <v>3</v>
      </c>
    </row>
    <row r="63" spans="1:13" x14ac:dyDescent="0.25">
      <c r="A63" s="11"/>
      <c r="B63" s="12"/>
      <c r="C63" s="12"/>
      <c r="D63" s="12"/>
      <c r="E63" s="12"/>
      <c r="F63" s="12"/>
      <c r="G63" s="9" t="s">
        <v>1737</v>
      </c>
      <c r="H63" s="9" t="s">
        <v>70</v>
      </c>
      <c r="I63" s="3" t="s">
        <v>1613</v>
      </c>
      <c r="J63" s="13" t="s">
        <v>1738</v>
      </c>
      <c r="K63" s="14" t="s">
        <v>1739</v>
      </c>
      <c r="L63" s="17">
        <f t="shared" si="4"/>
        <v>1.3472222222222219E-2</v>
      </c>
      <c r="M63">
        <f t="shared" si="2"/>
        <v>6</v>
      </c>
    </row>
    <row r="64" spans="1:13" x14ac:dyDescent="0.25">
      <c r="A64" s="11"/>
      <c r="B64" s="12"/>
      <c r="C64" s="9" t="s">
        <v>169</v>
      </c>
      <c r="D64" s="9" t="s">
        <v>170</v>
      </c>
      <c r="E64" s="9" t="s">
        <v>170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1740</v>
      </c>
      <c r="H65" s="9" t="s">
        <v>70</v>
      </c>
      <c r="I65" s="3" t="s">
        <v>1613</v>
      </c>
      <c r="J65" s="13" t="s">
        <v>1741</v>
      </c>
      <c r="K65" s="14" t="s">
        <v>1742</v>
      </c>
      <c r="L65" s="17">
        <f t="shared" si="4"/>
        <v>2.0706018518518443E-2</v>
      </c>
      <c r="M65">
        <f t="shared" si="2"/>
        <v>9</v>
      </c>
    </row>
    <row r="66" spans="1:13" x14ac:dyDescent="0.25">
      <c r="A66" s="11"/>
      <c r="B66" s="12"/>
      <c r="C66" s="12"/>
      <c r="D66" s="12"/>
      <c r="E66" s="12"/>
      <c r="F66" s="12"/>
      <c r="G66" s="9" t="s">
        <v>1743</v>
      </c>
      <c r="H66" s="9" t="s">
        <v>70</v>
      </c>
      <c r="I66" s="3" t="s">
        <v>1613</v>
      </c>
      <c r="J66" s="13" t="s">
        <v>1744</v>
      </c>
      <c r="K66" s="14" t="s">
        <v>1745</v>
      </c>
      <c r="L66" s="17">
        <f t="shared" si="4"/>
        <v>1.6863425925925934E-2</v>
      </c>
      <c r="M66">
        <f t="shared" si="2"/>
        <v>13</v>
      </c>
    </row>
    <row r="67" spans="1:13" x14ac:dyDescent="0.25">
      <c r="A67" s="11"/>
      <c r="B67" s="12"/>
      <c r="C67" s="9" t="s">
        <v>322</v>
      </c>
      <c r="D67" s="9" t="s">
        <v>323</v>
      </c>
      <c r="E67" s="9" t="s">
        <v>324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1746</v>
      </c>
      <c r="H68" s="9" t="s">
        <v>326</v>
      </c>
      <c r="I68" s="3" t="s">
        <v>1613</v>
      </c>
      <c r="J68" s="13" t="s">
        <v>1747</v>
      </c>
      <c r="K68" s="14" t="s">
        <v>1748</v>
      </c>
      <c r="L68" s="17">
        <f t="shared" ref="L68:L92" si="5">K68-J68</f>
        <v>1.2094907407407401E-2</v>
      </c>
      <c r="M68">
        <f t="shared" ref="M68:M92" si="6">HOUR(J68)</f>
        <v>5</v>
      </c>
    </row>
    <row r="69" spans="1:13" x14ac:dyDescent="0.25">
      <c r="A69" s="11"/>
      <c r="B69" s="12"/>
      <c r="C69" s="12"/>
      <c r="D69" s="12"/>
      <c r="E69" s="12"/>
      <c r="F69" s="12"/>
      <c r="G69" s="9" t="s">
        <v>1749</v>
      </c>
      <c r="H69" s="9" t="s">
        <v>326</v>
      </c>
      <c r="I69" s="3" t="s">
        <v>1613</v>
      </c>
      <c r="J69" s="13" t="s">
        <v>1750</v>
      </c>
      <c r="K69" s="14" t="s">
        <v>1751</v>
      </c>
      <c r="L69" s="17">
        <f t="shared" si="5"/>
        <v>3.0138888888888937E-2</v>
      </c>
      <c r="M69">
        <f t="shared" si="6"/>
        <v>10</v>
      </c>
    </row>
    <row r="70" spans="1:13" x14ac:dyDescent="0.25">
      <c r="A70" s="11"/>
      <c r="B70" s="12"/>
      <c r="C70" s="12"/>
      <c r="D70" s="12"/>
      <c r="E70" s="12"/>
      <c r="F70" s="12"/>
      <c r="G70" s="9" t="s">
        <v>1752</v>
      </c>
      <c r="H70" s="9" t="s">
        <v>326</v>
      </c>
      <c r="I70" s="3" t="s">
        <v>1613</v>
      </c>
      <c r="J70" s="13" t="s">
        <v>1753</v>
      </c>
      <c r="K70" s="14" t="s">
        <v>1754</v>
      </c>
      <c r="L70" s="17">
        <f t="shared" si="5"/>
        <v>2.3645833333333366E-2</v>
      </c>
      <c r="M70">
        <f t="shared" si="6"/>
        <v>14</v>
      </c>
    </row>
    <row r="71" spans="1:13" x14ac:dyDescent="0.25">
      <c r="A71" s="11"/>
      <c r="B71" s="12"/>
      <c r="C71" s="9" t="s">
        <v>60</v>
      </c>
      <c r="D71" s="9" t="s">
        <v>61</v>
      </c>
      <c r="E71" s="9" t="s">
        <v>61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1755</v>
      </c>
      <c r="H72" s="9" t="s">
        <v>70</v>
      </c>
      <c r="I72" s="3" t="s">
        <v>1613</v>
      </c>
      <c r="J72" s="13" t="s">
        <v>1756</v>
      </c>
      <c r="K72" s="14" t="s">
        <v>1757</v>
      </c>
      <c r="L72" s="17">
        <f t="shared" si="5"/>
        <v>1.6157407407407398E-2</v>
      </c>
      <c r="M72">
        <f t="shared" si="6"/>
        <v>6</v>
      </c>
    </row>
    <row r="73" spans="1:13" x14ac:dyDescent="0.25">
      <c r="A73" s="11"/>
      <c r="B73" s="12"/>
      <c r="C73" s="12"/>
      <c r="D73" s="12"/>
      <c r="E73" s="12"/>
      <c r="F73" s="12"/>
      <c r="G73" s="9" t="s">
        <v>1758</v>
      </c>
      <c r="H73" s="9" t="s">
        <v>70</v>
      </c>
      <c r="I73" s="3" t="s">
        <v>1613</v>
      </c>
      <c r="J73" s="13" t="s">
        <v>1759</v>
      </c>
      <c r="K73" s="14" t="s">
        <v>1760</v>
      </c>
      <c r="L73" s="17">
        <f t="shared" si="5"/>
        <v>3.7430555555555578E-2</v>
      </c>
      <c r="M73">
        <f t="shared" si="6"/>
        <v>10</v>
      </c>
    </row>
    <row r="74" spans="1:13" x14ac:dyDescent="0.25">
      <c r="A74" s="11"/>
      <c r="B74" s="12"/>
      <c r="C74" s="9" t="s">
        <v>1761</v>
      </c>
      <c r="D74" s="9" t="s">
        <v>1762</v>
      </c>
      <c r="E74" s="9" t="s">
        <v>1762</v>
      </c>
      <c r="F74" s="9" t="s">
        <v>15</v>
      </c>
      <c r="G74" s="9" t="s">
        <v>1763</v>
      </c>
      <c r="H74" s="9" t="s">
        <v>70</v>
      </c>
      <c r="I74" s="3" t="s">
        <v>1613</v>
      </c>
      <c r="J74" s="13" t="s">
        <v>1764</v>
      </c>
      <c r="K74" s="14" t="s">
        <v>1765</v>
      </c>
      <c r="L74" s="17">
        <f t="shared" si="5"/>
        <v>5.2928240740740762E-2</v>
      </c>
      <c r="M74">
        <f t="shared" si="6"/>
        <v>10</v>
      </c>
    </row>
    <row r="75" spans="1:13" x14ac:dyDescent="0.25">
      <c r="A75" s="11"/>
      <c r="B75" s="12"/>
      <c r="C75" s="9" t="s">
        <v>184</v>
      </c>
      <c r="D75" s="9" t="s">
        <v>185</v>
      </c>
      <c r="E75" s="9" t="s">
        <v>185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1766</v>
      </c>
      <c r="H76" s="9" t="s">
        <v>70</v>
      </c>
      <c r="I76" s="3" t="s">
        <v>1613</v>
      </c>
      <c r="J76" s="13" t="s">
        <v>1767</v>
      </c>
      <c r="K76" s="14" t="s">
        <v>1768</v>
      </c>
      <c r="L76" s="17">
        <f t="shared" si="5"/>
        <v>1.596064814814814E-2</v>
      </c>
      <c r="M76">
        <f t="shared" si="6"/>
        <v>2</v>
      </c>
    </row>
    <row r="77" spans="1:13" x14ac:dyDescent="0.25">
      <c r="A77" s="11"/>
      <c r="B77" s="12"/>
      <c r="C77" s="12"/>
      <c r="D77" s="12"/>
      <c r="E77" s="12"/>
      <c r="F77" s="12"/>
      <c r="G77" s="9" t="s">
        <v>1769</v>
      </c>
      <c r="H77" s="9" t="s">
        <v>70</v>
      </c>
      <c r="I77" s="3" t="s">
        <v>1613</v>
      </c>
      <c r="J77" s="13" t="s">
        <v>1770</v>
      </c>
      <c r="K77" s="14" t="s">
        <v>1771</v>
      </c>
      <c r="L77" s="17">
        <f t="shared" si="5"/>
        <v>1.3865740740740762E-2</v>
      </c>
      <c r="M77">
        <f t="shared" si="6"/>
        <v>3</v>
      </c>
    </row>
    <row r="78" spans="1:13" x14ac:dyDescent="0.25">
      <c r="A78" s="11"/>
      <c r="B78" s="12"/>
      <c r="C78" s="12"/>
      <c r="D78" s="12"/>
      <c r="E78" s="12"/>
      <c r="F78" s="12"/>
      <c r="G78" s="9" t="s">
        <v>1772</v>
      </c>
      <c r="H78" s="9" t="s">
        <v>70</v>
      </c>
      <c r="I78" s="3" t="s">
        <v>1613</v>
      </c>
      <c r="J78" s="13" t="s">
        <v>1773</v>
      </c>
      <c r="K78" s="14" t="s">
        <v>1774</v>
      </c>
      <c r="L78" s="17">
        <f t="shared" si="5"/>
        <v>2.5995370370370363E-2</v>
      </c>
      <c r="M78">
        <f t="shared" si="6"/>
        <v>3</v>
      </c>
    </row>
    <row r="79" spans="1:13" x14ac:dyDescent="0.25">
      <c r="A79" s="11"/>
      <c r="B79" s="12"/>
      <c r="C79" s="12"/>
      <c r="D79" s="12"/>
      <c r="E79" s="12"/>
      <c r="F79" s="12"/>
      <c r="G79" s="9" t="s">
        <v>1775</v>
      </c>
      <c r="H79" s="9" t="s">
        <v>70</v>
      </c>
      <c r="I79" s="3" t="s">
        <v>1613</v>
      </c>
      <c r="J79" s="13" t="s">
        <v>1776</v>
      </c>
      <c r="K79" s="14" t="s">
        <v>1777</v>
      </c>
      <c r="L79" s="17">
        <f t="shared" si="5"/>
        <v>3.3171296296296282E-2</v>
      </c>
      <c r="M79">
        <f t="shared" si="6"/>
        <v>10</v>
      </c>
    </row>
    <row r="80" spans="1:13" x14ac:dyDescent="0.25">
      <c r="A80" s="11"/>
      <c r="B80" s="12"/>
      <c r="C80" s="12"/>
      <c r="D80" s="12"/>
      <c r="E80" s="12"/>
      <c r="F80" s="12"/>
      <c r="G80" s="9" t="s">
        <v>1778</v>
      </c>
      <c r="H80" s="9" t="s">
        <v>70</v>
      </c>
      <c r="I80" s="3" t="s">
        <v>1613</v>
      </c>
      <c r="J80" s="13" t="s">
        <v>1779</v>
      </c>
      <c r="K80" s="14" t="s">
        <v>1780</v>
      </c>
      <c r="L80" s="17">
        <f t="shared" si="5"/>
        <v>3.4085648148148073E-2</v>
      </c>
      <c r="M80">
        <f t="shared" si="6"/>
        <v>10</v>
      </c>
    </row>
    <row r="81" spans="1:13" x14ac:dyDescent="0.25">
      <c r="A81" s="3" t="s">
        <v>385</v>
      </c>
      <c r="B81" s="9" t="s">
        <v>386</v>
      </c>
      <c r="C81" s="10" t="s">
        <v>12</v>
      </c>
      <c r="D81" s="5"/>
      <c r="E81" s="5"/>
      <c r="F81" s="5"/>
      <c r="G81" s="5"/>
      <c r="H81" s="5"/>
      <c r="I81" s="6"/>
      <c r="J81" s="7"/>
      <c r="K81" s="8"/>
    </row>
    <row r="82" spans="1:13" x14ac:dyDescent="0.25">
      <c r="A82" s="11"/>
      <c r="B82" s="12"/>
      <c r="C82" s="9" t="s">
        <v>1781</v>
      </c>
      <c r="D82" s="9" t="s">
        <v>1782</v>
      </c>
      <c r="E82" s="9" t="s">
        <v>1782</v>
      </c>
      <c r="F82" s="9" t="s">
        <v>389</v>
      </c>
      <c r="G82" s="9" t="s">
        <v>1783</v>
      </c>
      <c r="H82" s="9" t="s">
        <v>70</v>
      </c>
      <c r="I82" s="3" t="s">
        <v>1613</v>
      </c>
      <c r="J82" s="13" t="s">
        <v>1784</v>
      </c>
      <c r="K82" s="14" t="s">
        <v>1785</v>
      </c>
      <c r="L82" s="17">
        <f t="shared" si="5"/>
        <v>3.508101851851847E-2</v>
      </c>
      <c r="M82">
        <f t="shared" si="6"/>
        <v>10</v>
      </c>
    </row>
    <row r="83" spans="1:13" x14ac:dyDescent="0.25">
      <c r="A83" s="11"/>
      <c r="B83" s="12"/>
      <c r="C83" s="9" t="s">
        <v>817</v>
      </c>
      <c r="D83" s="9" t="s">
        <v>818</v>
      </c>
      <c r="E83" s="9" t="s">
        <v>818</v>
      </c>
      <c r="F83" s="9" t="s">
        <v>389</v>
      </c>
      <c r="G83" s="9" t="s">
        <v>1786</v>
      </c>
      <c r="H83" s="9" t="s">
        <v>70</v>
      </c>
      <c r="I83" s="3" t="s">
        <v>1613</v>
      </c>
      <c r="J83" s="13" t="s">
        <v>1787</v>
      </c>
      <c r="K83" s="14" t="s">
        <v>1788</v>
      </c>
      <c r="L83" s="17">
        <f t="shared" si="5"/>
        <v>1.5046296296296224E-2</v>
      </c>
      <c r="M83">
        <f t="shared" si="6"/>
        <v>11</v>
      </c>
    </row>
    <row r="84" spans="1:13" x14ac:dyDescent="0.25">
      <c r="A84" s="3" t="s">
        <v>393</v>
      </c>
      <c r="B84" s="9" t="s">
        <v>394</v>
      </c>
      <c r="C84" s="10" t="s">
        <v>12</v>
      </c>
      <c r="D84" s="5"/>
      <c r="E84" s="5"/>
      <c r="F84" s="5"/>
      <c r="G84" s="5"/>
      <c r="H84" s="5"/>
      <c r="I84" s="6"/>
      <c r="J84" s="7"/>
      <c r="K84" s="8"/>
    </row>
    <row r="85" spans="1:13" x14ac:dyDescent="0.25">
      <c r="A85" s="11"/>
      <c r="B85" s="12"/>
      <c r="C85" s="9" t="s">
        <v>841</v>
      </c>
      <c r="D85" s="9" t="s">
        <v>842</v>
      </c>
      <c r="E85" s="9" t="s">
        <v>843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1789</v>
      </c>
      <c r="H86" s="9" t="s">
        <v>70</v>
      </c>
      <c r="I86" s="3" t="s">
        <v>1613</v>
      </c>
      <c r="J86" s="13" t="s">
        <v>1790</v>
      </c>
      <c r="K86" s="14" t="s">
        <v>1791</v>
      </c>
      <c r="L86" s="17">
        <f t="shared" si="5"/>
        <v>2.3067129629629646E-2</v>
      </c>
      <c r="M86">
        <f t="shared" si="6"/>
        <v>12</v>
      </c>
    </row>
    <row r="87" spans="1:13" x14ac:dyDescent="0.25">
      <c r="A87" s="11"/>
      <c r="B87" s="12"/>
      <c r="C87" s="12"/>
      <c r="D87" s="12"/>
      <c r="E87" s="12"/>
      <c r="F87" s="12"/>
      <c r="G87" s="9" t="s">
        <v>1792</v>
      </c>
      <c r="H87" s="9" t="s">
        <v>70</v>
      </c>
      <c r="I87" s="3" t="s">
        <v>1613</v>
      </c>
      <c r="J87" s="13" t="s">
        <v>1793</v>
      </c>
      <c r="K87" s="14" t="s">
        <v>1794</v>
      </c>
      <c r="L87" s="17">
        <f t="shared" si="5"/>
        <v>2.0451388888888977E-2</v>
      </c>
      <c r="M87">
        <f t="shared" si="6"/>
        <v>12</v>
      </c>
    </row>
    <row r="88" spans="1:13" x14ac:dyDescent="0.25">
      <c r="A88" s="11"/>
      <c r="B88" s="12"/>
      <c r="C88" s="9" t="s">
        <v>395</v>
      </c>
      <c r="D88" s="9" t="s">
        <v>396</v>
      </c>
      <c r="E88" s="9" t="s">
        <v>396</v>
      </c>
      <c r="F88" s="9" t="s">
        <v>15</v>
      </c>
      <c r="G88" s="9" t="s">
        <v>1795</v>
      </c>
      <c r="H88" s="9" t="s">
        <v>70</v>
      </c>
      <c r="I88" s="3" t="s">
        <v>1613</v>
      </c>
      <c r="J88" s="13" t="s">
        <v>1796</v>
      </c>
      <c r="K88" s="14" t="s">
        <v>1797</v>
      </c>
      <c r="L88" s="17">
        <f t="shared" si="5"/>
        <v>1.5034722222222241E-2</v>
      </c>
      <c r="M88">
        <f t="shared" si="6"/>
        <v>7</v>
      </c>
    </row>
    <row r="89" spans="1:13" x14ac:dyDescent="0.25">
      <c r="A89" s="11"/>
      <c r="B89" s="12"/>
      <c r="C89" s="9" t="s">
        <v>1222</v>
      </c>
      <c r="D89" s="9" t="s">
        <v>1223</v>
      </c>
      <c r="E89" s="9" t="s">
        <v>1224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1798</v>
      </c>
      <c r="H90" s="9" t="s">
        <v>70</v>
      </c>
      <c r="I90" s="3" t="s">
        <v>1613</v>
      </c>
      <c r="J90" s="13" t="s">
        <v>1799</v>
      </c>
      <c r="K90" s="14" t="s">
        <v>1800</v>
      </c>
      <c r="L90" s="17">
        <f t="shared" si="5"/>
        <v>1.4918981481481491E-2</v>
      </c>
      <c r="M90">
        <f t="shared" si="6"/>
        <v>5</v>
      </c>
    </row>
    <row r="91" spans="1:13" x14ac:dyDescent="0.25">
      <c r="A91" s="11"/>
      <c r="B91" s="12"/>
      <c r="C91" s="12"/>
      <c r="D91" s="12"/>
      <c r="E91" s="12"/>
      <c r="F91" s="12"/>
      <c r="G91" s="9" t="s">
        <v>1801</v>
      </c>
      <c r="H91" s="9" t="s">
        <v>70</v>
      </c>
      <c r="I91" s="3" t="s">
        <v>1613</v>
      </c>
      <c r="J91" s="13" t="s">
        <v>1802</v>
      </c>
      <c r="K91" s="14" t="s">
        <v>1803</v>
      </c>
      <c r="L91" s="17">
        <f t="shared" si="5"/>
        <v>1.6493055555555525E-2</v>
      </c>
      <c r="M91">
        <f t="shared" si="6"/>
        <v>6</v>
      </c>
    </row>
    <row r="92" spans="1:13" x14ac:dyDescent="0.25">
      <c r="A92" s="3" t="s">
        <v>445</v>
      </c>
      <c r="B92" s="3" t="s">
        <v>446</v>
      </c>
      <c r="C92" s="3" t="s">
        <v>832</v>
      </c>
      <c r="D92" s="3" t="s">
        <v>833</v>
      </c>
      <c r="E92" s="3" t="s">
        <v>834</v>
      </c>
      <c r="F92" s="3" t="s">
        <v>15</v>
      </c>
      <c r="G92" s="3" t="s">
        <v>1804</v>
      </c>
      <c r="H92" s="3" t="s">
        <v>17</v>
      </c>
      <c r="I92" s="3" t="s">
        <v>1613</v>
      </c>
      <c r="J92" s="15" t="s">
        <v>1805</v>
      </c>
      <c r="K92" s="16" t="s">
        <v>1806</v>
      </c>
      <c r="L92" s="17">
        <f t="shared" si="5"/>
        <v>1.719907407407395E-2</v>
      </c>
      <c r="M92">
        <f t="shared" si="6"/>
        <v>18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5"/>
  <sheetViews>
    <sheetView tabSelected="1" workbookViewId="0">
      <selection activeCell="F36" sqref="F36"/>
    </sheetView>
  </sheetViews>
  <sheetFormatPr defaultRowHeight="15" x14ac:dyDescent="0.25"/>
  <cols>
    <col min="1" max="1" width="14.140625" bestFit="1" customWidth="1"/>
    <col min="2" max="2" width="31.570312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8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1285</v>
      </c>
      <c r="R1" s="18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AVERAGE($P$2:$P$250)</f>
        <v>0.54166666666666663</v>
      </c>
      <c r="R2" s="18">
        <v>0</v>
      </c>
      <c r="S2" s="17">
        <f>AVERAGE($R$3,$R$5,$R$8,$R$10,$R$14:$R$15)</f>
        <v>1.4158950617283941E-2</v>
      </c>
    </row>
    <row r="3" spans="1:19" x14ac:dyDescent="0.25">
      <c r="A3" s="3" t="s">
        <v>29</v>
      </c>
      <c r="B3" s="9" t="s">
        <v>30</v>
      </c>
      <c r="C3" s="9" t="s">
        <v>41</v>
      </c>
      <c r="D3" s="9" t="s">
        <v>42</v>
      </c>
      <c r="E3" s="9" t="s">
        <v>42</v>
      </c>
      <c r="F3" s="9" t="s">
        <v>15</v>
      </c>
      <c r="G3" s="9" t="s">
        <v>1807</v>
      </c>
      <c r="H3" s="9" t="s">
        <v>17</v>
      </c>
      <c r="I3" s="3" t="s">
        <v>1808</v>
      </c>
      <c r="J3" s="13" t="s">
        <v>1809</v>
      </c>
      <c r="K3" s="14" t="s">
        <v>1810</v>
      </c>
      <c r="L3" s="17">
        <f t="shared" ref="L3:L66" si="0">K3-J3</f>
        <v>1.7245370370370328E-2</v>
      </c>
      <c r="M3">
        <f t="shared" ref="M3:M20" si="1">HOUR(J3)</f>
        <v>15</v>
      </c>
      <c r="O3">
        <v>1</v>
      </c>
      <c r="P3">
        <f>COUNTIF(M:M,"1")</f>
        <v>1</v>
      </c>
      <c r="Q3">
        <f t="shared" ref="Q3:Q25" si="2">AVERAGE($P$2:$P$250)</f>
        <v>0.54166666666666663</v>
      </c>
      <c r="R3" s="18">
        <f>AVERAGEIF(M2:M400,  O3, L2:L400)</f>
        <v>1.2997685185185182E-2</v>
      </c>
      <c r="S3" s="17">
        <f t="shared" ref="S3:S25" si="3">AVERAGE($R$3,$R$5,$R$8,$R$10,$R$14:$R$15)</f>
        <v>1.4158950617283941E-2</v>
      </c>
    </row>
    <row r="4" spans="1:19" x14ac:dyDescent="0.25">
      <c r="A4" s="3" t="s">
        <v>65</v>
      </c>
      <c r="B4" s="9" t="s">
        <v>66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0</v>
      </c>
      <c r="Q4">
        <f t="shared" si="2"/>
        <v>0.54166666666666663</v>
      </c>
      <c r="R4" s="18">
        <v>0</v>
      </c>
      <c r="S4" s="17">
        <f t="shared" si="3"/>
        <v>1.4158950617283941E-2</v>
      </c>
    </row>
    <row r="5" spans="1:19" x14ac:dyDescent="0.25">
      <c r="A5" s="11"/>
      <c r="B5" s="12"/>
      <c r="C5" s="9" t="s">
        <v>67</v>
      </c>
      <c r="D5" s="9" t="s">
        <v>68</v>
      </c>
      <c r="E5" s="9" t="s">
        <v>100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1</v>
      </c>
      <c r="Q5">
        <f t="shared" si="2"/>
        <v>0.54166666666666663</v>
      </c>
      <c r="R5" s="18">
        <f>AVERAGEIF(M4:M402,  O5, L4:L402)</f>
        <v>1.1886574074074063E-2</v>
      </c>
      <c r="S5" s="17">
        <f t="shared" si="3"/>
        <v>1.4158950617283941E-2</v>
      </c>
    </row>
    <row r="6" spans="1:19" x14ac:dyDescent="0.25">
      <c r="A6" s="11"/>
      <c r="B6" s="12"/>
      <c r="C6" s="12"/>
      <c r="D6" s="12"/>
      <c r="E6" s="12"/>
      <c r="F6" s="12"/>
      <c r="G6" s="9" t="s">
        <v>1811</v>
      </c>
      <c r="H6" s="9" t="s">
        <v>102</v>
      </c>
      <c r="I6" s="3" t="s">
        <v>1808</v>
      </c>
      <c r="J6" s="13" t="s">
        <v>1812</v>
      </c>
      <c r="K6" s="14" t="s">
        <v>1813</v>
      </c>
      <c r="L6" s="17">
        <f t="shared" si="0"/>
        <v>1.2997685185185182E-2</v>
      </c>
      <c r="M6">
        <f t="shared" si="1"/>
        <v>1</v>
      </c>
      <c r="O6">
        <v>4</v>
      </c>
      <c r="P6">
        <f>COUNTIF(M:M,"4")</f>
        <v>0</v>
      </c>
      <c r="Q6">
        <f t="shared" si="2"/>
        <v>0.54166666666666663</v>
      </c>
      <c r="R6" s="18">
        <v>0</v>
      </c>
      <c r="S6" s="17">
        <f t="shared" si="3"/>
        <v>1.4158950617283941E-2</v>
      </c>
    </row>
    <row r="7" spans="1:19" x14ac:dyDescent="0.25">
      <c r="A7" s="11"/>
      <c r="B7" s="12"/>
      <c r="C7" s="12"/>
      <c r="D7" s="12"/>
      <c r="E7" s="12"/>
      <c r="F7" s="12"/>
      <c r="G7" s="9" t="s">
        <v>1814</v>
      </c>
      <c r="H7" s="9" t="s">
        <v>102</v>
      </c>
      <c r="I7" s="3" t="s">
        <v>1808</v>
      </c>
      <c r="J7" s="13" t="s">
        <v>1815</v>
      </c>
      <c r="K7" s="14" t="s">
        <v>1816</v>
      </c>
      <c r="L7" s="17">
        <f t="shared" si="0"/>
        <v>1.4085648148148167E-2</v>
      </c>
      <c r="M7">
        <f t="shared" si="1"/>
        <v>13</v>
      </c>
      <c r="O7">
        <v>5</v>
      </c>
      <c r="P7">
        <f>COUNTIF(M:M,"5")</f>
        <v>0</v>
      </c>
      <c r="Q7">
        <f t="shared" si="2"/>
        <v>0.54166666666666663</v>
      </c>
      <c r="R7" s="18">
        <v>0</v>
      </c>
      <c r="S7" s="17">
        <f t="shared" si="3"/>
        <v>1.4158950617283941E-2</v>
      </c>
    </row>
    <row r="8" spans="1:19" x14ac:dyDescent="0.25">
      <c r="A8" s="11"/>
      <c r="B8" s="12"/>
      <c r="C8" s="9" t="s">
        <v>134</v>
      </c>
      <c r="D8" s="9" t="s">
        <v>135</v>
      </c>
      <c r="E8" s="9" t="s">
        <v>135</v>
      </c>
      <c r="F8" s="9" t="s">
        <v>15</v>
      </c>
      <c r="G8" s="9" t="s">
        <v>1817</v>
      </c>
      <c r="H8" s="9" t="s">
        <v>70</v>
      </c>
      <c r="I8" s="3" t="s">
        <v>1808</v>
      </c>
      <c r="J8" s="13" t="s">
        <v>1818</v>
      </c>
      <c r="K8" s="14" t="s">
        <v>1819</v>
      </c>
      <c r="L8" s="17">
        <f t="shared" si="0"/>
        <v>1.1388888888888893E-2</v>
      </c>
      <c r="M8">
        <f t="shared" si="1"/>
        <v>6</v>
      </c>
      <c r="O8">
        <v>6</v>
      </c>
      <c r="P8">
        <f>COUNTIF(M:M,"6")</f>
        <v>2</v>
      </c>
      <c r="Q8">
        <f t="shared" si="2"/>
        <v>0.54166666666666663</v>
      </c>
      <c r="R8" s="18">
        <f>AVERAGEIF(M7:M405,  O8, L7:L405)</f>
        <v>1.2175925925925923E-2</v>
      </c>
      <c r="S8" s="17">
        <f t="shared" si="3"/>
        <v>1.4158950617283941E-2</v>
      </c>
    </row>
    <row r="9" spans="1:19" x14ac:dyDescent="0.25">
      <c r="A9" s="11"/>
      <c r="B9" s="12"/>
      <c r="C9" s="9" t="s">
        <v>169</v>
      </c>
      <c r="D9" s="9" t="s">
        <v>170</v>
      </c>
      <c r="E9" s="9" t="s">
        <v>170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0</v>
      </c>
      <c r="Q9">
        <f t="shared" si="2"/>
        <v>0.54166666666666663</v>
      </c>
      <c r="R9" s="18">
        <v>0</v>
      </c>
      <c r="S9" s="17">
        <f t="shared" si="3"/>
        <v>1.4158950617283941E-2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1820</v>
      </c>
      <c r="H10" s="9" t="s">
        <v>70</v>
      </c>
      <c r="I10" s="3" t="s">
        <v>1808</v>
      </c>
      <c r="J10" s="13" t="s">
        <v>1821</v>
      </c>
      <c r="K10" s="14" t="s">
        <v>1822</v>
      </c>
      <c r="L10" s="17">
        <f t="shared" si="0"/>
        <v>1.9479166666666714E-2</v>
      </c>
      <c r="M10">
        <f t="shared" si="1"/>
        <v>12</v>
      </c>
      <c r="O10">
        <v>8</v>
      </c>
      <c r="P10">
        <f>COUNTIF(M:M,"8")</f>
        <v>1</v>
      </c>
      <c r="Q10">
        <f t="shared" si="2"/>
        <v>0.54166666666666663</v>
      </c>
      <c r="R10" s="18">
        <f>AVERAGEIF(M9:M407,  O10, L9:L407)</f>
        <v>1.1875000000000024E-2</v>
      </c>
      <c r="S10" s="17">
        <f t="shared" si="3"/>
        <v>1.4158950617283941E-2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1823</v>
      </c>
      <c r="H11" s="9" t="s">
        <v>70</v>
      </c>
      <c r="I11" s="3" t="s">
        <v>1808</v>
      </c>
      <c r="J11" s="13" t="s">
        <v>1824</v>
      </c>
      <c r="K11" s="14" t="s">
        <v>1825</v>
      </c>
      <c r="L11" s="17">
        <f t="shared" si="0"/>
        <v>1.6689814814814796E-2</v>
      </c>
      <c r="M11">
        <f t="shared" si="1"/>
        <v>16</v>
      </c>
      <c r="O11">
        <v>9</v>
      </c>
      <c r="P11">
        <f>COUNTIF(M:M,"9")</f>
        <v>0</v>
      </c>
      <c r="Q11">
        <f t="shared" si="2"/>
        <v>0.54166666666666663</v>
      </c>
      <c r="R11" s="18">
        <v>0</v>
      </c>
      <c r="S11" s="17">
        <f t="shared" si="3"/>
        <v>1.4158950617283941E-2</v>
      </c>
    </row>
    <row r="12" spans="1:19" x14ac:dyDescent="0.25">
      <c r="A12" s="11"/>
      <c r="B12" s="12"/>
      <c r="C12" s="9" t="s">
        <v>179</v>
      </c>
      <c r="D12" s="9" t="s">
        <v>180</v>
      </c>
      <c r="E12" s="9" t="s">
        <v>180</v>
      </c>
      <c r="F12" s="9" t="s">
        <v>15</v>
      </c>
      <c r="G12" s="9" t="s">
        <v>1826</v>
      </c>
      <c r="H12" s="9" t="s">
        <v>70</v>
      </c>
      <c r="I12" s="3" t="s">
        <v>1808</v>
      </c>
      <c r="J12" s="13" t="s">
        <v>1827</v>
      </c>
      <c r="K12" s="14" t="s">
        <v>1828</v>
      </c>
      <c r="L12" s="17">
        <f t="shared" si="0"/>
        <v>2.259259259259272E-2</v>
      </c>
      <c r="M12">
        <f t="shared" si="1"/>
        <v>12</v>
      </c>
      <c r="O12">
        <v>10</v>
      </c>
      <c r="P12">
        <f>COUNTIF(M:M,"10")</f>
        <v>0</v>
      </c>
      <c r="Q12">
        <f t="shared" si="2"/>
        <v>0.54166666666666663</v>
      </c>
      <c r="R12" s="18">
        <v>0</v>
      </c>
      <c r="S12" s="17">
        <f t="shared" si="3"/>
        <v>1.4158950617283941E-2</v>
      </c>
    </row>
    <row r="13" spans="1:19" x14ac:dyDescent="0.25">
      <c r="A13" s="3" t="s">
        <v>189</v>
      </c>
      <c r="B13" s="9" t="s">
        <v>190</v>
      </c>
      <c r="C13" s="10" t="s">
        <v>12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0</v>
      </c>
      <c r="Q13">
        <f t="shared" si="2"/>
        <v>0.54166666666666663</v>
      </c>
      <c r="R13" s="18">
        <v>0</v>
      </c>
      <c r="S13" s="17">
        <f t="shared" si="3"/>
        <v>1.4158950617283941E-2</v>
      </c>
    </row>
    <row r="14" spans="1:19" x14ac:dyDescent="0.25">
      <c r="A14" s="11"/>
      <c r="B14" s="12"/>
      <c r="C14" s="9" t="s">
        <v>134</v>
      </c>
      <c r="D14" s="9" t="s">
        <v>135</v>
      </c>
      <c r="E14" s="9" t="s">
        <v>135</v>
      </c>
      <c r="F14" s="9" t="s">
        <v>15</v>
      </c>
      <c r="G14" s="9" t="s">
        <v>1829</v>
      </c>
      <c r="H14" s="9" t="s">
        <v>70</v>
      </c>
      <c r="I14" s="3" t="s">
        <v>1808</v>
      </c>
      <c r="J14" s="13" t="s">
        <v>1830</v>
      </c>
      <c r="K14" s="14" t="s">
        <v>1831</v>
      </c>
      <c r="L14" s="17">
        <f t="shared" si="0"/>
        <v>1.1886574074074063E-2</v>
      </c>
      <c r="M14">
        <f t="shared" si="1"/>
        <v>3</v>
      </c>
      <c r="O14">
        <v>12</v>
      </c>
      <c r="P14">
        <f>COUNTIF(M:M,"12")</f>
        <v>3</v>
      </c>
      <c r="Q14">
        <f t="shared" si="2"/>
        <v>0.54166666666666663</v>
      </c>
      <c r="R14" s="18">
        <f>AVERAGEIF(M13:M411,  O14, L13:L411)</f>
        <v>1.6296296296296253E-2</v>
      </c>
      <c r="S14" s="17">
        <f t="shared" si="3"/>
        <v>1.4158950617283941E-2</v>
      </c>
    </row>
    <row r="15" spans="1:19" x14ac:dyDescent="0.25">
      <c r="A15" s="11"/>
      <c r="B15" s="12"/>
      <c r="C15" s="9" t="s">
        <v>139</v>
      </c>
      <c r="D15" s="9" t="s">
        <v>140</v>
      </c>
      <c r="E15" s="9" t="s">
        <v>140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2</v>
      </c>
      <c r="Q15">
        <f t="shared" si="2"/>
        <v>0.54166666666666663</v>
      </c>
      <c r="R15" s="18">
        <f>AVERAGEIF(M14:M412,  O15, L14:L412)</f>
        <v>1.9722222222222197E-2</v>
      </c>
      <c r="S15" s="17">
        <f t="shared" si="3"/>
        <v>1.4158950617283941E-2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1832</v>
      </c>
      <c r="H16" s="9" t="s">
        <v>70</v>
      </c>
      <c r="I16" s="3" t="s">
        <v>1808</v>
      </c>
      <c r="J16" s="13" t="s">
        <v>1833</v>
      </c>
      <c r="K16" s="14" t="s">
        <v>1834</v>
      </c>
      <c r="L16" s="17">
        <f t="shared" si="0"/>
        <v>1.1875000000000024E-2</v>
      </c>
      <c r="M16">
        <f t="shared" si="1"/>
        <v>8</v>
      </c>
      <c r="O16">
        <v>14</v>
      </c>
      <c r="P16">
        <f>COUNTIF(M:M,"14")</f>
        <v>0</v>
      </c>
      <c r="Q16">
        <f t="shared" si="2"/>
        <v>0.54166666666666663</v>
      </c>
      <c r="R16" s="18">
        <v>0</v>
      </c>
      <c r="S16" s="17">
        <f t="shared" si="3"/>
        <v>1.4158950617283941E-2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1835</v>
      </c>
      <c r="H17" s="9" t="s">
        <v>70</v>
      </c>
      <c r="I17" s="3" t="s">
        <v>1808</v>
      </c>
      <c r="J17" s="13" t="s">
        <v>1836</v>
      </c>
      <c r="K17" s="14" t="s">
        <v>1837</v>
      </c>
      <c r="L17" s="17">
        <f t="shared" si="0"/>
        <v>1.6296296296296253E-2</v>
      </c>
      <c r="M17">
        <f t="shared" si="1"/>
        <v>12</v>
      </c>
      <c r="O17">
        <v>15</v>
      </c>
      <c r="P17">
        <f>COUNTIF(M:M,"15")</f>
        <v>1</v>
      </c>
      <c r="Q17">
        <f t="shared" si="2"/>
        <v>0.54166666666666663</v>
      </c>
      <c r="R17" s="18">
        <v>0</v>
      </c>
      <c r="S17" s="17">
        <f t="shared" si="3"/>
        <v>1.4158950617283941E-2</v>
      </c>
    </row>
    <row r="18" spans="1:19" x14ac:dyDescent="0.25">
      <c r="A18" s="11"/>
      <c r="B18" s="12"/>
      <c r="C18" s="9" t="s">
        <v>46</v>
      </c>
      <c r="D18" s="9" t="s">
        <v>47</v>
      </c>
      <c r="E18" s="9" t="s">
        <v>47</v>
      </c>
      <c r="F18" s="9" t="s">
        <v>15</v>
      </c>
      <c r="G18" s="9" t="s">
        <v>1838</v>
      </c>
      <c r="H18" s="9" t="s">
        <v>70</v>
      </c>
      <c r="I18" s="3" t="s">
        <v>1808</v>
      </c>
      <c r="J18" s="13" t="s">
        <v>1839</v>
      </c>
      <c r="K18" s="14" t="s">
        <v>1840</v>
      </c>
      <c r="L18" s="17">
        <f t="shared" si="0"/>
        <v>1.2962962962962954E-2</v>
      </c>
      <c r="M18">
        <f t="shared" si="1"/>
        <v>6</v>
      </c>
      <c r="O18">
        <v>16</v>
      </c>
      <c r="P18">
        <f>COUNTIF(M:M,"16")</f>
        <v>1</v>
      </c>
      <c r="Q18">
        <f t="shared" si="2"/>
        <v>0.54166666666666663</v>
      </c>
      <c r="R18" s="18">
        <v>0</v>
      </c>
      <c r="S18" s="17">
        <f t="shared" si="3"/>
        <v>1.4158950617283941E-2</v>
      </c>
    </row>
    <row r="19" spans="1:19" x14ac:dyDescent="0.25">
      <c r="A19" s="11"/>
      <c r="B19" s="12"/>
      <c r="C19" s="9" t="s">
        <v>169</v>
      </c>
      <c r="D19" s="9" t="s">
        <v>170</v>
      </c>
      <c r="E19" s="9" t="s">
        <v>170</v>
      </c>
      <c r="F19" s="9" t="s">
        <v>15</v>
      </c>
      <c r="G19" s="9" t="s">
        <v>1841</v>
      </c>
      <c r="H19" s="9" t="s">
        <v>70</v>
      </c>
      <c r="I19" s="3" t="s">
        <v>1808</v>
      </c>
      <c r="J19" s="13" t="s">
        <v>1842</v>
      </c>
      <c r="K19" s="14" t="s">
        <v>1843</v>
      </c>
      <c r="L19" s="17">
        <f t="shared" si="0"/>
        <v>1.6516203703703547E-2</v>
      </c>
      <c r="M19">
        <f t="shared" si="1"/>
        <v>20</v>
      </c>
      <c r="O19">
        <v>17</v>
      </c>
      <c r="P19">
        <f>COUNTIF(M:M,"17")</f>
        <v>0</v>
      </c>
      <c r="Q19">
        <f t="shared" si="2"/>
        <v>0.54166666666666663</v>
      </c>
      <c r="R19" s="18">
        <v>0</v>
      </c>
      <c r="S19" s="17">
        <f t="shared" si="3"/>
        <v>1.4158950617283941E-2</v>
      </c>
    </row>
    <row r="20" spans="1:19" x14ac:dyDescent="0.25">
      <c r="A20" s="3" t="s">
        <v>445</v>
      </c>
      <c r="B20" s="3" t="s">
        <v>446</v>
      </c>
      <c r="C20" s="3" t="s">
        <v>1844</v>
      </c>
      <c r="D20" s="3" t="s">
        <v>1845</v>
      </c>
      <c r="E20" s="3" t="s">
        <v>1846</v>
      </c>
      <c r="F20" s="3" t="s">
        <v>15</v>
      </c>
      <c r="G20" s="3" t="s">
        <v>1847</v>
      </c>
      <c r="H20" s="3" t="s">
        <v>17</v>
      </c>
      <c r="I20" s="3" t="s">
        <v>1808</v>
      </c>
      <c r="J20" s="15" t="s">
        <v>1848</v>
      </c>
      <c r="K20" s="16" t="s">
        <v>1849</v>
      </c>
      <c r="L20" s="17">
        <f t="shared" si="0"/>
        <v>1.9722222222222197E-2</v>
      </c>
      <c r="M20">
        <f t="shared" si="1"/>
        <v>13</v>
      </c>
      <c r="O20">
        <v>18</v>
      </c>
      <c r="P20">
        <f>COUNTIF(M:M,"18")</f>
        <v>0</v>
      </c>
      <c r="Q20">
        <f t="shared" si="2"/>
        <v>0.54166666666666663</v>
      </c>
      <c r="R20" s="18">
        <v>0</v>
      </c>
      <c r="S20" s="17">
        <f t="shared" si="3"/>
        <v>1.4158950617283941E-2</v>
      </c>
    </row>
    <row r="21" spans="1:19" x14ac:dyDescent="0.25">
      <c r="O21">
        <v>19</v>
      </c>
      <c r="P21">
        <f>COUNTIF(M:M,"19")</f>
        <v>0</v>
      </c>
      <c r="Q21">
        <f t="shared" si="2"/>
        <v>0.54166666666666663</v>
      </c>
      <c r="R21" s="18">
        <v>0</v>
      </c>
      <c r="S21" s="17">
        <f t="shared" si="3"/>
        <v>1.4158950617283941E-2</v>
      </c>
    </row>
    <row r="22" spans="1:19" x14ac:dyDescent="0.25">
      <c r="O22">
        <v>20</v>
      </c>
      <c r="P22">
        <f>COUNTIF(M:M,"20")</f>
        <v>1</v>
      </c>
      <c r="Q22">
        <f t="shared" si="2"/>
        <v>0.54166666666666663</v>
      </c>
      <c r="R22" s="18">
        <v>0</v>
      </c>
      <c r="S22" s="17">
        <f t="shared" si="3"/>
        <v>1.4158950617283941E-2</v>
      </c>
    </row>
    <row r="23" spans="1:19" x14ac:dyDescent="0.25">
      <c r="O23">
        <v>21</v>
      </c>
      <c r="P23">
        <f>COUNTIF(M:M,"21")</f>
        <v>0</v>
      </c>
      <c r="Q23">
        <f t="shared" si="2"/>
        <v>0.54166666666666663</v>
      </c>
      <c r="R23" s="18">
        <v>0</v>
      </c>
      <c r="S23" s="17">
        <f t="shared" si="3"/>
        <v>1.4158950617283941E-2</v>
      </c>
    </row>
    <row r="24" spans="1:19" x14ac:dyDescent="0.25">
      <c r="O24">
        <v>22</v>
      </c>
      <c r="P24">
        <f>COUNTIF(M:M,"22")</f>
        <v>0</v>
      </c>
      <c r="Q24">
        <f t="shared" si="2"/>
        <v>0.54166666666666663</v>
      </c>
      <c r="R24" s="18">
        <v>0</v>
      </c>
      <c r="S24" s="17">
        <f t="shared" si="3"/>
        <v>1.4158950617283941E-2</v>
      </c>
    </row>
    <row r="25" spans="1:19" x14ac:dyDescent="0.25">
      <c r="O25">
        <v>23</v>
      </c>
      <c r="P25">
        <f>COUNTIF(M:M,"23")</f>
        <v>0</v>
      </c>
      <c r="Q25">
        <f t="shared" si="2"/>
        <v>0.54166666666666663</v>
      </c>
      <c r="R25" s="18">
        <v>0</v>
      </c>
      <c r="S25" s="17">
        <f t="shared" si="3"/>
        <v>1.4158950617283941E-2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5"/>
  <sheetViews>
    <sheetView workbookViewId="0">
      <selection activeCell="L25" sqref="L25"/>
    </sheetView>
  </sheetViews>
  <sheetFormatPr defaultRowHeight="15" x14ac:dyDescent="0.25"/>
  <cols>
    <col min="1" max="1" width="14.140625" bestFit="1" customWidth="1"/>
    <col min="2" max="2" width="31.42578125" bestFit="1" customWidth="1"/>
    <col min="3" max="3" width="7.5703125" bestFit="1" customWidth="1"/>
    <col min="4" max="4" width="28" bestFit="1" customWidth="1"/>
    <col min="5" max="5" width="2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8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1279</v>
      </c>
      <c r="M1" t="s">
        <v>1277</v>
      </c>
      <c r="O1" t="s">
        <v>1278</v>
      </c>
      <c r="P1" t="s">
        <v>1280</v>
      </c>
      <c r="Q1" t="s">
        <v>1611</v>
      </c>
      <c r="R1" s="18" t="s">
        <v>1281</v>
      </c>
      <c r="S1" t="s">
        <v>1286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0.41666666666666669</v>
      </c>
      <c r="R2" s="18">
        <v>0</v>
      </c>
      <c r="S2" s="17">
        <f>AVERAGE($R$4,$R$12,$R$15)</f>
        <v>1.4673996913580267E-2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0.41666666666666669</v>
      </c>
      <c r="R3" s="18">
        <v>0</v>
      </c>
      <c r="S3" s="17">
        <f>AVERAGE($R$4,$R$12,$R$15)</f>
        <v>1.4673996913580267E-2</v>
      </c>
    </row>
    <row r="4" spans="1:19" x14ac:dyDescent="0.25">
      <c r="A4" s="11"/>
      <c r="B4" s="12"/>
      <c r="C4" s="9" t="s">
        <v>322</v>
      </c>
      <c r="D4" s="9" t="s">
        <v>323</v>
      </c>
      <c r="E4" s="9" t="s">
        <v>323</v>
      </c>
      <c r="F4" s="9" t="s">
        <v>15</v>
      </c>
      <c r="G4" s="9" t="s">
        <v>1850</v>
      </c>
      <c r="H4" s="9" t="s">
        <v>17</v>
      </c>
      <c r="I4" s="3" t="s">
        <v>1851</v>
      </c>
      <c r="J4" s="13" t="s">
        <v>1852</v>
      </c>
      <c r="K4" s="14" t="s">
        <v>1853</v>
      </c>
      <c r="L4" s="17">
        <f t="shared" ref="L3:L66" si="1">K4-J4</f>
        <v>1.8043981481481453E-2</v>
      </c>
      <c r="M4">
        <f t="shared" ref="M3:M66" si="2">HOUR(J4)</f>
        <v>10</v>
      </c>
      <c r="O4">
        <v>2</v>
      </c>
      <c r="P4">
        <f>COUNTIF(M:M,"2")</f>
        <v>1</v>
      </c>
      <c r="Q4">
        <f t="shared" si="0"/>
        <v>0.41666666666666669</v>
      </c>
      <c r="R4" s="18">
        <f>AVERAGEIF(M3:M401,  O4, L3:L401)</f>
        <v>1.5312500000000021E-2</v>
      </c>
      <c r="S4" s="17">
        <f>AVERAGE($R$4,$R$12,$R$15)</f>
        <v>1.4673996913580267E-2</v>
      </c>
    </row>
    <row r="5" spans="1:19" x14ac:dyDescent="0.25">
      <c r="A5" s="11"/>
      <c r="B5" s="12"/>
      <c r="C5" s="9" t="s">
        <v>24</v>
      </c>
      <c r="D5" s="9" t="s">
        <v>25</v>
      </c>
      <c r="E5" s="9" t="s">
        <v>25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0</v>
      </c>
      <c r="Q5">
        <f t="shared" si="0"/>
        <v>0.41666666666666669</v>
      </c>
      <c r="R5" s="18">
        <v>0</v>
      </c>
      <c r="S5" s="17">
        <f>AVERAGE($R$4,$R$12,$R$15)</f>
        <v>1.4673996913580267E-2</v>
      </c>
    </row>
    <row r="6" spans="1:19" x14ac:dyDescent="0.25">
      <c r="A6" s="11"/>
      <c r="B6" s="12"/>
      <c r="C6" s="12"/>
      <c r="D6" s="12"/>
      <c r="E6" s="12"/>
      <c r="F6" s="12"/>
      <c r="G6" s="9" t="s">
        <v>1854</v>
      </c>
      <c r="H6" s="9" t="s">
        <v>17</v>
      </c>
      <c r="I6" s="3" t="s">
        <v>1851</v>
      </c>
      <c r="J6" s="13" t="s">
        <v>1855</v>
      </c>
      <c r="K6" s="14" t="s">
        <v>1856</v>
      </c>
      <c r="L6" s="17">
        <f t="shared" si="1"/>
        <v>1.9166666666666721E-2</v>
      </c>
      <c r="M6">
        <f t="shared" si="2"/>
        <v>8</v>
      </c>
      <c r="O6">
        <v>4</v>
      </c>
      <c r="P6">
        <f>COUNTIF(M:M,"4")</f>
        <v>0</v>
      </c>
      <c r="Q6">
        <f t="shared" si="0"/>
        <v>0.41666666666666669</v>
      </c>
      <c r="R6" s="18">
        <v>0</v>
      </c>
      <c r="S6" s="17">
        <f>AVERAGE($R$4,$R$12,$R$15)</f>
        <v>1.4673996913580267E-2</v>
      </c>
    </row>
    <row r="7" spans="1:19" x14ac:dyDescent="0.25">
      <c r="A7" s="11"/>
      <c r="B7" s="12"/>
      <c r="C7" s="12"/>
      <c r="D7" s="12"/>
      <c r="E7" s="12"/>
      <c r="F7" s="12"/>
      <c r="G7" s="9" t="s">
        <v>1857</v>
      </c>
      <c r="H7" s="9" t="s">
        <v>17</v>
      </c>
      <c r="I7" s="3" t="s">
        <v>1851</v>
      </c>
      <c r="J7" s="13" t="s">
        <v>1858</v>
      </c>
      <c r="K7" s="14" t="s">
        <v>1859</v>
      </c>
      <c r="L7" s="17">
        <f t="shared" si="1"/>
        <v>1.5312500000000021E-2</v>
      </c>
      <c r="M7">
        <f t="shared" si="2"/>
        <v>2</v>
      </c>
      <c r="O7">
        <v>5</v>
      </c>
      <c r="P7">
        <f>COUNTIF(M:M,"5")</f>
        <v>0</v>
      </c>
      <c r="Q7">
        <f t="shared" si="0"/>
        <v>0.41666666666666669</v>
      </c>
      <c r="R7" s="18">
        <v>0</v>
      </c>
      <c r="S7" s="17">
        <f>AVERAGE($R$4,$R$12,$R$15)</f>
        <v>1.4673996913580267E-2</v>
      </c>
    </row>
    <row r="8" spans="1:19" x14ac:dyDescent="0.25">
      <c r="A8" s="3" t="s">
        <v>65</v>
      </c>
      <c r="B8" s="9" t="s">
        <v>66</v>
      </c>
      <c r="C8" s="9" t="s">
        <v>46</v>
      </c>
      <c r="D8" s="9" t="s">
        <v>47</v>
      </c>
      <c r="E8" s="9" t="s">
        <v>51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0</v>
      </c>
      <c r="Q8">
        <f t="shared" si="0"/>
        <v>0.41666666666666669</v>
      </c>
      <c r="R8" s="18">
        <v>0</v>
      </c>
      <c r="S8" s="17">
        <f>AVERAGE($R$4,$R$12,$R$15)</f>
        <v>1.4673996913580267E-2</v>
      </c>
    </row>
    <row r="9" spans="1:19" x14ac:dyDescent="0.25">
      <c r="A9" s="11"/>
      <c r="B9" s="12"/>
      <c r="C9" s="12"/>
      <c r="D9" s="12"/>
      <c r="E9" s="12"/>
      <c r="F9" s="12"/>
      <c r="G9" s="9" t="s">
        <v>1860</v>
      </c>
      <c r="H9" s="9" t="s">
        <v>70</v>
      </c>
      <c r="I9" s="3" t="s">
        <v>1851</v>
      </c>
      <c r="J9" s="13" t="s">
        <v>1861</v>
      </c>
      <c r="K9" s="14" t="s">
        <v>1862</v>
      </c>
      <c r="L9" s="17">
        <f t="shared" si="1"/>
        <v>1.5810185185185177E-2</v>
      </c>
      <c r="M9">
        <f t="shared" si="2"/>
        <v>14</v>
      </c>
      <c r="O9">
        <v>7</v>
      </c>
      <c r="P9">
        <f>COUNTIF(M:M,"7")</f>
        <v>0</v>
      </c>
      <c r="Q9">
        <f t="shared" si="0"/>
        <v>0.41666666666666669</v>
      </c>
      <c r="R9" s="18">
        <v>0</v>
      </c>
      <c r="S9" s="17">
        <f>AVERAGE($R$4,$R$12,$R$15)</f>
        <v>1.4673996913580267E-2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1863</v>
      </c>
      <c r="H10" s="9" t="s">
        <v>70</v>
      </c>
      <c r="I10" s="3" t="s">
        <v>1851</v>
      </c>
      <c r="J10" s="13" t="s">
        <v>1864</v>
      </c>
      <c r="K10" s="14" t="s">
        <v>1865</v>
      </c>
      <c r="L10" s="17">
        <f t="shared" si="1"/>
        <v>1.4201388888888888E-2</v>
      </c>
      <c r="M10">
        <f t="shared" si="2"/>
        <v>18</v>
      </c>
      <c r="O10">
        <v>8</v>
      </c>
      <c r="P10">
        <f>COUNTIF(M:M,"8")</f>
        <v>1</v>
      </c>
      <c r="Q10">
        <f t="shared" si="0"/>
        <v>0.41666666666666669</v>
      </c>
      <c r="R10" s="18">
        <v>0</v>
      </c>
      <c r="S10" s="17">
        <f>AVERAGE($R$4,$R$12,$R$15)</f>
        <v>1.4673996913580267E-2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1866</v>
      </c>
      <c r="H11" s="9" t="s">
        <v>70</v>
      </c>
      <c r="I11" s="3" t="s">
        <v>1851</v>
      </c>
      <c r="J11" s="13" t="s">
        <v>1867</v>
      </c>
      <c r="K11" s="14" t="s">
        <v>1868</v>
      </c>
      <c r="L11" s="17">
        <f t="shared" si="1"/>
        <v>1.2280092592592662E-2</v>
      </c>
      <c r="M11">
        <f t="shared" si="2"/>
        <v>21</v>
      </c>
      <c r="O11">
        <v>9</v>
      </c>
      <c r="P11">
        <f>COUNTIF(M:M,"9")</f>
        <v>0</v>
      </c>
      <c r="Q11">
        <f t="shared" si="0"/>
        <v>0.41666666666666669</v>
      </c>
      <c r="R11" s="18">
        <v>0</v>
      </c>
      <c r="S11" s="17">
        <f>AVERAGE($R$4,$R$12,$R$15)</f>
        <v>1.4673996913580267E-2</v>
      </c>
    </row>
    <row r="12" spans="1:19" x14ac:dyDescent="0.25">
      <c r="A12" s="3" t="s">
        <v>189</v>
      </c>
      <c r="B12" s="9" t="s">
        <v>190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3</v>
      </c>
      <c r="Q12">
        <f t="shared" si="0"/>
        <v>0.41666666666666669</v>
      </c>
      <c r="R12" s="18">
        <f>AVERAGEIF(M11:M409,  O12, L11:L409)</f>
        <v>1.4392361111111168E-2</v>
      </c>
      <c r="S12" s="17">
        <f>AVERAGE($R$4,$R$12,$R$15)</f>
        <v>1.4673996913580267E-2</v>
      </c>
    </row>
    <row r="13" spans="1:19" x14ac:dyDescent="0.25">
      <c r="A13" s="11"/>
      <c r="B13" s="12"/>
      <c r="C13" s="9" t="s">
        <v>67</v>
      </c>
      <c r="D13" s="9" t="s">
        <v>68</v>
      </c>
      <c r="E13" s="9" t="s">
        <v>68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0</v>
      </c>
      <c r="Q13">
        <f t="shared" si="0"/>
        <v>0.41666666666666669</v>
      </c>
      <c r="R13" s="18">
        <v>0</v>
      </c>
      <c r="S13" s="17">
        <f>AVERAGE($R$4,$R$12,$R$15)</f>
        <v>1.4673996913580267E-2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1869</v>
      </c>
      <c r="H14" s="9" t="s">
        <v>70</v>
      </c>
      <c r="I14" s="3" t="s">
        <v>1851</v>
      </c>
      <c r="J14" s="13" t="s">
        <v>1870</v>
      </c>
      <c r="K14" s="14" t="s">
        <v>1115</v>
      </c>
      <c r="L14" s="17">
        <f t="shared" si="1"/>
        <v>1.3171296296296375E-2</v>
      </c>
      <c r="M14">
        <f t="shared" si="2"/>
        <v>10</v>
      </c>
      <c r="O14">
        <v>12</v>
      </c>
      <c r="P14">
        <f>COUNTIF(M:M,"12")</f>
        <v>0</v>
      </c>
      <c r="Q14">
        <f t="shared" si="0"/>
        <v>0.41666666666666669</v>
      </c>
      <c r="R14" s="18">
        <v>0</v>
      </c>
      <c r="S14" s="17">
        <f>AVERAGE($R$4,$R$12,$R$15)</f>
        <v>1.4673996913580267E-2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1871</v>
      </c>
      <c r="H15" s="9" t="s">
        <v>70</v>
      </c>
      <c r="I15" s="3" t="s">
        <v>1851</v>
      </c>
      <c r="J15" s="13" t="s">
        <v>1872</v>
      </c>
      <c r="K15" s="14" t="s">
        <v>1873</v>
      </c>
      <c r="L15" s="17">
        <f t="shared" si="1"/>
        <v>1.431712962962961E-2</v>
      </c>
      <c r="M15">
        <f t="shared" si="2"/>
        <v>13</v>
      </c>
      <c r="O15">
        <v>13</v>
      </c>
      <c r="P15">
        <f>COUNTIF(M:M,"13")</f>
        <v>1</v>
      </c>
      <c r="Q15">
        <f t="shared" si="0"/>
        <v>0.41666666666666669</v>
      </c>
      <c r="R15" s="18">
        <f>AVERAGEIF(M14:M412,  O15, L14:L412)</f>
        <v>1.431712962962961E-2</v>
      </c>
      <c r="S15" s="17">
        <f>AVERAGE($R$4,$R$12,$R$15)</f>
        <v>1.4673996913580267E-2</v>
      </c>
    </row>
    <row r="16" spans="1:19" x14ac:dyDescent="0.25">
      <c r="A16" s="11"/>
      <c r="B16" s="12"/>
      <c r="C16" s="9" t="s">
        <v>184</v>
      </c>
      <c r="D16" s="9" t="s">
        <v>185</v>
      </c>
      <c r="E16" s="9" t="s">
        <v>185</v>
      </c>
      <c r="F16" s="9" t="s">
        <v>15</v>
      </c>
      <c r="G16" s="9" t="s">
        <v>1874</v>
      </c>
      <c r="H16" s="9" t="s">
        <v>70</v>
      </c>
      <c r="I16" s="3" t="s">
        <v>1851</v>
      </c>
      <c r="J16" s="13" t="s">
        <v>1875</v>
      </c>
      <c r="K16" s="14" t="s">
        <v>1876</v>
      </c>
      <c r="L16" s="17">
        <f t="shared" si="1"/>
        <v>1.2777777777777888E-2</v>
      </c>
      <c r="M16">
        <f t="shared" si="2"/>
        <v>19</v>
      </c>
      <c r="O16">
        <v>14</v>
      </c>
      <c r="P16">
        <f>COUNTIF(M:M,"14")</f>
        <v>1</v>
      </c>
      <c r="Q16">
        <f t="shared" si="0"/>
        <v>0.41666666666666669</v>
      </c>
      <c r="R16" s="18">
        <v>0</v>
      </c>
      <c r="S16" s="17">
        <f>AVERAGE($R$4,$R$12,$R$15)</f>
        <v>1.4673996913580267E-2</v>
      </c>
    </row>
    <row r="17" spans="1:19" x14ac:dyDescent="0.25">
      <c r="A17" s="3" t="s">
        <v>385</v>
      </c>
      <c r="B17" s="3" t="s">
        <v>386</v>
      </c>
      <c r="C17" s="3" t="s">
        <v>387</v>
      </c>
      <c r="D17" s="3" t="s">
        <v>388</v>
      </c>
      <c r="E17" s="3" t="s">
        <v>388</v>
      </c>
      <c r="F17" s="3" t="s">
        <v>389</v>
      </c>
      <c r="G17" s="3" t="s">
        <v>1877</v>
      </c>
      <c r="H17" s="3" t="s">
        <v>70</v>
      </c>
      <c r="I17" s="3" t="s">
        <v>1851</v>
      </c>
      <c r="J17" s="15" t="s">
        <v>1878</v>
      </c>
      <c r="K17" s="16" t="s">
        <v>1879</v>
      </c>
      <c r="L17" s="17">
        <f t="shared" si="1"/>
        <v>1.5613425925925961E-2</v>
      </c>
      <c r="M17">
        <f t="shared" si="2"/>
        <v>10</v>
      </c>
      <c r="O17">
        <v>15</v>
      </c>
      <c r="P17">
        <f>COUNTIF(M:M,"15")</f>
        <v>0</v>
      </c>
      <c r="Q17">
        <f t="shared" si="0"/>
        <v>0.41666666666666669</v>
      </c>
      <c r="R17" s="18">
        <v>0</v>
      </c>
      <c r="S17" s="17">
        <f>AVERAGE($R$4,$R$12,$R$15)</f>
        <v>1.4673996913580267E-2</v>
      </c>
    </row>
    <row r="18" spans="1:19" x14ac:dyDescent="0.25">
      <c r="O18">
        <v>16</v>
      </c>
      <c r="P18">
        <f>COUNTIF(M:M,"16")</f>
        <v>0</v>
      </c>
      <c r="Q18">
        <f t="shared" si="0"/>
        <v>0.41666666666666669</v>
      </c>
      <c r="R18" s="18">
        <v>0</v>
      </c>
      <c r="S18" s="17">
        <f>AVERAGE($R$4,$R$12,$R$15)</f>
        <v>1.4673996913580267E-2</v>
      </c>
    </row>
    <row r="19" spans="1:19" x14ac:dyDescent="0.25">
      <c r="O19">
        <v>17</v>
      </c>
      <c r="P19">
        <f>COUNTIF(M:M,"17")</f>
        <v>0</v>
      </c>
      <c r="Q19">
        <f t="shared" si="0"/>
        <v>0.41666666666666669</v>
      </c>
      <c r="R19" s="18">
        <v>0</v>
      </c>
      <c r="S19" s="17">
        <f>AVERAGE($R$4,$R$12,$R$15)</f>
        <v>1.4673996913580267E-2</v>
      </c>
    </row>
    <row r="20" spans="1:19" x14ac:dyDescent="0.25">
      <c r="O20">
        <v>18</v>
      </c>
      <c r="P20">
        <f>COUNTIF(M:M,"18")</f>
        <v>1</v>
      </c>
      <c r="Q20">
        <f t="shared" si="0"/>
        <v>0.41666666666666669</v>
      </c>
      <c r="R20" s="18">
        <v>0</v>
      </c>
      <c r="S20" s="17">
        <f>AVERAGE($R$4,$R$12,$R$15)</f>
        <v>1.4673996913580267E-2</v>
      </c>
    </row>
    <row r="21" spans="1:19" x14ac:dyDescent="0.25">
      <c r="O21">
        <v>19</v>
      </c>
      <c r="P21">
        <f>COUNTIF(M:M,"19")</f>
        <v>1</v>
      </c>
      <c r="Q21">
        <f t="shared" si="0"/>
        <v>0.41666666666666669</v>
      </c>
      <c r="R21" s="18">
        <v>0</v>
      </c>
      <c r="S21" s="17">
        <f>AVERAGE($R$4,$R$12,$R$15)</f>
        <v>1.4673996913580267E-2</v>
      </c>
    </row>
    <row r="22" spans="1:19" x14ac:dyDescent="0.25">
      <c r="O22">
        <v>20</v>
      </c>
      <c r="P22">
        <f>COUNTIF(M:M,"20")</f>
        <v>0</v>
      </c>
      <c r="Q22">
        <f t="shared" si="0"/>
        <v>0.41666666666666669</v>
      </c>
      <c r="R22" s="18">
        <v>0</v>
      </c>
      <c r="S22" s="17">
        <f>AVERAGE($R$4,$R$12,$R$15)</f>
        <v>1.4673996913580267E-2</v>
      </c>
    </row>
    <row r="23" spans="1:19" x14ac:dyDescent="0.25">
      <c r="O23">
        <v>21</v>
      </c>
      <c r="P23">
        <f>COUNTIF(M:M,"21")</f>
        <v>1</v>
      </c>
      <c r="Q23">
        <f t="shared" si="0"/>
        <v>0.41666666666666669</v>
      </c>
      <c r="R23" s="18">
        <v>0</v>
      </c>
      <c r="S23" s="17">
        <f>AVERAGE($R$4,$R$12,$R$15)</f>
        <v>1.4673996913580267E-2</v>
      </c>
    </row>
    <row r="24" spans="1:19" x14ac:dyDescent="0.25">
      <c r="O24">
        <v>22</v>
      </c>
      <c r="P24">
        <f>COUNTIF(M:M,"22")</f>
        <v>0</v>
      </c>
      <c r="Q24">
        <f t="shared" si="0"/>
        <v>0.41666666666666669</v>
      </c>
      <c r="R24" s="18">
        <v>0</v>
      </c>
      <c r="S24" s="17">
        <f>AVERAGE($R$4,$R$12,$R$15)</f>
        <v>1.4673996913580267E-2</v>
      </c>
    </row>
    <row r="25" spans="1:19" x14ac:dyDescent="0.25">
      <c r="O25">
        <v>23</v>
      </c>
      <c r="P25">
        <f>COUNTIF(M:M,"23")</f>
        <v>0</v>
      </c>
      <c r="Q25">
        <f t="shared" si="0"/>
        <v>0.41666666666666669</v>
      </c>
      <c r="R25" s="18">
        <v>0</v>
      </c>
      <c r="S25" s="17">
        <f>AVERAGE($R$4,$R$12,$R$15)</f>
        <v>1.4673996913580267E-2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654"/>
  <sheetViews>
    <sheetView workbookViewId="0">
      <selection activeCell="E17" sqref="E17:E1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32.28515625" bestFit="1" customWidth="1"/>
    <col min="20" max="20" width="23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1880</v>
      </c>
      <c r="K1" s="3" t="s">
        <v>7</v>
      </c>
      <c r="L1" s="3" t="s">
        <v>8</v>
      </c>
      <c r="M1" s="17" t="s">
        <v>1279</v>
      </c>
      <c r="N1" t="s">
        <v>1277</v>
      </c>
      <c r="P1" t="s">
        <v>1278</v>
      </c>
      <c r="Q1" t="s">
        <v>1280</v>
      </c>
      <c r="R1" t="s">
        <v>1285</v>
      </c>
      <c r="S1" s="18" t="s">
        <v>1281</v>
      </c>
      <c r="T1" t="s">
        <v>1286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1</v>
      </c>
      <c r="R2">
        <f>AVERAGE($Q$2:$Q$25)</f>
        <v>23.916666666666668</v>
      </c>
      <c r="S2" s="18">
        <f>AVERAGEIF($N$2:N652,  P2, $M$2:M652)</f>
        <v>1.9085648148148147E-2</v>
      </c>
      <c r="T2" s="17">
        <f>AVERAGE($S$2:$S$25)</f>
        <v>1.8811847189283189E-2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3</v>
      </c>
      <c r="R3">
        <f t="shared" ref="R3:R25" si="0">AVERAGE($Q$2:$Q$25)</f>
        <v>23.916666666666668</v>
      </c>
      <c r="S3" s="18">
        <f>AVERAGEIF($N$2:N653,  P3, $M$2:M653)</f>
        <v>1.2955246913580241E-2</v>
      </c>
      <c r="T3" s="17">
        <f t="shared" ref="T3:T25" si="1">AVERAGE($S$2:$S$25)</f>
        <v>1.8811847189283189E-2</v>
      </c>
    </row>
    <row r="4" spans="1:20" x14ac:dyDescent="0.25">
      <c r="A4" s="11"/>
      <c r="B4" s="12"/>
      <c r="C4" s="9" t="s">
        <v>36</v>
      </c>
      <c r="D4" s="9" t="s">
        <v>37</v>
      </c>
      <c r="E4" s="9" t="s">
        <v>37</v>
      </c>
      <c r="F4" s="9" t="s">
        <v>15</v>
      </c>
      <c r="G4" s="9" t="s">
        <v>1287</v>
      </c>
      <c r="H4" s="9" t="s">
        <v>17</v>
      </c>
      <c r="I4" s="9" t="s">
        <v>1288</v>
      </c>
      <c r="J4" s="3" t="s">
        <v>1881</v>
      </c>
      <c r="K4" s="13" t="s">
        <v>1289</v>
      </c>
      <c r="L4" s="14" t="s">
        <v>1290</v>
      </c>
      <c r="M4" s="17">
        <f t="shared" ref="M3:M66" si="2">L4-K4</f>
        <v>1.6354166666666781E-2</v>
      </c>
      <c r="N4">
        <f t="shared" ref="N3:N66" si="3">HOUR(K4)</f>
        <v>16</v>
      </c>
      <c r="P4">
        <v>2</v>
      </c>
      <c r="Q4">
        <f>COUNTIF(N:N,"2")</f>
        <v>13</v>
      </c>
      <c r="R4">
        <f t="shared" si="0"/>
        <v>23.916666666666668</v>
      </c>
      <c r="S4" s="18">
        <f>AVERAGEIF($N$2:N654,  P4, $M$2:M654)</f>
        <v>1.5353454415954416E-2</v>
      </c>
      <c r="T4" s="17">
        <f t="shared" si="1"/>
        <v>1.8811847189283189E-2</v>
      </c>
    </row>
    <row r="5" spans="1:20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5"/>
      <c r="J5" s="6"/>
      <c r="K5" s="7"/>
      <c r="L5" s="8"/>
      <c r="P5">
        <v>3</v>
      </c>
      <c r="Q5">
        <f>COUNTIF(N:N,"3")</f>
        <v>26</v>
      </c>
      <c r="R5">
        <f t="shared" si="0"/>
        <v>23.916666666666668</v>
      </c>
      <c r="S5" s="18">
        <f>AVERAGEIF($N$2:N655,  P5, $M$2:M655)</f>
        <v>1.559339387464387E-2</v>
      </c>
      <c r="T5" s="17">
        <f t="shared" si="1"/>
        <v>1.8811847189283189E-2</v>
      </c>
    </row>
    <row r="6" spans="1:20" x14ac:dyDescent="0.25">
      <c r="A6" s="11"/>
      <c r="B6" s="12"/>
      <c r="C6" s="12"/>
      <c r="D6" s="12"/>
      <c r="E6" s="12"/>
      <c r="F6" s="12"/>
      <c r="G6" s="9" t="s">
        <v>16</v>
      </c>
      <c r="H6" s="9" t="s">
        <v>17</v>
      </c>
      <c r="I6" s="9" t="s">
        <v>18</v>
      </c>
      <c r="J6" s="3" t="s">
        <v>1881</v>
      </c>
      <c r="K6" s="13" t="s">
        <v>19</v>
      </c>
      <c r="L6" s="14" t="s">
        <v>20</v>
      </c>
      <c r="M6" s="17">
        <f t="shared" si="2"/>
        <v>1.9976851851851885E-2</v>
      </c>
      <c r="N6">
        <f t="shared" si="3"/>
        <v>5</v>
      </c>
      <c r="P6">
        <v>4</v>
      </c>
      <c r="Q6">
        <f>COUNTIF(N:N,"4")</f>
        <v>21</v>
      </c>
      <c r="R6">
        <f t="shared" si="0"/>
        <v>23.916666666666668</v>
      </c>
      <c r="S6" s="18">
        <f>AVERAGEIF($N$2:N656,  P6, $M$2:M656)</f>
        <v>1.7389770723104055E-2</v>
      </c>
      <c r="T6" s="17">
        <f t="shared" si="1"/>
        <v>1.8811847189283189E-2</v>
      </c>
    </row>
    <row r="7" spans="1:20" x14ac:dyDescent="0.25">
      <c r="A7" s="11"/>
      <c r="B7" s="12"/>
      <c r="C7" s="12"/>
      <c r="D7" s="12"/>
      <c r="E7" s="12"/>
      <c r="F7" s="12"/>
      <c r="G7" s="9" t="s">
        <v>21</v>
      </c>
      <c r="H7" s="9" t="s">
        <v>17</v>
      </c>
      <c r="I7" s="9" t="s">
        <v>18</v>
      </c>
      <c r="J7" s="3" t="s">
        <v>1881</v>
      </c>
      <c r="K7" s="13" t="s">
        <v>22</v>
      </c>
      <c r="L7" s="14" t="s">
        <v>23</v>
      </c>
      <c r="M7" s="17">
        <f t="shared" si="2"/>
        <v>1.8969907407407449E-2</v>
      </c>
      <c r="N7">
        <f t="shared" si="3"/>
        <v>12</v>
      </c>
      <c r="P7">
        <v>5</v>
      </c>
      <c r="Q7">
        <f>COUNTIF(N:N,"5")</f>
        <v>25</v>
      </c>
      <c r="R7">
        <f t="shared" si="0"/>
        <v>23.916666666666668</v>
      </c>
      <c r="S7" s="18">
        <f>AVERAGEIF($N$2:N657,  P7, $M$2:M657)</f>
        <v>1.7250462962962964E-2</v>
      </c>
      <c r="T7" s="17">
        <f t="shared" si="1"/>
        <v>1.8811847189283189E-2</v>
      </c>
    </row>
    <row r="8" spans="1:20" x14ac:dyDescent="0.25">
      <c r="A8" s="11"/>
      <c r="B8" s="12"/>
      <c r="C8" s="12"/>
      <c r="D8" s="12"/>
      <c r="E8" s="12"/>
      <c r="F8" s="12"/>
      <c r="G8" s="9" t="s">
        <v>789</v>
      </c>
      <c r="H8" s="9" t="s">
        <v>17</v>
      </c>
      <c r="I8" s="9" t="s">
        <v>478</v>
      </c>
      <c r="J8" s="3" t="s">
        <v>1881</v>
      </c>
      <c r="K8" s="13" t="s">
        <v>790</v>
      </c>
      <c r="L8" s="14" t="s">
        <v>791</v>
      </c>
      <c r="M8" s="17">
        <f t="shared" si="2"/>
        <v>1.8599537037037067E-2</v>
      </c>
      <c r="N8">
        <f t="shared" si="3"/>
        <v>5</v>
      </c>
      <c r="P8">
        <v>6</v>
      </c>
      <c r="Q8">
        <f>COUNTIF(N:N,"6")</f>
        <v>50</v>
      </c>
      <c r="R8">
        <f t="shared" si="0"/>
        <v>23.916666666666668</v>
      </c>
      <c r="S8" s="18">
        <f>AVERAGEIF($N$2:N658,  P8, $M$2:M658)</f>
        <v>1.8602546296296287E-2</v>
      </c>
      <c r="T8" s="17">
        <f t="shared" si="1"/>
        <v>1.8811847189283189E-2</v>
      </c>
    </row>
    <row r="9" spans="1:20" x14ac:dyDescent="0.25">
      <c r="A9" s="11"/>
      <c r="B9" s="12"/>
      <c r="C9" s="12"/>
      <c r="D9" s="12"/>
      <c r="E9" s="12"/>
      <c r="F9" s="12"/>
      <c r="G9" s="9" t="s">
        <v>792</v>
      </c>
      <c r="H9" s="9" t="s">
        <v>17</v>
      </c>
      <c r="I9" s="9" t="s">
        <v>478</v>
      </c>
      <c r="J9" s="3" t="s">
        <v>1881</v>
      </c>
      <c r="K9" s="13" t="s">
        <v>793</v>
      </c>
      <c r="L9" s="14" t="s">
        <v>794</v>
      </c>
      <c r="M9" s="17">
        <f t="shared" si="2"/>
        <v>1.9918981481481413E-2</v>
      </c>
      <c r="N9">
        <f t="shared" si="3"/>
        <v>13</v>
      </c>
      <c r="P9">
        <v>7</v>
      </c>
      <c r="Q9">
        <f>COUNTIF(N:N,"7")</f>
        <v>31</v>
      </c>
      <c r="R9">
        <f t="shared" si="0"/>
        <v>23.916666666666668</v>
      </c>
      <c r="S9" s="18">
        <f>AVERAGEIF($N$2:N659,  P9, $M$2:M659)</f>
        <v>1.8611857825567502E-2</v>
      </c>
      <c r="T9" s="17">
        <f t="shared" si="1"/>
        <v>1.8811847189283189E-2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1195</v>
      </c>
      <c r="H10" s="9" t="s">
        <v>17</v>
      </c>
      <c r="I10" s="9" t="s">
        <v>905</v>
      </c>
      <c r="J10" s="3" t="s">
        <v>1881</v>
      </c>
      <c r="K10" s="13" t="s">
        <v>1196</v>
      </c>
      <c r="L10" s="14" t="s">
        <v>1197</v>
      </c>
      <c r="M10" s="17">
        <f t="shared" si="2"/>
        <v>2.8009259259259289E-2</v>
      </c>
      <c r="N10">
        <f t="shared" si="3"/>
        <v>11</v>
      </c>
      <c r="P10">
        <v>8</v>
      </c>
      <c r="Q10">
        <f>COUNTIF(N:N,"8")</f>
        <v>35</v>
      </c>
      <c r="R10">
        <f t="shared" si="0"/>
        <v>23.916666666666668</v>
      </c>
      <c r="S10" s="18">
        <f>AVERAGEIF($N$2:N660,  P10, $M$2:M660)</f>
        <v>2.1642526455026449E-2</v>
      </c>
      <c r="T10" s="17">
        <f t="shared" si="1"/>
        <v>1.8811847189283189E-2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1198</v>
      </c>
      <c r="H11" s="9" t="s">
        <v>17</v>
      </c>
      <c r="I11" s="9" t="s">
        <v>905</v>
      </c>
      <c r="J11" s="3" t="s">
        <v>1881</v>
      </c>
      <c r="K11" s="13" t="s">
        <v>1199</v>
      </c>
      <c r="L11" s="14" t="s">
        <v>1200</v>
      </c>
      <c r="M11" s="17">
        <f t="shared" si="2"/>
        <v>2.2407407407407431E-2</v>
      </c>
      <c r="N11">
        <f t="shared" si="3"/>
        <v>13</v>
      </c>
      <c r="P11">
        <v>9</v>
      </c>
      <c r="Q11">
        <f>COUNTIF(N:N,"9")</f>
        <v>55</v>
      </c>
      <c r="R11">
        <f t="shared" si="0"/>
        <v>23.916666666666668</v>
      </c>
      <c r="S11" s="18">
        <f>AVERAGEIF($N$2:N661,  P11, $M$2:M661)</f>
        <v>2.5197180134680142E-2</v>
      </c>
      <c r="T11" s="17">
        <f t="shared" si="1"/>
        <v>1.8811847189283189E-2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1291</v>
      </c>
      <c r="H12" s="9" t="s">
        <v>17</v>
      </c>
      <c r="I12" s="9" t="s">
        <v>1288</v>
      </c>
      <c r="J12" s="3" t="s">
        <v>1881</v>
      </c>
      <c r="K12" s="13" t="s">
        <v>1292</v>
      </c>
      <c r="L12" s="14" t="s">
        <v>1293</v>
      </c>
      <c r="M12" s="17">
        <f t="shared" si="2"/>
        <v>1.6817129629629668E-2</v>
      </c>
      <c r="N12">
        <f t="shared" si="3"/>
        <v>10</v>
      </c>
      <c r="P12">
        <v>10</v>
      </c>
      <c r="Q12">
        <f>COUNTIF(N:N,"10")</f>
        <v>47</v>
      </c>
      <c r="R12">
        <f t="shared" si="0"/>
        <v>23.916666666666668</v>
      </c>
      <c r="S12" s="18">
        <f>AVERAGEIF($N$2:N662,  P12, $M$2:M662)</f>
        <v>2.6190405831363284E-2</v>
      </c>
      <c r="T12" s="17">
        <f t="shared" si="1"/>
        <v>1.8811847189283189E-2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1294</v>
      </c>
      <c r="H13" s="9" t="s">
        <v>17</v>
      </c>
      <c r="I13" s="9" t="s">
        <v>1288</v>
      </c>
      <c r="J13" s="3" t="s">
        <v>1881</v>
      </c>
      <c r="K13" s="13" t="s">
        <v>1295</v>
      </c>
      <c r="L13" s="14" t="s">
        <v>1296</v>
      </c>
      <c r="M13" s="17">
        <f t="shared" si="2"/>
        <v>1.693287037037039E-2</v>
      </c>
      <c r="N13">
        <f t="shared" si="3"/>
        <v>12</v>
      </c>
      <c r="P13">
        <v>11</v>
      </c>
      <c r="Q13">
        <f>COUNTIF(N:N,"11")</f>
        <v>34</v>
      </c>
      <c r="R13">
        <f t="shared" si="0"/>
        <v>23.916666666666668</v>
      </c>
      <c r="S13" s="18">
        <f>AVERAGEIF($N$2:N663,  P13, $M$2:M663)</f>
        <v>2.43824891067538E-2</v>
      </c>
      <c r="T13" s="17">
        <f t="shared" si="1"/>
        <v>1.8811847189283189E-2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1612</v>
      </c>
      <c r="H14" s="9" t="s">
        <v>17</v>
      </c>
      <c r="I14" s="9" t="s">
        <v>1613</v>
      </c>
      <c r="J14" s="3" t="s">
        <v>1881</v>
      </c>
      <c r="K14" s="13" t="s">
        <v>1614</v>
      </c>
      <c r="L14" s="14" t="s">
        <v>1615</v>
      </c>
      <c r="M14" s="17">
        <f t="shared" si="2"/>
        <v>2.1724537037037084E-2</v>
      </c>
      <c r="N14">
        <f t="shared" si="3"/>
        <v>11</v>
      </c>
      <c r="P14">
        <v>12</v>
      </c>
      <c r="Q14">
        <f>COUNTIF(N:N,"12")</f>
        <v>35</v>
      </c>
      <c r="R14">
        <f t="shared" si="0"/>
        <v>23.916666666666668</v>
      </c>
      <c r="S14" s="18">
        <f>AVERAGEIF($N$2:N664,  P14, $M$2:M664)</f>
        <v>2.4309193121693131E-2</v>
      </c>
      <c r="T14" s="17">
        <f t="shared" si="1"/>
        <v>1.8811847189283189E-2</v>
      </c>
    </row>
    <row r="15" spans="1:20" x14ac:dyDescent="0.25">
      <c r="A15" s="11"/>
      <c r="B15" s="12"/>
      <c r="C15" s="9" t="s">
        <v>41</v>
      </c>
      <c r="D15" s="9" t="s">
        <v>42</v>
      </c>
      <c r="E15" s="9" t="s">
        <v>42</v>
      </c>
      <c r="F15" s="9" t="s">
        <v>15</v>
      </c>
      <c r="G15" s="10" t="s">
        <v>12</v>
      </c>
      <c r="H15" s="5"/>
      <c r="I15" s="5"/>
      <c r="J15" s="6"/>
      <c r="K15" s="7"/>
      <c r="L15" s="8"/>
      <c r="P15">
        <v>13</v>
      </c>
      <c r="Q15">
        <f>COUNTIF(N:N,"13")</f>
        <v>40</v>
      </c>
      <c r="R15">
        <f t="shared" si="0"/>
        <v>23.916666666666668</v>
      </c>
      <c r="S15" s="18">
        <f>AVERAGEIF($N$2:N665,  P15, $M$2:M665)</f>
        <v>1.9243923611111109E-2</v>
      </c>
      <c r="T15" s="17">
        <f t="shared" si="1"/>
        <v>1.8811847189283189E-2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795</v>
      </c>
      <c r="H16" s="9" t="s">
        <v>17</v>
      </c>
      <c r="I16" s="9" t="s">
        <v>478</v>
      </c>
      <c r="J16" s="3" t="s">
        <v>1881</v>
      </c>
      <c r="K16" s="13" t="s">
        <v>796</v>
      </c>
      <c r="L16" s="14" t="s">
        <v>797</v>
      </c>
      <c r="M16" s="17">
        <f t="shared" si="2"/>
        <v>2.1944444444444433E-2</v>
      </c>
      <c r="N16">
        <f t="shared" si="3"/>
        <v>10</v>
      </c>
      <c r="P16">
        <v>14</v>
      </c>
      <c r="Q16">
        <f>COUNTIF(N:N,"14")</f>
        <v>36</v>
      </c>
      <c r="R16">
        <f t="shared" si="0"/>
        <v>23.916666666666668</v>
      </c>
      <c r="S16" s="18">
        <f>AVERAGEIF($N$2:N666,  P16, $M$2:M666)</f>
        <v>2.3064557613168737E-2</v>
      </c>
      <c r="T16" s="17">
        <f t="shared" si="1"/>
        <v>1.8811847189283189E-2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798</v>
      </c>
      <c r="H17" s="9" t="s">
        <v>17</v>
      </c>
      <c r="I17" s="9" t="s">
        <v>478</v>
      </c>
      <c r="J17" s="3" t="s">
        <v>1881</v>
      </c>
      <c r="K17" s="13" t="s">
        <v>799</v>
      </c>
      <c r="L17" s="14" t="s">
        <v>800</v>
      </c>
      <c r="M17" s="17">
        <f t="shared" si="2"/>
        <v>2.3171296296296218E-2</v>
      </c>
      <c r="N17">
        <f t="shared" si="3"/>
        <v>14</v>
      </c>
      <c r="P17">
        <v>15</v>
      </c>
      <c r="Q17">
        <f>COUNTIF(N:N,"15")</f>
        <v>38</v>
      </c>
      <c r="R17">
        <f t="shared" si="0"/>
        <v>23.916666666666668</v>
      </c>
      <c r="S17" s="18">
        <f>AVERAGEIF($N$2:N667,  P17, $M$2:M667)</f>
        <v>2.0384990253411287E-2</v>
      </c>
      <c r="T17" s="17">
        <f t="shared" si="1"/>
        <v>1.8811847189283189E-2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801</v>
      </c>
      <c r="H18" s="9" t="s">
        <v>503</v>
      </c>
      <c r="I18" s="9" t="s">
        <v>478</v>
      </c>
      <c r="J18" s="3" t="s">
        <v>1881</v>
      </c>
      <c r="K18" s="13" t="s">
        <v>802</v>
      </c>
      <c r="L18" s="14" t="s">
        <v>803</v>
      </c>
      <c r="M18" s="17">
        <f t="shared" si="2"/>
        <v>1.6192129629629681E-2</v>
      </c>
      <c r="N18">
        <f t="shared" si="3"/>
        <v>19</v>
      </c>
      <c r="P18">
        <v>16</v>
      </c>
      <c r="Q18">
        <f>COUNTIF(N:N,"16")</f>
        <v>11</v>
      </c>
      <c r="R18">
        <f t="shared" si="0"/>
        <v>23.916666666666668</v>
      </c>
      <c r="S18" s="18">
        <f>AVERAGEIF($N$2:N668,  P18, $M$2:M668)</f>
        <v>1.8434343434343459E-2</v>
      </c>
      <c r="T18" s="17">
        <f t="shared" si="1"/>
        <v>1.8811847189283189E-2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1201</v>
      </c>
      <c r="H19" s="9" t="s">
        <v>17</v>
      </c>
      <c r="I19" s="9" t="s">
        <v>905</v>
      </c>
      <c r="J19" s="3" t="s">
        <v>1881</v>
      </c>
      <c r="K19" s="13" t="s">
        <v>1202</v>
      </c>
      <c r="L19" s="14" t="s">
        <v>1203</v>
      </c>
      <c r="M19" s="17">
        <f t="shared" si="2"/>
        <v>1.6840277777777801E-2</v>
      </c>
      <c r="N19">
        <f t="shared" si="3"/>
        <v>7</v>
      </c>
      <c r="P19">
        <v>17</v>
      </c>
      <c r="Q19">
        <f>COUNTIF(N:N,"17")</f>
        <v>15</v>
      </c>
      <c r="R19">
        <f t="shared" si="0"/>
        <v>23.916666666666668</v>
      </c>
      <c r="S19" s="18">
        <f>AVERAGEIF($N$2:N669,  P19, $M$2:M669)</f>
        <v>1.4765432098765434E-2</v>
      </c>
      <c r="T19" s="17">
        <f t="shared" si="1"/>
        <v>1.8811847189283189E-2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1204</v>
      </c>
      <c r="H20" s="9" t="s">
        <v>17</v>
      </c>
      <c r="I20" s="9" t="s">
        <v>905</v>
      </c>
      <c r="J20" s="3" t="s">
        <v>1881</v>
      </c>
      <c r="K20" s="13" t="s">
        <v>1205</v>
      </c>
      <c r="L20" s="14" t="s">
        <v>1206</v>
      </c>
      <c r="M20" s="17">
        <f t="shared" si="2"/>
        <v>1.8333333333333313E-2</v>
      </c>
      <c r="N20">
        <f t="shared" si="3"/>
        <v>15</v>
      </c>
      <c r="P20">
        <v>18</v>
      </c>
      <c r="Q20">
        <f>COUNTIF(N:N,"18")</f>
        <v>15</v>
      </c>
      <c r="R20">
        <f t="shared" si="0"/>
        <v>23.916666666666668</v>
      </c>
      <c r="S20" s="18">
        <f>AVERAGEIF($N$2:N670,  P20, $M$2:M670)</f>
        <v>1.585030864197531E-2</v>
      </c>
      <c r="T20" s="17">
        <f t="shared" si="1"/>
        <v>1.8811847189283189E-2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1297</v>
      </c>
      <c r="H21" s="9" t="s">
        <v>503</v>
      </c>
      <c r="I21" s="9" t="s">
        <v>1288</v>
      </c>
      <c r="J21" s="3" t="s">
        <v>1881</v>
      </c>
      <c r="K21" s="13" t="s">
        <v>1298</v>
      </c>
      <c r="L21" s="14" t="s">
        <v>1299</v>
      </c>
      <c r="M21" s="17">
        <f t="shared" si="2"/>
        <v>1.8842592592592577E-2</v>
      </c>
      <c r="N21">
        <f t="shared" si="3"/>
        <v>9</v>
      </c>
      <c r="P21">
        <v>19</v>
      </c>
      <c r="Q21">
        <f>COUNTIF(N:N,"19")</f>
        <v>8</v>
      </c>
      <c r="R21">
        <f t="shared" si="0"/>
        <v>23.916666666666668</v>
      </c>
      <c r="S21" s="18">
        <f>AVERAGEIF($N$2:N671,  P21, $M$2:M671)</f>
        <v>1.6150173611111152E-2</v>
      </c>
      <c r="T21" s="17">
        <f t="shared" si="1"/>
        <v>1.8811847189283189E-2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1300</v>
      </c>
      <c r="H22" s="9" t="s">
        <v>503</v>
      </c>
      <c r="I22" s="9" t="s">
        <v>1288</v>
      </c>
      <c r="J22" s="3" t="s">
        <v>1881</v>
      </c>
      <c r="K22" s="13" t="s">
        <v>1301</v>
      </c>
      <c r="L22" s="14" t="s">
        <v>1302</v>
      </c>
      <c r="M22" s="17">
        <f t="shared" si="2"/>
        <v>1.7847222222222237E-2</v>
      </c>
      <c r="N22">
        <f t="shared" si="3"/>
        <v>11</v>
      </c>
      <c r="P22">
        <v>20</v>
      </c>
      <c r="Q22">
        <f>COUNTIF(N:N,"20")</f>
        <v>12</v>
      </c>
      <c r="R22">
        <f t="shared" si="0"/>
        <v>23.916666666666668</v>
      </c>
      <c r="S22" s="18">
        <f>AVERAGEIF($N$2:N672,  P22, $M$2:M672)</f>
        <v>1.4028742283950632E-2</v>
      </c>
      <c r="T22" s="17">
        <f t="shared" si="1"/>
        <v>1.8811847189283189E-2</v>
      </c>
    </row>
    <row r="23" spans="1:20" x14ac:dyDescent="0.25">
      <c r="A23" s="11"/>
      <c r="B23" s="12"/>
      <c r="C23" s="9" t="s">
        <v>804</v>
      </c>
      <c r="D23" s="9" t="s">
        <v>805</v>
      </c>
      <c r="E23" s="9" t="s">
        <v>805</v>
      </c>
      <c r="F23" s="9" t="s">
        <v>15</v>
      </c>
      <c r="G23" s="9" t="s">
        <v>806</v>
      </c>
      <c r="H23" s="9" t="s">
        <v>17</v>
      </c>
      <c r="I23" s="9" t="s">
        <v>478</v>
      </c>
      <c r="J23" s="3" t="s">
        <v>1881</v>
      </c>
      <c r="K23" s="13" t="s">
        <v>807</v>
      </c>
      <c r="L23" s="14" t="s">
        <v>808</v>
      </c>
      <c r="M23" s="17">
        <f t="shared" si="2"/>
        <v>1.0370370370370363E-2</v>
      </c>
      <c r="N23">
        <f t="shared" si="3"/>
        <v>14</v>
      </c>
      <c r="P23">
        <v>21</v>
      </c>
      <c r="Q23">
        <f>COUNTIF(N:N,"21")</f>
        <v>9</v>
      </c>
      <c r="R23">
        <f t="shared" si="0"/>
        <v>23.916666666666668</v>
      </c>
      <c r="S23" s="18">
        <f>AVERAGEIF($N$2:N673,  P23, $M$2:M673)</f>
        <v>1.9675925925925944E-2</v>
      </c>
      <c r="T23" s="17">
        <f t="shared" si="1"/>
        <v>1.8811847189283189E-2</v>
      </c>
    </row>
    <row r="24" spans="1:20" x14ac:dyDescent="0.25">
      <c r="A24" s="11"/>
      <c r="B24" s="12"/>
      <c r="C24" s="9" t="s">
        <v>1616</v>
      </c>
      <c r="D24" s="9" t="s">
        <v>1617</v>
      </c>
      <c r="E24" s="9" t="s">
        <v>1617</v>
      </c>
      <c r="F24" s="9" t="s">
        <v>15</v>
      </c>
      <c r="G24" s="9" t="s">
        <v>1618</v>
      </c>
      <c r="H24" s="9" t="s">
        <v>17</v>
      </c>
      <c r="I24" s="9" t="s">
        <v>1613</v>
      </c>
      <c r="J24" s="3" t="s">
        <v>1881</v>
      </c>
      <c r="K24" s="13" t="s">
        <v>1619</v>
      </c>
      <c r="L24" s="14" t="s">
        <v>1620</v>
      </c>
      <c r="M24" s="17">
        <f t="shared" si="2"/>
        <v>1.5902777777777766E-2</v>
      </c>
      <c r="N24">
        <f t="shared" si="3"/>
        <v>7</v>
      </c>
      <c r="P24">
        <v>22</v>
      </c>
      <c r="Q24">
        <f>COUNTIF(N:N,"22")</f>
        <v>7</v>
      </c>
      <c r="R24">
        <f t="shared" si="0"/>
        <v>23.916666666666668</v>
      </c>
      <c r="S24" s="18">
        <f>AVERAGEIF($N$2:N674,  P24, $M$2:M674)</f>
        <v>1.5752314814814809E-2</v>
      </c>
      <c r="T24" s="17">
        <f t="shared" si="1"/>
        <v>1.8811847189283189E-2</v>
      </c>
    </row>
    <row r="25" spans="1:20" x14ac:dyDescent="0.25">
      <c r="A25" s="11"/>
      <c r="B25" s="12"/>
      <c r="C25" s="9" t="s">
        <v>917</v>
      </c>
      <c r="D25" s="9" t="s">
        <v>918</v>
      </c>
      <c r="E25" s="9" t="s">
        <v>918</v>
      </c>
      <c r="F25" s="9" t="s">
        <v>15</v>
      </c>
      <c r="G25" s="9" t="s">
        <v>1621</v>
      </c>
      <c r="H25" s="9" t="s">
        <v>17</v>
      </c>
      <c r="I25" s="9" t="s">
        <v>1613</v>
      </c>
      <c r="J25" s="3" t="s">
        <v>1881</v>
      </c>
      <c r="K25" s="13" t="s">
        <v>1622</v>
      </c>
      <c r="L25" s="14" t="s">
        <v>1623</v>
      </c>
      <c r="M25" s="17">
        <f t="shared" si="2"/>
        <v>2.5740740740740731E-2</v>
      </c>
      <c r="N25">
        <f t="shared" si="3"/>
        <v>6</v>
      </c>
      <c r="P25">
        <v>23</v>
      </c>
      <c r="Q25">
        <f>COUNTIF(N:N,"23")</f>
        <v>7</v>
      </c>
      <c r="R25">
        <f t="shared" si="0"/>
        <v>23.916666666666668</v>
      </c>
      <c r="S25" s="18">
        <f>AVERAGEIF($N$2:N675,  P25, $M$2:M675)</f>
        <v>1.7569444444444398E-2</v>
      </c>
      <c r="T25" s="17">
        <f t="shared" si="1"/>
        <v>1.8811847189283189E-2</v>
      </c>
    </row>
    <row r="26" spans="1:20" x14ac:dyDescent="0.25">
      <c r="A26" s="11"/>
      <c r="B26" s="12"/>
      <c r="C26" s="9" t="s">
        <v>809</v>
      </c>
      <c r="D26" s="9" t="s">
        <v>810</v>
      </c>
      <c r="E26" s="9" t="s">
        <v>810</v>
      </c>
      <c r="F26" s="9" t="s">
        <v>15</v>
      </c>
      <c r="G26" s="10" t="s">
        <v>12</v>
      </c>
      <c r="H26" s="5"/>
      <c r="I26" s="5"/>
      <c r="J26" s="6"/>
      <c r="K26" s="7"/>
      <c r="L26" s="8"/>
    </row>
    <row r="27" spans="1:20" x14ac:dyDescent="0.25">
      <c r="A27" s="11"/>
      <c r="B27" s="12"/>
      <c r="C27" s="12"/>
      <c r="D27" s="12"/>
      <c r="E27" s="12"/>
      <c r="F27" s="12"/>
      <c r="G27" s="9" t="s">
        <v>811</v>
      </c>
      <c r="H27" s="9" t="s">
        <v>17</v>
      </c>
      <c r="I27" s="9" t="s">
        <v>478</v>
      </c>
      <c r="J27" s="3" t="s">
        <v>1881</v>
      </c>
      <c r="K27" s="13" t="s">
        <v>812</v>
      </c>
      <c r="L27" s="14" t="s">
        <v>813</v>
      </c>
      <c r="M27" s="17">
        <f t="shared" si="2"/>
        <v>1.222222222222219E-2</v>
      </c>
      <c r="N27">
        <f t="shared" si="3"/>
        <v>5</v>
      </c>
    </row>
    <row r="28" spans="1:20" x14ac:dyDescent="0.25">
      <c r="A28" s="11"/>
      <c r="B28" s="12"/>
      <c r="C28" s="12"/>
      <c r="D28" s="12"/>
      <c r="E28" s="12"/>
      <c r="F28" s="12"/>
      <c r="G28" s="9" t="s">
        <v>1207</v>
      </c>
      <c r="H28" s="9" t="s">
        <v>17</v>
      </c>
      <c r="I28" s="9" t="s">
        <v>905</v>
      </c>
      <c r="J28" s="3" t="s">
        <v>1881</v>
      </c>
      <c r="K28" s="13" t="s">
        <v>1208</v>
      </c>
      <c r="L28" s="14" t="s">
        <v>1209</v>
      </c>
      <c r="M28" s="17">
        <f t="shared" si="2"/>
        <v>2.0231481481481517E-2</v>
      </c>
      <c r="N28">
        <f t="shared" si="3"/>
        <v>6</v>
      </c>
    </row>
    <row r="29" spans="1:20" x14ac:dyDescent="0.25">
      <c r="A29" s="11"/>
      <c r="B29" s="12"/>
      <c r="C29" s="12"/>
      <c r="D29" s="12"/>
      <c r="E29" s="12"/>
      <c r="F29" s="12"/>
      <c r="G29" s="9" t="s">
        <v>1303</v>
      </c>
      <c r="H29" s="9" t="s">
        <v>17</v>
      </c>
      <c r="I29" s="9" t="s">
        <v>1288</v>
      </c>
      <c r="J29" s="3" t="s">
        <v>1881</v>
      </c>
      <c r="K29" s="13" t="s">
        <v>1304</v>
      </c>
      <c r="L29" s="14" t="s">
        <v>1305</v>
      </c>
      <c r="M29" s="17">
        <f t="shared" si="2"/>
        <v>1.5486111111111089E-2</v>
      </c>
      <c r="N29">
        <f t="shared" si="3"/>
        <v>5</v>
      </c>
    </row>
    <row r="30" spans="1:20" x14ac:dyDescent="0.25">
      <c r="A30" s="11"/>
      <c r="B30" s="12"/>
      <c r="C30" s="12"/>
      <c r="D30" s="12"/>
      <c r="E30" s="12"/>
      <c r="F30" s="12"/>
      <c r="G30" s="9" t="s">
        <v>1624</v>
      </c>
      <c r="H30" s="9" t="s">
        <v>17</v>
      </c>
      <c r="I30" s="9" t="s">
        <v>1613</v>
      </c>
      <c r="J30" s="3" t="s">
        <v>1881</v>
      </c>
      <c r="K30" s="13" t="s">
        <v>1625</v>
      </c>
      <c r="L30" s="14" t="s">
        <v>1626</v>
      </c>
      <c r="M30" s="17">
        <f t="shared" si="2"/>
        <v>1.7615740740740737E-2</v>
      </c>
      <c r="N30">
        <f t="shared" si="3"/>
        <v>7</v>
      </c>
    </row>
    <row r="31" spans="1:20" x14ac:dyDescent="0.25">
      <c r="A31" s="11"/>
      <c r="B31" s="12"/>
      <c r="C31" s="9" t="s">
        <v>322</v>
      </c>
      <c r="D31" s="9" t="s">
        <v>323</v>
      </c>
      <c r="E31" s="10" t="s">
        <v>12</v>
      </c>
      <c r="F31" s="5"/>
      <c r="G31" s="5"/>
      <c r="H31" s="5"/>
      <c r="I31" s="5"/>
      <c r="J31" s="6"/>
      <c r="K31" s="7"/>
      <c r="L31" s="8"/>
    </row>
    <row r="32" spans="1:20" x14ac:dyDescent="0.25">
      <c r="A32" s="11"/>
      <c r="B32" s="12"/>
      <c r="C32" s="12"/>
      <c r="D32" s="12"/>
      <c r="E32" s="9" t="s">
        <v>324</v>
      </c>
      <c r="F32" s="9" t="s">
        <v>15</v>
      </c>
      <c r="G32" s="10" t="s">
        <v>12</v>
      </c>
      <c r="H32" s="5"/>
      <c r="I32" s="5"/>
      <c r="J32" s="6"/>
      <c r="K32" s="7"/>
      <c r="L32" s="8"/>
    </row>
    <row r="33" spans="1:14" x14ac:dyDescent="0.25">
      <c r="A33" s="11"/>
      <c r="B33" s="12"/>
      <c r="C33" s="12"/>
      <c r="D33" s="12"/>
      <c r="E33" s="12"/>
      <c r="F33" s="12"/>
      <c r="G33" s="9" t="s">
        <v>1210</v>
      </c>
      <c r="H33" s="9" t="s">
        <v>17</v>
      </c>
      <c r="I33" s="9" t="s">
        <v>905</v>
      </c>
      <c r="J33" s="3" t="s">
        <v>1881</v>
      </c>
      <c r="K33" s="13" t="s">
        <v>1211</v>
      </c>
      <c r="L33" s="14" t="s">
        <v>1212</v>
      </c>
      <c r="M33" s="17">
        <f t="shared" si="2"/>
        <v>3.5833333333333384E-2</v>
      </c>
      <c r="N33">
        <f t="shared" si="3"/>
        <v>21</v>
      </c>
    </row>
    <row r="34" spans="1:14" x14ac:dyDescent="0.25">
      <c r="A34" s="11"/>
      <c r="B34" s="12"/>
      <c r="C34" s="12"/>
      <c r="D34" s="12"/>
      <c r="E34" s="12"/>
      <c r="F34" s="12"/>
      <c r="G34" s="9" t="s">
        <v>1306</v>
      </c>
      <c r="H34" s="9" t="s">
        <v>17</v>
      </c>
      <c r="I34" s="9" t="s">
        <v>1288</v>
      </c>
      <c r="J34" s="3" t="s">
        <v>1881</v>
      </c>
      <c r="K34" s="13" t="s">
        <v>1307</v>
      </c>
      <c r="L34" s="14" t="s">
        <v>1308</v>
      </c>
      <c r="M34" s="17">
        <f t="shared" si="2"/>
        <v>2.7175925925925881E-2</v>
      </c>
      <c r="N34">
        <f t="shared" si="3"/>
        <v>21</v>
      </c>
    </row>
    <row r="35" spans="1:14" x14ac:dyDescent="0.25">
      <c r="A35" s="11"/>
      <c r="B35" s="12"/>
      <c r="C35" s="12"/>
      <c r="D35" s="12"/>
      <c r="E35" s="9" t="s">
        <v>323</v>
      </c>
      <c r="F35" s="9" t="s">
        <v>15</v>
      </c>
      <c r="G35" s="10" t="s">
        <v>12</v>
      </c>
      <c r="H35" s="5"/>
      <c r="I35" s="5"/>
      <c r="J35" s="6"/>
      <c r="K35" s="7"/>
      <c r="L35" s="8"/>
    </row>
    <row r="36" spans="1:14" x14ac:dyDescent="0.25">
      <c r="A36" s="11"/>
      <c r="B36" s="12"/>
      <c r="C36" s="12"/>
      <c r="D36" s="12"/>
      <c r="E36" s="12"/>
      <c r="F36" s="12"/>
      <c r="G36" s="9" t="s">
        <v>1309</v>
      </c>
      <c r="H36" s="9" t="s">
        <v>17</v>
      </c>
      <c r="I36" s="9" t="s">
        <v>1288</v>
      </c>
      <c r="J36" s="3" t="s">
        <v>1881</v>
      </c>
      <c r="K36" s="13" t="s">
        <v>1310</v>
      </c>
      <c r="L36" s="14" t="s">
        <v>1311</v>
      </c>
      <c r="M36" s="17">
        <f t="shared" si="2"/>
        <v>6.8553240740740762E-2</v>
      </c>
      <c r="N36">
        <f t="shared" si="3"/>
        <v>14</v>
      </c>
    </row>
    <row r="37" spans="1:14" x14ac:dyDescent="0.25">
      <c r="A37" s="11"/>
      <c r="B37" s="12"/>
      <c r="C37" s="12"/>
      <c r="D37" s="12"/>
      <c r="E37" s="12"/>
      <c r="F37" s="12"/>
      <c r="G37" s="9" t="s">
        <v>1627</v>
      </c>
      <c r="H37" s="9" t="s">
        <v>17</v>
      </c>
      <c r="I37" s="9" t="s">
        <v>1613</v>
      </c>
      <c r="J37" s="3" t="s">
        <v>1881</v>
      </c>
      <c r="K37" s="13" t="s">
        <v>1628</v>
      </c>
      <c r="L37" s="14" t="s">
        <v>1629</v>
      </c>
      <c r="M37" s="17">
        <f t="shared" si="2"/>
        <v>2.624999999999994E-2</v>
      </c>
      <c r="N37">
        <f t="shared" si="3"/>
        <v>9</v>
      </c>
    </row>
    <row r="38" spans="1:14" x14ac:dyDescent="0.25">
      <c r="A38" s="11"/>
      <c r="B38" s="12"/>
      <c r="C38" s="12"/>
      <c r="D38" s="12"/>
      <c r="E38" s="12"/>
      <c r="F38" s="12"/>
      <c r="G38" s="9" t="s">
        <v>1850</v>
      </c>
      <c r="H38" s="9" t="s">
        <v>17</v>
      </c>
      <c r="I38" s="9" t="s">
        <v>1851</v>
      </c>
      <c r="J38" s="3" t="s">
        <v>1881</v>
      </c>
      <c r="K38" s="13" t="s">
        <v>1852</v>
      </c>
      <c r="L38" s="14" t="s">
        <v>1853</v>
      </c>
      <c r="M38" s="17">
        <f t="shared" si="2"/>
        <v>1.8043981481481453E-2</v>
      </c>
      <c r="N38">
        <f t="shared" si="3"/>
        <v>10</v>
      </c>
    </row>
    <row r="39" spans="1:14" x14ac:dyDescent="0.25">
      <c r="A39" s="11"/>
      <c r="B39" s="12"/>
      <c r="C39" s="12"/>
      <c r="D39" s="12"/>
      <c r="E39" s="12"/>
      <c r="F39" s="12"/>
      <c r="G39" s="9" t="s">
        <v>1630</v>
      </c>
      <c r="H39" s="9" t="s">
        <v>17</v>
      </c>
      <c r="I39" s="9" t="s">
        <v>1613</v>
      </c>
      <c r="J39" s="3" t="s">
        <v>1881</v>
      </c>
      <c r="K39" s="13" t="s">
        <v>1631</v>
      </c>
      <c r="L39" s="14" t="s">
        <v>1632</v>
      </c>
      <c r="M39" s="17">
        <f t="shared" si="2"/>
        <v>1.8923611111111072E-2</v>
      </c>
      <c r="N39">
        <f t="shared" si="3"/>
        <v>13</v>
      </c>
    </row>
    <row r="40" spans="1:14" x14ac:dyDescent="0.25">
      <c r="A40" s="11"/>
      <c r="B40" s="12"/>
      <c r="C40" s="12"/>
      <c r="D40" s="12"/>
      <c r="E40" s="12"/>
      <c r="F40" s="12"/>
      <c r="G40" s="9" t="s">
        <v>1633</v>
      </c>
      <c r="H40" s="9" t="s">
        <v>17</v>
      </c>
      <c r="I40" s="9" t="s">
        <v>1613</v>
      </c>
      <c r="J40" s="3" t="s">
        <v>1881</v>
      </c>
      <c r="K40" s="13" t="s">
        <v>164</v>
      </c>
      <c r="L40" s="14" t="s">
        <v>1634</v>
      </c>
      <c r="M40" s="17">
        <f t="shared" si="2"/>
        <v>2.0775462962963065E-2</v>
      </c>
      <c r="N40">
        <f t="shared" si="3"/>
        <v>17</v>
      </c>
    </row>
    <row r="41" spans="1:14" x14ac:dyDescent="0.25">
      <c r="A41" s="11"/>
      <c r="B41" s="12"/>
      <c r="C41" s="9" t="s">
        <v>60</v>
      </c>
      <c r="D41" s="9" t="s">
        <v>61</v>
      </c>
      <c r="E41" s="9" t="s">
        <v>61</v>
      </c>
      <c r="F41" s="9" t="s">
        <v>15</v>
      </c>
      <c r="G41" s="9" t="s">
        <v>814</v>
      </c>
      <c r="H41" s="9" t="s">
        <v>17</v>
      </c>
      <c r="I41" s="9" t="s">
        <v>478</v>
      </c>
      <c r="J41" s="3" t="s">
        <v>1881</v>
      </c>
      <c r="K41" s="13" t="s">
        <v>815</v>
      </c>
      <c r="L41" s="14" t="s">
        <v>816</v>
      </c>
      <c r="M41" s="17">
        <f t="shared" si="2"/>
        <v>2.3263888888888917E-2</v>
      </c>
      <c r="N41">
        <f t="shared" si="3"/>
        <v>10</v>
      </c>
    </row>
    <row r="42" spans="1:14" x14ac:dyDescent="0.25">
      <c r="A42" s="11"/>
      <c r="B42" s="12"/>
      <c r="C42" s="9" t="s">
        <v>24</v>
      </c>
      <c r="D42" s="9" t="s">
        <v>25</v>
      </c>
      <c r="E42" s="9" t="s">
        <v>25</v>
      </c>
      <c r="F42" s="9" t="s">
        <v>15</v>
      </c>
      <c r="G42" s="10" t="s">
        <v>12</v>
      </c>
      <c r="H42" s="5"/>
      <c r="I42" s="5"/>
      <c r="J42" s="6"/>
      <c r="K42" s="7"/>
      <c r="L42" s="8"/>
    </row>
    <row r="43" spans="1:14" x14ac:dyDescent="0.25">
      <c r="A43" s="11"/>
      <c r="B43" s="12"/>
      <c r="C43" s="12"/>
      <c r="D43" s="12"/>
      <c r="E43" s="12"/>
      <c r="F43" s="12"/>
      <c r="G43" s="9" t="s">
        <v>26</v>
      </c>
      <c r="H43" s="9" t="s">
        <v>17</v>
      </c>
      <c r="I43" s="9" t="s">
        <v>18</v>
      </c>
      <c r="J43" s="3" t="s">
        <v>1881</v>
      </c>
      <c r="K43" s="13" t="s">
        <v>27</v>
      </c>
      <c r="L43" s="14" t="s">
        <v>28</v>
      </c>
      <c r="M43" s="17">
        <f t="shared" si="2"/>
        <v>1.4085648148148139E-2</v>
      </c>
      <c r="N43">
        <f t="shared" si="3"/>
        <v>5</v>
      </c>
    </row>
    <row r="44" spans="1:14" x14ac:dyDescent="0.25">
      <c r="A44" s="11"/>
      <c r="B44" s="12"/>
      <c r="C44" s="12"/>
      <c r="D44" s="12"/>
      <c r="E44" s="12"/>
      <c r="F44" s="12"/>
      <c r="G44" s="9" t="s">
        <v>1312</v>
      </c>
      <c r="H44" s="9" t="s">
        <v>17</v>
      </c>
      <c r="I44" s="9" t="s">
        <v>1288</v>
      </c>
      <c r="J44" s="3" t="s">
        <v>1881</v>
      </c>
      <c r="K44" s="13" t="s">
        <v>1313</v>
      </c>
      <c r="L44" s="14" t="s">
        <v>1610</v>
      </c>
      <c r="M44" s="17">
        <f t="shared" si="2"/>
        <v>1.6018518518518543E-2</v>
      </c>
      <c r="N44">
        <f t="shared" si="3"/>
        <v>23</v>
      </c>
    </row>
    <row r="45" spans="1:14" x14ac:dyDescent="0.25">
      <c r="A45" s="11"/>
      <c r="B45" s="12"/>
      <c r="C45" s="12"/>
      <c r="D45" s="12"/>
      <c r="E45" s="12"/>
      <c r="F45" s="12"/>
      <c r="G45" s="9" t="s">
        <v>1854</v>
      </c>
      <c r="H45" s="9" t="s">
        <v>17</v>
      </c>
      <c r="I45" s="9" t="s">
        <v>1851</v>
      </c>
      <c r="J45" s="3" t="s">
        <v>1881</v>
      </c>
      <c r="K45" s="13" t="s">
        <v>1855</v>
      </c>
      <c r="L45" s="14" t="s">
        <v>1856</v>
      </c>
      <c r="M45" s="17">
        <f t="shared" si="2"/>
        <v>1.9166666666666721E-2</v>
      </c>
      <c r="N45">
        <f t="shared" si="3"/>
        <v>8</v>
      </c>
    </row>
    <row r="46" spans="1:14" x14ac:dyDescent="0.25">
      <c r="A46" s="11"/>
      <c r="B46" s="12"/>
      <c r="C46" s="12"/>
      <c r="D46" s="12"/>
      <c r="E46" s="12"/>
      <c r="F46" s="12"/>
      <c r="G46" s="9" t="s">
        <v>1857</v>
      </c>
      <c r="H46" s="9" t="s">
        <v>17</v>
      </c>
      <c r="I46" s="9" t="s">
        <v>1851</v>
      </c>
      <c r="J46" s="3" t="s">
        <v>1881</v>
      </c>
      <c r="K46" s="13" t="s">
        <v>1858</v>
      </c>
      <c r="L46" s="14" t="s">
        <v>1859</v>
      </c>
      <c r="M46" s="17">
        <f t="shared" si="2"/>
        <v>1.5312500000000021E-2</v>
      </c>
      <c r="N46">
        <f t="shared" si="3"/>
        <v>2</v>
      </c>
    </row>
    <row r="47" spans="1:14" x14ac:dyDescent="0.25">
      <c r="A47" s="3" t="s">
        <v>29</v>
      </c>
      <c r="B47" s="9" t="s">
        <v>30</v>
      </c>
      <c r="C47" s="10" t="s">
        <v>12</v>
      </c>
      <c r="D47" s="5"/>
      <c r="E47" s="5"/>
      <c r="F47" s="5"/>
      <c r="G47" s="5"/>
      <c r="H47" s="5"/>
      <c r="I47" s="5"/>
      <c r="J47" s="6"/>
      <c r="K47" s="7"/>
      <c r="L47" s="8"/>
    </row>
    <row r="48" spans="1:14" x14ac:dyDescent="0.25">
      <c r="A48" s="11"/>
      <c r="B48" s="12"/>
      <c r="C48" s="9" t="s">
        <v>31</v>
      </c>
      <c r="D48" s="9" t="s">
        <v>32</v>
      </c>
      <c r="E48" s="9" t="s">
        <v>32</v>
      </c>
      <c r="F48" s="9" t="s">
        <v>15</v>
      </c>
      <c r="G48" s="10" t="s">
        <v>12</v>
      </c>
      <c r="H48" s="5"/>
      <c r="I48" s="5"/>
      <c r="J48" s="6"/>
      <c r="K48" s="7"/>
      <c r="L48" s="8"/>
    </row>
    <row r="49" spans="1:14" x14ac:dyDescent="0.25">
      <c r="A49" s="11"/>
      <c r="B49" s="12"/>
      <c r="C49" s="12"/>
      <c r="D49" s="12"/>
      <c r="E49" s="12"/>
      <c r="F49" s="12"/>
      <c r="G49" s="9" t="s">
        <v>33</v>
      </c>
      <c r="H49" s="9" t="s">
        <v>17</v>
      </c>
      <c r="I49" s="9" t="s">
        <v>18</v>
      </c>
      <c r="J49" s="3" t="s">
        <v>1881</v>
      </c>
      <c r="K49" s="13" t="s">
        <v>34</v>
      </c>
      <c r="L49" s="14" t="s">
        <v>35</v>
      </c>
      <c r="M49" s="17">
        <f t="shared" si="2"/>
        <v>1.844907407407409E-2</v>
      </c>
      <c r="N49">
        <f t="shared" si="3"/>
        <v>8</v>
      </c>
    </row>
    <row r="50" spans="1:14" x14ac:dyDescent="0.25">
      <c r="A50" s="11"/>
      <c r="B50" s="12"/>
      <c r="C50" s="12"/>
      <c r="D50" s="12"/>
      <c r="E50" s="12"/>
      <c r="F50" s="12"/>
      <c r="G50" s="9" t="s">
        <v>477</v>
      </c>
      <c r="H50" s="9" t="s">
        <v>17</v>
      </c>
      <c r="I50" s="9" t="s">
        <v>478</v>
      </c>
      <c r="J50" s="3" t="s">
        <v>1881</v>
      </c>
      <c r="K50" s="13" t="s">
        <v>479</v>
      </c>
      <c r="L50" s="14" t="s">
        <v>480</v>
      </c>
      <c r="M50" s="17">
        <f t="shared" si="2"/>
        <v>1.8437500000000023E-2</v>
      </c>
      <c r="N50">
        <f t="shared" si="3"/>
        <v>5</v>
      </c>
    </row>
    <row r="51" spans="1:14" x14ac:dyDescent="0.25">
      <c r="A51" s="11"/>
      <c r="B51" s="12"/>
      <c r="C51" s="12"/>
      <c r="D51" s="12"/>
      <c r="E51" s="12"/>
      <c r="F51" s="12"/>
      <c r="G51" s="9" t="s">
        <v>904</v>
      </c>
      <c r="H51" s="9" t="s">
        <v>17</v>
      </c>
      <c r="I51" s="9" t="s">
        <v>905</v>
      </c>
      <c r="J51" s="3" t="s">
        <v>1881</v>
      </c>
      <c r="K51" s="13" t="s">
        <v>906</v>
      </c>
      <c r="L51" s="14" t="s">
        <v>907</v>
      </c>
      <c r="M51" s="17">
        <f t="shared" si="2"/>
        <v>2.0347222222222239E-2</v>
      </c>
      <c r="N51">
        <f t="shared" si="3"/>
        <v>11</v>
      </c>
    </row>
    <row r="52" spans="1:14" x14ac:dyDescent="0.25">
      <c r="A52" s="11"/>
      <c r="B52" s="12"/>
      <c r="C52" s="12"/>
      <c r="D52" s="12"/>
      <c r="E52" s="12"/>
      <c r="F52" s="12"/>
      <c r="G52" s="9" t="s">
        <v>1635</v>
      </c>
      <c r="H52" s="9" t="s">
        <v>17</v>
      </c>
      <c r="I52" s="9" t="s">
        <v>1613</v>
      </c>
      <c r="J52" s="3" t="s">
        <v>1881</v>
      </c>
      <c r="K52" s="13" t="s">
        <v>1636</v>
      </c>
      <c r="L52" s="14" t="s">
        <v>1637</v>
      </c>
      <c r="M52" s="17">
        <f t="shared" si="2"/>
        <v>2.082175925925922E-2</v>
      </c>
      <c r="N52">
        <f t="shared" si="3"/>
        <v>8</v>
      </c>
    </row>
    <row r="53" spans="1:14" x14ac:dyDescent="0.25">
      <c r="A53" s="11"/>
      <c r="B53" s="12"/>
      <c r="C53" s="9" t="s">
        <v>36</v>
      </c>
      <c r="D53" s="9" t="s">
        <v>37</v>
      </c>
      <c r="E53" s="9" t="s">
        <v>37</v>
      </c>
      <c r="F53" s="9" t="s">
        <v>15</v>
      </c>
      <c r="G53" s="10" t="s">
        <v>12</v>
      </c>
      <c r="H53" s="5"/>
      <c r="I53" s="5"/>
      <c r="J53" s="6"/>
      <c r="K53" s="7"/>
      <c r="L53" s="8"/>
    </row>
    <row r="54" spans="1:14" x14ac:dyDescent="0.25">
      <c r="A54" s="11"/>
      <c r="B54" s="12"/>
      <c r="C54" s="12"/>
      <c r="D54" s="12"/>
      <c r="E54" s="12"/>
      <c r="F54" s="12"/>
      <c r="G54" s="9" t="s">
        <v>38</v>
      </c>
      <c r="H54" s="9" t="s">
        <v>17</v>
      </c>
      <c r="I54" s="9" t="s">
        <v>18</v>
      </c>
      <c r="J54" s="3" t="s">
        <v>1881</v>
      </c>
      <c r="K54" s="13" t="s">
        <v>39</v>
      </c>
      <c r="L54" s="14" t="s">
        <v>40</v>
      </c>
      <c r="M54" s="17">
        <f t="shared" si="2"/>
        <v>2.2303240740740859E-2</v>
      </c>
      <c r="N54">
        <f t="shared" si="3"/>
        <v>16</v>
      </c>
    </row>
    <row r="55" spans="1:14" x14ac:dyDescent="0.25">
      <c r="A55" s="11"/>
      <c r="B55" s="12"/>
      <c r="C55" s="12"/>
      <c r="D55" s="12"/>
      <c r="E55" s="12"/>
      <c r="F55" s="12"/>
      <c r="G55" s="9" t="s">
        <v>481</v>
      </c>
      <c r="H55" s="9" t="s">
        <v>17</v>
      </c>
      <c r="I55" s="9" t="s">
        <v>478</v>
      </c>
      <c r="J55" s="3" t="s">
        <v>1881</v>
      </c>
      <c r="K55" s="13" t="s">
        <v>482</v>
      </c>
      <c r="L55" s="14" t="s">
        <v>483</v>
      </c>
      <c r="M55" s="17">
        <f t="shared" si="2"/>
        <v>1.6840277777777746E-2</v>
      </c>
      <c r="N55">
        <f t="shared" si="3"/>
        <v>12</v>
      </c>
    </row>
    <row r="56" spans="1:14" x14ac:dyDescent="0.25">
      <c r="A56" s="11"/>
      <c r="B56" s="12"/>
      <c r="C56" s="12"/>
      <c r="D56" s="12"/>
      <c r="E56" s="12"/>
      <c r="F56" s="12"/>
      <c r="G56" s="9" t="s">
        <v>908</v>
      </c>
      <c r="H56" s="9" t="s">
        <v>17</v>
      </c>
      <c r="I56" s="9" t="s">
        <v>905</v>
      </c>
      <c r="J56" s="3" t="s">
        <v>1881</v>
      </c>
      <c r="K56" s="13" t="s">
        <v>909</v>
      </c>
      <c r="L56" s="14" t="s">
        <v>910</v>
      </c>
      <c r="M56" s="17">
        <f t="shared" si="2"/>
        <v>2.9479166666666723E-2</v>
      </c>
      <c r="N56">
        <f t="shared" si="3"/>
        <v>8</v>
      </c>
    </row>
    <row r="57" spans="1:14" x14ac:dyDescent="0.25">
      <c r="A57" s="11"/>
      <c r="B57" s="12"/>
      <c r="C57" s="12"/>
      <c r="D57" s="12"/>
      <c r="E57" s="12"/>
      <c r="F57" s="12"/>
      <c r="G57" s="9" t="s">
        <v>911</v>
      </c>
      <c r="H57" s="9" t="s">
        <v>17</v>
      </c>
      <c r="I57" s="9" t="s">
        <v>905</v>
      </c>
      <c r="J57" s="3" t="s">
        <v>1881</v>
      </c>
      <c r="K57" s="13" t="s">
        <v>912</v>
      </c>
      <c r="L57" s="14" t="s">
        <v>913</v>
      </c>
      <c r="M57" s="17">
        <f t="shared" si="2"/>
        <v>1.56018518518517E-2</v>
      </c>
      <c r="N57">
        <f t="shared" si="3"/>
        <v>15</v>
      </c>
    </row>
    <row r="58" spans="1:14" x14ac:dyDescent="0.25">
      <c r="A58" s="11"/>
      <c r="B58" s="12"/>
      <c r="C58" s="12"/>
      <c r="D58" s="12"/>
      <c r="E58" s="12"/>
      <c r="F58" s="12"/>
      <c r="G58" s="9" t="s">
        <v>1314</v>
      </c>
      <c r="H58" s="9" t="s">
        <v>17</v>
      </c>
      <c r="I58" s="9" t="s">
        <v>1288</v>
      </c>
      <c r="J58" s="3" t="s">
        <v>1881</v>
      </c>
      <c r="K58" s="13" t="s">
        <v>1315</v>
      </c>
      <c r="L58" s="14" t="s">
        <v>1316</v>
      </c>
      <c r="M58" s="17">
        <f t="shared" si="2"/>
        <v>3.4016203703703729E-2</v>
      </c>
      <c r="N58">
        <f t="shared" si="3"/>
        <v>12</v>
      </c>
    </row>
    <row r="59" spans="1:14" x14ac:dyDescent="0.25">
      <c r="A59" s="11"/>
      <c r="B59" s="12"/>
      <c r="C59" s="12"/>
      <c r="D59" s="12"/>
      <c r="E59" s="12"/>
      <c r="F59" s="12"/>
      <c r="G59" s="9" t="s">
        <v>1638</v>
      </c>
      <c r="H59" s="9" t="s">
        <v>17</v>
      </c>
      <c r="I59" s="9" t="s">
        <v>1613</v>
      </c>
      <c r="J59" s="3" t="s">
        <v>1881</v>
      </c>
      <c r="K59" s="13" t="s">
        <v>1639</v>
      </c>
      <c r="L59" s="14" t="s">
        <v>1640</v>
      </c>
      <c r="M59" s="17">
        <f t="shared" si="2"/>
        <v>2.221064814814816E-2</v>
      </c>
      <c r="N59">
        <f t="shared" si="3"/>
        <v>8</v>
      </c>
    </row>
    <row r="60" spans="1:14" x14ac:dyDescent="0.25">
      <c r="A60" s="11"/>
      <c r="B60" s="12"/>
      <c r="C60" s="9" t="s">
        <v>13</v>
      </c>
      <c r="D60" s="9" t="s">
        <v>14</v>
      </c>
      <c r="E60" s="9" t="s">
        <v>14</v>
      </c>
      <c r="F60" s="9" t="s">
        <v>15</v>
      </c>
      <c r="G60" s="10" t="s">
        <v>12</v>
      </c>
      <c r="H60" s="5"/>
      <c r="I60" s="5"/>
      <c r="J60" s="6"/>
      <c r="K60" s="7"/>
      <c r="L60" s="8"/>
    </row>
    <row r="61" spans="1:14" x14ac:dyDescent="0.25">
      <c r="A61" s="11"/>
      <c r="B61" s="12"/>
      <c r="C61" s="12"/>
      <c r="D61" s="12"/>
      <c r="E61" s="12"/>
      <c r="F61" s="12"/>
      <c r="G61" s="9" t="s">
        <v>484</v>
      </c>
      <c r="H61" s="9" t="s">
        <v>17</v>
      </c>
      <c r="I61" s="9" t="s">
        <v>478</v>
      </c>
      <c r="J61" s="3" t="s">
        <v>1881</v>
      </c>
      <c r="K61" s="13" t="s">
        <v>485</v>
      </c>
      <c r="L61" s="14" t="s">
        <v>486</v>
      </c>
      <c r="M61" s="17">
        <f t="shared" si="2"/>
        <v>1.9895833333333335E-2</v>
      </c>
      <c r="N61">
        <f t="shared" si="3"/>
        <v>8</v>
      </c>
    </row>
    <row r="62" spans="1:14" x14ac:dyDescent="0.25">
      <c r="A62" s="11"/>
      <c r="B62" s="12"/>
      <c r="C62" s="12"/>
      <c r="D62" s="12"/>
      <c r="E62" s="12"/>
      <c r="F62" s="12"/>
      <c r="G62" s="9" t="s">
        <v>487</v>
      </c>
      <c r="H62" s="9" t="s">
        <v>17</v>
      </c>
      <c r="I62" s="9" t="s">
        <v>478</v>
      </c>
      <c r="J62" s="3" t="s">
        <v>1881</v>
      </c>
      <c r="K62" s="13" t="s">
        <v>488</v>
      </c>
      <c r="L62" s="14" t="s">
        <v>489</v>
      </c>
      <c r="M62" s="17">
        <f t="shared" si="2"/>
        <v>2.9016203703703836E-2</v>
      </c>
      <c r="N62">
        <f t="shared" si="3"/>
        <v>15</v>
      </c>
    </row>
    <row r="63" spans="1:14" x14ac:dyDescent="0.25">
      <c r="A63" s="11"/>
      <c r="B63" s="12"/>
      <c r="C63" s="12"/>
      <c r="D63" s="12"/>
      <c r="E63" s="12"/>
      <c r="F63" s="12"/>
      <c r="G63" s="9" t="s">
        <v>1317</v>
      </c>
      <c r="H63" s="9" t="s">
        <v>17</v>
      </c>
      <c r="I63" s="9" t="s">
        <v>1288</v>
      </c>
      <c r="J63" s="3" t="s">
        <v>1881</v>
      </c>
      <c r="K63" s="13" t="s">
        <v>1318</v>
      </c>
      <c r="L63" s="14" t="s">
        <v>1319</v>
      </c>
      <c r="M63" s="17">
        <f t="shared" si="2"/>
        <v>3.7303240740740762E-2</v>
      </c>
      <c r="N63">
        <f t="shared" si="3"/>
        <v>14</v>
      </c>
    </row>
    <row r="64" spans="1:14" x14ac:dyDescent="0.25">
      <c r="A64" s="11"/>
      <c r="B64" s="12"/>
      <c r="C64" s="9" t="s">
        <v>41</v>
      </c>
      <c r="D64" s="9" t="s">
        <v>42</v>
      </c>
      <c r="E64" s="9" t="s">
        <v>42</v>
      </c>
      <c r="F64" s="9" t="s">
        <v>15</v>
      </c>
      <c r="G64" s="10" t="s">
        <v>12</v>
      </c>
      <c r="H64" s="5"/>
      <c r="I64" s="5"/>
      <c r="J64" s="6"/>
      <c r="K64" s="7"/>
      <c r="L64" s="8"/>
    </row>
    <row r="65" spans="1:14" x14ac:dyDescent="0.25">
      <c r="A65" s="11"/>
      <c r="B65" s="12"/>
      <c r="C65" s="12"/>
      <c r="D65" s="12"/>
      <c r="E65" s="12"/>
      <c r="F65" s="12"/>
      <c r="G65" s="9" t="s">
        <v>43</v>
      </c>
      <c r="H65" s="9" t="s">
        <v>17</v>
      </c>
      <c r="I65" s="9" t="s">
        <v>18</v>
      </c>
      <c r="J65" s="3" t="s">
        <v>1881</v>
      </c>
      <c r="K65" s="13" t="s">
        <v>44</v>
      </c>
      <c r="L65" s="14" t="s">
        <v>45</v>
      </c>
      <c r="M65" s="17">
        <f t="shared" si="2"/>
        <v>2.5486111111111098E-2</v>
      </c>
      <c r="N65">
        <f t="shared" si="3"/>
        <v>13</v>
      </c>
    </row>
    <row r="66" spans="1:14" x14ac:dyDescent="0.25">
      <c r="A66" s="11"/>
      <c r="B66" s="12"/>
      <c r="C66" s="12"/>
      <c r="D66" s="12"/>
      <c r="E66" s="12"/>
      <c r="F66" s="12"/>
      <c r="G66" s="9" t="s">
        <v>490</v>
      </c>
      <c r="H66" s="9" t="s">
        <v>17</v>
      </c>
      <c r="I66" s="9" t="s">
        <v>478</v>
      </c>
      <c r="J66" s="3" t="s">
        <v>1881</v>
      </c>
      <c r="K66" s="13" t="s">
        <v>491</v>
      </c>
      <c r="L66" s="14" t="s">
        <v>492</v>
      </c>
      <c r="M66" s="17">
        <f t="shared" si="2"/>
        <v>2.3668981481481499E-2</v>
      </c>
      <c r="N66">
        <f t="shared" si="3"/>
        <v>8</v>
      </c>
    </row>
    <row r="67" spans="1:14" x14ac:dyDescent="0.25">
      <c r="A67" s="11"/>
      <c r="B67" s="12"/>
      <c r="C67" s="12"/>
      <c r="D67" s="12"/>
      <c r="E67" s="12"/>
      <c r="F67" s="12"/>
      <c r="G67" s="9" t="s">
        <v>493</v>
      </c>
      <c r="H67" s="9" t="s">
        <v>17</v>
      </c>
      <c r="I67" s="9" t="s">
        <v>478</v>
      </c>
      <c r="J67" s="3" t="s">
        <v>1881</v>
      </c>
      <c r="K67" s="13" t="s">
        <v>494</v>
      </c>
      <c r="L67" s="14" t="s">
        <v>495</v>
      </c>
      <c r="M67" s="17">
        <f t="shared" ref="M67:M130" si="4">L67-K67</f>
        <v>2.3055555555555551E-2</v>
      </c>
      <c r="N67">
        <f t="shared" ref="N67:N130" si="5">HOUR(K67)</f>
        <v>11</v>
      </c>
    </row>
    <row r="68" spans="1:14" x14ac:dyDescent="0.25">
      <c r="A68" s="11"/>
      <c r="B68" s="12"/>
      <c r="C68" s="12"/>
      <c r="D68" s="12"/>
      <c r="E68" s="12"/>
      <c r="F68" s="12"/>
      <c r="G68" s="9" t="s">
        <v>914</v>
      </c>
      <c r="H68" s="9" t="s">
        <v>17</v>
      </c>
      <c r="I68" s="9" t="s">
        <v>905</v>
      </c>
      <c r="J68" s="3" t="s">
        <v>1881</v>
      </c>
      <c r="K68" s="13" t="s">
        <v>915</v>
      </c>
      <c r="L68" s="14" t="s">
        <v>916</v>
      </c>
      <c r="M68" s="17">
        <f t="shared" si="4"/>
        <v>2.4155092592592575E-2</v>
      </c>
      <c r="N68">
        <f t="shared" si="5"/>
        <v>11</v>
      </c>
    </row>
    <row r="69" spans="1:14" x14ac:dyDescent="0.25">
      <c r="A69" s="11"/>
      <c r="B69" s="12"/>
      <c r="C69" s="12"/>
      <c r="D69" s="12"/>
      <c r="E69" s="12"/>
      <c r="F69" s="12"/>
      <c r="G69" s="9" t="s">
        <v>1320</v>
      </c>
      <c r="H69" s="9" t="s">
        <v>17</v>
      </c>
      <c r="I69" s="9" t="s">
        <v>1288</v>
      </c>
      <c r="J69" s="3" t="s">
        <v>1881</v>
      </c>
      <c r="K69" s="13" t="s">
        <v>1321</v>
      </c>
      <c r="L69" s="14" t="s">
        <v>1322</v>
      </c>
      <c r="M69" s="17">
        <f t="shared" si="4"/>
        <v>1.5578703703703789E-2</v>
      </c>
      <c r="N69">
        <f t="shared" si="5"/>
        <v>8</v>
      </c>
    </row>
    <row r="70" spans="1:14" x14ac:dyDescent="0.25">
      <c r="A70" s="11"/>
      <c r="B70" s="12"/>
      <c r="C70" s="12"/>
      <c r="D70" s="12"/>
      <c r="E70" s="12"/>
      <c r="F70" s="12"/>
      <c r="G70" s="9" t="s">
        <v>1323</v>
      </c>
      <c r="H70" s="9" t="s">
        <v>17</v>
      </c>
      <c r="I70" s="9" t="s">
        <v>1288</v>
      </c>
      <c r="J70" s="3" t="s">
        <v>1881</v>
      </c>
      <c r="K70" s="13" t="s">
        <v>1324</v>
      </c>
      <c r="L70" s="14" t="s">
        <v>1325</v>
      </c>
      <c r="M70" s="17">
        <f t="shared" si="4"/>
        <v>2.3171296296296329E-2</v>
      </c>
      <c r="N70">
        <f t="shared" si="5"/>
        <v>12</v>
      </c>
    </row>
    <row r="71" spans="1:14" x14ac:dyDescent="0.25">
      <c r="A71" s="11"/>
      <c r="B71" s="12"/>
      <c r="C71" s="12"/>
      <c r="D71" s="12"/>
      <c r="E71" s="12"/>
      <c r="F71" s="12"/>
      <c r="G71" s="9" t="s">
        <v>1326</v>
      </c>
      <c r="H71" s="9" t="s">
        <v>17</v>
      </c>
      <c r="I71" s="9" t="s">
        <v>1288</v>
      </c>
      <c r="J71" s="3" t="s">
        <v>1881</v>
      </c>
      <c r="K71" s="13" t="s">
        <v>1327</v>
      </c>
      <c r="L71" s="14" t="s">
        <v>1328</v>
      </c>
      <c r="M71" s="17">
        <f t="shared" si="4"/>
        <v>2.6145833333333424E-2</v>
      </c>
      <c r="N71">
        <f t="shared" si="5"/>
        <v>12</v>
      </c>
    </row>
    <row r="72" spans="1:14" x14ac:dyDescent="0.25">
      <c r="A72" s="11"/>
      <c r="B72" s="12"/>
      <c r="C72" s="12"/>
      <c r="D72" s="12"/>
      <c r="E72" s="12"/>
      <c r="F72" s="12"/>
      <c r="G72" s="9" t="s">
        <v>1641</v>
      </c>
      <c r="H72" s="9" t="s">
        <v>17</v>
      </c>
      <c r="I72" s="9" t="s">
        <v>1613</v>
      </c>
      <c r="J72" s="3" t="s">
        <v>1881</v>
      </c>
      <c r="K72" s="13" t="s">
        <v>1642</v>
      </c>
      <c r="L72" s="14" t="s">
        <v>1643</v>
      </c>
      <c r="M72" s="17">
        <f t="shared" si="4"/>
        <v>1.8124999999999947E-2</v>
      </c>
      <c r="N72">
        <f t="shared" si="5"/>
        <v>14</v>
      </c>
    </row>
    <row r="73" spans="1:14" x14ac:dyDescent="0.25">
      <c r="A73" s="11"/>
      <c r="B73" s="12"/>
      <c r="C73" s="12"/>
      <c r="D73" s="12"/>
      <c r="E73" s="12"/>
      <c r="F73" s="12"/>
      <c r="G73" s="9" t="s">
        <v>1807</v>
      </c>
      <c r="H73" s="9" t="s">
        <v>17</v>
      </c>
      <c r="I73" s="9" t="s">
        <v>1808</v>
      </c>
      <c r="J73" s="3" t="s">
        <v>1881</v>
      </c>
      <c r="K73" s="13" t="s">
        <v>1809</v>
      </c>
      <c r="L73" s="14" t="s">
        <v>1810</v>
      </c>
      <c r="M73" s="17">
        <f t="shared" si="4"/>
        <v>1.7245370370370328E-2</v>
      </c>
      <c r="N73">
        <f t="shared" si="5"/>
        <v>15</v>
      </c>
    </row>
    <row r="74" spans="1:14" x14ac:dyDescent="0.25">
      <c r="A74" s="11"/>
      <c r="B74" s="12"/>
      <c r="C74" s="9" t="s">
        <v>46</v>
      </c>
      <c r="D74" s="9" t="s">
        <v>47</v>
      </c>
      <c r="E74" s="10" t="s">
        <v>12</v>
      </c>
      <c r="F74" s="5"/>
      <c r="G74" s="5"/>
      <c r="H74" s="5"/>
      <c r="I74" s="5"/>
      <c r="J74" s="6"/>
      <c r="K74" s="7"/>
      <c r="L74" s="8"/>
    </row>
    <row r="75" spans="1:14" x14ac:dyDescent="0.25">
      <c r="A75" s="11"/>
      <c r="B75" s="12"/>
      <c r="C75" s="12"/>
      <c r="D75" s="12"/>
      <c r="E75" s="9" t="s">
        <v>47</v>
      </c>
      <c r="F75" s="9" t="s">
        <v>15</v>
      </c>
      <c r="G75" s="10" t="s">
        <v>12</v>
      </c>
      <c r="H75" s="5"/>
      <c r="I75" s="5"/>
      <c r="J75" s="6"/>
      <c r="K75" s="7"/>
      <c r="L75" s="8"/>
    </row>
    <row r="76" spans="1:14" x14ac:dyDescent="0.25">
      <c r="A76" s="11"/>
      <c r="B76" s="12"/>
      <c r="C76" s="12"/>
      <c r="D76" s="12"/>
      <c r="E76" s="12"/>
      <c r="F76" s="12"/>
      <c r="G76" s="9" t="s">
        <v>48</v>
      </c>
      <c r="H76" s="9" t="s">
        <v>17</v>
      </c>
      <c r="I76" s="9" t="s">
        <v>18</v>
      </c>
      <c r="J76" s="3" t="s">
        <v>1881</v>
      </c>
      <c r="K76" s="13" t="s">
        <v>49</v>
      </c>
      <c r="L76" s="14" t="s">
        <v>50</v>
      </c>
      <c r="M76" s="17">
        <f t="shared" si="4"/>
        <v>1.460648148148147E-2</v>
      </c>
      <c r="N76">
        <f t="shared" si="5"/>
        <v>6</v>
      </c>
    </row>
    <row r="77" spans="1:14" x14ac:dyDescent="0.25">
      <c r="A77" s="11"/>
      <c r="B77" s="12"/>
      <c r="C77" s="12"/>
      <c r="D77" s="12"/>
      <c r="E77" s="12"/>
      <c r="F77" s="12"/>
      <c r="G77" s="9" t="s">
        <v>496</v>
      </c>
      <c r="H77" s="9" t="s">
        <v>17</v>
      </c>
      <c r="I77" s="9" t="s">
        <v>478</v>
      </c>
      <c r="J77" s="3" t="s">
        <v>1881</v>
      </c>
      <c r="K77" s="13" t="s">
        <v>497</v>
      </c>
      <c r="L77" s="14" t="s">
        <v>498</v>
      </c>
      <c r="M77" s="17">
        <f t="shared" si="4"/>
        <v>1.7546296296296282E-2</v>
      </c>
      <c r="N77">
        <f t="shared" si="5"/>
        <v>10</v>
      </c>
    </row>
    <row r="78" spans="1:14" x14ac:dyDescent="0.25">
      <c r="A78" s="11"/>
      <c r="B78" s="12"/>
      <c r="C78" s="12"/>
      <c r="D78" s="12"/>
      <c r="E78" s="12"/>
      <c r="F78" s="12"/>
      <c r="G78" s="9" t="s">
        <v>499</v>
      </c>
      <c r="H78" s="9" t="s">
        <v>17</v>
      </c>
      <c r="I78" s="9" t="s">
        <v>478</v>
      </c>
      <c r="J78" s="3" t="s">
        <v>1881</v>
      </c>
      <c r="K78" s="13" t="s">
        <v>500</v>
      </c>
      <c r="L78" s="14" t="s">
        <v>501</v>
      </c>
      <c r="M78" s="17">
        <f t="shared" si="4"/>
        <v>1.241898148148135E-2</v>
      </c>
      <c r="N78">
        <f t="shared" si="5"/>
        <v>22</v>
      </c>
    </row>
    <row r="79" spans="1:14" x14ac:dyDescent="0.25">
      <c r="A79" s="11"/>
      <c r="B79" s="12"/>
      <c r="C79" s="12"/>
      <c r="D79" s="12"/>
      <c r="E79" s="12"/>
      <c r="F79" s="12"/>
      <c r="G79" s="9" t="s">
        <v>1329</v>
      </c>
      <c r="H79" s="9" t="s">
        <v>17</v>
      </c>
      <c r="I79" s="9" t="s">
        <v>1288</v>
      </c>
      <c r="J79" s="3" t="s">
        <v>1881</v>
      </c>
      <c r="K79" s="13" t="s">
        <v>1330</v>
      </c>
      <c r="L79" s="14" t="s">
        <v>1331</v>
      </c>
      <c r="M79" s="17">
        <f t="shared" si="4"/>
        <v>1.4548611111111109E-2</v>
      </c>
      <c r="N79">
        <f t="shared" si="5"/>
        <v>3</v>
      </c>
    </row>
    <row r="80" spans="1:14" x14ac:dyDescent="0.25">
      <c r="A80" s="11"/>
      <c r="B80" s="12"/>
      <c r="C80" s="12"/>
      <c r="D80" s="12"/>
      <c r="E80" s="12"/>
      <c r="F80" s="12"/>
      <c r="G80" s="9" t="s">
        <v>1332</v>
      </c>
      <c r="H80" s="9" t="s">
        <v>17</v>
      </c>
      <c r="I80" s="9" t="s">
        <v>1288</v>
      </c>
      <c r="J80" s="3" t="s">
        <v>1881</v>
      </c>
      <c r="K80" s="13" t="s">
        <v>1333</v>
      </c>
      <c r="L80" s="14" t="s">
        <v>1334</v>
      </c>
      <c r="M80" s="17">
        <f t="shared" si="4"/>
        <v>3.1863425925925948E-2</v>
      </c>
      <c r="N80">
        <f t="shared" si="5"/>
        <v>13</v>
      </c>
    </row>
    <row r="81" spans="1:14" x14ac:dyDescent="0.25">
      <c r="A81" s="11"/>
      <c r="B81" s="12"/>
      <c r="C81" s="12"/>
      <c r="D81" s="12"/>
      <c r="E81" s="12"/>
      <c r="F81" s="12"/>
      <c r="G81" s="9" t="s">
        <v>1644</v>
      </c>
      <c r="H81" s="9" t="s">
        <v>17</v>
      </c>
      <c r="I81" s="9" t="s">
        <v>1613</v>
      </c>
      <c r="J81" s="3" t="s">
        <v>1881</v>
      </c>
      <c r="K81" s="13" t="s">
        <v>1645</v>
      </c>
      <c r="L81" s="14" t="s">
        <v>1646</v>
      </c>
      <c r="M81" s="17">
        <f t="shared" si="4"/>
        <v>1.4733796296296287E-2</v>
      </c>
      <c r="N81">
        <f t="shared" si="5"/>
        <v>3</v>
      </c>
    </row>
    <row r="82" spans="1:14" x14ac:dyDescent="0.25">
      <c r="A82" s="11"/>
      <c r="B82" s="12"/>
      <c r="C82" s="12"/>
      <c r="D82" s="12"/>
      <c r="E82" s="9" t="s">
        <v>51</v>
      </c>
      <c r="F82" s="9" t="s">
        <v>15</v>
      </c>
      <c r="G82" s="9" t="s">
        <v>52</v>
      </c>
      <c r="H82" s="9" t="s">
        <v>17</v>
      </c>
      <c r="I82" s="9" t="s">
        <v>18</v>
      </c>
      <c r="J82" s="3" t="s">
        <v>1881</v>
      </c>
      <c r="K82" s="13" t="s">
        <v>53</v>
      </c>
      <c r="L82" s="14" t="s">
        <v>54</v>
      </c>
      <c r="M82" s="17">
        <f t="shared" si="4"/>
        <v>2.6226851851851807E-2</v>
      </c>
      <c r="N82">
        <f t="shared" si="5"/>
        <v>10</v>
      </c>
    </row>
    <row r="83" spans="1:14" x14ac:dyDescent="0.25">
      <c r="A83" s="11"/>
      <c r="B83" s="12"/>
      <c r="C83" s="9" t="s">
        <v>55</v>
      </c>
      <c r="D83" s="9" t="s">
        <v>56</v>
      </c>
      <c r="E83" s="9" t="s">
        <v>56</v>
      </c>
      <c r="F83" s="9" t="s">
        <v>15</v>
      </c>
      <c r="G83" s="10" t="s">
        <v>12</v>
      </c>
      <c r="H83" s="5"/>
      <c r="I83" s="5"/>
      <c r="J83" s="6"/>
      <c r="K83" s="7"/>
      <c r="L83" s="8"/>
    </row>
    <row r="84" spans="1:14" x14ac:dyDescent="0.25">
      <c r="A84" s="11"/>
      <c r="B84" s="12"/>
      <c r="C84" s="12"/>
      <c r="D84" s="12"/>
      <c r="E84" s="12"/>
      <c r="F84" s="12"/>
      <c r="G84" s="9" t="s">
        <v>57</v>
      </c>
      <c r="H84" s="9" t="s">
        <v>17</v>
      </c>
      <c r="I84" s="9" t="s">
        <v>18</v>
      </c>
      <c r="J84" s="3" t="s">
        <v>1881</v>
      </c>
      <c r="K84" s="13" t="s">
        <v>58</v>
      </c>
      <c r="L84" s="14" t="s">
        <v>59</v>
      </c>
      <c r="M84" s="17">
        <f t="shared" si="4"/>
        <v>1.866898148148155E-2</v>
      </c>
      <c r="N84">
        <f t="shared" si="5"/>
        <v>14</v>
      </c>
    </row>
    <row r="85" spans="1:14" x14ac:dyDescent="0.25">
      <c r="A85" s="11"/>
      <c r="B85" s="12"/>
      <c r="C85" s="12"/>
      <c r="D85" s="12"/>
      <c r="E85" s="12"/>
      <c r="F85" s="12"/>
      <c r="G85" s="9" t="s">
        <v>1335</v>
      </c>
      <c r="H85" s="9" t="s">
        <v>17</v>
      </c>
      <c r="I85" s="9" t="s">
        <v>1288</v>
      </c>
      <c r="J85" s="3" t="s">
        <v>1881</v>
      </c>
      <c r="K85" s="13" t="s">
        <v>1336</v>
      </c>
      <c r="L85" s="14" t="s">
        <v>1337</v>
      </c>
      <c r="M85" s="17">
        <f t="shared" si="4"/>
        <v>1.2847222222222177E-2</v>
      </c>
      <c r="N85">
        <f t="shared" si="5"/>
        <v>5</v>
      </c>
    </row>
    <row r="86" spans="1:14" x14ac:dyDescent="0.25">
      <c r="A86" s="11"/>
      <c r="B86" s="12"/>
      <c r="C86" s="9" t="s">
        <v>917</v>
      </c>
      <c r="D86" s="9" t="s">
        <v>918</v>
      </c>
      <c r="E86" s="9" t="s">
        <v>918</v>
      </c>
      <c r="F86" s="9" t="s">
        <v>15</v>
      </c>
      <c r="G86" s="9" t="s">
        <v>919</v>
      </c>
      <c r="H86" s="9" t="s">
        <v>17</v>
      </c>
      <c r="I86" s="9" t="s">
        <v>905</v>
      </c>
      <c r="J86" s="3" t="s">
        <v>1881</v>
      </c>
      <c r="K86" s="13" t="s">
        <v>920</v>
      </c>
      <c r="L86" s="14" t="s">
        <v>921</v>
      </c>
      <c r="M86" s="17">
        <f t="shared" si="4"/>
        <v>1.6319444444444442E-2</v>
      </c>
      <c r="N86">
        <f t="shared" si="5"/>
        <v>14</v>
      </c>
    </row>
    <row r="87" spans="1:14" x14ac:dyDescent="0.25">
      <c r="A87" s="11"/>
      <c r="B87" s="12"/>
      <c r="C87" s="9" t="s">
        <v>809</v>
      </c>
      <c r="D87" s="9" t="s">
        <v>810</v>
      </c>
      <c r="E87" s="9" t="s">
        <v>810</v>
      </c>
      <c r="F87" s="9" t="s">
        <v>15</v>
      </c>
      <c r="G87" s="10" t="s">
        <v>12</v>
      </c>
      <c r="H87" s="5"/>
      <c r="I87" s="5"/>
      <c r="J87" s="6"/>
      <c r="K87" s="7"/>
      <c r="L87" s="8"/>
    </row>
    <row r="88" spans="1:14" x14ac:dyDescent="0.25">
      <c r="A88" s="11"/>
      <c r="B88" s="12"/>
      <c r="C88" s="12"/>
      <c r="D88" s="12"/>
      <c r="E88" s="12"/>
      <c r="F88" s="12"/>
      <c r="G88" s="9" t="s">
        <v>922</v>
      </c>
      <c r="H88" s="9" t="s">
        <v>17</v>
      </c>
      <c r="I88" s="9" t="s">
        <v>905</v>
      </c>
      <c r="J88" s="3" t="s">
        <v>1881</v>
      </c>
      <c r="K88" s="13" t="s">
        <v>923</v>
      </c>
      <c r="L88" s="14" t="s">
        <v>924</v>
      </c>
      <c r="M88" s="17">
        <f t="shared" si="4"/>
        <v>3.5439814814814785E-2</v>
      </c>
      <c r="N88">
        <f t="shared" si="5"/>
        <v>8</v>
      </c>
    </row>
    <row r="89" spans="1:14" x14ac:dyDescent="0.25">
      <c r="A89" s="11"/>
      <c r="B89" s="12"/>
      <c r="C89" s="12"/>
      <c r="D89" s="12"/>
      <c r="E89" s="12"/>
      <c r="F89" s="12"/>
      <c r="G89" s="9" t="s">
        <v>1647</v>
      </c>
      <c r="H89" s="9" t="s">
        <v>17</v>
      </c>
      <c r="I89" s="9" t="s">
        <v>1613</v>
      </c>
      <c r="J89" s="3" t="s">
        <v>1881</v>
      </c>
      <c r="K89" s="13" t="s">
        <v>1648</v>
      </c>
      <c r="L89" s="14" t="s">
        <v>1649</v>
      </c>
      <c r="M89" s="17">
        <f t="shared" si="4"/>
        <v>1.6215277777777759E-2</v>
      </c>
      <c r="N89">
        <f t="shared" si="5"/>
        <v>6</v>
      </c>
    </row>
    <row r="90" spans="1:14" x14ac:dyDescent="0.25">
      <c r="A90" s="11"/>
      <c r="B90" s="12"/>
      <c r="C90" s="9" t="s">
        <v>60</v>
      </c>
      <c r="D90" s="9" t="s">
        <v>61</v>
      </c>
      <c r="E90" s="9" t="s">
        <v>61</v>
      </c>
      <c r="F90" s="9" t="s">
        <v>15</v>
      </c>
      <c r="G90" s="10" t="s">
        <v>12</v>
      </c>
      <c r="H90" s="5"/>
      <c r="I90" s="5"/>
      <c r="J90" s="6"/>
      <c r="K90" s="7"/>
      <c r="L90" s="8"/>
    </row>
    <row r="91" spans="1:14" x14ac:dyDescent="0.25">
      <c r="A91" s="11"/>
      <c r="B91" s="12"/>
      <c r="C91" s="12"/>
      <c r="D91" s="12"/>
      <c r="E91" s="12"/>
      <c r="F91" s="12"/>
      <c r="G91" s="9" t="s">
        <v>62</v>
      </c>
      <c r="H91" s="9" t="s">
        <v>17</v>
      </c>
      <c r="I91" s="9" t="s">
        <v>18</v>
      </c>
      <c r="J91" s="3" t="s">
        <v>1881</v>
      </c>
      <c r="K91" s="13" t="s">
        <v>63</v>
      </c>
      <c r="L91" s="14" t="s">
        <v>64</v>
      </c>
      <c r="M91" s="17">
        <f t="shared" si="4"/>
        <v>2.9305555555555585E-2</v>
      </c>
      <c r="N91">
        <f t="shared" si="5"/>
        <v>9</v>
      </c>
    </row>
    <row r="92" spans="1:14" x14ac:dyDescent="0.25">
      <c r="A92" s="11"/>
      <c r="B92" s="12"/>
      <c r="C92" s="12"/>
      <c r="D92" s="12"/>
      <c r="E92" s="12"/>
      <c r="F92" s="12"/>
      <c r="G92" s="9" t="s">
        <v>502</v>
      </c>
      <c r="H92" s="9" t="s">
        <v>503</v>
      </c>
      <c r="I92" s="9" t="s">
        <v>478</v>
      </c>
      <c r="J92" s="3" t="s">
        <v>1881</v>
      </c>
      <c r="K92" s="13" t="s">
        <v>504</v>
      </c>
      <c r="L92" s="14" t="s">
        <v>505</v>
      </c>
      <c r="M92" s="17">
        <f t="shared" si="4"/>
        <v>2.4733796296296323E-2</v>
      </c>
      <c r="N92">
        <f t="shared" si="5"/>
        <v>5</v>
      </c>
    </row>
    <row r="93" spans="1:14" x14ac:dyDescent="0.25">
      <c r="A93" s="11"/>
      <c r="B93" s="12"/>
      <c r="C93" s="9" t="s">
        <v>506</v>
      </c>
      <c r="D93" s="9" t="s">
        <v>507</v>
      </c>
      <c r="E93" s="9" t="s">
        <v>507</v>
      </c>
      <c r="F93" s="9" t="s">
        <v>15</v>
      </c>
      <c r="G93" s="10" t="s">
        <v>12</v>
      </c>
      <c r="H93" s="5"/>
      <c r="I93" s="5"/>
      <c r="J93" s="6"/>
      <c r="K93" s="7"/>
      <c r="L93" s="8"/>
    </row>
    <row r="94" spans="1:14" x14ac:dyDescent="0.25">
      <c r="A94" s="11"/>
      <c r="B94" s="12"/>
      <c r="C94" s="12"/>
      <c r="D94" s="12"/>
      <c r="E94" s="12"/>
      <c r="F94" s="12"/>
      <c r="G94" s="9" t="s">
        <v>508</v>
      </c>
      <c r="H94" s="9" t="s">
        <v>17</v>
      </c>
      <c r="I94" s="9" t="s">
        <v>478</v>
      </c>
      <c r="J94" s="3" t="s">
        <v>1881</v>
      </c>
      <c r="K94" s="13" t="s">
        <v>509</v>
      </c>
      <c r="L94" s="14" t="s">
        <v>510</v>
      </c>
      <c r="M94" s="17">
        <f t="shared" si="4"/>
        <v>2.1319444444444446E-2</v>
      </c>
      <c r="N94">
        <f t="shared" si="5"/>
        <v>14</v>
      </c>
    </row>
    <row r="95" spans="1:14" x14ac:dyDescent="0.25">
      <c r="A95" s="11"/>
      <c r="B95" s="12"/>
      <c r="C95" s="12"/>
      <c r="D95" s="12"/>
      <c r="E95" s="12"/>
      <c r="F95" s="12"/>
      <c r="G95" s="9" t="s">
        <v>925</v>
      </c>
      <c r="H95" s="9" t="s">
        <v>17</v>
      </c>
      <c r="I95" s="9" t="s">
        <v>905</v>
      </c>
      <c r="J95" s="3" t="s">
        <v>1881</v>
      </c>
      <c r="K95" s="13" t="s">
        <v>926</v>
      </c>
      <c r="L95" s="14" t="s">
        <v>927</v>
      </c>
      <c r="M95" s="17">
        <f t="shared" si="4"/>
        <v>2.5613425925925859E-2</v>
      </c>
      <c r="N95">
        <f t="shared" si="5"/>
        <v>11</v>
      </c>
    </row>
    <row r="96" spans="1:14" x14ac:dyDescent="0.25">
      <c r="A96" s="11"/>
      <c r="B96" s="12"/>
      <c r="C96" s="12"/>
      <c r="D96" s="12"/>
      <c r="E96" s="12"/>
      <c r="F96" s="12"/>
      <c r="G96" s="9" t="s">
        <v>1650</v>
      </c>
      <c r="H96" s="9" t="s">
        <v>17</v>
      </c>
      <c r="I96" s="9" t="s">
        <v>1613</v>
      </c>
      <c r="J96" s="3" t="s">
        <v>1881</v>
      </c>
      <c r="K96" s="13" t="s">
        <v>1651</v>
      </c>
      <c r="L96" s="14" t="s">
        <v>1652</v>
      </c>
      <c r="M96" s="17">
        <f t="shared" si="4"/>
        <v>1.8587962962962945E-2</v>
      </c>
      <c r="N96">
        <f t="shared" si="5"/>
        <v>16</v>
      </c>
    </row>
    <row r="97" spans="1:14" x14ac:dyDescent="0.25">
      <c r="A97" s="3" t="s">
        <v>65</v>
      </c>
      <c r="B97" s="9" t="s">
        <v>66</v>
      </c>
      <c r="C97" s="10" t="s">
        <v>12</v>
      </c>
      <c r="D97" s="5"/>
      <c r="E97" s="5"/>
      <c r="F97" s="5"/>
      <c r="G97" s="5"/>
      <c r="H97" s="5"/>
      <c r="I97" s="5"/>
      <c r="J97" s="6"/>
      <c r="K97" s="7"/>
      <c r="L97" s="8"/>
    </row>
    <row r="98" spans="1:14" x14ac:dyDescent="0.25">
      <c r="A98" s="11"/>
      <c r="B98" s="12"/>
      <c r="C98" s="9" t="s">
        <v>928</v>
      </c>
      <c r="D98" s="9" t="s">
        <v>929</v>
      </c>
      <c r="E98" s="9" t="s">
        <v>929</v>
      </c>
      <c r="F98" s="9" t="s">
        <v>15</v>
      </c>
      <c r="G98" s="10" t="s">
        <v>12</v>
      </c>
      <c r="H98" s="5"/>
      <c r="I98" s="5"/>
      <c r="J98" s="6"/>
      <c r="K98" s="7"/>
      <c r="L98" s="8"/>
    </row>
    <row r="99" spans="1:14" x14ac:dyDescent="0.25">
      <c r="A99" s="11"/>
      <c r="B99" s="12"/>
      <c r="C99" s="12"/>
      <c r="D99" s="12"/>
      <c r="E99" s="12"/>
      <c r="F99" s="12"/>
      <c r="G99" s="9" t="s">
        <v>930</v>
      </c>
      <c r="H99" s="9" t="s">
        <v>70</v>
      </c>
      <c r="I99" s="9" t="s">
        <v>905</v>
      </c>
      <c r="J99" s="3" t="s">
        <v>1881</v>
      </c>
      <c r="K99" s="13" t="s">
        <v>931</v>
      </c>
      <c r="L99" s="14" t="s">
        <v>932</v>
      </c>
      <c r="M99" s="17">
        <f t="shared" si="4"/>
        <v>2.098379629629632E-2</v>
      </c>
      <c r="N99">
        <f t="shared" si="5"/>
        <v>15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1338</v>
      </c>
      <c r="H100" s="9" t="s">
        <v>70</v>
      </c>
      <c r="I100" s="9" t="s">
        <v>1288</v>
      </c>
      <c r="J100" s="3" t="s">
        <v>1881</v>
      </c>
      <c r="K100" s="13" t="s">
        <v>1339</v>
      </c>
      <c r="L100" s="14" t="s">
        <v>1340</v>
      </c>
      <c r="M100" s="17">
        <f t="shared" si="4"/>
        <v>1.3761574074074079E-2</v>
      </c>
      <c r="N100">
        <f t="shared" si="5"/>
        <v>7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1653</v>
      </c>
      <c r="H101" s="9" t="s">
        <v>70</v>
      </c>
      <c r="I101" s="9" t="s">
        <v>1613</v>
      </c>
      <c r="J101" s="3" t="s">
        <v>1881</v>
      </c>
      <c r="K101" s="13" t="s">
        <v>1654</v>
      </c>
      <c r="L101" s="14" t="s">
        <v>1655</v>
      </c>
      <c r="M101" s="17">
        <f t="shared" si="4"/>
        <v>3.1203703703703678E-2</v>
      </c>
      <c r="N101">
        <f t="shared" si="5"/>
        <v>7</v>
      </c>
    </row>
    <row r="102" spans="1:14" x14ac:dyDescent="0.25">
      <c r="A102" s="11"/>
      <c r="B102" s="12"/>
      <c r="C102" s="9" t="s">
        <v>67</v>
      </c>
      <c r="D102" s="9" t="s">
        <v>68</v>
      </c>
      <c r="E102" s="10" t="s">
        <v>12</v>
      </c>
      <c r="F102" s="5"/>
      <c r="G102" s="5"/>
      <c r="H102" s="5"/>
      <c r="I102" s="5"/>
      <c r="J102" s="6"/>
      <c r="K102" s="7"/>
      <c r="L102" s="8"/>
    </row>
    <row r="103" spans="1:14" x14ac:dyDescent="0.25">
      <c r="A103" s="11"/>
      <c r="B103" s="12"/>
      <c r="C103" s="12"/>
      <c r="D103" s="12"/>
      <c r="E103" s="9" t="s">
        <v>68</v>
      </c>
      <c r="F103" s="9" t="s">
        <v>15</v>
      </c>
      <c r="G103" s="10" t="s">
        <v>12</v>
      </c>
      <c r="H103" s="5"/>
      <c r="I103" s="5"/>
      <c r="J103" s="6"/>
      <c r="K103" s="7"/>
      <c r="L103" s="8"/>
    </row>
    <row r="104" spans="1:14" x14ac:dyDescent="0.25">
      <c r="A104" s="11"/>
      <c r="B104" s="12"/>
      <c r="C104" s="12"/>
      <c r="D104" s="12"/>
      <c r="E104" s="12"/>
      <c r="F104" s="12"/>
      <c r="G104" s="9" t="s">
        <v>69</v>
      </c>
      <c r="H104" s="9" t="s">
        <v>70</v>
      </c>
      <c r="I104" s="9" t="s">
        <v>18</v>
      </c>
      <c r="J104" s="3" t="s">
        <v>1881</v>
      </c>
      <c r="K104" s="13" t="s">
        <v>71</v>
      </c>
      <c r="L104" s="14" t="s">
        <v>72</v>
      </c>
      <c r="M104" s="17">
        <f t="shared" si="4"/>
        <v>1.2187500000000004E-2</v>
      </c>
      <c r="N104">
        <f t="shared" si="5"/>
        <v>2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73</v>
      </c>
      <c r="H105" s="9" t="s">
        <v>70</v>
      </c>
      <c r="I105" s="9" t="s">
        <v>18</v>
      </c>
      <c r="J105" s="3" t="s">
        <v>1881</v>
      </c>
      <c r="K105" s="13" t="s">
        <v>74</v>
      </c>
      <c r="L105" s="14" t="s">
        <v>75</v>
      </c>
      <c r="M105" s="17">
        <f t="shared" si="4"/>
        <v>1.9374999999999976E-2</v>
      </c>
      <c r="N105">
        <f t="shared" si="5"/>
        <v>6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76</v>
      </c>
      <c r="H106" s="9" t="s">
        <v>70</v>
      </c>
      <c r="I106" s="9" t="s">
        <v>18</v>
      </c>
      <c r="J106" s="3" t="s">
        <v>1881</v>
      </c>
      <c r="K106" s="13" t="s">
        <v>77</v>
      </c>
      <c r="L106" s="14" t="s">
        <v>78</v>
      </c>
      <c r="M106" s="17">
        <f t="shared" si="4"/>
        <v>2.0578703703703682E-2</v>
      </c>
      <c r="N106">
        <f t="shared" si="5"/>
        <v>7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79</v>
      </c>
      <c r="H107" s="9" t="s">
        <v>70</v>
      </c>
      <c r="I107" s="9" t="s">
        <v>18</v>
      </c>
      <c r="J107" s="3" t="s">
        <v>1881</v>
      </c>
      <c r="K107" s="13" t="s">
        <v>80</v>
      </c>
      <c r="L107" s="14" t="s">
        <v>81</v>
      </c>
      <c r="M107" s="17">
        <f t="shared" si="4"/>
        <v>3.2858796296296289E-2</v>
      </c>
      <c r="N107">
        <f t="shared" si="5"/>
        <v>9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82</v>
      </c>
      <c r="H108" s="9" t="s">
        <v>70</v>
      </c>
      <c r="I108" s="9" t="s">
        <v>18</v>
      </c>
      <c r="J108" s="3" t="s">
        <v>1881</v>
      </c>
      <c r="K108" s="13" t="s">
        <v>83</v>
      </c>
      <c r="L108" s="14" t="s">
        <v>84</v>
      </c>
      <c r="M108" s="17">
        <f t="shared" si="4"/>
        <v>2.9270833333333357E-2</v>
      </c>
      <c r="N108">
        <f t="shared" si="5"/>
        <v>9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85</v>
      </c>
      <c r="H109" s="9" t="s">
        <v>70</v>
      </c>
      <c r="I109" s="9" t="s">
        <v>18</v>
      </c>
      <c r="J109" s="3" t="s">
        <v>1881</v>
      </c>
      <c r="K109" s="13" t="s">
        <v>86</v>
      </c>
      <c r="L109" s="14" t="s">
        <v>87</v>
      </c>
      <c r="M109" s="17">
        <f t="shared" si="4"/>
        <v>1.8923611111111127E-2</v>
      </c>
      <c r="N109">
        <f t="shared" si="5"/>
        <v>11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88</v>
      </c>
      <c r="H110" s="9" t="s">
        <v>70</v>
      </c>
      <c r="I110" s="9" t="s">
        <v>18</v>
      </c>
      <c r="J110" s="3" t="s">
        <v>1881</v>
      </c>
      <c r="K110" s="13" t="s">
        <v>89</v>
      </c>
      <c r="L110" s="14" t="s">
        <v>90</v>
      </c>
      <c r="M110" s="17">
        <f t="shared" si="4"/>
        <v>2.1377314814814863E-2</v>
      </c>
      <c r="N110">
        <f t="shared" si="5"/>
        <v>13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91</v>
      </c>
      <c r="H111" s="9" t="s">
        <v>70</v>
      </c>
      <c r="I111" s="9" t="s">
        <v>18</v>
      </c>
      <c r="J111" s="3" t="s">
        <v>1881</v>
      </c>
      <c r="K111" s="13" t="s">
        <v>92</v>
      </c>
      <c r="L111" s="14" t="s">
        <v>93</v>
      </c>
      <c r="M111" s="17">
        <f t="shared" si="4"/>
        <v>1.2488425925925917E-2</v>
      </c>
      <c r="N111">
        <f t="shared" si="5"/>
        <v>17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94</v>
      </c>
      <c r="H112" s="9" t="s">
        <v>70</v>
      </c>
      <c r="I112" s="9" t="s">
        <v>18</v>
      </c>
      <c r="J112" s="3" t="s">
        <v>1881</v>
      </c>
      <c r="K112" s="13" t="s">
        <v>95</v>
      </c>
      <c r="L112" s="14" t="s">
        <v>96</v>
      </c>
      <c r="M112" s="17">
        <f t="shared" si="4"/>
        <v>1.2106481481481413E-2</v>
      </c>
      <c r="N112">
        <f t="shared" si="5"/>
        <v>20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97</v>
      </c>
      <c r="H113" s="9" t="s">
        <v>70</v>
      </c>
      <c r="I113" s="9" t="s">
        <v>18</v>
      </c>
      <c r="J113" s="3" t="s">
        <v>1881</v>
      </c>
      <c r="K113" s="13" t="s">
        <v>98</v>
      </c>
      <c r="L113" s="14" t="s">
        <v>99</v>
      </c>
      <c r="M113" s="17">
        <f t="shared" si="4"/>
        <v>2.5439814814814832E-2</v>
      </c>
      <c r="N113">
        <f t="shared" si="5"/>
        <v>22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511</v>
      </c>
      <c r="H114" s="9" t="s">
        <v>70</v>
      </c>
      <c r="I114" s="9" t="s">
        <v>478</v>
      </c>
      <c r="J114" s="3" t="s">
        <v>1881</v>
      </c>
      <c r="K114" s="13" t="s">
        <v>512</v>
      </c>
      <c r="L114" s="14" t="s">
        <v>513</v>
      </c>
      <c r="M114" s="17">
        <f t="shared" si="4"/>
        <v>1.1296296296296304E-2</v>
      </c>
      <c r="N114">
        <f t="shared" si="5"/>
        <v>2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514</v>
      </c>
      <c r="H115" s="9" t="s">
        <v>70</v>
      </c>
      <c r="I115" s="9" t="s">
        <v>478</v>
      </c>
      <c r="J115" s="3" t="s">
        <v>1881</v>
      </c>
      <c r="K115" s="13" t="s">
        <v>515</v>
      </c>
      <c r="L115" s="14" t="s">
        <v>516</v>
      </c>
      <c r="M115" s="17">
        <f t="shared" si="4"/>
        <v>3.342592592592597E-2</v>
      </c>
      <c r="N115">
        <f t="shared" si="5"/>
        <v>6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517</v>
      </c>
      <c r="H116" s="9" t="s">
        <v>70</v>
      </c>
      <c r="I116" s="9" t="s">
        <v>478</v>
      </c>
      <c r="J116" s="3" t="s">
        <v>1881</v>
      </c>
      <c r="K116" s="13" t="s">
        <v>518</v>
      </c>
      <c r="L116" s="14" t="s">
        <v>519</v>
      </c>
      <c r="M116" s="17">
        <f t="shared" si="4"/>
        <v>3.2534722222222201E-2</v>
      </c>
      <c r="N116">
        <f t="shared" si="5"/>
        <v>6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520</v>
      </c>
      <c r="H117" s="9" t="s">
        <v>70</v>
      </c>
      <c r="I117" s="9" t="s">
        <v>478</v>
      </c>
      <c r="J117" s="3" t="s">
        <v>1881</v>
      </c>
      <c r="K117" s="13" t="s">
        <v>521</v>
      </c>
      <c r="L117" s="14" t="s">
        <v>522</v>
      </c>
      <c r="M117" s="17">
        <f t="shared" si="4"/>
        <v>2.9560185185185106E-2</v>
      </c>
      <c r="N117">
        <f t="shared" si="5"/>
        <v>8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523</v>
      </c>
      <c r="H118" s="9" t="s">
        <v>70</v>
      </c>
      <c r="I118" s="9" t="s">
        <v>478</v>
      </c>
      <c r="J118" s="3" t="s">
        <v>1881</v>
      </c>
      <c r="K118" s="13" t="s">
        <v>524</v>
      </c>
      <c r="L118" s="14" t="s">
        <v>525</v>
      </c>
      <c r="M118" s="17">
        <f t="shared" si="4"/>
        <v>1.6041666666666732E-2</v>
      </c>
      <c r="N118">
        <f t="shared" si="5"/>
        <v>9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526</v>
      </c>
      <c r="H119" s="9" t="s">
        <v>70</v>
      </c>
      <c r="I119" s="9" t="s">
        <v>478</v>
      </c>
      <c r="J119" s="3" t="s">
        <v>1881</v>
      </c>
      <c r="K119" s="13" t="s">
        <v>527</v>
      </c>
      <c r="L119" s="14" t="s">
        <v>528</v>
      </c>
      <c r="M119" s="17">
        <f t="shared" si="4"/>
        <v>2.1400462962962941E-2</v>
      </c>
      <c r="N119">
        <f t="shared" si="5"/>
        <v>10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529</v>
      </c>
      <c r="H120" s="9" t="s">
        <v>70</v>
      </c>
      <c r="I120" s="9" t="s">
        <v>478</v>
      </c>
      <c r="J120" s="3" t="s">
        <v>1881</v>
      </c>
      <c r="K120" s="13" t="s">
        <v>530</v>
      </c>
      <c r="L120" s="14" t="s">
        <v>531</v>
      </c>
      <c r="M120" s="17">
        <f t="shared" si="4"/>
        <v>1.4583333333333282E-2</v>
      </c>
      <c r="N120">
        <f t="shared" si="5"/>
        <v>11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532</v>
      </c>
      <c r="H121" s="9" t="s">
        <v>70</v>
      </c>
      <c r="I121" s="9" t="s">
        <v>478</v>
      </c>
      <c r="J121" s="3" t="s">
        <v>1881</v>
      </c>
      <c r="K121" s="13" t="s">
        <v>533</v>
      </c>
      <c r="L121" s="14" t="s">
        <v>534</v>
      </c>
      <c r="M121" s="17">
        <f t="shared" si="4"/>
        <v>1.9513888888888831E-2</v>
      </c>
      <c r="N121">
        <f t="shared" si="5"/>
        <v>13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535</v>
      </c>
      <c r="H122" s="9" t="s">
        <v>70</v>
      </c>
      <c r="I122" s="9" t="s">
        <v>478</v>
      </c>
      <c r="J122" s="3" t="s">
        <v>1881</v>
      </c>
      <c r="K122" s="13" t="s">
        <v>536</v>
      </c>
      <c r="L122" s="14" t="s">
        <v>537</v>
      </c>
      <c r="M122" s="17">
        <f t="shared" si="4"/>
        <v>2.3020833333333379E-2</v>
      </c>
      <c r="N122">
        <f t="shared" si="5"/>
        <v>13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538</v>
      </c>
      <c r="H123" s="9" t="s">
        <v>70</v>
      </c>
      <c r="I123" s="9" t="s">
        <v>478</v>
      </c>
      <c r="J123" s="3" t="s">
        <v>1881</v>
      </c>
      <c r="K123" s="13" t="s">
        <v>539</v>
      </c>
      <c r="L123" s="14" t="s">
        <v>540</v>
      </c>
      <c r="M123" s="17">
        <f t="shared" si="4"/>
        <v>2.2916666666666696E-2</v>
      </c>
      <c r="N123">
        <f t="shared" si="5"/>
        <v>14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541</v>
      </c>
      <c r="H124" s="9" t="s">
        <v>70</v>
      </c>
      <c r="I124" s="9" t="s">
        <v>478</v>
      </c>
      <c r="J124" s="3" t="s">
        <v>1881</v>
      </c>
      <c r="K124" s="13" t="s">
        <v>542</v>
      </c>
      <c r="L124" s="14" t="s">
        <v>543</v>
      </c>
      <c r="M124" s="17">
        <f t="shared" si="4"/>
        <v>1.2754629629629588E-2</v>
      </c>
      <c r="N124">
        <f t="shared" si="5"/>
        <v>17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544</v>
      </c>
      <c r="H125" s="9" t="s">
        <v>70</v>
      </c>
      <c r="I125" s="9" t="s">
        <v>478</v>
      </c>
      <c r="J125" s="3" t="s">
        <v>1881</v>
      </c>
      <c r="K125" s="13" t="s">
        <v>545</v>
      </c>
      <c r="L125" s="14" t="s">
        <v>546</v>
      </c>
      <c r="M125" s="17">
        <f t="shared" si="4"/>
        <v>1.1030092592592688E-2</v>
      </c>
      <c r="N125">
        <f t="shared" si="5"/>
        <v>20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547</v>
      </c>
      <c r="H126" s="9" t="s">
        <v>70</v>
      </c>
      <c r="I126" s="9" t="s">
        <v>478</v>
      </c>
      <c r="J126" s="3" t="s">
        <v>1881</v>
      </c>
      <c r="K126" s="13" t="s">
        <v>548</v>
      </c>
      <c r="L126" s="14" t="s">
        <v>549</v>
      </c>
      <c r="M126" s="17">
        <f t="shared" si="4"/>
        <v>2.4224537037037086E-2</v>
      </c>
      <c r="N126">
        <f t="shared" si="5"/>
        <v>22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933</v>
      </c>
      <c r="H127" s="9" t="s">
        <v>70</v>
      </c>
      <c r="I127" s="9" t="s">
        <v>905</v>
      </c>
      <c r="J127" s="3" t="s">
        <v>1881</v>
      </c>
      <c r="K127" s="13" t="s">
        <v>934</v>
      </c>
      <c r="L127" s="14" t="s">
        <v>935</v>
      </c>
      <c r="M127" s="17">
        <f t="shared" si="4"/>
        <v>1.5636574074074067E-2</v>
      </c>
      <c r="N127">
        <f t="shared" si="5"/>
        <v>2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936</v>
      </c>
      <c r="H128" s="9" t="s">
        <v>70</v>
      </c>
      <c r="I128" s="9" t="s">
        <v>905</v>
      </c>
      <c r="J128" s="3" t="s">
        <v>1881</v>
      </c>
      <c r="K128" s="13" t="s">
        <v>937</v>
      </c>
      <c r="L128" s="14" t="s">
        <v>938</v>
      </c>
      <c r="M128" s="17">
        <f t="shared" si="4"/>
        <v>2.4236111111111153E-2</v>
      </c>
      <c r="N128">
        <f t="shared" si="5"/>
        <v>5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939</v>
      </c>
      <c r="H129" s="9" t="s">
        <v>70</v>
      </c>
      <c r="I129" s="9" t="s">
        <v>905</v>
      </c>
      <c r="J129" s="3" t="s">
        <v>1881</v>
      </c>
      <c r="K129" s="13" t="s">
        <v>940</v>
      </c>
      <c r="L129" s="14" t="s">
        <v>941</v>
      </c>
      <c r="M129" s="17">
        <f t="shared" si="4"/>
        <v>1.6574074074074074E-2</v>
      </c>
      <c r="N129">
        <f t="shared" si="5"/>
        <v>6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942</v>
      </c>
      <c r="H130" s="9" t="s">
        <v>70</v>
      </c>
      <c r="I130" s="9" t="s">
        <v>905</v>
      </c>
      <c r="J130" s="3" t="s">
        <v>1881</v>
      </c>
      <c r="K130" s="13" t="s">
        <v>943</v>
      </c>
      <c r="L130" s="14" t="s">
        <v>944</v>
      </c>
      <c r="M130" s="17">
        <f t="shared" si="4"/>
        <v>1.8159722222222174E-2</v>
      </c>
      <c r="N130">
        <f t="shared" si="5"/>
        <v>9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945</v>
      </c>
      <c r="H131" s="9" t="s">
        <v>70</v>
      </c>
      <c r="I131" s="9" t="s">
        <v>905</v>
      </c>
      <c r="J131" s="3" t="s">
        <v>1881</v>
      </c>
      <c r="K131" s="13" t="s">
        <v>946</v>
      </c>
      <c r="L131" s="14" t="s">
        <v>947</v>
      </c>
      <c r="M131" s="17">
        <f t="shared" ref="M131:M194" si="6">L131-K131</f>
        <v>3.8460648148148147E-2</v>
      </c>
      <c r="N131">
        <f t="shared" ref="N131:N194" si="7">HOUR(K131)</f>
        <v>9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948</v>
      </c>
      <c r="H132" s="9" t="s">
        <v>70</v>
      </c>
      <c r="I132" s="9" t="s">
        <v>905</v>
      </c>
      <c r="J132" s="3" t="s">
        <v>1881</v>
      </c>
      <c r="K132" s="13" t="s">
        <v>949</v>
      </c>
      <c r="L132" s="14" t="s">
        <v>950</v>
      </c>
      <c r="M132" s="17">
        <f t="shared" si="6"/>
        <v>3.936342592592601E-2</v>
      </c>
      <c r="N132">
        <f t="shared" si="7"/>
        <v>9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951</v>
      </c>
      <c r="H133" s="9" t="s">
        <v>70</v>
      </c>
      <c r="I133" s="9" t="s">
        <v>905</v>
      </c>
      <c r="J133" s="3" t="s">
        <v>1881</v>
      </c>
      <c r="K133" s="13" t="s">
        <v>952</v>
      </c>
      <c r="L133" s="14" t="s">
        <v>953</v>
      </c>
      <c r="M133" s="17">
        <f t="shared" si="6"/>
        <v>1.7615740740740682E-2</v>
      </c>
      <c r="N133">
        <f t="shared" si="7"/>
        <v>12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954</v>
      </c>
      <c r="H134" s="9" t="s">
        <v>70</v>
      </c>
      <c r="I134" s="9" t="s">
        <v>905</v>
      </c>
      <c r="J134" s="3" t="s">
        <v>1881</v>
      </c>
      <c r="K134" s="13" t="s">
        <v>955</v>
      </c>
      <c r="L134" s="14" t="s">
        <v>956</v>
      </c>
      <c r="M134" s="17">
        <f t="shared" si="6"/>
        <v>1.3900462962962989E-2</v>
      </c>
      <c r="N134">
        <f t="shared" si="7"/>
        <v>13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957</v>
      </c>
      <c r="H135" s="9" t="s">
        <v>70</v>
      </c>
      <c r="I135" s="9" t="s">
        <v>905</v>
      </c>
      <c r="J135" s="3" t="s">
        <v>1881</v>
      </c>
      <c r="K135" s="13" t="s">
        <v>958</v>
      </c>
      <c r="L135" s="14" t="s">
        <v>959</v>
      </c>
      <c r="M135" s="17">
        <f t="shared" si="6"/>
        <v>1.9594907407407325E-2</v>
      </c>
      <c r="N135">
        <f t="shared" si="7"/>
        <v>13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960</v>
      </c>
      <c r="H136" s="9" t="s">
        <v>70</v>
      </c>
      <c r="I136" s="9" t="s">
        <v>905</v>
      </c>
      <c r="J136" s="3" t="s">
        <v>1881</v>
      </c>
      <c r="K136" s="13" t="s">
        <v>961</v>
      </c>
      <c r="L136" s="14" t="s">
        <v>962</v>
      </c>
      <c r="M136" s="17">
        <f t="shared" si="6"/>
        <v>1.4571759259259354E-2</v>
      </c>
      <c r="N136">
        <f t="shared" si="7"/>
        <v>17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963</v>
      </c>
      <c r="H137" s="9" t="s">
        <v>70</v>
      </c>
      <c r="I137" s="9" t="s">
        <v>905</v>
      </c>
      <c r="J137" s="3" t="s">
        <v>1881</v>
      </c>
      <c r="K137" s="13" t="s">
        <v>964</v>
      </c>
      <c r="L137" s="14" t="s">
        <v>965</v>
      </c>
      <c r="M137" s="17">
        <f t="shared" si="6"/>
        <v>1.4976851851851825E-2</v>
      </c>
      <c r="N137">
        <f t="shared" si="7"/>
        <v>20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966</v>
      </c>
      <c r="H138" s="9" t="s">
        <v>70</v>
      </c>
      <c r="I138" s="9" t="s">
        <v>905</v>
      </c>
      <c r="J138" s="3" t="s">
        <v>1881</v>
      </c>
      <c r="K138" s="13" t="s">
        <v>967</v>
      </c>
      <c r="L138" s="14" t="s">
        <v>1282</v>
      </c>
      <c r="M138" s="17">
        <f t="shared" si="6"/>
        <v>2.9525462962962878E-2</v>
      </c>
      <c r="N138">
        <f t="shared" si="7"/>
        <v>23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1341</v>
      </c>
      <c r="H139" s="9" t="s">
        <v>70</v>
      </c>
      <c r="I139" s="9" t="s">
        <v>1288</v>
      </c>
      <c r="J139" s="3" t="s">
        <v>1881</v>
      </c>
      <c r="K139" s="13" t="s">
        <v>1342</v>
      </c>
      <c r="L139" s="14" t="s">
        <v>1343</v>
      </c>
      <c r="M139" s="17">
        <f t="shared" si="6"/>
        <v>1.3333333333333336E-2</v>
      </c>
      <c r="N139">
        <f t="shared" si="7"/>
        <v>3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1344</v>
      </c>
      <c r="H140" s="9" t="s">
        <v>70</v>
      </c>
      <c r="I140" s="9" t="s">
        <v>1288</v>
      </c>
      <c r="J140" s="3" t="s">
        <v>1881</v>
      </c>
      <c r="K140" s="13" t="s">
        <v>1345</v>
      </c>
      <c r="L140" s="14" t="s">
        <v>1346</v>
      </c>
      <c r="M140" s="17">
        <f t="shared" si="6"/>
        <v>1.8969907407407394E-2</v>
      </c>
      <c r="N140">
        <f t="shared" si="7"/>
        <v>5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1347</v>
      </c>
      <c r="H141" s="9" t="s">
        <v>70</v>
      </c>
      <c r="I141" s="9" t="s">
        <v>1288</v>
      </c>
      <c r="J141" s="3" t="s">
        <v>1881</v>
      </c>
      <c r="K141" s="13" t="s">
        <v>1348</v>
      </c>
      <c r="L141" s="14" t="s">
        <v>1349</v>
      </c>
      <c r="M141" s="17">
        <f t="shared" si="6"/>
        <v>1.2986111111111087E-2</v>
      </c>
      <c r="N141">
        <f t="shared" si="7"/>
        <v>5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1350</v>
      </c>
      <c r="H142" s="9" t="s">
        <v>70</v>
      </c>
      <c r="I142" s="9" t="s">
        <v>1288</v>
      </c>
      <c r="J142" s="3" t="s">
        <v>1881</v>
      </c>
      <c r="K142" s="13" t="s">
        <v>1351</v>
      </c>
      <c r="L142" s="14" t="s">
        <v>572</v>
      </c>
      <c r="M142" s="17">
        <f t="shared" si="6"/>
        <v>2.3657407407407405E-2</v>
      </c>
      <c r="N142">
        <f t="shared" si="7"/>
        <v>6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1352</v>
      </c>
      <c r="H143" s="9" t="s">
        <v>70</v>
      </c>
      <c r="I143" s="9" t="s">
        <v>1288</v>
      </c>
      <c r="J143" s="3" t="s">
        <v>1881</v>
      </c>
      <c r="K143" s="13" t="s">
        <v>1353</v>
      </c>
      <c r="L143" s="14" t="s">
        <v>623</v>
      </c>
      <c r="M143" s="17">
        <f t="shared" si="6"/>
        <v>1.2395833333333273E-2</v>
      </c>
      <c r="N143">
        <f t="shared" si="7"/>
        <v>8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1354</v>
      </c>
      <c r="H144" s="9" t="s">
        <v>70</v>
      </c>
      <c r="I144" s="9" t="s">
        <v>1288</v>
      </c>
      <c r="J144" s="3" t="s">
        <v>1881</v>
      </c>
      <c r="K144" s="13" t="s">
        <v>1355</v>
      </c>
      <c r="L144" s="14" t="s">
        <v>1356</v>
      </c>
      <c r="M144" s="17">
        <f t="shared" si="6"/>
        <v>2.1539351851851851E-2</v>
      </c>
      <c r="N144">
        <f t="shared" si="7"/>
        <v>9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1357</v>
      </c>
      <c r="H145" s="9" t="s">
        <v>70</v>
      </c>
      <c r="I145" s="9" t="s">
        <v>1288</v>
      </c>
      <c r="J145" s="3" t="s">
        <v>1881</v>
      </c>
      <c r="K145" s="13" t="s">
        <v>1358</v>
      </c>
      <c r="L145" s="14" t="s">
        <v>1359</v>
      </c>
      <c r="M145" s="17">
        <f t="shared" si="6"/>
        <v>1.8460648148148129E-2</v>
      </c>
      <c r="N145">
        <f t="shared" si="7"/>
        <v>9</v>
      </c>
    </row>
    <row r="146" spans="1:14" x14ac:dyDescent="0.25">
      <c r="A146" s="11"/>
      <c r="B146" s="12"/>
      <c r="C146" s="12"/>
      <c r="D146" s="12"/>
      <c r="E146" s="9" t="s">
        <v>100</v>
      </c>
      <c r="F146" s="9" t="s">
        <v>15</v>
      </c>
      <c r="G146" s="10" t="s">
        <v>12</v>
      </c>
      <c r="H146" s="5"/>
      <c r="I146" s="5"/>
      <c r="J146" s="6"/>
      <c r="K146" s="7"/>
      <c r="L146" s="8"/>
    </row>
    <row r="147" spans="1:14" x14ac:dyDescent="0.25">
      <c r="A147" s="11"/>
      <c r="B147" s="12"/>
      <c r="C147" s="12"/>
      <c r="D147" s="12"/>
      <c r="E147" s="12"/>
      <c r="F147" s="12"/>
      <c r="G147" s="9" t="s">
        <v>101</v>
      </c>
      <c r="H147" s="9" t="s">
        <v>102</v>
      </c>
      <c r="I147" s="9" t="s">
        <v>18</v>
      </c>
      <c r="J147" s="3" t="s">
        <v>1881</v>
      </c>
      <c r="K147" s="13" t="s">
        <v>103</v>
      </c>
      <c r="L147" s="14" t="s">
        <v>104</v>
      </c>
      <c r="M147" s="17">
        <f t="shared" si="6"/>
        <v>1.4282407407407396E-2</v>
      </c>
      <c r="N147">
        <f t="shared" si="7"/>
        <v>2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105</v>
      </c>
      <c r="H148" s="9" t="s">
        <v>102</v>
      </c>
      <c r="I148" s="9" t="s">
        <v>18</v>
      </c>
      <c r="J148" s="3" t="s">
        <v>1881</v>
      </c>
      <c r="K148" s="13" t="s">
        <v>106</v>
      </c>
      <c r="L148" s="14" t="s">
        <v>107</v>
      </c>
      <c r="M148" s="17">
        <f t="shared" si="6"/>
        <v>2.1458333333333329E-2</v>
      </c>
      <c r="N148">
        <f t="shared" si="7"/>
        <v>5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108</v>
      </c>
      <c r="H149" s="9" t="s">
        <v>102</v>
      </c>
      <c r="I149" s="9" t="s">
        <v>18</v>
      </c>
      <c r="J149" s="3" t="s">
        <v>1881</v>
      </c>
      <c r="K149" s="13" t="s">
        <v>109</v>
      </c>
      <c r="L149" s="14" t="s">
        <v>110</v>
      </c>
      <c r="M149" s="17">
        <f t="shared" si="6"/>
        <v>2.5740740740740731E-2</v>
      </c>
      <c r="N149">
        <f t="shared" si="7"/>
        <v>9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111</v>
      </c>
      <c r="H150" s="9" t="s">
        <v>102</v>
      </c>
      <c r="I150" s="9" t="s">
        <v>18</v>
      </c>
      <c r="J150" s="3" t="s">
        <v>1881</v>
      </c>
      <c r="K150" s="13" t="s">
        <v>112</v>
      </c>
      <c r="L150" s="14" t="s">
        <v>113</v>
      </c>
      <c r="M150" s="17">
        <f t="shared" si="6"/>
        <v>2.1585648148148118E-2</v>
      </c>
      <c r="N150">
        <f t="shared" si="7"/>
        <v>13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550</v>
      </c>
      <c r="H151" s="9" t="s">
        <v>102</v>
      </c>
      <c r="I151" s="9" t="s">
        <v>478</v>
      </c>
      <c r="J151" s="3" t="s">
        <v>1881</v>
      </c>
      <c r="K151" s="13" t="s">
        <v>551</v>
      </c>
      <c r="L151" s="14" t="s">
        <v>552</v>
      </c>
      <c r="M151" s="17">
        <f t="shared" si="6"/>
        <v>2.0277777777777783E-2</v>
      </c>
      <c r="N151">
        <f t="shared" si="7"/>
        <v>2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968</v>
      </c>
      <c r="H152" s="9" t="s">
        <v>102</v>
      </c>
      <c r="I152" s="9" t="s">
        <v>905</v>
      </c>
      <c r="J152" s="3" t="s">
        <v>1881</v>
      </c>
      <c r="K152" s="13" t="s">
        <v>969</v>
      </c>
      <c r="L152" s="14" t="s">
        <v>970</v>
      </c>
      <c r="M152" s="17">
        <f t="shared" si="6"/>
        <v>1.6377314814814803E-2</v>
      </c>
      <c r="N152">
        <f t="shared" si="7"/>
        <v>9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1360</v>
      </c>
      <c r="H153" s="9" t="s">
        <v>102</v>
      </c>
      <c r="I153" s="9" t="s">
        <v>1288</v>
      </c>
      <c r="J153" s="3" t="s">
        <v>1881</v>
      </c>
      <c r="K153" s="13" t="s">
        <v>1361</v>
      </c>
      <c r="L153" s="14" t="s">
        <v>1362</v>
      </c>
      <c r="M153" s="17">
        <f t="shared" si="6"/>
        <v>2.0115740740740795E-2</v>
      </c>
      <c r="N153">
        <f t="shared" si="7"/>
        <v>9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1656</v>
      </c>
      <c r="H154" s="9" t="s">
        <v>102</v>
      </c>
      <c r="I154" s="9" t="s">
        <v>1613</v>
      </c>
      <c r="J154" s="3" t="s">
        <v>1881</v>
      </c>
      <c r="K154" s="13" t="s">
        <v>1657</v>
      </c>
      <c r="L154" s="14" t="s">
        <v>1658</v>
      </c>
      <c r="M154" s="17">
        <f t="shared" si="6"/>
        <v>1.9085648148148147E-2</v>
      </c>
      <c r="N154">
        <f t="shared" si="7"/>
        <v>0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1659</v>
      </c>
      <c r="H155" s="9" t="s">
        <v>102</v>
      </c>
      <c r="I155" s="9" t="s">
        <v>1613</v>
      </c>
      <c r="J155" s="3" t="s">
        <v>1881</v>
      </c>
      <c r="K155" s="13" t="s">
        <v>1660</v>
      </c>
      <c r="L155" s="14" t="s">
        <v>1661</v>
      </c>
      <c r="M155" s="17">
        <f t="shared" si="6"/>
        <v>1.8124999999999947E-2</v>
      </c>
      <c r="N155">
        <f t="shared" si="7"/>
        <v>8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1811</v>
      </c>
      <c r="H156" s="9" t="s">
        <v>102</v>
      </c>
      <c r="I156" s="9" t="s">
        <v>1808</v>
      </c>
      <c r="J156" s="3" t="s">
        <v>1881</v>
      </c>
      <c r="K156" s="13" t="s">
        <v>1812</v>
      </c>
      <c r="L156" s="14" t="s">
        <v>1813</v>
      </c>
      <c r="M156" s="17">
        <f t="shared" si="6"/>
        <v>1.2997685185185182E-2</v>
      </c>
      <c r="N156">
        <f t="shared" si="7"/>
        <v>1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1814</v>
      </c>
      <c r="H157" s="9" t="s">
        <v>102</v>
      </c>
      <c r="I157" s="9" t="s">
        <v>1808</v>
      </c>
      <c r="J157" s="3" t="s">
        <v>1881</v>
      </c>
      <c r="K157" s="13" t="s">
        <v>1815</v>
      </c>
      <c r="L157" s="14" t="s">
        <v>1816</v>
      </c>
      <c r="M157" s="17">
        <f t="shared" si="6"/>
        <v>1.4085648148148167E-2</v>
      </c>
      <c r="N157">
        <f t="shared" si="7"/>
        <v>13</v>
      </c>
    </row>
    <row r="158" spans="1:14" x14ac:dyDescent="0.25">
      <c r="A158" s="11"/>
      <c r="B158" s="12"/>
      <c r="C158" s="9" t="s">
        <v>114</v>
      </c>
      <c r="D158" s="9" t="s">
        <v>115</v>
      </c>
      <c r="E158" s="9" t="s">
        <v>115</v>
      </c>
      <c r="F158" s="9" t="s">
        <v>15</v>
      </c>
      <c r="G158" s="10" t="s">
        <v>12</v>
      </c>
      <c r="H158" s="5"/>
      <c r="I158" s="5"/>
      <c r="J158" s="6"/>
      <c r="K158" s="7"/>
      <c r="L158" s="8"/>
    </row>
    <row r="159" spans="1:14" x14ac:dyDescent="0.25">
      <c r="A159" s="11"/>
      <c r="B159" s="12"/>
      <c r="C159" s="12"/>
      <c r="D159" s="12"/>
      <c r="E159" s="12"/>
      <c r="F159" s="12"/>
      <c r="G159" s="9" t="s">
        <v>116</v>
      </c>
      <c r="H159" s="9" t="s">
        <v>70</v>
      </c>
      <c r="I159" s="9" t="s">
        <v>18</v>
      </c>
      <c r="J159" s="3" t="s">
        <v>1881</v>
      </c>
      <c r="K159" s="13" t="s">
        <v>117</v>
      </c>
      <c r="L159" s="14" t="s">
        <v>118</v>
      </c>
      <c r="M159" s="17">
        <f t="shared" si="6"/>
        <v>1.5543981481481478E-2</v>
      </c>
      <c r="N159">
        <f t="shared" si="7"/>
        <v>4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119</v>
      </c>
      <c r="H160" s="9" t="s">
        <v>70</v>
      </c>
      <c r="I160" s="9" t="s">
        <v>18</v>
      </c>
      <c r="J160" s="3" t="s">
        <v>1881</v>
      </c>
      <c r="K160" s="13" t="s">
        <v>120</v>
      </c>
      <c r="L160" s="14" t="s">
        <v>121</v>
      </c>
      <c r="M160" s="17">
        <f t="shared" si="6"/>
        <v>2.5219907407407427E-2</v>
      </c>
      <c r="N160">
        <f t="shared" si="7"/>
        <v>9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122</v>
      </c>
      <c r="H161" s="9" t="s">
        <v>70</v>
      </c>
      <c r="I161" s="9" t="s">
        <v>18</v>
      </c>
      <c r="J161" s="3" t="s">
        <v>1881</v>
      </c>
      <c r="K161" s="13" t="s">
        <v>123</v>
      </c>
      <c r="L161" s="14" t="s">
        <v>124</v>
      </c>
      <c r="M161" s="17">
        <f t="shared" si="6"/>
        <v>1.4421296296296293E-2</v>
      </c>
      <c r="N161">
        <f t="shared" si="7"/>
        <v>12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125</v>
      </c>
      <c r="H162" s="9" t="s">
        <v>70</v>
      </c>
      <c r="I162" s="9" t="s">
        <v>18</v>
      </c>
      <c r="J162" s="3" t="s">
        <v>1881</v>
      </c>
      <c r="K162" s="13" t="s">
        <v>126</v>
      </c>
      <c r="L162" s="14" t="s">
        <v>127</v>
      </c>
      <c r="M162" s="17">
        <f t="shared" si="6"/>
        <v>2.0729166666666687E-2</v>
      </c>
      <c r="N162">
        <f t="shared" si="7"/>
        <v>14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553</v>
      </c>
      <c r="H163" s="9" t="s">
        <v>70</v>
      </c>
      <c r="I163" s="9" t="s">
        <v>478</v>
      </c>
      <c r="J163" s="3" t="s">
        <v>1881</v>
      </c>
      <c r="K163" s="13" t="s">
        <v>554</v>
      </c>
      <c r="L163" s="14" t="s">
        <v>555</v>
      </c>
      <c r="M163" s="17">
        <f t="shared" si="6"/>
        <v>1.5092592592592602E-2</v>
      </c>
      <c r="N163">
        <f t="shared" si="7"/>
        <v>4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556</v>
      </c>
      <c r="H164" s="9" t="s">
        <v>70</v>
      </c>
      <c r="I164" s="9" t="s">
        <v>478</v>
      </c>
      <c r="J164" s="3" t="s">
        <v>1881</v>
      </c>
      <c r="K164" s="13" t="s">
        <v>557</v>
      </c>
      <c r="L164" s="14" t="s">
        <v>558</v>
      </c>
      <c r="M164" s="17">
        <f t="shared" si="6"/>
        <v>2.0659722222222232E-2</v>
      </c>
      <c r="N164">
        <f t="shared" si="7"/>
        <v>13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971</v>
      </c>
      <c r="H165" s="9" t="s">
        <v>70</v>
      </c>
      <c r="I165" s="9" t="s">
        <v>905</v>
      </c>
      <c r="J165" s="3" t="s">
        <v>1881</v>
      </c>
      <c r="K165" s="13" t="s">
        <v>972</v>
      </c>
      <c r="L165" s="14" t="s">
        <v>973</v>
      </c>
      <c r="M165" s="17">
        <f t="shared" si="6"/>
        <v>2.4629629629629557E-2</v>
      </c>
      <c r="N165">
        <f t="shared" si="7"/>
        <v>9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974</v>
      </c>
      <c r="H166" s="9" t="s">
        <v>70</v>
      </c>
      <c r="I166" s="9" t="s">
        <v>905</v>
      </c>
      <c r="J166" s="3" t="s">
        <v>1881</v>
      </c>
      <c r="K166" s="13" t="s">
        <v>975</v>
      </c>
      <c r="L166" s="14" t="s">
        <v>976</v>
      </c>
      <c r="M166" s="17">
        <f t="shared" si="6"/>
        <v>1.4803240740740797E-2</v>
      </c>
      <c r="N166">
        <f t="shared" si="7"/>
        <v>14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1363</v>
      </c>
      <c r="H167" s="9" t="s">
        <v>70</v>
      </c>
      <c r="I167" s="9" t="s">
        <v>1288</v>
      </c>
      <c r="J167" s="3" t="s">
        <v>1881</v>
      </c>
      <c r="K167" s="13" t="s">
        <v>1364</v>
      </c>
      <c r="L167" s="14" t="s">
        <v>1365</v>
      </c>
      <c r="M167" s="17">
        <f t="shared" si="6"/>
        <v>1.4907407407407425E-2</v>
      </c>
      <c r="N167">
        <f t="shared" si="7"/>
        <v>4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1366</v>
      </c>
      <c r="H168" s="9" t="s">
        <v>70</v>
      </c>
      <c r="I168" s="9" t="s">
        <v>1288</v>
      </c>
      <c r="J168" s="3" t="s">
        <v>1881</v>
      </c>
      <c r="K168" s="13" t="s">
        <v>1367</v>
      </c>
      <c r="L168" s="14" t="s">
        <v>1368</v>
      </c>
      <c r="M168" s="17">
        <f t="shared" si="6"/>
        <v>1.8599537037037095E-2</v>
      </c>
      <c r="N168">
        <f t="shared" si="7"/>
        <v>9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1369</v>
      </c>
      <c r="H169" s="9" t="s">
        <v>70</v>
      </c>
      <c r="I169" s="9" t="s">
        <v>1288</v>
      </c>
      <c r="J169" s="3" t="s">
        <v>1881</v>
      </c>
      <c r="K169" s="13" t="s">
        <v>1370</v>
      </c>
      <c r="L169" s="14" t="s">
        <v>1371</v>
      </c>
      <c r="M169" s="17">
        <f t="shared" si="6"/>
        <v>1.9513888888888886E-2</v>
      </c>
      <c r="N169">
        <f t="shared" si="7"/>
        <v>11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1372</v>
      </c>
      <c r="H170" s="9" t="s">
        <v>70</v>
      </c>
      <c r="I170" s="9" t="s">
        <v>1288</v>
      </c>
      <c r="J170" s="3" t="s">
        <v>1881</v>
      </c>
      <c r="K170" s="13" t="s">
        <v>1373</v>
      </c>
      <c r="L170" s="14" t="s">
        <v>1374</v>
      </c>
      <c r="M170" s="17">
        <f t="shared" si="6"/>
        <v>1.7858796296296275E-2</v>
      </c>
      <c r="N170">
        <f t="shared" si="7"/>
        <v>14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1662</v>
      </c>
      <c r="H171" s="9" t="s">
        <v>70</v>
      </c>
      <c r="I171" s="9" t="s">
        <v>1613</v>
      </c>
      <c r="J171" s="3" t="s">
        <v>1881</v>
      </c>
      <c r="K171" s="13" t="s">
        <v>1663</v>
      </c>
      <c r="L171" s="14" t="s">
        <v>1664</v>
      </c>
      <c r="M171" s="17">
        <f t="shared" si="6"/>
        <v>1.5069444444444441E-2</v>
      </c>
      <c r="N171">
        <f t="shared" si="7"/>
        <v>4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1665</v>
      </c>
      <c r="H172" s="9" t="s">
        <v>70</v>
      </c>
      <c r="I172" s="9" t="s">
        <v>1613</v>
      </c>
      <c r="J172" s="3" t="s">
        <v>1881</v>
      </c>
      <c r="K172" s="13" t="s">
        <v>1666</v>
      </c>
      <c r="L172" s="14" t="s">
        <v>1667</v>
      </c>
      <c r="M172" s="17">
        <f t="shared" si="6"/>
        <v>1.902777777777781E-2</v>
      </c>
      <c r="N172">
        <f t="shared" si="7"/>
        <v>6</v>
      </c>
    </row>
    <row r="173" spans="1:14" x14ac:dyDescent="0.25">
      <c r="A173" s="11"/>
      <c r="B173" s="12"/>
      <c r="C173" s="9" t="s">
        <v>128</v>
      </c>
      <c r="D173" s="9" t="s">
        <v>129</v>
      </c>
      <c r="E173" s="9" t="s">
        <v>130</v>
      </c>
      <c r="F173" s="9" t="s">
        <v>15</v>
      </c>
      <c r="G173" s="10" t="s">
        <v>12</v>
      </c>
      <c r="H173" s="5"/>
      <c r="I173" s="5"/>
      <c r="J173" s="6"/>
      <c r="K173" s="7"/>
      <c r="L173" s="8"/>
    </row>
    <row r="174" spans="1:14" x14ac:dyDescent="0.25">
      <c r="A174" s="11"/>
      <c r="B174" s="12"/>
      <c r="C174" s="12"/>
      <c r="D174" s="12"/>
      <c r="E174" s="12"/>
      <c r="F174" s="12"/>
      <c r="G174" s="9" t="s">
        <v>131</v>
      </c>
      <c r="H174" s="9" t="s">
        <v>102</v>
      </c>
      <c r="I174" s="9" t="s">
        <v>18</v>
      </c>
      <c r="J174" s="3" t="s">
        <v>1881</v>
      </c>
      <c r="K174" s="13" t="s">
        <v>132</v>
      </c>
      <c r="L174" s="14" t="s">
        <v>133</v>
      </c>
      <c r="M174" s="17">
        <f t="shared" si="6"/>
        <v>2.5914351851851869E-2</v>
      </c>
      <c r="N174">
        <f t="shared" si="7"/>
        <v>12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1375</v>
      </c>
      <c r="H175" s="9" t="s">
        <v>102</v>
      </c>
      <c r="I175" s="9" t="s">
        <v>1288</v>
      </c>
      <c r="J175" s="3" t="s">
        <v>1881</v>
      </c>
      <c r="K175" s="13" t="s">
        <v>1376</v>
      </c>
      <c r="L175" s="14" t="s">
        <v>1377</v>
      </c>
      <c r="M175" s="17">
        <f t="shared" si="6"/>
        <v>2.0370370370370372E-2</v>
      </c>
      <c r="N175">
        <f t="shared" si="7"/>
        <v>13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1668</v>
      </c>
      <c r="H176" s="9" t="s">
        <v>102</v>
      </c>
      <c r="I176" s="9" t="s">
        <v>1613</v>
      </c>
      <c r="J176" s="3" t="s">
        <v>1881</v>
      </c>
      <c r="K176" s="13" t="s">
        <v>1669</v>
      </c>
      <c r="L176" s="14" t="s">
        <v>1670</v>
      </c>
      <c r="M176" s="17">
        <f t="shared" si="6"/>
        <v>1.8842592592592577E-2</v>
      </c>
      <c r="N176">
        <f t="shared" si="7"/>
        <v>6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1671</v>
      </c>
      <c r="H177" s="9" t="s">
        <v>102</v>
      </c>
      <c r="I177" s="9" t="s">
        <v>1613</v>
      </c>
      <c r="J177" s="3" t="s">
        <v>1881</v>
      </c>
      <c r="K177" s="13" t="s">
        <v>1672</v>
      </c>
      <c r="L177" s="14" t="s">
        <v>1673</v>
      </c>
      <c r="M177" s="17">
        <f t="shared" si="6"/>
        <v>1.5625E-2</v>
      </c>
      <c r="N177">
        <f t="shared" si="7"/>
        <v>8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1674</v>
      </c>
      <c r="H178" s="9" t="s">
        <v>102</v>
      </c>
      <c r="I178" s="9" t="s">
        <v>1613</v>
      </c>
      <c r="J178" s="3" t="s">
        <v>1881</v>
      </c>
      <c r="K178" s="13" t="s">
        <v>1675</v>
      </c>
      <c r="L178" s="14" t="s">
        <v>1676</v>
      </c>
      <c r="M178" s="17">
        <f t="shared" si="6"/>
        <v>2.5509259259259232E-2</v>
      </c>
      <c r="N178">
        <f t="shared" si="7"/>
        <v>11</v>
      </c>
    </row>
    <row r="179" spans="1:14" x14ac:dyDescent="0.25">
      <c r="A179" s="11"/>
      <c r="B179" s="12"/>
      <c r="C179" s="9" t="s">
        <v>134</v>
      </c>
      <c r="D179" s="9" t="s">
        <v>135</v>
      </c>
      <c r="E179" s="9" t="s">
        <v>135</v>
      </c>
      <c r="F179" s="9" t="s">
        <v>15</v>
      </c>
      <c r="G179" s="10" t="s">
        <v>12</v>
      </c>
      <c r="H179" s="5"/>
      <c r="I179" s="5"/>
      <c r="J179" s="6"/>
      <c r="K179" s="7"/>
      <c r="L179" s="8"/>
    </row>
    <row r="180" spans="1:14" x14ac:dyDescent="0.25">
      <c r="A180" s="11"/>
      <c r="B180" s="12"/>
      <c r="C180" s="12"/>
      <c r="D180" s="12"/>
      <c r="E180" s="12"/>
      <c r="F180" s="12"/>
      <c r="G180" s="9" t="s">
        <v>136</v>
      </c>
      <c r="H180" s="9" t="s">
        <v>70</v>
      </c>
      <c r="I180" s="9" t="s">
        <v>18</v>
      </c>
      <c r="J180" s="3" t="s">
        <v>1881</v>
      </c>
      <c r="K180" s="13" t="s">
        <v>137</v>
      </c>
      <c r="L180" s="14" t="s">
        <v>138</v>
      </c>
      <c r="M180" s="17">
        <f t="shared" si="6"/>
        <v>1.2986111111111115E-2</v>
      </c>
      <c r="N180">
        <f t="shared" si="7"/>
        <v>3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559</v>
      </c>
      <c r="H181" s="9" t="s">
        <v>70</v>
      </c>
      <c r="I181" s="9" t="s">
        <v>478</v>
      </c>
      <c r="J181" s="3" t="s">
        <v>1881</v>
      </c>
      <c r="K181" s="13" t="s">
        <v>560</v>
      </c>
      <c r="L181" s="14" t="s">
        <v>561</v>
      </c>
      <c r="M181" s="17">
        <f t="shared" si="6"/>
        <v>2.66666666666667E-2</v>
      </c>
      <c r="N181">
        <f t="shared" si="7"/>
        <v>5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977</v>
      </c>
      <c r="H182" s="9" t="s">
        <v>70</v>
      </c>
      <c r="I182" s="9" t="s">
        <v>905</v>
      </c>
      <c r="J182" s="3" t="s">
        <v>1881</v>
      </c>
      <c r="K182" s="13" t="s">
        <v>978</v>
      </c>
      <c r="L182" s="14" t="s">
        <v>979</v>
      </c>
      <c r="M182" s="17">
        <f t="shared" si="6"/>
        <v>1.7534722222222243E-2</v>
      </c>
      <c r="N182">
        <f t="shared" si="7"/>
        <v>5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1378</v>
      </c>
      <c r="H183" s="9" t="s">
        <v>70</v>
      </c>
      <c r="I183" s="9" t="s">
        <v>1288</v>
      </c>
      <c r="J183" s="3" t="s">
        <v>1881</v>
      </c>
      <c r="K183" s="13" t="s">
        <v>1379</v>
      </c>
      <c r="L183" s="14" t="s">
        <v>1380</v>
      </c>
      <c r="M183" s="17">
        <f t="shared" si="6"/>
        <v>1.4409722222222227E-2</v>
      </c>
      <c r="N183">
        <f t="shared" si="7"/>
        <v>3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1677</v>
      </c>
      <c r="H184" s="9" t="s">
        <v>70</v>
      </c>
      <c r="I184" s="9" t="s">
        <v>1613</v>
      </c>
      <c r="J184" s="3" t="s">
        <v>1881</v>
      </c>
      <c r="K184" s="13" t="s">
        <v>1678</v>
      </c>
      <c r="L184" s="14" t="s">
        <v>1679</v>
      </c>
      <c r="M184" s="17">
        <f t="shared" si="6"/>
        <v>3.1354166666666683E-2</v>
      </c>
      <c r="N184">
        <f t="shared" si="7"/>
        <v>3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1817</v>
      </c>
      <c r="H185" s="9" t="s">
        <v>70</v>
      </c>
      <c r="I185" s="9" t="s">
        <v>1808</v>
      </c>
      <c r="J185" s="3" t="s">
        <v>1881</v>
      </c>
      <c r="K185" s="13" t="s">
        <v>1818</v>
      </c>
      <c r="L185" s="14" t="s">
        <v>1819</v>
      </c>
      <c r="M185" s="17">
        <f t="shared" si="6"/>
        <v>1.1388888888888893E-2</v>
      </c>
      <c r="N185">
        <f t="shared" si="7"/>
        <v>6</v>
      </c>
    </row>
    <row r="186" spans="1:14" x14ac:dyDescent="0.25">
      <c r="A186" s="11"/>
      <c r="B186" s="12"/>
      <c r="C186" s="9" t="s">
        <v>139</v>
      </c>
      <c r="D186" s="9" t="s">
        <v>140</v>
      </c>
      <c r="E186" s="9" t="s">
        <v>141</v>
      </c>
      <c r="F186" s="9" t="s">
        <v>15</v>
      </c>
      <c r="G186" s="10" t="s">
        <v>12</v>
      </c>
      <c r="H186" s="5"/>
      <c r="I186" s="5"/>
      <c r="J186" s="6"/>
      <c r="K186" s="7"/>
      <c r="L186" s="8"/>
      <c r="M186" s="17">
        <f t="shared" si="6"/>
        <v>0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142</v>
      </c>
      <c r="H187" s="9" t="s">
        <v>102</v>
      </c>
      <c r="I187" s="9" t="s">
        <v>18</v>
      </c>
      <c r="J187" s="3" t="s">
        <v>1881</v>
      </c>
      <c r="K187" s="13" t="s">
        <v>143</v>
      </c>
      <c r="L187" s="14" t="s">
        <v>144</v>
      </c>
      <c r="M187" s="17">
        <f t="shared" si="6"/>
        <v>2.3587962962962949E-2</v>
      </c>
      <c r="N187">
        <f t="shared" si="7"/>
        <v>15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562</v>
      </c>
      <c r="H188" s="9" t="s">
        <v>102</v>
      </c>
      <c r="I188" s="9" t="s">
        <v>478</v>
      </c>
      <c r="J188" s="3" t="s">
        <v>1881</v>
      </c>
      <c r="K188" s="13" t="s">
        <v>563</v>
      </c>
      <c r="L188" s="14" t="s">
        <v>564</v>
      </c>
      <c r="M188" s="17">
        <f t="shared" si="6"/>
        <v>3.2141203703703658E-2</v>
      </c>
      <c r="N188">
        <f t="shared" si="7"/>
        <v>15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980</v>
      </c>
      <c r="H189" s="9" t="s">
        <v>102</v>
      </c>
      <c r="I189" s="9" t="s">
        <v>905</v>
      </c>
      <c r="J189" s="3" t="s">
        <v>1881</v>
      </c>
      <c r="K189" s="13" t="s">
        <v>981</v>
      </c>
      <c r="L189" s="14" t="s">
        <v>982</v>
      </c>
      <c r="M189" s="17">
        <f t="shared" si="6"/>
        <v>1.8067129629629586E-2</v>
      </c>
      <c r="N189">
        <f t="shared" si="7"/>
        <v>8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983</v>
      </c>
      <c r="H190" s="9" t="s">
        <v>102</v>
      </c>
      <c r="I190" s="9" t="s">
        <v>905</v>
      </c>
      <c r="J190" s="3" t="s">
        <v>1881</v>
      </c>
      <c r="K190" s="13" t="s">
        <v>984</v>
      </c>
      <c r="L190" s="14" t="s">
        <v>985</v>
      </c>
      <c r="M190" s="17">
        <f t="shared" si="6"/>
        <v>1.7245370370370439E-2</v>
      </c>
      <c r="N190">
        <f t="shared" si="7"/>
        <v>17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1680</v>
      </c>
      <c r="H191" s="9" t="s">
        <v>102</v>
      </c>
      <c r="I191" s="9" t="s">
        <v>1613</v>
      </c>
      <c r="J191" s="3" t="s">
        <v>1881</v>
      </c>
      <c r="K191" s="13" t="s">
        <v>1681</v>
      </c>
      <c r="L191" s="14" t="s">
        <v>1682</v>
      </c>
      <c r="M191" s="17">
        <f t="shared" si="6"/>
        <v>3.5428240740740746E-2</v>
      </c>
      <c r="N191">
        <f t="shared" si="7"/>
        <v>11</v>
      </c>
    </row>
    <row r="192" spans="1:14" x14ac:dyDescent="0.25">
      <c r="A192" s="11"/>
      <c r="B192" s="12"/>
      <c r="C192" s="9" t="s">
        <v>46</v>
      </c>
      <c r="D192" s="9" t="s">
        <v>47</v>
      </c>
      <c r="E192" s="10" t="s">
        <v>12</v>
      </c>
      <c r="F192" s="5"/>
      <c r="G192" s="5"/>
      <c r="H192" s="5"/>
      <c r="I192" s="5"/>
      <c r="J192" s="6"/>
      <c r="K192" s="7"/>
      <c r="L192" s="8"/>
    </row>
    <row r="193" spans="1:14" x14ac:dyDescent="0.25">
      <c r="A193" s="11"/>
      <c r="B193" s="12"/>
      <c r="C193" s="12"/>
      <c r="D193" s="12"/>
      <c r="E193" s="9" t="s">
        <v>47</v>
      </c>
      <c r="F193" s="9" t="s">
        <v>15</v>
      </c>
      <c r="G193" s="10" t="s">
        <v>12</v>
      </c>
      <c r="H193" s="5"/>
      <c r="I193" s="5"/>
      <c r="J193" s="6"/>
      <c r="K193" s="7"/>
      <c r="L193" s="8"/>
    </row>
    <row r="194" spans="1:14" x14ac:dyDescent="0.25">
      <c r="A194" s="11"/>
      <c r="B194" s="12"/>
      <c r="C194" s="12"/>
      <c r="D194" s="12"/>
      <c r="E194" s="12"/>
      <c r="F194" s="12"/>
      <c r="G194" s="9" t="s">
        <v>145</v>
      </c>
      <c r="H194" s="9" t="s">
        <v>70</v>
      </c>
      <c r="I194" s="9" t="s">
        <v>18</v>
      </c>
      <c r="J194" s="3" t="s">
        <v>1881</v>
      </c>
      <c r="K194" s="13" t="s">
        <v>146</v>
      </c>
      <c r="L194" s="14" t="s">
        <v>147</v>
      </c>
      <c r="M194" s="17">
        <f t="shared" si="6"/>
        <v>1.2997685185185182E-2</v>
      </c>
      <c r="N194">
        <f t="shared" si="7"/>
        <v>2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148</v>
      </c>
      <c r="H195" s="9" t="s">
        <v>70</v>
      </c>
      <c r="I195" s="9" t="s">
        <v>18</v>
      </c>
      <c r="J195" s="3" t="s">
        <v>1881</v>
      </c>
      <c r="K195" s="13" t="s">
        <v>149</v>
      </c>
      <c r="L195" s="14" t="s">
        <v>150</v>
      </c>
      <c r="M195" s="17">
        <f t="shared" ref="M195:M258" si="8">L195-K195</f>
        <v>1.3888888888888867E-2</v>
      </c>
      <c r="N195">
        <f t="shared" ref="N195:N258" si="9">HOUR(K195)</f>
        <v>3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151</v>
      </c>
      <c r="H196" s="9" t="s">
        <v>70</v>
      </c>
      <c r="I196" s="9" t="s">
        <v>18</v>
      </c>
      <c r="J196" s="3" t="s">
        <v>1881</v>
      </c>
      <c r="K196" s="13" t="s">
        <v>152</v>
      </c>
      <c r="L196" s="14" t="s">
        <v>153</v>
      </c>
      <c r="M196" s="17">
        <f t="shared" si="8"/>
        <v>1.9571759259259247E-2</v>
      </c>
      <c r="N196">
        <f t="shared" si="9"/>
        <v>7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154</v>
      </c>
      <c r="H197" s="9" t="s">
        <v>70</v>
      </c>
      <c r="I197" s="9" t="s">
        <v>18</v>
      </c>
      <c r="J197" s="3" t="s">
        <v>1881</v>
      </c>
      <c r="K197" s="13" t="s">
        <v>155</v>
      </c>
      <c r="L197" s="14" t="s">
        <v>156</v>
      </c>
      <c r="M197" s="17">
        <f t="shared" si="8"/>
        <v>1.8796296296296311E-2</v>
      </c>
      <c r="N197">
        <f t="shared" si="9"/>
        <v>12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565</v>
      </c>
      <c r="H198" s="9" t="s">
        <v>70</v>
      </c>
      <c r="I198" s="9" t="s">
        <v>478</v>
      </c>
      <c r="J198" s="3" t="s">
        <v>1881</v>
      </c>
      <c r="K198" s="13" t="s">
        <v>566</v>
      </c>
      <c r="L198" s="14" t="s">
        <v>567</v>
      </c>
      <c r="M198" s="17">
        <f t="shared" si="8"/>
        <v>1.2349537037037034E-2</v>
      </c>
      <c r="N198">
        <f t="shared" si="9"/>
        <v>3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568</v>
      </c>
      <c r="H199" s="9" t="s">
        <v>70</v>
      </c>
      <c r="I199" s="9" t="s">
        <v>478</v>
      </c>
      <c r="J199" s="3" t="s">
        <v>1881</v>
      </c>
      <c r="K199" s="13" t="s">
        <v>569</v>
      </c>
      <c r="L199" s="14" t="s">
        <v>570</v>
      </c>
      <c r="M199" s="17">
        <f t="shared" si="8"/>
        <v>1.6377314814814803E-2</v>
      </c>
      <c r="N199">
        <f t="shared" si="9"/>
        <v>4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571</v>
      </c>
      <c r="H200" s="9" t="s">
        <v>70</v>
      </c>
      <c r="I200" s="9" t="s">
        <v>478</v>
      </c>
      <c r="J200" s="3" t="s">
        <v>1881</v>
      </c>
      <c r="K200" s="13" t="s">
        <v>572</v>
      </c>
      <c r="L200" s="14" t="s">
        <v>573</v>
      </c>
      <c r="M200" s="17">
        <f t="shared" si="8"/>
        <v>1.3865740740740762E-2</v>
      </c>
      <c r="N200">
        <f t="shared" si="9"/>
        <v>6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574</v>
      </c>
      <c r="H201" s="9" t="s">
        <v>70</v>
      </c>
      <c r="I201" s="9" t="s">
        <v>478</v>
      </c>
      <c r="J201" s="3" t="s">
        <v>1881</v>
      </c>
      <c r="K201" s="13" t="s">
        <v>575</v>
      </c>
      <c r="L201" s="14" t="s">
        <v>576</v>
      </c>
      <c r="M201" s="17">
        <f t="shared" si="8"/>
        <v>1.6898148148148107E-2</v>
      </c>
      <c r="N201">
        <f t="shared" si="9"/>
        <v>7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986</v>
      </c>
      <c r="H202" s="9" t="s">
        <v>70</v>
      </c>
      <c r="I202" s="9" t="s">
        <v>905</v>
      </c>
      <c r="J202" s="3" t="s">
        <v>1881</v>
      </c>
      <c r="K202" s="13" t="s">
        <v>987</v>
      </c>
      <c r="L202" s="14" t="s">
        <v>988</v>
      </c>
      <c r="M202" s="17">
        <f t="shared" si="8"/>
        <v>1.0162037037037032E-2</v>
      </c>
      <c r="N202">
        <f t="shared" si="9"/>
        <v>1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989</v>
      </c>
      <c r="H203" s="9" t="s">
        <v>70</v>
      </c>
      <c r="I203" s="9" t="s">
        <v>905</v>
      </c>
      <c r="J203" s="3" t="s">
        <v>1881</v>
      </c>
      <c r="K203" s="13" t="s">
        <v>990</v>
      </c>
      <c r="L203" s="14" t="s">
        <v>991</v>
      </c>
      <c r="M203" s="17">
        <f t="shared" si="8"/>
        <v>1.381944444444444E-2</v>
      </c>
      <c r="N203">
        <f t="shared" si="9"/>
        <v>3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992</v>
      </c>
      <c r="H204" s="9" t="s">
        <v>70</v>
      </c>
      <c r="I204" s="9" t="s">
        <v>905</v>
      </c>
      <c r="J204" s="3" t="s">
        <v>1881</v>
      </c>
      <c r="K204" s="13" t="s">
        <v>993</v>
      </c>
      <c r="L204" s="14" t="s">
        <v>994</v>
      </c>
      <c r="M204" s="17">
        <f t="shared" si="8"/>
        <v>1.5625E-2</v>
      </c>
      <c r="N204">
        <f t="shared" si="9"/>
        <v>6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995</v>
      </c>
      <c r="H205" s="9" t="s">
        <v>70</v>
      </c>
      <c r="I205" s="9" t="s">
        <v>905</v>
      </c>
      <c r="J205" s="3" t="s">
        <v>1881</v>
      </c>
      <c r="K205" s="13" t="s">
        <v>996</v>
      </c>
      <c r="L205" s="14" t="s">
        <v>997</v>
      </c>
      <c r="M205" s="17">
        <f t="shared" si="8"/>
        <v>1.7638888888888982E-2</v>
      </c>
      <c r="N205">
        <f t="shared" si="9"/>
        <v>14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998</v>
      </c>
      <c r="H206" s="9" t="s">
        <v>70</v>
      </c>
      <c r="I206" s="9" t="s">
        <v>905</v>
      </c>
      <c r="J206" s="3" t="s">
        <v>1881</v>
      </c>
      <c r="K206" s="13" t="s">
        <v>999</v>
      </c>
      <c r="L206" s="14" t="s">
        <v>1283</v>
      </c>
      <c r="M206" s="17">
        <f t="shared" si="8"/>
        <v>1.834490740740724E-2</v>
      </c>
      <c r="N206">
        <f t="shared" si="9"/>
        <v>23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1381</v>
      </c>
      <c r="H207" s="9" t="s">
        <v>70</v>
      </c>
      <c r="I207" s="9" t="s">
        <v>1288</v>
      </c>
      <c r="J207" s="3" t="s">
        <v>1881</v>
      </c>
      <c r="K207" s="13" t="s">
        <v>1382</v>
      </c>
      <c r="L207" s="14" t="s">
        <v>1383</v>
      </c>
      <c r="M207" s="17">
        <f t="shared" si="8"/>
        <v>1.096064814814815E-2</v>
      </c>
      <c r="N207">
        <f t="shared" si="9"/>
        <v>3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1384</v>
      </c>
      <c r="H208" s="9" t="s">
        <v>70</v>
      </c>
      <c r="I208" s="9" t="s">
        <v>1288</v>
      </c>
      <c r="J208" s="3" t="s">
        <v>1881</v>
      </c>
      <c r="K208" s="13" t="s">
        <v>1385</v>
      </c>
      <c r="L208" s="14" t="s">
        <v>1386</v>
      </c>
      <c r="M208" s="17">
        <f t="shared" si="8"/>
        <v>3.7476851851851845E-2</v>
      </c>
      <c r="N208">
        <f t="shared" si="9"/>
        <v>9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1683</v>
      </c>
      <c r="H209" s="9" t="s">
        <v>70</v>
      </c>
      <c r="I209" s="9" t="s">
        <v>1613</v>
      </c>
      <c r="J209" s="3" t="s">
        <v>1881</v>
      </c>
      <c r="K209" s="13" t="s">
        <v>1684</v>
      </c>
      <c r="L209" s="14" t="s">
        <v>1685</v>
      </c>
      <c r="M209" s="17">
        <f t="shared" si="8"/>
        <v>4.094907407407411E-2</v>
      </c>
      <c r="N209">
        <f t="shared" si="9"/>
        <v>8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1686</v>
      </c>
      <c r="H210" s="9" t="s">
        <v>70</v>
      </c>
      <c r="I210" s="9" t="s">
        <v>1613</v>
      </c>
      <c r="J210" s="3" t="s">
        <v>1881</v>
      </c>
      <c r="K210" s="13" t="s">
        <v>1687</v>
      </c>
      <c r="L210" s="14" t="s">
        <v>1688</v>
      </c>
      <c r="M210" s="17">
        <f t="shared" si="8"/>
        <v>1.9293981481481537E-2</v>
      </c>
      <c r="N210">
        <f t="shared" si="9"/>
        <v>13</v>
      </c>
    </row>
    <row r="211" spans="1:14" x14ac:dyDescent="0.25">
      <c r="A211" s="11"/>
      <c r="B211" s="12"/>
      <c r="C211" s="12"/>
      <c r="D211" s="12"/>
      <c r="E211" s="9" t="s">
        <v>51</v>
      </c>
      <c r="F211" s="9" t="s">
        <v>15</v>
      </c>
      <c r="G211" s="10" t="s">
        <v>12</v>
      </c>
      <c r="H211" s="5"/>
      <c r="I211" s="5"/>
      <c r="J211" s="6"/>
      <c r="K211" s="7"/>
      <c r="L211" s="8"/>
    </row>
    <row r="212" spans="1:14" x14ac:dyDescent="0.25">
      <c r="A212" s="11"/>
      <c r="B212" s="12"/>
      <c r="C212" s="12"/>
      <c r="D212" s="12"/>
      <c r="E212" s="12"/>
      <c r="F212" s="12"/>
      <c r="G212" s="9" t="s">
        <v>157</v>
      </c>
      <c r="H212" s="9" t="s">
        <v>70</v>
      </c>
      <c r="I212" s="9" t="s">
        <v>18</v>
      </c>
      <c r="J212" s="3" t="s">
        <v>1881</v>
      </c>
      <c r="K212" s="13" t="s">
        <v>158</v>
      </c>
      <c r="L212" s="14" t="s">
        <v>159</v>
      </c>
      <c r="M212" s="17">
        <f t="shared" si="8"/>
        <v>1.8125000000000058E-2</v>
      </c>
      <c r="N212">
        <f t="shared" si="9"/>
        <v>6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160</v>
      </c>
      <c r="H213" s="9" t="s">
        <v>70</v>
      </c>
      <c r="I213" s="9" t="s">
        <v>18</v>
      </c>
      <c r="J213" s="3" t="s">
        <v>1881</v>
      </c>
      <c r="K213" s="13" t="s">
        <v>161</v>
      </c>
      <c r="L213" s="14" t="s">
        <v>162</v>
      </c>
      <c r="M213" s="17">
        <f t="shared" si="8"/>
        <v>1.7592592592592604E-2</v>
      </c>
      <c r="N213">
        <f t="shared" si="9"/>
        <v>11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163</v>
      </c>
      <c r="H214" s="9" t="s">
        <v>70</v>
      </c>
      <c r="I214" s="9" t="s">
        <v>18</v>
      </c>
      <c r="J214" s="3" t="s">
        <v>1881</v>
      </c>
      <c r="K214" s="13" t="s">
        <v>164</v>
      </c>
      <c r="L214" s="14" t="s">
        <v>165</v>
      </c>
      <c r="M214" s="17">
        <f t="shared" si="8"/>
        <v>1.2974537037036993E-2</v>
      </c>
      <c r="N214">
        <f t="shared" si="9"/>
        <v>17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166</v>
      </c>
      <c r="H215" s="9" t="s">
        <v>70</v>
      </c>
      <c r="I215" s="9" t="s">
        <v>18</v>
      </c>
      <c r="J215" s="3" t="s">
        <v>1881</v>
      </c>
      <c r="K215" s="13" t="s">
        <v>167</v>
      </c>
      <c r="L215" s="14" t="s">
        <v>168</v>
      </c>
      <c r="M215" s="17">
        <f t="shared" si="8"/>
        <v>1.2800925925925855E-2</v>
      </c>
      <c r="N215">
        <f t="shared" si="9"/>
        <v>21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577</v>
      </c>
      <c r="H216" s="9" t="s">
        <v>70</v>
      </c>
      <c r="I216" s="9" t="s">
        <v>478</v>
      </c>
      <c r="J216" s="3" t="s">
        <v>1881</v>
      </c>
      <c r="K216" s="13" t="s">
        <v>578</v>
      </c>
      <c r="L216" s="14" t="s">
        <v>579</v>
      </c>
      <c r="M216" s="17">
        <f t="shared" si="8"/>
        <v>2.2939814814814802E-2</v>
      </c>
      <c r="N216">
        <f t="shared" si="9"/>
        <v>4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580</v>
      </c>
      <c r="H217" s="9" t="s">
        <v>70</v>
      </c>
      <c r="I217" s="9" t="s">
        <v>478</v>
      </c>
      <c r="J217" s="3" t="s">
        <v>1881</v>
      </c>
      <c r="K217" s="13" t="s">
        <v>581</v>
      </c>
      <c r="L217" s="14" t="s">
        <v>582</v>
      </c>
      <c r="M217" s="17">
        <f t="shared" si="8"/>
        <v>3.464120370370366E-2</v>
      </c>
      <c r="N217">
        <f t="shared" si="9"/>
        <v>6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583</v>
      </c>
      <c r="H218" s="9" t="s">
        <v>70</v>
      </c>
      <c r="I218" s="9" t="s">
        <v>478</v>
      </c>
      <c r="J218" s="3" t="s">
        <v>1881</v>
      </c>
      <c r="K218" s="13" t="s">
        <v>584</v>
      </c>
      <c r="L218" s="14" t="s">
        <v>585</v>
      </c>
      <c r="M218" s="17">
        <f t="shared" si="8"/>
        <v>1.7893518518518503E-2</v>
      </c>
      <c r="N218">
        <f t="shared" si="9"/>
        <v>13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586</v>
      </c>
      <c r="H219" s="9" t="s">
        <v>70</v>
      </c>
      <c r="I219" s="9" t="s">
        <v>478</v>
      </c>
      <c r="J219" s="3" t="s">
        <v>1881</v>
      </c>
      <c r="K219" s="13" t="s">
        <v>587</v>
      </c>
      <c r="L219" s="14" t="s">
        <v>588</v>
      </c>
      <c r="M219" s="17">
        <f t="shared" si="8"/>
        <v>1.4247685185185377E-2</v>
      </c>
      <c r="N219">
        <f t="shared" si="9"/>
        <v>17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1000</v>
      </c>
      <c r="H220" s="9" t="s">
        <v>70</v>
      </c>
      <c r="I220" s="9" t="s">
        <v>905</v>
      </c>
      <c r="J220" s="3" t="s">
        <v>1881</v>
      </c>
      <c r="K220" s="13" t="s">
        <v>1001</v>
      </c>
      <c r="L220" s="14" t="s">
        <v>1002</v>
      </c>
      <c r="M220" s="17">
        <f t="shared" si="8"/>
        <v>2.0104166666666756E-2</v>
      </c>
      <c r="N220">
        <f t="shared" si="9"/>
        <v>10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1003</v>
      </c>
      <c r="H221" s="9" t="s">
        <v>70</v>
      </c>
      <c r="I221" s="9" t="s">
        <v>905</v>
      </c>
      <c r="J221" s="3" t="s">
        <v>1881</v>
      </c>
      <c r="K221" s="13" t="s">
        <v>1004</v>
      </c>
      <c r="L221" s="14" t="s">
        <v>1005</v>
      </c>
      <c r="M221" s="17">
        <f t="shared" si="8"/>
        <v>1.5289351851851873E-2</v>
      </c>
      <c r="N221">
        <f t="shared" si="9"/>
        <v>11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1006</v>
      </c>
      <c r="H222" s="9" t="s">
        <v>70</v>
      </c>
      <c r="I222" s="9" t="s">
        <v>905</v>
      </c>
      <c r="J222" s="3" t="s">
        <v>1881</v>
      </c>
      <c r="K222" s="13" t="s">
        <v>1007</v>
      </c>
      <c r="L222" s="14" t="s">
        <v>1008</v>
      </c>
      <c r="M222" s="17">
        <f t="shared" si="8"/>
        <v>1.7870370370370425E-2</v>
      </c>
      <c r="N222">
        <f t="shared" si="9"/>
        <v>17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1009</v>
      </c>
      <c r="H223" s="9" t="s">
        <v>70</v>
      </c>
      <c r="I223" s="9" t="s">
        <v>905</v>
      </c>
      <c r="J223" s="3" t="s">
        <v>1881</v>
      </c>
      <c r="K223" s="13" t="s">
        <v>1010</v>
      </c>
      <c r="L223" s="14" t="s">
        <v>1011</v>
      </c>
      <c r="M223" s="17">
        <f t="shared" si="8"/>
        <v>1.2361111111111156E-2</v>
      </c>
      <c r="N223">
        <f t="shared" si="9"/>
        <v>20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1387</v>
      </c>
      <c r="H224" s="9" t="s">
        <v>70</v>
      </c>
      <c r="I224" s="9" t="s">
        <v>1288</v>
      </c>
      <c r="J224" s="3" t="s">
        <v>1881</v>
      </c>
      <c r="K224" s="13" t="s">
        <v>1388</v>
      </c>
      <c r="L224" s="14" t="s">
        <v>1389</v>
      </c>
      <c r="M224" s="17">
        <f t="shared" si="8"/>
        <v>1.7812499999999953E-2</v>
      </c>
      <c r="N224">
        <f t="shared" si="9"/>
        <v>6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1390</v>
      </c>
      <c r="H225" s="9" t="s">
        <v>70</v>
      </c>
      <c r="I225" s="9" t="s">
        <v>1288</v>
      </c>
      <c r="J225" s="3" t="s">
        <v>1881</v>
      </c>
      <c r="K225" s="13" t="s">
        <v>1391</v>
      </c>
      <c r="L225" s="14" t="s">
        <v>1392</v>
      </c>
      <c r="M225" s="17">
        <f t="shared" si="8"/>
        <v>1.2916666666666576E-2</v>
      </c>
      <c r="N225">
        <f t="shared" si="9"/>
        <v>16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1393</v>
      </c>
      <c r="H226" s="9" t="s">
        <v>70</v>
      </c>
      <c r="I226" s="9" t="s">
        <v>1288</v>
      </c>
      <c r="J226" s="3" t="s">
        <v>1881</v>
      </c>
      <c r="K226" s="13" t="s">
        <v>1394</v>
      </c>
      <c r="L226" s="14" t="s">
        <v>1395</v>
      </c>
      <c r="M226" s="17">
        <f t="shared" si="8"/>
        <v>1.2141203703703751E-2</v>
      </c>
      <c r="N226">
        <f t="shared" si="9"/>
        <v>20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1689</v>
      </c>
      <c r="H227" s="9" t="s">
        <v>70</v>
      </c>
      <c r="I227" s="9" t="s">
        <v>1613</v>
      </c>
      <c r="J227" s="3" t="s">
        <v>1881</v>
      </c>
      <c r="K227" s="13" t="s">
        <v>1690</v>
      </c>
      <c r="L227" s="14" t="s">
        <v>1691</v>
      </c>
      <c r="M227" s="17">
        <f t="shared" si="8"/>
        <v>1.2962962962962954E-2</v>
      </c>
      <c r="N227">
        <f t="shared" si="9"/>
        <v>17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1692</v>
      </c>
      <c r="H228" s="9" t="s">
        <v>70</v>
      </c>
      <c r="I228" s="9" t="s">
        <v>1613</v>
      </c>
      <c r="J228" s="3" t="s">
        <v>1881</v>
      </c>
      <c r="K228" s="13" t="s">
        <v>1693</v>
      </c>
      <c r="L228" s="14" t="s">
        <v>1694</v>
      </c>
      <c r="M228" s="17">
        <f t="shared" si="8"/>
        <v>1.2210648148148207E-2</v>
      </c>
      <c r="N228">
        <f t="shared" si="9"/>
        <v>21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1860</v>
      </c>
      <c r="H229" s="9" t="s">
        <v>70</v>
      </c>
      <c r="I229" s="9" t="s">
        <v>1851</v>
      </c>
      <c r="J229" s="3" t="s">
        <v>1881</v>
      </c>
      <c r="K229" s="13" t="s">
        <v>1861</v>
      </c>
      <c r="L229" s="14" t="s">
        <v>1862</v>
      </c>
      <c r="M229" s="17">
        <f t="shared" si="8"/>
        <v>1.5810185185185177E-2</v>
      </c>
      <c r="N229">
        <f t="shared" si="9"/>
        <v>14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1863</v>
      </c>
      <c r="H230" s="9" t="s">
        <v>70</v>
      </c>
      <c r="I230" s="9" t="s">
        <v>1851</v>
      </c>
      <c r="J230" s="3" t="s">
        <v>1881</v>
      </c>
      <c r="K230" s="13" t="s">
        <v>1864</v>
      </c>
      <c r="L230" s="14" t="s">
        <v>1865</v>
      </c>
      <c r="M230" s="17">
        <f t="shared" si="8"/>
        <v>1.4201388888888888E-2</v>
      </c>
      <c r="N230">
        <f t="shared" si="9"/>
        <v>18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1866</v>
      </c>
      <c r="H231" s="9" t="s">
        <v>70</v>
      </c>
      <c r="I231" s="9" t="s">
        <v>1851</v>
      </c>
      <c r="J231" s="3" t="s">
        <v>1881</v>
      </c>
      <c r="K231" s="13" t="s">
        <v>1867</v>
      </c>
      <c r="L231" s="14" t="s">
        <v>1868</v>
      </c>
      <c r="M231" s="17">
        <f t="shared" si="8"/>
        <v>1.2280092592592662E-2</v>
      </c>
      <c r="N231">
        <f t="shared" si="9"/>
        <v>21</v>
      </c>
    </row>
    <row r="232" spans="1:14" x14ac:dyDescent="0.25">
      <c r="A232" s="11"/>
      <c r="B232" s="12"/>
      <c r="C232" s="9" t="s">
        <v>169</v>
      </c>
      <c r="D232" s="9" t="s">
        <v>170</v>
      </c>
      <c r="E232" s="9" t="s">
        <v>170</v>
      </c>
      <c r="F232" s="9" t="s">
        <v>15</v>
      </c>
      <c r="G232" s="10" t="s">
        <v>12</v>
      </c>
      <c r="H232" s="5"/>
      <c r="I232" s="5"/>
      <c r="J232" s="6"/>
      <c r="K232" s="7"/>
      <c r="L232" s="8"/>
    </row>
    <row r="233" spans="1:14" x14ac:dyDescent="0.25">
      <c r="A233" s="11"/>
      <c r="B233" s="12"/>
      <c r="C233" s="12"/>
      <c r="D233" s="12"/>
      <c r="E233" s="12"/>
      <c r="F233" s="12"/>
      <c r="G233" s="9" t="s">
        <v>171</v>
      </c>
      <c r="H233" s="9" t="s">
        <v>70</v>
      </c>
      <c r="I233" s="9" t="s">
        <v>18</v>
      </c>
      <c r="J233" s="3" t="s">
        <v>1881</v>
      </c>
      <c r="K233" s="13" t="s">
        <v>172</v>
      </c>
      <c r="L233" s="14" t="s">
        <v>173</v>
      </c>
      <c r="M233" s="17">
        <f t="shared" si="8"/>
        <v>4.0902777777777732E-2</v>
      </c>
      <c r="N233">
        <f t="shared" si="9"/>
        <v>12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589</v>
      </c>
      <c r="H234" s="9" t="s">
        <v>70</v>
      </c>
      <c r="I234" s="9" t="s">
        <v>478</v>
      </c>
      <c r="J234" s="3" t="s">
        <v>1881</v>
      </c>
      <c r="K234" s="13" t="s">
        <v>590</v>
      </c>
      <c r="L234" s="14" t="s">
        <v>591</v>
      </c>
      <c r="M234" s="17">
        <f t="shared" si="8"/>
        <v>2.8333333333333321E-2</v>
      </c>
      <c r="N234">
        <f t="shared" si="9"/>
        <v>7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592</v>
      </c>
      <c r="H235" s="9" t="s">
        <v>70</v>
      </c>
      <c r="I235" s="9" t="s">
        <v>478</v>
      </c>
      <c r="J235" s="3" t="s">
        <v>1881</v>
      </c>
      <c r="K235" s="13" t="s">
        <v>593</v>
      </c>
      <c r="L235" s="14" t="s">
        <v>594</v>
      </c>
      <c r="M235" s="17">
        <f t="shared" si="8"/>
        <v>1.5625E-2</v>
      </c>
      <c r="N235">
        <f t="shared" si="9"/>
        <v>16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595</v>
      </c>
      <c r="H236" s="9" t="s">
        <v>70</v>
      </c>
      <c r="I236" s="9" t="s">
        <v>478</v>
      </c>
      <c r="J236" s="3" t="s">
        <v>1881</v>
      </c>
      <c r="K236" s="13" t="s">
        <v>596</v>
      </c>
      <c r="L236" s="14" t="s">
        <v>597</v>
      </c>
      <c r="M236" s="17">
        <f t="shared" si="8"/>
        <v>1.8969907407407449E-2</v>
      </c>
      <c r="N236">
        <f t="shared" si="9"/>
        <v>19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1012</v>
      </c>
      <c r="H237" s="9" t="s">
        <v>70</v>
      </c>
      <c r="I237" s="9" t="s">
        <v>905</v>
      </c>
      <c r="J237" s="3" t="s">
        <v>1881</v>
      </c>
      <c r="K237" s="13" t="s">
        <v>1013</v>
      </c>
      <c r="L237" s="14" t="s">
        <v>1014</v>
      </c>
      <c r="M237" s="17">
        <f t="shared" si="8"/>
        <v>1.6284722222222214E-2</v>
      </c>
      <c r="N237">
        <f t="shared" si="9"/>
        <v>15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1396</v>
      </c>
      <c r="H238" s="9" t="s">
        <v>70</v>
      </c>
      <c r="I238" s="9" t="s">
        <v>1288</v>
      </c>
      <c r="J238" s="3" t="s">
        <v>1881</v>
      </c>
      <c r="K238" s="13" t="s">
        <v>241</v>
      </c>
      <c r="L238" s="14" t="s">
        <v>1397</v>
      </c>
      <c r="M238" s="17">
        <f t="shared" si="8"/>
        <v>3.5034722222222259E-2</v>
      </c>
      <c r="N238">
        <f t="shared" si="9"/>
        <v>14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1398</v>
      </c>
      <c r="H239" s="9" t="s">
        <v>70</v>
      </c>
      <c r="I239" s="9" t="s">
        <v>1288</v>
      </c>
      <c r="J239" s="3" t="s">
        <v>1881</v>
      </c>
      <c r="K239" s="13" t="s">
        <v>1399</v>
      </c>
      <c r="L239" s="14" t="s">
        <v>1400</v>
      </c>
      <c r="M239" s="17">
        <f t="shared" si="8"/>
        <v>2.0034722222222134E-2</v>
      </c>
      <c r="N239">
        <f t="shared" si="9"/>
        <v>20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1401</v>
      </c>
      <c r="H240" s="9" t="s">
        <v>70</v>
      </c>
      <c r="I240" s="9" t="s">
        <v>1288</v>
      </c>
      <c r="J240" s="3" t="s">
        <v>1881</v>
      </c>
      <c r="K240" s="13" t="s">
        <v>1402</v>
      </c>
      <c r="L240" s="14" t="s">
        <v>1403</v>
      </c>
      <c r="M240" s="17">
        <f t="shared" si="8"/>
        <v>1.6168981481481604E-2</v>
      </c>
      <c r="N240">
        <f t="shared" si="9"/>
        <v>21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1820</v>
      </c>
      <c r="H241" s="9" t="s">
        <v>70</v>
      </c>
      <c r="I241" s="9" t="s">
        <v>1808</v>
      </c>
      <c r="J241" s="3" t="s">
        <v>1881</v>
      </c>
      <c r="K241" s="13" t="s">
        <v>1821</v>
      </c>
      <c r="L241" s="14" t="s">
        <v>1822</v>
      </c>
      <c r="M241" s="17">
        <f t="shared" si="8"/>
        <v>1.9479166666666714E-2</v>
      </c>
      <c r="N241">
        <f t="shared" si="9"/>
        <v>12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1823</v>
      </c>
      <c r="H242" s="9" t="s">
        <v>70</v>
      </c>
      <c r="I242" s="9" t="s">
        <v>1808</v>
      </c>
      <c r="J242" s="3" t="s">
        <v>1881</v>
      </c>
      <c r="K242" s="13" t="s">
        <v>1824</v>
      </c>
      <c r="L242" s="14" t="s">
        <v>1825</v>
      </c>
      <c r="M242" s="17">
        <f t="shared" si="8"/>
        <v>1.6689814814814796E-2</v>
      </c>
      <c r="N242">
        <f t="shared" si="9"/>
        <v>16</v>
      </c>
    </row>
    <row r="243" spans="1:14" x14ac:dyDescent="0.25">
      <c r="A243" s="11"/>
      <c r="B243" s="12"/>
      <c r="C243" s="9" t="s">
        <v>317</v>
      </c>
      <c r="D243" s="9" t="s">
        <v>318</v>
      </c>
      <c r="E243" s="9" t="s">
        <v>318</v>
      </c>
      <c r="F243" s="9" t="s">
        <v>15</v>
      </c>
      <c r="G243" s="9" t="s">
        <v>1015</v>
      </c>
      <c r="H243" s="9" t="s">
        <v>70</v>
      </c>
      <c r="I243" s="9" t="s">
        <v>905</v>
      </c>
      <c r="J243" s="3" t="s">
        <v>1881</v>
      </c>
      <c r="K243" s="13" t="s">
        <v>1016</v>
      </c>
      <c r="L243" s="14" t="s">
        <v>1017</v>
      </c>
      <c r="M243" s="17">
        <f t="shared" si="8"/>
        <v>2.3645833333333338E-2</v>
      </c>
      <c r="N243">
        <f t="shared" si="9"/>
        <v>4</v>
      </c>
    </row>
    <row r="244" spans="1:14" x14ac:dyDescent="0.25">
      <c r="A244" s="11"/>
      <c r="B244" s="12"/>
      <c r="C244" s="9" t="s">
        <v>322</v>
      </c>
      <c r="D244" s="9" t="s">
        <v>323</v>
      </c>
      <c r="E244" s="10" t="s">
        <v>12</v>
      </c>
      <c r="F244" s="5"/>
      <c r="G244" s="5"/>
      <c r="H244" s="5"/>
      <c r="I244" s="5"/>
      <c r="J244" s="6"/>
      <c r="K244" s="7"/>
      <c r="L244" s="8"/>
    </row>
    <row r="245" spans="1:14" x14ac:dyDescent="0.25">
      <c r="A245" s="11"/>
      <c r="B245" s="12"/>
      <c r="C245" s="12"/>
      <c r="D245" s="12"/>
      <c r="E245" s="9" t="s">
        <v>324</v>
      </c>
      <c r="F245" s="9" t="s">
        <v>15</v>
      </c>
      <c r="G245" s="10" t="s">
        <v>12</v>
      </c>
      <c r="H245" s="5"/>
      <c r="I245" s="5"/>
      <c r="J245" s="6"/>
      <c r="K245" s="7"/>
      <c r="L245" s="8"/>
    </row>
    <row r="246" spans="1:14" x14ac:dyDescent="0.25">
      <c r="A246" s="11"/>
      <c r="B246" s="12"/>
      <c r="C246" s="12"/>
      <c r="D246" s="12"/>
      <c r="E246" s="12"/>
      <c r="F246" s="12"/>
      <c r="G246" s="9" t="s">
        <v>598</v>
      </c>
      <c r="H246" s="9" t="s">
        <v>326</v>
      </c>
      <c r="I246" s="9" t="s">
        <v>478</v>
      </c>
      <c r="J246" s="3" t="s">
        <v>1881</v>
      </c>
      <c r="K246" s="13" t="s">
        <v>599</v>
      </c>
      <c r="L246" s="14" t="s">
        <v>600</v>
      </c>
      <c r="M246" s="17">
        <f t="shared" si="8"/>
        <v>1.2222222222222356E-2</v>
      </c>
      <c r="N246">
        <f t="shared" si="9"/>
        <v>22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1018</v>
      </c>
      <c r="H247" s="9" t="s">
        <v>326</v>
      </c>
      <c r="I247" s="9" t="s">
        <v>905</v>
      </c>
      <c r="J247" s="3" t="s">
        <v>1881</v>
      </c>
      <c r="K247" s="13" t="s">
        <v>1019</v>
      </c>
      <c r="L247" s="14" t="s">
        <v>1020</v>
      </c>
      <c r="M247" s="17">
        <f t="shared" si="8"/>
        <v>3.1967592592592575E-2</v>
      </c>
      <c r="N247">
        <f t="shared" si="9"/>
        <v>10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1021</v>
      </c>
      <c r="H248" s="9" t="s">
        <v>326</v>
      </c>
      <c r="I248" s="9" t="s">
        <v>905</v>
      </c>
      <c r="J248" s="3" t="s">
        <v>1881</v>
      </c>
      <c r="K248" s="13" t="s">
        <v>1022</v>
      </c>
      <c r="L248" s="14" t="s">
        <v>1023</v>
      </c>
      <c r="M248" s="17">
        <f t="shared" si="8"/>
        <v>3.2881944444444478E-2</v>
      </c>
      <c r="N248">
        <f t="shared" si="9"/>
        <v>21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1404</v>
      </c>
      <c r="H249" s="9" t="s">
        <v>326</v>
      </c>
      <c r="I249" s="9" t="s">
        <v>1288</v>
      </c>
      <c r="J249" s="3" t="s">
        <v>1881</v>
      </c>
      <c r="K249" s="13" t="s">
        <v>1405</v>
      </c>
      <c r="L249" s="14" t="s">
        <v>1406</v>
      </c>
      <c r="M249" s="17">
        <f t="shared" si="8"/>
        <v>1.5462962962962984E-2</v>
      </c>
      <c r="N249">
        <f t="shared" si="9"/>
        <v>4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1407</v>
      </c>
      <c r="H250" s="9" t="s">
        <v>326</v>
      </c>
      <c r="I250" s="9" t="s">
        <v>1288</v>
      </c>
      <c r="J250" s="3" t="s">
        <v>1881</v>
      </c>
      <c r="K250" s="13" t="s">
        <v>1408</v>
      </c>
      <c r="L250" s="14" t="s">
        <v>1409</v>
      </c>
      <c r="M250" s="17">
        <f t="shared" si="8"/>
        <v>1.8391203703703729E-2</v>
      </c>
      <c r="N250">
        <f t="shared" si="9"/>
        <v>6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1410</v>
      </c>
      <c r="H251" s="9" t="s">
        <v>326</v>
      </c>
      <c r="I251" s="9" t="s">
        <v>1288</v>
      </c>
      <c r="J251" s="3" t="s">
        <v>1881</v>
      </c>
      <c r="K251" s="13" t="s">
        <v>1411</v>
      </c>
      <c r="L251" s="14" t="s">
        <v>1412</v>
      </c>
      <c r="M251" s="17">
        <f t="shared" si="8"/>
        <v>1.2280092592592662E-2</v>
      </c>
      <c r="N251">
        <f t="shared" si="9"/>
        <v>10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1413</v>
      </c>
      <c r="H252" s="9" t="s">
        <v>326</v>
      </c>
      <c r="I252" s="9" t="s">
        <v>1288</v>
      </c>
      <c r="J252" s="3" t="s">
        <v>1881</v>
      </c>
      <c r="K252" s="13" t="s">
        <v>1414</v>
      </c>
      <c r="L252" s="14" t="s">
        <v>1415</v>
      </c>
      <c r="M252" s="17">
        <f t="shared" si="8"/>
        <v>1.8321759259259163E-2</v>
      </c>
      <c r="N252">
        <f t="shared" si="9"/>
        <v>12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1416</v>
      </c>
      <c r="H253" s="9" t="s">
        <v>326</v>
      </c>
      <c r="I253" s="9" t="s">
        <v>1288</v>
      </c>
      <c r="J253" s="3" t="s">
        <v>1881</v>
      </c>
      <c r="K253" s="13" t="s">
        <v>1417</v>
      </c>
      <c r="L253" s="14" t="s">
        <v>1418</v>
      </c>
      <c r="M253" s="17">
        <f t="shared" si="8"/>
        <v>3.0034722222222254E-2</v>
      </c>
      <c r="N253">
        <f t="shared" si="9"/>
        <v>15</v>
      </c>
    </row>
    <row r="254" spans="1:14" x14ac:dyDescent="0.25">
      <c r="A254" s="11"/>
      <c r="B254" s="12"/>
      <c r="C254" s="12"/>
      <c r="D254" s="12"/>
      <c r="E254" s="9" t="s">
        <v>323</v>
      </c>
      <c r="F254" s="9" t="s">
        <v>15</v>
      </c>
      <c r="G254" s="9" t="s">
        <v>1419</v>
      </c>
      <c r="H254" s="9" t="s">
        <v>326</v>
      </c>
      <c r="I254" s="9" t="s">
        <v>1288</v>
      </c>
      <c r="J254" s="3" t="s">
        <v>1881</v>
      </c>
      <c r="K254" s="13" t="s">
        <v>1420</v>
      </c>
      <c r="L254" s="14" t="s">
        <v>1421</v>
      </c>
      <c r="M254" s="17">
        <f t="shared" si="8"/>
        <v>2.0162037037037117E-2</v>
      </c>
      <c r="N254">
        <f t="shared" si="9"/>
        <v>12</v>
      </c>
    </row>
    <row r="255" spans="1:14" x14ac:dyDescent="0.25">
      <c r="A255" s="11"/>
      <c r="B255" s="12"/>
      <c r="C255" s="9" t="s">
        <v>60</v>
      </c>
      <c r="D255" s="9" t="s">
        <v>61</v>
      </c>
      <c r="E255" s="9" t="s">
        <v>61</v>
      </c>
      <c r="F255" s="9" t="s">
        <v>15</v>
      </c>
      <c r="G255" s="10" t="s">
        <v>12</v>
      </c>
      <c r="H255" s="5"/>
      <c r="I255" s="5"/>
      <c r="J255" s="6"/>
      <c r="K255" s="7"/>
      <c r="L255" s="8"/>
    </row>
    <row r="256" spans="1:14" x14ac:dyDescent="0.25">
      <c r="A256" s="11"/>
      <c r="B256" s="12"/>
      <c r="C256" s="12"/>
      <c r="D256" s="12"/>
      <c r="E256" s="12"/>
      <c r="F256" s="12"/>
      <c r="G256" s="9" t="s">
        <v>1024</v>
      </c>
      <c r="H256" s="9" t="s">
        <v>70</v>
      </c>
      <c r="I256" s="9" t="s">
        <v>905</v>
      </c>
      <c r="J256" s="3" t="s">
        <v>1881</v>
      </c>
      <c r="K256" s="13" t="s">
        <v>1025</v>
      </c>
      <c r="L256" s="14" t="s">
        <v>1026</v>
      </c>
      <c r="M256" s="17">
        <f t="shared" si="8"/>
        <v>2.4062500000000014E-2</v>
      </c>
      <c r="N256">
        <f t="shared" si="9"/>
        <v>5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1422</v>
      </c>
      <c r="H257" s="9" t="s">
        <v>70</v>
      </c>
      <c r="I257" s="9" t="s">
        <v>1288</v>
      </c>
      <c r="J257" s="3" t="s">
        <v>1881</v>
      </c>
      <c r="K257" s="13" t="s">
        <v>1423</v>
      </c>
      <c r="L257" s="14" t="s">
        <v>1424</v>
      </c>
      <c r="M257" s="17">
        <f t="shared" si="8"/>
        <v>1.9699074074074008E-2</v>
      </c>
      <c r="N257">
        <f t="shared" si="9"/>
        <v>15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1695</v>
      </c>
      <c r="H258" s="9" t="s">
        <v>70</v>
      </c>
      <c r="I258" s="9" t="s">
        <v>1613</v>
      </c>
      <c r="J258" s="3" t="s">
        <v>1881</v>
      </c>
      <c r="K258" s="13" t="s">
        <v>1696</v>
      </c>
      <c r="L258" s="14" t="s">
        <v>1697</v>
      </c>
      <c r="M258" s="17">
        <f t="shared" si="8"/>
        <v>1.6006944444444435E-2</v>
      </c>
      <c r="N258">
        <f t="shared" si="9"/>
        <v>2</v>
      </c>
    </row>
    <row r="259" spans="1:14" x14ac:dyDescent="0.25">
      <c r="A259" s="11"/>
      <c r="B259" s="12"/>
      <c r="C259" s="9" t="s">
        <v>1027</v>
      </c>
      <c r="D259" s="9" t="s">
        <v>1028</v>
      </c>
      <c r="E259" s="9" t="s">
        <v>1028</v>
      </c>
      <c r="F259" s="9" t="s">
        <v>15</v>
      </c>
      <c r="G259" s="9" t="s">
        <v>1029</v>
      </c>
      <c r="H259" s="9" t="s">
        <v>70</v>
      </c>
      <c r="I259" s="9" t="s">
        <v>905</v>
      </c>
      <c r="J259" s="3" t="s">
        <v>1881</v>
      </c>
      <c r="K259" s="13" t="s">
        <v>1030</v>
      </c>
      <c r="L259" s="14" t="s">
        <v>1031</v>
      </c>
      <c r="M259" s="17">
        <f t="shared" ref="M259:M322" si="10">L259-K259</f>
        <v>1.6944444444444429E-2</v>
      </c>
      <c r="N259">
        <f t="shared" ref="N259:N322" si="11">HOUR(K259)</f>
        <v>10</v>
      </c>
    </row>
    <row r="260" spans="1:14" x14ac:dyDescent="0.25">
      <c r="A260" s="11"/>
      <c r="B260" s="12"/>
      <c r="C260" s="9" t="s">
        <v>174</v>
      </c>
      <c r="D260" s="9" t="s">
        <v>175</v>
      </c>
      <c r="E260" s="9" t="s">
        <v>175</v>
      </c>
      <c r="F260" s="9" t="s">
        <v>15</v>
      </c>
      <c r="G260" s="9" t="s">
        <v>176</v>
      </c>
      <c r="H260" s="9" t="s">
        <v>70</v>
      </c>
      <c r="I260" s="9" t="s">
        <v>18</v>
      </c>
      <c r="J260" s="3" t="s">
        <v>1881</v>
      </c>
      <c r="K260" s="13" t="s">
        <v>177</v>
      </c>
      <c r="L260" s="14" t="s">
        <v>178</v>
      </c>
      <c r="M260" s="17">
        <f t="shared" si="10"/>
        <v>2.9247685185185224E-2</v>
      </c>
      <c r="N260">
        <f t="shared" si="11"/>
        <v>10</v>
      </c>
    </row>
    <row r="261" spans="1:14" x14ac:dyDescent="0.25">
      <c r="A261" s="11"/>
      <c r="B261" s="12"/>
      <c r="C261" s="9" t="s">
        <v>1698</v>
      </c>
      <c r="D261" s="9" t="s">
        <v>1699</v>
      </c>
      <c r="E261" s="9" t="s">
        <v>1699</v>
      </c>
      <c r="F261" s="9" t="s">
        <v>15</v>
      </c>
      <c r="G261" s="10" t="s">
        <v>12</v>
      </c>
      <c r="H261" s="5"/>
      <c r="I261" s="5"/>
      <c r="J261" s="6"/>
      <c r="K261" s="7"/>
      <c r="L261" s="8"/>
    </row>
    <row r="262" spans="1:14" x14ac:dyDescent="0.25">
      <c r="A262" s="11"/>
      <c r="B262" s="12"/>
      <c r="C262" s="12"/>
      <c r="D262" s="12"/>
      <c r="E262" s="12"/>
      <c r="F262" s="12"/>
      <c r="G262" s="9" t="s">
        <v>1700</v>
      </c>
      <c r="H262" s="9" t="s">
        <v>70</v>
      </c>
      <c r="I262" s="9" t="s">
        <v>1613</v>
      </c>
      <c r="J262" s="3" t="s">
        <v>1881</v>
      </c>
      <c r="K262" s="13" t="s">
        <v>1701</v>
      </c>
      <c r="L262" s="14" t="s">
        <v>1702</v>
      </c>
      <c r="M262" s="17">
        <f t="shared" si="10"/>
        <v>3.7083333333333357E-2</v>
      </c>
      <c r="N262">
        <f t="shared" si="11"/>
        <v>8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1703</v>
      </c>
      <c r="H263" s="9" t="s">
        <v>70</v>
      </c>
      <c r="I263" s="9" t="s">
        <v>1613</v>
      </c>
      <c r="J263" s="3" t="s">
        <v>1881</v>
      </c>
      <c r="K263" s="13" t="s">
        <v>1704</v>
      </c>
      <c r="L263" s="14" t="s">
        <v>1705</v>
      </c>
      <c r="M263" s="17">
        <f t="shared" si="10"/>
        <v>1.7337962962962972E-2</v>
      </c>
      <c r="N263">
        <f t="shared" si="11"/>
        <v>15</v>
      </c>
    </row>
    <row r="264" spans="1:14" x14ac:dyDescent="0.25">
      <c r="A264" s="11"/>
      <c r="B264" s="12"/>
      <c r="C264" s="9" t="s">
        <v>179</v>
      </c>
      <c r="D264" s="9" t="s">
        <v>180</v>
      </c>
      <c r="E264" s="9" t="s">
        <v>180</v>
      </c>
      <c r="F264" s="9" t="s">
        <v>15</v>
      </c>
      <c r="G264" s="10" t="s">
        <v>12</v>
      </c>
      <c r="H264" s="5"/>
      <c r="I264" s="5"/>
      <c r="J264" s="6"/>
      <c r="K264" s="7"/>
      <c r="L264" s="8"/>
    </row>
    <row r="265" spans="1:14" x14ac:dyDescent="0.25">
      <c r="A265" s="11"/>
      <c r="B265" s="12"/>
      <c r="C265" s="12"/>
      <c r="D265" s="12"/>
      <c r="E265" s="12"/>
      <c r="F265" s="12"/>
      <c r="G265" s="9" t="s">
        <v>181</v>
      </c>
      <c r="H265" s="9" t="s">
        <v>70</v>
      </c>
      <c r="I265" s="9" t="s">
        <v>18</v>
      </c>
      <c r="J265" s="3" t="s">
        <v>1881</v>
      </c>
      <c r="K265" s="13" t="s">
        <v>182</v>
      </c>
      <c r="L265" s="14" t="s">
        <v>183</v>
      </c>
      <c r="M265" s="17">
        <f t="shared" si="10"/>
        <v>2.6793981481481488E-2</v>
      </c>
      <c r="N265">
        <f t="shared" si="11"/>
        <v>15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1032</v>
      </c>
      <c r="H266" s="9" t="s">
        <v>70</v>
      </c>
      <c r="I266" s="9" t="s">
        <v>905</v>
      </c>
      <c r="J266" s="3" t="s">
        <v>1881</v>
      </c>
      <c r="K266" s="13" t="s">
        <v>1033</v>
      </c>
      <c r="L266" s="14" t="s">
        <v>1034</v>
      </c>
      <c r="M266" s="17">
        <f t="shared" si="10"/>
        <v>1.7476851851851882E-2</v>
      </c>
      <c r="N266">
        <f t="shared" si="11"/>
        <v>21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1826</v>
      </c>
      <c r="H267" s="9" t="s">
        <v>70</v>
      </c>
      <c r="I267" s="9" t="s">
        <v>1808</v>
      </c>
      <c r="J267" s="3" t="s">
        <v>1881</v>
      </c>
      <c r="K267" s="13" t="s">
        <v>1827</v>
      </c>
      <c r="L267" s="14" t="s">
        <v>1828</v>
      </c>
      <c r="M267" s="17">
        <f t="shared" si="10"/>
        <v>2.259259259259272E-2</v>
      </c>
      <c r="N267">
        <f t="shared" si="11"/>
        <v>12</v>
      </c>
    </row>
    <row r="268" spans="1:14" x14ac:dyDescent="0.25">
      <c r="A268" s="11"/>
      <c r="B268" s="12"/>
      <c r="C268" s="9" t="s">
        <v>184</v>
      </c>
      <c r="D268" s="9" t="s">
        <v>185</v>
      </c>
      <c r="E268" s="9" t="s">
        <v>185</v>
      </c>
      <c r="F268" s="9" t="s">
        <v>15</v>
      </c>
      <c r="G268" s="10" t="s">
        <v>12</v>
      </c>
      <c r="H268" s="5"/>
      <c r="I268" s="5"/>
      <c r="J268" s="6"/>
      <c r="K268" s="7"/>
      <c r="L268" s="8"/>
    </row>
    <row r="269" spans="1:14" x14ac:dyDescent="0.25">
      <c r="A269" s="11"/>
      <c r="B269" s="12"/>
      <c r="C269" s="12"/>
      <c r="D269" s="12"/>
      <c r="E269" s="12"/>
      <c r="F269" s="12"/>
      <c r="G269" s="9" t="s">
        <v>186</v>
      </c>
      <c r="H269" s="9" t="s">
        <v>70</v>
      </c>
      <c r="I269" s="9" t="s">
        <v>18</v>
      </c>
      <c r="J269" s="3" t="s">
        <v>1881</v>
      </c>
      <c r="K269" s="13" t="s">
        <v>187</v>
      </c>
      <c r="L269" s="14" t="s">
        <v>188</v>
      </c>
      <c r="M269" s="17">
        <f t="shared" si="10"/>
        <v>3.1782407407407454E-2</v>
      </c>
      <c r="N269">
        <f t="shared" si="11"/>
        <v>13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601</v>
      </c>
      <c r="H270" s="9" t="s">
        <v>70</v>
      </c>
      <c r="I270" s="9" t="s">
        <v>478</v>
      </c>
      <c r="J270" s="3" t="s">
        <v>1881</v>
      </c>
      <c r="K270" s="13" t="s">
        <v>602</v>
      </c>
      <c r="L270" s="14" t="s">
        <v>603</v>
      </c>
      <c r="M270" s="17">
        <f t="shared" si="10"/>
        <v>1.6145833333333304E-2</v>
      </c>
      <c r="N270">
        <f t="shared" si="11"/>
        <v>13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1425</v>
      </c>
      <c r="H271" s="9" t="s">
        <v>70</v>
      </c>
      <c r="I271" s="9" t="s">
        <v>1288</v>
      </c>
      <c r="J271" s="3" t="s">
        <v>1881</v>
      </c>
      <c r="K271" s="13" t="s">
        <v>1426</v>
      </c>
      <c r="L271" s="14" t="s">
        <v>1427</v>
      </c>
      <c r="M271" s="17">
        <f t="shared" si="10"/>
        <v>2.1168981481481497E-2</v>
      </c>
      <c r="N271">
        <f t="shared" si="11"/>
        <v>9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1706</v>
      </c>
      <c r="H272" s="9" t="s">
        <v>70</v>
      </c>
      <c r="I272" s="9" t="s">
        <v>1613</v>
      </c>
      <c r="J272" s="3" t="s">
        <v>1881</v>
      </c>
      <c r="K272" s="13" t="s">
        <v>1707</v>
      </c>
      <c r="L272" s="14" t="s">
        <v>1708</v>
      </c>
      <c r="M272" s="17">
        <f t="shared" si="10"/>
        <v>1.8888888888888844E-2</v>
      </c>
      <c r="N272">
        <f t="shared" si="11"/>
        <v>9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1709</v>
      </c>
      <c r="H273" s="9" t="s">
        <v>70</v>
      </c>
      <c r="I273" s="9" t="s">
        <v>1613</v>
      </c>
      <c r="J273" s="3" t="s">
        <v>1881</v>
      </c>
      <c r="K273" s="13" t="s">
        <v>1710</v>
      </c>
      <c r="L273" s="14" t="s">
        <v>644</v>
      </c>
      <c r="M273" s="17">
        <f t="shared" si="10"/>
        <v>2.4016203703703609E-2</v>
      </c>
      <c r="N273">
        <f t="shared" si="11"/>
        <v>9</v>
      </c>
    </row>
    <row r="274" spans="1:14" x14ac:dyDescent="0.25">
      <c r="A274" s="11"/>
      <c r="B274" s="12"/>
      <c r="C274" s="9" t="s">
        <v>604</v>
      </c>
      <c r="D274" s="9" t="s">
        <v>605</v>
      </c>
      <c r="E274" s="9" t="s">
        <v>605</v>
      </c>
      <c r="F274" s="9" t="s">
        <v>15</v>
      </c>
      <c r="G274" s="9" t="s">
        <v>606</v>
      </c>
      <c r="H274" s="9" t="s">
        <v>70</v>
      </c>
      <c r="I274" s="9" t="s">
        <v>478</v>
      </c>
      <c r="J274" s="3" t="s">
        <v>1881</v>
      </c>
      <c r="K274" s="13" t="s">
        <v>607</v>
      </c>
      <c r="L274" s="14" t="s">
        <v>608</v>
      </c>
      <c r="M274" s="17">
        <f t="shared" si="10"/>
        <v>4.3067129629629608E-2</v>
      </c>
      <c r="N274">
        <f t="shared" si="11"/>
        <v>6</v>
      </c>
    </row>
    <row r="275" spans="1:14" x14ac:dyDescent="0.25">
      <c r="A275" s="3" t="s">
        <v>189</v>
      </c>
      <c r="B275" s="9" t="s">
        <v>190</v>
      </c>
      <c r="C275" s="10" t="s">
        <v>12</v>
      </c>
      <c r="D275" s="5"/>
      <c r="E275" s="5"/>
      <c r="F275" s="5"/>
      <c r="G275" s="5"/>
      <c r="H275" s="5"/>
      <c r="I275" s="5"/>
      <c r="J275" s="6"/>
      <c r="K275" s="7"/>
      <c r="L275" s="8"/>
    </row>
    <row r="276" spans="1:14" x14ac:dyDescent="0.25">
      <c r="A276" s="11"/>
      <c r="B276" s="12"/>
      <c r="C276" s="9" t="s">
        <v>191</v>
      </c>
      <c r="D276" s="9" t="s">
        <v>192</v>
      </c>
      <c r="E276" s="9" t="s">
        <v>192</v>
      </c>
      <c r="F276" s="9" t="s">
        <v>15</v>
      </c>
      <c r="G276" s="10" t="s">
        <v>12</v>
      </c>
      <c r="H276" s="5"/>
      <c r="I276" s="5"/>
      <c r="J276" s="6"/>
      <c r="K276" s="7"/>
      <c r="L276" s="8"/>
    </row>
    <row r="277" spans="1:14" x14ac:dyDescent="0.25">
      <c r="A277" s="11"/>
      <c r="B277" s="12"/>
      <c r="C277" s="12"/>
      <c r="D277" s="12"/>
      <c r="E277" s="12"/>
      <c r="F277" s="12"/>
      <c r="G277" s="9" t="s">
        <v>193</v>
      </c>
      <c r="H277" s="9" t="s">
        <v>70</v>
      </c>
      <c r="I277" s="9" t="s">
        <v>18</v>
      </c>
      <c r="J277" s="3" t="s">
        <v>1881</v>
      </c>
      <c r="K277" s="13" t="s">
        <v>194</v>
      </c>
      <c r="L277" s="14" t="s">
        <v>195</v>
      </c>
      <c r="M277" s="17">
        <f t="shared" si="10"/>
        <v>1.2349537037037062E-2</v>
      </c>
      <c r="N277">
        <f t="shared" si="11"/>
        <v>5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196</v>
      </c>
      <c r="H278" s="9" t="s">
        <v>70</v>
      </c>
      <c r="I278" s="9" t="s">
        <v>18</v>
      </c>
      <c r="J278" s="3" t="s">
        <v>1881</v>
      </c>
      <c r="K278" s="13" t="s">
        <v>197</v>
      </c>
      <c r="L278" s="14" t="s">
        <v>198</v>
      </c>
      <c r="M278" s="17">
        <f t="shared" si="10"/>
        <v>3.4675925925925943E-2</v>
      </c>
      <c r="N278">
        <f t="shared" si="11"/>
        <v>11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199</v>
      </c>
      <c r="H279" s="9" t="s">
        <v>70</v>
      </c>
      <c r="I279" s="9" t="s">
        <v>18</v>
      </c>
      <c r="J279" s="3" t="s">
        <v>1881</v>
      </c>
      <c r="K279" s="13" t="s">
        <v>200</v>
      </c>
      <c r="L279" s="14" t="s">
        <v>201</v>
      </c>
      <c r="M279" s="17">
        <f t="shared" si="10"/>
        <v>2.7071759259259309E-2</v>
      </c>
      <c r="N279">
        <f t="shared" si="11"/>
        <v>14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202</v>
      </c>
      <c r="H280" s="9" t="s">
        <v>70</v>
      </c>
      <c r="I280" s="9" t="s">
        <v>18</v>
      </c>
      <c r="J280" s="3" t="s">
        <v>1881</v>
      </c>
      <c r="K280" s="13" t="s">
        <v>203</v>
      </c>
      <c r="L280" s="14" t="s">
        <v>204</v>
      </c>
      <c r="M280" s="17">
        <f t="shared" si="10"/>
        <v>1.1006944444444389E-2</v>
      </c>
      <c r="N280">
        <f t="shared" si="11"/>
        <v>17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609</v>
      </c>
      <c r="H281" s="9" t="s">
        <v>70</v>
      </c>
      <c r="I281" s="9" t="s">
        <v>478</v>
      </c>
      <c r="J281" s="3" t="s">
        <v>1881</v>
      </c>
      <c r="K281" s="13" t="s">
        <v>610</v>
      </c>
      <c r="L281" s="14" t="s">
        <v>611</v>
      </c>
      <c r="M281" s="17">
        <f t="shared" si="10"/>
        <v>1.6967592592592562E-2</v>
      </c>
      <c r="N281">
        <f t="shared" si="11"/>
        <v>4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612</v>
      </c>
      <c r="H282" s="9" t="s">
        <v>70</v>
      </c>
      <c r="I282" s="9" t="s">
        <v>478</v>
      </c>
      <c r="J282" s="3" t="s">
        <v>1881</v>
      </c>
      <c r="K282" s="13" t="s">
        <v>613</v>
      </c>
      <c r="L282" s="14" t="s">
        <v>614</v>
      </c>
      <c r="M282" s="17">
        <f t="shared" si="10"/>
        <v>1.4236111111111116E-2</v>
      </c>
      <c r="N282">
        <f t="shared" si="11"/>
        <v>6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615</v>
      </c>
      <c r="H283" s="9" t="s">
        <v>70</v>
      </c>
      <c r="I283" s="9" t="s">
        <v>478</v>
      </c>
      <c r="J283" s="3" t="s">
        <v>1881</v>
      </c>
      <c r="K283" s="13" t="s">
        <v>616</v>
      </c>
      <c r="L283" s="14" t="s">
        <v>617</v>
      </c>
      <c r="M283" s="17">
        <f t="shared" si="10"/>
        <v>2.098379629629632E-2</v>
      </c>
      <c r="N283">
        <f t="shared" si="11"/>
        <v>7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618</v>
      </c>
      <c r="H284" s="9" t="s">
        <v>70</v>
      </c>
      <c r="I284" s="9" t="s">
        <v>478</v>
      </c>
      <c r="J284" s="3" t="s">
        <v>1881</v>
      </c>
      <c r="K284" s="13" t="s">
        <v>619</v>
      </c>
      <c r="L284" s="14" t="s">
        <v>620</v>
      </c>
      <c r="M284" s="17">
        <f t="shared" si="10"/>
        <v>1.9062499999999982E-2</v>
      </c>
      <c r="N284">
        <f t="shared" si="11"/>
        <v>8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621</v>
      </c>
      <c r="H285" s="9" t="s">
        <v>70</v>
      </c>
      <c r="I285" s="9" t="s">
        <v>478</v>
      </c>
      <c r="J285" s="3" t="s">
        <v>1881</v>
      </c>
      <c r="K285" s="13" t="s">
        <v>622</v>
      </c>
      <c r="L285" s="14" t="s">
        <v>623</v>
      </c>
      <c r="M285" s="17">
        <f t="shared" si="10"/>
        <v>2.3900462962962943E-2</v>
      </c>
      <c r="N285">
        <f t="shared" si="11"/>
        <v>8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624</v>
      </c>
      <c r="H286" s="9" t="s">
        <v>70</v>
      </c>
      <c r="I286" s="9" t="s">
        <v>478</v>
      </c>
      <c r="J286" s="3" t="s">
        <v>1881</v>
      </c>
      <c r="K286" s="13" t="s">
        <v>625</v>
      </c>
      <c r="L286" s="14" t="s">
        <v>626</v>
      </c>
      <c r="M286" s="17">
        <f t="shared" si="10"/>
        <v>1.8773148148148233E-2</v>
      </c>
      <c r="N286">
        <f t="shared" si="11"/>
        <v>10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627</v>
      </c>
      <c r="H287" s="9" t="s">
        <v>70</v>
      </c>
      <c r="I287" s="9" t="s">
        <v>478</v>
      </c>
      <c r="J287" s="3" t="s">
        <v>1881</v>
      </c>
      <c r="K287" s="13" t="s">
        <v>628</v>
      </c>
      <c r="L287" s="14" t="s">
        <v>629</v>
      </c>
      <c r="M287" s="17">
        <f t="shared" si="10"/>
        <v>1.2777777777777777E-2</v>
      </c>
      <c r="N287">
        <f t="shared" si="11"/>
        <v>13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630</v>
      </c>
      <c r="H288" s="9" t="s">
        <v>70</v>
      </c>
      <c r="I288" s="9" t="s">
        <v>478</v>
      </c>
      <c r="J288" s="3" t="s">
        <v>1881</v>
      </c>
      <c r="K288" s="13" t="s">
        <v>631</v>
      </c>
      <c r="L288" s="14" t="s">
        <v>632</v>
      </c>
      <c r="M288" s="17">
        <f t="shared" si="10"/>
        <v>1.9687499999999969E-2</v>
      </c>
      <c r="N288">
        <f t="shared" si="11"/>
        <v>13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633</v>
      </c>
      <c r="H289" s="9" t="s">
        <v>70</v>
      </c>
      <c r="I289" s="9" t="s">
        <v>478</v>
      </c>
      <c r="J289" s="3" t="s">
        <v>1881</v>
      </c>
      <c r="K289" s="13" t="s">
        <v>634</v>
      </c>
      <c r="L289" s="14" t="s">
        <v>635</v>
      </c>
      <c r="M289" s="17">
        <f t="shared" si="10"/>
        <v>1.5081018518518396E-2</v>
      </c>
      <c r="N289">
        <f t="shared" si="11"/>
        <v>15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636</v>
      </c>
      <c r="H290" s="9" t="s">
        <v>70</v>
      </c>
      <c r="I290" s="9" t="s">
        <v>478</v>
      </c>
      <c r="J290" s="3" t="s">
        <v>1881</v>
      </c>
      <c r="K290" s="13" t="s">
        <v>637</v>
      </c>
      <c r="L290" s="14" t="s">
        <v>638</v>
      </c>
      <c r="M290" s="17">
        <f t="shared" si="10"/>
        <v>1.0439814814814818E-2</v>
      </c>
      <c r="N290">
        <f t="shared" si="11"/>
        <v>18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1035</v>
      </c>
      <c r="H291" s="9" t="s">
        <v>70</v>
      </c>
      <c r="I291" s="9" t="s">
        <v>905</v>
      </c>
      <c r="J291" s="3" t="s">
        <v>1881</v>
      </c>
      <c r="K291" s="13" t="s">
        <v>1036</v>
      </c>
      <c r="L291" s="14" t="s">
        <v>1037</v>
      </c>
      <c r="M291" s="17">
        <f t="shared" si="10"/>
        <v>1.6307870370370375E-2</v>
      </c>
      <c r="N291">
        <f t="shared" si="11"/>
        <v>5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1038</v>
      </c>
      <c r="H292" s="9" t="s">
        <v>70</v>
      </c>
      <c r="I292" s="9" t="s">
        <v>905</v>
      </c>
      <c r="J292" s="3" t="s">
        <v>1881</v>
      </c>
      <c r="K292" s="13" t="s">
        <v>1039</v>
      </c>
      <c r="L292" s="14" t="s">
        <v>1040</v>
      </c>
      <c r="M292" s="17">
        <f t="shared" si="10"/>
        <v>1.3761574074074079E-2</v>
      </c>
      <c r="N292">
        <f t="shared" si="11"/>
        <v>6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1041</v>
      </c>
      <c r="H293" s="9" t="s">
        <v>70</v>
      </c>
      <c r="I293" s="9" t="s">
        <v>905</v>
      </c>
      <c r="J293" s="3" t="s">
        <v>1881</v>
      </c>
      <c r="K293" s="13" t="s">
        <v>1042</v>
      </c>
      <c r="L293" s="14" t="s">
        <v>1043</v>
      </c>
      <c r="M293" s="17">
        <f t="shared" si="10"/>
        <v>2.0138888888888928E-2</v>
      </c>
      <c r="N293">
        <f t="shared" si="11"/>
        <v>7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1044</v>
      </c>
      <c r="H294" s="9" t="s">
        <v>70</v>
      </c>
      <c r="I294" s="9" t="s">
        <v>905</v>
      </c>
      <c r="J294" s="3" t="s">
        <v>1881</v>
      </c>
      <c r="K294" s="13" t="s">
        <v>1045</v>
      </c>
      <c r="L294" s="14" t="s">
        <v>1046</v>
      </c>
      <c r="M294" s="17">
        <f t="shared" si="10"/>
        <v>1.0543981481481557E-2</v>
      </c>
      <c r="N294">
        <f t="shared" si="11"/>
        <v>8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1047</v>
      </c>
      <c r="H295" s="9" t="s">
        <v>70</v>
      </c>
      <c r="I295" s="9" t="s">
        <v>905</v>
      </c>
      <c r="J295" s="3" t="s">
        <v>1881</v>
      </c>
      <c r="K295" s="13" t="s">
        <v>1048</v>
      </c>
      <c r="L295" s="14" t="s">
        <v>1049</v>
      </c>
      <c r="M295" s="17">
        <f t="shared" si="10"/>
        <v>1.8749999999999989E-2</v>
      </c>
      <c r="N295">
        <f t="shared" si="11"/>
        <v>9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1050</v>
      </c>
      <c r="H296" s="9" t="s">
        <v>70</v>
      </c>
      <c r="I296" s="9" t="s">
        <v>905</v>
      </c>
      <c r="J296" s="3" t="s">
        <v>1881</v>
      </c>
      <c r="K296" s="13" t="s">
        <v>1051</v>
      </c>
      <c r="L296" s="14" t="s">
        <v>1052</v>
      </c>
      <c r="M296" s="17">
        <f t="shared" si="10"/>
        <v>2.719907407407407E-2</v>
      </c>
      <c r="N296">
        <f t="shared" si="11"/>
        <v>10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1053</v>
      </c>
      <c r="H297" s="9" t="s">
        <v>70</v>
      </c>
      <c r="I297" s="9" t="s">
        <v>905</v>
      </c>
      <c r="J297" s="3" t="s">
        <v>1881</v>
      </c>
      <c r="K297" s="13" t="s">
        <v>1054</v>
      </c>
      <c r="L297" s="14" t="s">
        <v>1055</v>
      </c>
      <c r="M297" s="17">
        <f t="shared" si="10"/>
        <v>2.7581018518518463E-2</v>
      </c>
      <c r="N297">
        <f t="shared" si="11"/>
        <v>12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1056</v>
      </c>
      <c r="H298" s="9" t="s">
        <v>70</v>
      </c>
      <c r="I298" s="9" t="s">
        <v>905</v>
      </c>
      <c r="J298" s="3" t="s">
        <v>1881</v>
      </c>
      <c r="K298" s="13" t="s">
        <v>1057</v>
      </c>
      <c r="L298" s="14" t="s">
        <v>1058</v>
      </c>
      <c r="M298" s="17">
        <f t="shared" si="10"/>
        <v>1.3414351851851913E-2</v>
      </c>
      <c r="N298">
        <f t="shared" si="11"/>
        <v>13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1059</v>
      </c>
      <c r="H299" s="9" t="s">
        <v>70</v>
      </c>
      <c r="I299" s="9" t="s">
        <v>905</v>
      </c>
      <c r="J299" s="3" t="s">
        <v>1881</v>
      </c>
      <c r="K299" s="13" t="s">
        <v>1060</v>
      </c>
      <c r="L299" s="14" t="s">
        <v>1061</v>
      </c>
      <c r="M299" s="17">
        <f t="shared" si="10"/>
        <v>1.228009259259244E-2</v>
      </c>
      <c r="N299">
        <f t="shared" si="11"/>
        <v>17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1428</v>
      </c>
      <c r="H300" s="9" t="s">
        <v>70</v>
      </c>
      <c r="I300" s="9" t="s">
        <v>1288</v>
      </c>
      <c r="J300" s="3" t="s">
        <v>1881</v>
      </c>
      <c r="K300" s="13" t="s">
        <v>1429</v>
      </c>
      <c r="L300" s="14" t="s">
        <v>1430</v>
      </c>
      <c r="M300" s="17">
        <f t="shared" si="10"/>
        <v>1.2662037037037055E-2</v>
      </c>
      <c r="N300">
        <f t="shared" si="11"/>
        <v>3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1431</v>
      </c>
      <c r="H301" s="9" t="s">
        <v>70</v>
      </c>
      <c r="I301" s="9" t="s">
        <v>1288</v>
      </c>
      <c r="J301" s="3" t="s">
        <v>1881</v>
      </c>
      <c r="K301" s="13" t="s">
        <v>1432</v>
      </c>
      <c r="L301" s="14" t="s">
        <v>1433</v>
      </c>
      <c r="M301" s="17">
        <f t="shared" si="10"/>
        <v>1.2337962962962856E-2</v>
      </c>
      <c r="N301">
        <f t="shared" si="11"/>
        <v>18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1711</v>
      </c>
      <c r="H302" s="9" t="s">
        <v>70</v>
      </c>
      <c r="I302" s="9" t="s">
        <v>1613</v>
      </c>
      <c r="J302" s="3" t="s">
        <v>1881</v>
      </c>
      <c r="K302" s="13" t="s">
        <v>1712</v>
      </c>
      <c r="L302" s="14" t="s">
        <v>1713</v>
      </c>
      <c r="M302" s="17">
        <f t="shared" si="10"/>
        <v>1.2638888888888866E-2</v>
      </c>
      <c r="N302">
        <f t="shared" si="11"/>
        <v>8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1714</v>
      </c>
      <c r="H303" s="9" t="s">
        <v>70</v>
      </c>
      <c r="I303" s="9" t="s">
        <v>1613</v>
      </c>
      <c r="J303" s="3" t="s">
        <v>1881</v>
      </c>
      <c r="K303" s="13" t="s">
        <v>1715</v>
      </c>
      <c r="L303" s="14" t="s">
        <v>1716</v>
      </c>
      <c r="M303" s="17">
        <f t="shared" si="10"/>
        <v>1.4675925925925926E-2</v>
      </c>
      <c r="N303">
        <f t="shared" si="11"/>
        <v>18</v>
      </c>
    </row>
    <row r="304" spans="1:14" x14ac:dyDescent="0.25">
      <c r="A304" s="11"/>
      <c r="B304" s="12"/>
      <c r="C304" s="9" t="s">
        <v>67</v>
      </c>
      <c r="D304" s="9" t="s">
        <v>68</v>
      </c>
      <c r="E304" s="9" t="s">
        <v>68</v>
      </c>
      <c r="F304" s="9" t="s">
        <v>15</v>
      </c>
      <c r="G304" s="10" t="s">
        <v>12</v>
      </c>
      <c r="H304" s="5"/>
      <c r="I304" s="5"/>
      <c r="J304" s="6"/>
      <c r="K304" s="7"/>
      <c r="L304" s="8"/>
    </row>
    <row r="305" spans="1:14" x14ac:dyDescent="0.25">
      <c r="A305" s="11"/>
      <c r="B305" s="12"/>
      <c r="C305" s="12"/>
      <c r="D305" s="12"/>
      <c r="E305" s="12"/>
      <c r="F305" s="12"/>
      <c r="G305" s="9" t="s">
        <v>205</v>
      </c>
      <c r="H305" s="9" t="s">
        <v>70</v>
      </c>
      <c r="I305" s="9" t="s">
        <v>18</v>
      </c>
      <c r="J305" s="3" t="s">
        <v>1881</v>
      </c>
      <c r="K305" s="13" t="s">
        <v>75</v>
      </c>
      <c r="L305" s="14" t="s">
        <v>206</v>
      </c>
      <c r="M305" s="17">
        <f t="shared" si="10"/>
        <v>1.1840277777777797E-2</v>
      </c>
      <c r="N305">
        <f t="shared" si="11"/>
        <v>6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207</v>
      </c>
      <c r="H306" s="9" t="s">
        <v>70</v>
      </c>
      <c r="I306" s="9" t="s">
        <v>18</v>
      </c>
      <c r="J306" s="3" t="s">
        <v>1881</v>
      </c>
      <c r="K306" s="13" t="s">
        <v>208</v>
      </c>
      <c r="L306" s="14" t="s">
        <v>209</v>
      </c>
      <c r="M306" s="17">
        <f t="shared" si="10"/>
        <v>1.4733796296296342E-2</v>
      </c>
      <c r="N306">
        <f t="shared" si="11"/>
        <v>9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210</v>
      </c>
      <c r="H307" s="9" t="s">
        <v>70</v>
      </c>
      <c r="I307" s="9" t="s">
        <v>18</v>
      </c>
      <c r="J307" s="3" t="s">
        <v>1881</v>
      </c>
      <c r="K307" s="13" t="s">
        <v>211</v>
      </c>
      <c r="L307" s="14" t="s">
        <v>212</v>
      </c>
      <c r="M307" s="17">
        <f t="shared" si="10"/>
        <v>1.4965277777777786E-2</v>
      </c>
      <c r="N307">
        <f t="shared" si="11"/>
        <v>12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213</v>
      </c>
      <c r="H308" s="9" t="s">
        <v>70</v>
      </c>
      <c r="I308" s="9" t="s">
        <v>18</v>
      </c>
      <c r="J308" s="3" t="s">
        <v>1881</v>
      </c>
      <c r="K308" s="13" t="s">
        <v>214</v>
      </c>
      <c r="L308" s="14" t="s">
        <v>215</v>
      </c>
      <c r="M308" s="17">
        <f t="shared" si="10"/>
        <v>1.4247685185185155E-2</v>
      </c>
      <c r="N308">
        <f t="shared" si="11"/>
        <v>15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216</v>
      </c>
      <c r="H309" s="9" t="s">
        <v>70</v>
      </c>
      <c r="I309" s="9" t="s">
        <v>18</v>
      </c>
      <c r="J309" s="3" t="s">
        <v>1881</v>
      </c>
      <c r="K309" s="13" t="s">
        <v>217</v>
      </c>
      <c r="L309" s="14" t="s">
        <v>218</v>
      </c>
      <c r="M309" s="17">
        <f t="shared" si="10"/>
        <v>1.2465277777777839E-2</v>
      </c>
      <c r="N309">
        <f t="shared" si="11"/>
        <v>18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219</v>
      </c>
      <c r="H310" s="9" t="s">
        <v>70</v>
      </c>
      <c r="I310" s="9" t="s">
        <v>18</v>
      </c>
      <c r="J310" s="3" t="s">
        <v>1881</v>
      </c>
      <c r="K310" s="13" t="s">
        <v>220</v>
      </c>
      <c r="L310" s="14" t="s">
        <v>221</v>
      </c>
      <c r="M310" s="17">
        <f t="shared" si="10"/>
        <v>1.2442129629629761E-2</v>
      </c>
      <c r="N310">
        <f t="shared" si="11"/>
        <v>20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639</v>
      </c>
      <c r="H311" s="9" t="s">
        <v>70</v>
      </c>
      <c r="I311" s="9" t="s">
        <v>478</v>
      </c>
      <c r="J311" s="3" t="s">
        <v>1881</v>
      </c>
      <c r="K311" s="13" t="s">
        <v>640</v>
      </c>
      <c r="L311" s="14" t="s">
        <v>641</v>
      </c>
      <c r="M311" s="17">
        <f t="shared" si="10"/>
        <v>1.6874999999999973E-2</v>
      </c>
      <c r="N311">
        <f t="shared" si="11"/>
        <v>6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642</v>
      </c>
      <c r="H312" s="9" t="s">
        <v>70</v>
      </c>
      <c r="I312" s="9" t="s">
        <v>478</v>
      </c>
      <c r="J312" s="3" t="s">
        <v>1881</v>
      </c>
      <c r="K312" s="13" t="s">
        <v>643</v>
      </c>
      <c r="L312" s="14" t="s">
        <v>644</v>
      </c>
      <c r="M312" s="17">
        <f t="shared" si="10"/>
        <v>1.504629629629628E-2</v>
      </c>
      <c r="N312">
        <f t="shared" si="11"/>
        <v>9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645</v>
      </c>
      <c r="H313" s="9" t="s">
        <v>70</v>
      </c>
      <c r="I313" s="9" t="s">
        <v>478</v>
      </c>
      <c r="J313" s="3" t="s">
        <v>1881</v>
      </c>
      <c r="K313" s="13" t="s">
        <v>646</v>
      </c>
      <c r="L313" s="14" t="s">
        <v>647</v>
      </c>
      <c r="M313" s="17">
        <f t="shared" si="10"/>
        <v>1.8391203703703729E-2</v>
      </c>
      <c r="N313">
        <f t="shared" si="11"/>
        <v>12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648</v>
      </c>
      <c r="H314" s="9" t="s">
        <v>70</v>
      </c>
      <c r="I314" s="9" t="s">
        <v>478</v>
      </c>
      <c r="J314" s="3" t="s">
        <v>1881</v>
      </c>
      <c r="K314" s="13" t="s">
        <v>649</v>
      </c>
      <c r="L314" s="14" t="s">
        <v>650</v>
      </c>
      <c r="M314" s="17">
        <f t="shared" si="10"/>
        <v>1.5937500000000049E-2</v>
      </c>
      <c r="N314">
        <f t="shared" si="11"/>
        <v>15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651</v>
      </c>
      <c r="H315" s="9" t="s">
        <v>70</v>
      </c>
      <c r="I315" s="9" t="s">
        <v>478</v>
      </c>
      <c r="J315" s="3" t="s">
        <v>1881</v>
      </c>
      <c r="K315" s="13" t="s">
        <v>652</v>
      </c>
      <c r="L315" s="14" t="s">
        <v>653</v>
      </c>
      <c r="M315" s="17">
        <f t="shared" si="10"/>
        <v>1.2766203703703738E-2</v>
      </c>
      <c r="N315">
        <f t="shared" si="11"/>
        <v>18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654</v>
      </c>
      <c r="H316" s="9" t="s">
        <v>70</v>
      </c>
      <c r="I316" s="9" t="s">
        <v>478</v>
      </c>
      <c r="J316" s="3" t="s">
        <v>1881</v>
      </c>
      <c r="K316" s="13" t="s">
        <v>655</v>
      </c>
      <c r="L316" s="14" t="s">
        <v>656</v>
      </c>
      <c r="M316" s="17">
        <f t="shared" si="10"/>
        <v>1.1793981481481475E-2</v>
      </c>
      <c r="N316">
        <f t="shared" si="11"/>
        <v>20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1062</v>
      </c>
      <c r="H317" s="9" t="s">
        <v>70</v>
      </c>
      <c r="I317" s="9" t="s">
        <v>905</v>
      </c>
      <c r="J317" s="3" t="s">
        <v>1881</v>
      </c>
      <c r="K317" s="13" t="s">
        <v>1063</v>
      </c>
      <c r="L317" s="14" t="s">
        <v>1064</v>
      </c>
      <c r="M317" s="17">
        <f t="shared" si="10"/>
        <v>1.2916666666666687E-2</v>
      </c>
      <c r="N317">
        <f t="shared" si="11"/>
        <v>6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1065</v>
      </c>
      <c r="H318" s="9" t="s">
        <v>70</v>
      </c>
      <c r="I318" s="9" t="s">
        <v>905</v>
      </c>
      <c r="J318" s="3" t="s">
        <v>1881</v>
      </c>
      <c r="K318" s="13" t="s">
        <v>1066</v>
      </c>
      <c r="L318" s="14" t="s">
        <v>1067</v>
      </c>
      <c r="M318" s="17">
        <f t="shared" si="10"/>
        <v>1.7048611111111056E-2</v>
      </c>
      <c r="N318">
        <f t="shared" si="11"/>
        <v>9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1068</v>
      </c>
      <c r="H319" s="9" t="s">
        <v>70</v>
      </c>
      <c r="I319" s="9" t="s">
        <v>905</v>
      </c>
      <c r="J319" s="3" t="s">
        <v>1881</v>
      </c>
      <c r="K319" s="13" t="s">
        <v>1069</v>
      </c>
      <c r="L319" s="14" t="s">
        <v>1070</v>
      </c>
      <c r="M319" s="17">
        <f t="shared" si="10"/>
        <v>1.5706018518518439E-2</v>
      </c>
      <c r="N319">
        <f t="shared" si="11"/>
        <v>11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1071</v>
      </c>
      <c r="H320" s="9" t="s">
        <v>70</v>
      </c>
      <c r="I320" s="9" t="s">
        <v>905</v>
      </c>
      <c r="J320" s="3" t="s">
        <v>1881</v>
      </c>
      <c r="K320" s="13" t="s">
        <v>1072</v>
      </c>
      <c r="L320" s="14" t="s">
        <v>1073</v>
      </c>
      <c r="M320" s="17">
        <f t="shared" si="10"/>
        <v>1.4293981481481421E-2</v>
      </c>
      <c r="N320">
        <f t="shared" si="11"/>
        <v>15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1074</v>
      </c>
      <c r="H321" s="9" t="s">
        <v>70</v>
      </c>
      <c r="I321" s="9" t="s">
        <v>905</v>
      </c>
      <c r="J321" s="3" t="s">
        <v>1881</v>
      </c>
      <c r="K321" s="13" t="s">
        <v>1075</v>
      </c>
      <c r="L321" s="14" t="s">
        <v>1076</v>
      </c>
      <c r="M321" s="17">
        <f t="shared" si="10"/>
        <v>1.40393518518519E-2</v>
      </c>
      <c r="N321">
        <f t="shared" si="11"/>
        <v>17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1077</v>
      </c>
      <c r="H322" s="9" t="s">
        <v>70</v>
      </c>
      <c r="I322" s="9" t="s">
        <v>905</v>
      </c>
      <c r="J322" s="3" t="s">
        <v>1881</v>
      </c>
      <c r="K322" s="13" t="s">
        <v>1078</v>
      </c>
      <c r="L322" s="14" t="s">
        <v>1079</v>
      </c>
      <c r="M322" s="17">
        <f t="shared" si="10"/>
        <v>1.3414351851851913E-2</v>
      </c>
      <c r="N322">
        <f t="shared" si="11"/>
        <v>20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1434</v>
      </c>
      <c r="H323" s="9" t="s">
        <v>70</v>
      </c>
      <c r="I323" s="9" t="s">
        <v>1288</v>
      </c>
      <c r="J323" s="3" t="s">
        <v>1881</v>
      </c>
      <c r="K323" s="13" t="s">
        <v>1435</v>
      </c>
      <c r="L323" s="14" t="s">
        <v>1436</v>
      </c>
      <c r="M323" s="17">
        <f t="shared" ref="M323:M386" si="12">L323-K323</f>
        <v>1.366898148148149E-2</v>
      </c>
      <c r="N323">
        <f t="shared" ref="N323:N386" si="13">HOUR(K323)</f>
        <v>4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1437</v>
      </c>
      <c r="H324" s="9" t="s">
        <v>70</v>
      </c>
      <c r="I324" s="9" t="s">
        <v>1288</v>
      </c>
      <c r="J324" s="3" t="s">
        <v>1881</v>
      </c>
      <c r="K324" s="13" t="s">
        <v>1438</v>
      </c>
      <c r="L324" s="14" t="s">
        <v>1439</v>
      </c>
      <c r="M324" s="17">
        <f t="shared" si="12"/>
        <v>1.628472222222227E-2</v>
      </c>
      <c r="N324">
        <f t="shared" si="13"/>
        <v>5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1440</v>
      </c>
      <c r="H325" s="9" t="s">
        <v>70</v>
      </c>
      <c r="I325" s="9" t="s">
        <v>1288</v>
      </c>
      <c r="J325" s="3" t="s">
        <v>1881</v>
      </c>
      <c r="K325" s="13" t="s">
        <v>1441</v>
      </c>
      <c r="L325" s="14" t="s">
        <v>1442</v>
      </c>
      <c r="M325" s="17">
        <f t="shared" si="12"/>
        <v>1.25925925925926E-2</v>
      </c>
      <c r="N325">
        <f t="shared" si="13"/>
        <v>6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1443</v>
      </c>
      <c r="H326" s="9" t="s">
        <v>70</v>
      </c>
      <c r="I326" s="9" t="s">
        <v>1288</v>
      </c>
      <c r="J326" s="3" t="s">
        <v>1881</v>
      </c>
      <c r="K326" s="13" t="s">
        <v>1444</v>
      </c>
      <c r="L326" s="14" t="s">
        <v>1445</v>
      </c>
      <c r="M326" s="17">
        <f t="shared" si="12"/>
        <v>1.909722222222221E-2</v>
      </c>
      <c r="N326">
        <f t="shared" si="13"/>
        <v>7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1446</v>
      </c>
      <c r="H327" s="9" t="s">
        <v>70</v>
      </c>
      <c r="I327" s="9" t="s">
        <v>1288</v>
      </c>
      <c r="J327" s="3" t="s">
        <v>1881</v>
      </c>
      <c r="K327" s="13" t="s">
        <v>1447</v>
      </c>
      <c r="L327" s="14" t="s">
        <v>1448</v>
      </c>
      <c r="M327" s="17">
        <f t="shared" si="12"/>
        <v>2.4444444444444491E-2</v>
      </c>
      <c r="N327">
        <f t="shared" si="13"/>
        <v>7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1449</v>
      </c>
      <c r="H328" s="9" t="s">
        <v>70</v>
      </c>
      <c r="I328" s="9" t="s">
        <v>1288</v>
      </c>
      <c r="J328" s="3" t="s">
        <v>1881</v>
      </c>
      <c r="K328" s="13" t="s">
        <v>1450</v>
      </c>
      <c r="L328" s="14" t="s">
        <v>1451</v>
      </c>
      <c r="M328" s="17">
        <f t="shared" si="12"/>
        <v>1.2476851851851878E-2</v>
      </c>
      <c r="N328">
        <f t="shared" si="13"/>
        <v>8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1452</v>
      </c>
      <c r="H329" s="9" t="s">
        <v>70</v>
      </c>
      <c r="I329" s="9" t="s">
        <v>1288</v>
      </c>
      <c r="J329" s="3" t="s">
        <v>1881</v>
      </c>
      <c r="K329" s="13" t="s">
        <v>1453</v>
      </c>
      <c r="L329" s="14" t="s">
        <v>1454</v>
      </c>
      <c r="M329" s="17">
        <f t="shared" si="12"/>
        <v>1.354166666666673E-2</v>
      </c>
      <c r="N329">
        <f t="shared" si="13"/>
        <v>9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1455</v>
      </c>
      <c r="H330" s="9" t="s">
        <v>70</v>
      </c>
      <c r="I330" s="9" t="s">
        <v>1288</v>
      </c>
      <c r="J330" s="3" t="s">
        <v>1881</v>
      </c>
      <c r="K330" s="13" t="s">
        <v>1456</v>
      </c>
      <c r="L330" s="14" t="s">
        <v>1457</v>
      </c>
      <c r="M330" s="17">
        <f t="shared" si="12"/>
        <v>1.9872685185185146E-2</v>
      </c>
      <c r="N330">
        <f t="shared" si="13"/>
        <v>10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1458</v>
      </c>
      <c r="H331" s="9" t="s">
        <v>70</v>
      </c>
      <c r="I331" s="9" t="s">
        <v>1288</v>
      </c>
      <c r="J331" s="3" t="s">
        <v>1881</v>
      </c>
      <c r="K331" s="13" t="s">
        <v>1459</v>
      </c>
      <c r="L331" s="14" t="s">
        <v>1460</v>
      </c>
      <c r="M331" s="17">
        <f t="shared" si="12"/>
        <v>1.4201388888888888E-2</v>
      </c>
      <c r="N331">
        <f t="shared" si="13"/>
        <v>10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1461</v>
      </c>
      <c r="H332" s="9" t="s">
        <v>70</v>
      </c>
      <c r="I332" s="9" t="s">
        <v>1288</v>
      </c>
      <c r="J332" s="3" t="s">
        <v>1881</v>
      </c>
      <c r="K332" s="13" t="s">
        <v>1462</v>
      </c>
      <c r="L332" s="14" t="s">
        <v>1463</v>
      </c>
      <c r="M332" s="17">
        <f t="shared" si="12"/>
        <v>2.5509259259259232E-2</v>
      </c>
      <c r="N332">
        <f t="shared" si="13"/>
        <v>10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1464</v>
      </c>
      <c r="H333" s="9" t="s">
        <v>70</v>
      </c>
      <c r="I333" s="9" t="s">
        <v>1288</v>
      </c>
      <c r="J333" s="3" t="s">
        <v>1881</v>
      </c>
      <c r="K333" s="13" t="s">
        <v>1465</v>
      </c>
      <c r="L333" s="14" t="s">
        <v>1466</v>
      </c>
      <c r="M333" s="17">
        <f t="shared" si="12"/>
        <v>1.5995370370370465E-2</v>
      </c>
      <c r="N333">
        <f t="shared" si="13"/>
        <v>11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1467</v>
      </c>
      <c r="H334" s="9" t="s">
        <v>70</v>
      </c>
      <c r="I334" s="9" t="s">
        <v>1288</v>
      </c>
      <c r="J334" s="3" t="s">
        <v>1881</v>
      </c>
      <c r="K334" s="13" t="s">
        <v>1468</v>
      </c>
      <c r="L334" s="14" t="s">
        <v>1469</v>
      </c>
      <c r="M334" s="17">
        <f t="shared" si="12"/>
        <v>1.5451388888888862E-2</v>
      </c>
      <c r="N334">
        <f t="shared" si="13"/>
        <v>12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1470</v>
      </c>
      <c r="H335" s="9" t="s">
        <v>70</v>
      </c>
      <c r="I335" s="9" t="s">
        <v>1288</v>
      </c>
      <c r="J335" s="3" t="s">
        <v>1881</v>
      </c>
      <c r="K335" s="13" t="s">
        <v>1471</v>
      </c>
      <c r="L335" s="14" t="s">
        <v>1472</v>
      </c>
      <c r="M335" s="17">
        <f t="shared" si="12"/>
        <v>1.5891203703703671E-2</v>
      </c>
      <c r="N335">
        <f t="shared" si="13"/>
        <v>13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1473</v>
      </c>
      <c r="H336" s="9" t="s">
        <v>70</v>
      </c>
      <c r="I336" s="9" t="s">
        <v>1288</v>
      </c>
      <c r="J336" s="3" t="s">
        <v>1881</v>
      </c>
      <c r="K336" s="13" t="s">
        <v>1474</v>
      </c>
      <c r="L336" s="14" t="s">
        <v>1475</v>
      </c>
      <c r="M336" s="17">
        <f t="shared" si="12"/>
        <v>1.4699074074074003E-2</v>
      </c>
      <c r="N336">
        <f t="shared" si="13"/>
        <v>13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1476</v>
      </c>
      <c r="H337" s="9" t="s">
        <v>70</v>
      </c>
      <c r="I337" s="9" t="s">
        <v>1288</v>
      </c>
      <c r="J337" s="3" t="s">
        <v>1881</v>
      </c>
      <c r="K337" s="13" t="s">
        <v>1477</v>
      </c>
      <c r="L337" s="14" t="s">
        <v>1478</v>
      </c>
      <c r="M337" s="17">
        <f t="shared" si="12"/>
        <v>1.5810185185185177E-2</v>
      </c>
      <c r="N337">
        <f t="shared" si="13"/>
        <v>13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1479</v>
      </c>
      <c r="H338" s="9" t="s">
        <v>70</v>
      </c>
      <c r="I338" s="9" t="s">
        <v>1288</v>
      </c>
      <c r="J338" s="3" t="s">
        <v>1881</v>
      </c>
      <c r="K338" s="13" t="s">
        <v>1480</v>
      </c>
      <c r="L338" s="14" t="s">
        <v>1481</v>
      </c>
      <c r="M338" s="17">
        <f t="shared" si="12"/>
        <v>1.5555555555555545E-2</v>
      </c>
      <c r="N338">
        <f t="shared" si="13"/>
        <v>15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1482</v>
      </c>
      <c r="H339" s="9" t="s">
        <v>70</v>
      </c>
      <c r="I339" s="9" t="s">
        <v>1288</v>
      </c>
      <c r="J339" s="3" t="s">
        <v>1881</v>
      </c>
      <c r="K339" s="13" t="s">
        <v>1483</v>
      </c>
      <c r="L339" s="14" t="s">
        <v>1484</v>
      </c>
      <c r="M339" s="17">
        <f t="shared" si="12"/>
        <v>1.5231481481481457E-2</v>
      </c>
      <c r="N339">
        <f t="shared" si="13"/>
        <v>18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1869</v>
      </c>
      <c r="H340" s="9" t="s">
        <v>70</v>
      </c>
      <c r="I340" s="9" t="s">
        <v>1851</v>
      </c>
      <c r="J340" s="3" t="s">
        <v>1881</v>
      </c>
      <c r="K340" s="13" t="s">
        <v>1870</v>
      </c>
      <c r="L340" s="14" t="s">
        <v>1115</v>
      </c>
      <c r="M340" s="17">
        <f t="shared" si="12"/>
        <v>1.3171296296296375E-2</v>
      </c>
      <c r="N340">
        <f t="shared" si="13"/>
        <v>10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1871</v>
      </c>
      <c r="H341" s="9" t="s">
        <v>70</v>
      </c>
      <c r="I341" s="9" t="s">
        <v>1851</v>
      </c>
      <c r="J341" s="3" t="s">
        <v>1881</v>
      </c>
      <c r="K341" s="13" t="s">
        <v>1872</v>
      </c>
      <c r="L341" s="14" t="s">
        <v>1873</v>
      </c>
      <c r="M341" s="17">
        <f t="shared" si="12"/>
        <v>1.431712962962961E-2</v>
      </c>
      <c r="N341">
        <f t="shared" si="13"/>
        <v>13</v>
      </c>
    </row>
    <row r="342" spans="1:14" x14ac:dyDescent="0.25">
      <c r="A342" s="11"/>
      <c r="B342" s="12"/>
      <c r="C342" s="9" t="s">
        <v>114</v>
      </c>
      <c r="D342" s="9" t="s">
        <v>115</v>
      </c>
      <c r="E342" s="9" t="s">
        <v>115</v>
      </c>
      <c r="F342" s="9" t="s">
        <v>15</v>
      </c>
      <c r="G342" s="10" t="s">
        <v>12</v>
      </c>
      <c r="H342" s="5"/>
      <c r="I342" s="5"/>
      <c r="J342" s="6"/>
      <c r="K342" s="7"/>
      <c r="L342" s="8"/>
    </row>
    <row r="343" spans="1:14" x14ac:dyDescent="0.25">
      <c r="A343" s="11"/>
      <c r="B343" s="12"/>
      <c r="C343" s="12"/>
      <c r="D343" s="12"/>
      <c r="E343" s="12"/>
      <c r="F343" s="12"/>
      <c r="G343" s="9" t="s">
        <v>222</v>
      </c>
      <c r="H343" s="9" t="s">
        <v>70</v>
      </c>
      <c r="I343" s="9" t="s">
        <v>18</v>
      </c>
      <c r="J343" s="3" t="s">
        <v>1881</v>
      </c>
      <c r="K343" s="13" t="s">
        <v>223</v>
      </c>
      <c r="L343" s="14" t="s">
        <v>224</v>
      </c>
      <c r="M343" s="17">
        <f t="shared" si="12"/>
        <v>1.0590277777777768E-2</v>
      </c>
      <c r="N343">
        <f t="shared" si="13"/>
        <v>4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225</v>
      </c>
      <c r="H344" s="9" t="s">
        <v>70</v>
      </c>
      <c r="I344" s="9" t="s">
        <v>18</v>
      </c>
      <c r="J344" s="3" t="s">
        <v>1881</v>
      </c>
      <c r="K344" s="13" t="s">
        <v>226</v>
      </c>
      <c r="L344" s="14" t="s">
        <v>227</v>
      </c>
      <c r="M344" s="17">
        <f t="shared" si="12"/>
        <v>1.6331018518518536E-2</v>
      </c>
      <c r="N344">
        <f t="shared" si="13"/>
        <v>6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228</v>
      </c>
      <c r="H345" s="9" t="s">
        <v>70</v>
      </c>
      <c r="I345" s="9" t="s">
        <v>18</v>
      </c>
      <c r="J345" s="3" t="s">
        <v>1881</v>
      </c>
      <c r="K345" s="13" t="s">
        <v>229</v>
      </c>
      <c r="L345" s="14" t="s">
        <v>230</v>
      </c>
      <c r="M345" s="17">
        <f t="shared" si="12"/>
        <v>1.1018518518518539E-2</v>
      </c>
      <c r="N345">
        <f t="shared" si="13"/>
        <v>7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231</v>
      </c>
      <c r="H346" s="9" t="s">
        <v>70</v>
      </c>
      <c r="I346" s="9" t="s">
        <v>18</v>
      </c>
      <c r="J346" s="3" t="s">
        <v>1881</v>
      </c>
      <c r="K346" s="13" t="s">
        <v>232</v>
      </c>
      <c r="L346" s="14" t="s">
        <v>233</v>
      </c>
      <c r="M346" s="17">
        <f t="shared" si="12"/>
        <v>1.2673611111111149E-2</v>
      </c>
      <c r="N346">
        <f t="shared" si="13"/>
        <v>8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234</v>
      </c>
      <c r="H347" s="9" t="s">
        <v>70</v>
      </c>
      <c r="I347" s="9" t="s">
        <v>18</v>
      </c>
      <c r="J347" s="3" t="s">
        <v>1881</v>
      </c>
      <c r="K347" s="13" t="s">
        <v>235</v>
      </c>
      <c r="L347" s="14" t="s">
        <v>236</v>
      </c>
      <c r="M347" s="17">
        <f t="shared" si="12"/>
        <v>4.0393518518518579E-2</v>
      </c>
      <c r="N347">
        <f t="shared" si="13"/>
        <v>9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237</v>
      </c>
      <c r="H348" s="9" t="s">
        <v>70</v>
      </c>
      <c r="I348" s="9" t="s">
        <v>18</v>
      </c>
      <c r="J348" s="3" t="s">
        <v>1881</v>
      </c>
      <c r="K348" s="13" t="s">
        <v>238</v>
      </c>
      <c r="L348" s="14" t="s">
        <v>239</v>
      </c>
      <c r="M348" s="17">
        <f t="shared" si="12"/>
        <v>4.7824074074074074E-2</v>
      </c>
      <c r="N348">
        <f t="shared" si="13"/>
        <v>9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240</v>
      </c>
      <c r="H349" s="9" t="s">
        <v>70</v>
      </c>
      <c r="I349" s="9" t="s">
        <v>18</v>
      </c>
      <c r="J349" s="3" t="s">
        <v>1881</v>
      </c>
      <c r="K349" s="13" t="s">
        <v>241</v>
      </c>
      <c r="L349" s="14" t="s">
        <v>242</v>
      </c>
      <c r="M349" s="17">
        <f t="shared" si="12"/>
        <v>3.0057870370370443E-2</v>
      </c>
      <c r="N349">
        <f t="shared" si="13"/>
        <v>14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243</v>
      </c>
      <c r="H350" s="9" t="s">
        <v>70</v>
      </c>
      <c r="I350" s="9" t="s">
        <v>18</v>
      </c>
      <c r="J350" s="3" t="s">
        <v>1881</v>
      </c>
      <c r="K350" s="13" t="s">
        <v>244</v>
      </c>
      <c r="L350" s="14" t="s">
        <v>245</v>
      </c>
      <c r="M350" s="17">
        <f t="shared" si="12"/>
        <v>2.5439814814814832E-2</v>
      </c>
      <c r="N350">
        <f t="shared" si="13"/>
        <v>14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657</v>
      </c>
      <c r="H351" s="9" t="s">
        <v>70</v>
      </c>
      <c r="I351" s="9" t="s">
        <v>478</v>
      </c>
      <c r="J351" s="3" t="s">
        <v>1881</v>
      </c>
      <c r="K351" s="13" t="s">
        <v>658</v>
      </c>
      <c r="L351" s="14" t="s">
        <v>659</v>
      </c>
      <c r="M351" s="17">
        <f t="shared" si="12"/>
        <v>1.2060185185185174E-2</v>
      </c>
      <c r="N351">
        <f t="shared" si="13"/>
        <v>4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660</v>
      </c>
      <c r="H352" s="9" t="s">
        <v>70</v>
      </c>
      <c r="I352" s="9" t="s">
        <v>478</v>
      </c>
      <c r="J352" s="3" t="s">
        <v>1881</v>
      </c>
      <c r="K352" s="13" t="s">
        <v>661</v>
      </c>
      <c r="L352" s="14" t="s">
        <v>662</v>
      </c>
      <c r="M352" s="17">
        <f t="shared" si="12"/>
        <v>1.6689814814814796E-2</v>
      </c>
      <c r="N352">
        <f t="shared" si="13"/>
        <v>4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663</v>
      </c>
      <c r="H353" s="9" t="s">
        <v>70</v>
      </c>
      <c r="I353" s="9" t="s">
        <v>478</v>
      </c>
      <c r="J353" s="3" t="s">
        <v>1881</v>
      </c>
      <c r="K353" s="13" t="s">
        <v>664</v>
      </c>
      <c r="L353" s="14" t="s">
        <v>665</v>
      </c>
      <c r="M353" s="17">
        <f t="shared" si="12"/>
        <v>1.2812499999999949E-2</v>
      </c>
      <c r="N353">
        <f t="shared" si="13"/>
        <v>6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666</v>
      </c>
      <c r="H354" s="9" t="s">
        <v>70</v>
      </c>
      <c r="I354" s="9" t="s">
        <v>478</v>
      </c>
      <c r="J354" s="3" t="s">
        <v>1881</v>
      </c>
      <c r="K354" s="13" t="s">
        <v>667</v>
      </c>
      <c r="L354" s="14" t="s">
        <v>668</v>
      </c>
      <c r="M354" s="17">
        <f t="shared" si="12"/>
        <v>1.7210648148148155E-2</v>
      </c>
      <c r="N354">
        <f t="shared" si="13"/>
        <v>7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669</v>
      </c>
      <c r="H355" s="9" t="s">
        <v>70</v>
      </c>
      <c r="I355" s="9" t="s">
        <v>478</v>
      </c>
      <c r="J355" s="3" t="s">
        <v>1881</v>
      </c>
      <c r="K355" s="13" t="s">
        <v>670</v>
      </c>
      <c r="L355" s="14" t="s">
        <v>671</v>
      </c>
      <c r="M355" s="17">
        <f t="shared" si="12"/>
        <v>3.0254629629629604E-2</v>
      </c>
      <c r="N355">
        <f t="shared" si="13"/>
        <v>8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672</v>
      </c>
      <c r="H356" s="9" t="s">
        <v>70</v>
      </c>
      <c r="I356" s="9" t="s">
        <v>478</v>
      </c>
      <c r="J356" s="3" t="s">
        <v>1881</v>
      </c>
      <c r="K356" s="13" t="s">
        <v>673</v>
      </c>
      <c r="L356" s="14" t="s">
        <v>674</v>
      </c>
      <c r="M356" s="17">
        <f t="shared" si="12"/>
        <v>1.2048611111111107E-2</v>
      </c>
      <c r="N356">
        <f t="shared" si="13"/>
        <v>9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675</v>
      </c>
      <c r="H357" s="9" t="s">
        <v>70</v>
      </c>
      <c r="I357" s="9" t="s">
        <v>478</v>
      </c>
      <c r="J357" s="3" t="s">
        <v>1881</v>
      </c>
      <c r="K357" s="13" t="s">
        <v>676</v>
      </c>
      <c r="L357" s="14" t="s">
        <v>677</v>
      </c>
      <c r="M357" s="17">
        <f t="shared" si="12"/>
        <v>2.9687500000000033E-2</v>
      </c>
      <c r="N357">
        <f t="shared" si="13"/>
        <v>10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1080</v>
      </c>
      <c r="H358" s="9" t="s">
        <v>70</v>
      </c>
      <c r="I358" s="9" t="s">
        <v>905</v>
      </c>
      <c r="J358" s="3" t="s">
        <v>1881</v>
      </c>
      <c r="K358" s="13" t="s">
        <v>1081</v>
      </c>
      <c r="L358" s="14" t="s">
        <v>1082</v>
      </c>
      <c r="M358" s="17">
        <f t="shared" si="12"/>
        <v>1.3888888888888923E-2</v>
      </c>
      <c r="N358">
        <f t="shared" si="13"/>
        <v>4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1083</v>
      </c>
      <c r="H359" s="9" t="s">
        <v>70</v>
      </c>
      <c r="I359" s="9" t="s">
        <v>905</v>
      </c>
      <c r="J359" s="3" t="s">
        <v>1881</v>
      </c>
      <c r="K359" s="13" t="s">
        <v>1084</v>
      </c>
      <c r="L359" s="14" t="s">
        <v>1085</v>
      </c>
      <c r="M359" s="17">
        <f t="shared" si="12"/>
        <v>1.2430555555555556E-2</v>
      </c>
      <c r="N359">
        <f t="shared" si="13"/>
        <v>7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1086</v>
      </c>
      <c r="H360" s="9" t="s">
        <v>70</v>
      </c>
      <c r="I360" s="9" t="s">
        <v>905</v>
      </c>
      <c r="J360" s="3" t="s">
        <v>1881</v>
      </c>
      <c r="K360" s="13" t="s">
        <v>1087</v>
      </c>
      <c r="L360" s="14" t="s">
        <v>1088</v>
      </c>
      <c r="M360" s="17">
        <f t="shared" si="12"/>
        <v>1.2708333333333321E-2</v>
      </c>
      <c r="N360">
        <f t="shared" si="13"/>
        <v>7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1089</v>
      </c>
      <c r="H361" s="9" t="s">
        <v>70</v>
      </c>
      <c r="I361" s="9" t="s">
        <v>905</v>
      </c>
      <c r="J361" s="3" t="s">
        <v>1881</v>
      </c>
      <c r="K361" s="13" t="s">
        <v>1090</v>
      </c>
      <c r="L361" s="14" t="s">
        <v>1091</v>
      </c>
      <c r="M361" s="17">
        <f t="shared" si="12"/>
        <v>2.8240740740740733E-2</v>
      </c>
      <c r="N361">
        <f t="shared" si="13"/>
        <v>8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1092</v>
      </c>
      <c r="H362" s="9" t="s">
        <v>70</v>
      </c>
      <c r="I362" s="9" t="s">
        <v>905</v>
      </c>
      <c r="J362" s="3" t="s">
        <v>1881</v>
      </c>
      <c r="K362" s="13" t="s">
        <v>1093</v>
      </c>
      <c r="L362" s="14" t="s">
        <v>1094</v>
      </c>
      <c r="M362" s="17">
        <f t="shared" si="12"/>
        <v>2.4247685185185164E-2</v>
      </c>
      <c r="N362">
        <f t="shared" si="13"/>
        <v>8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1095</v>
      </c>
      <c r="H363" s="9" t="s">
        <v>70</v>
      </c>
      <c r="I363" s="9" t="s">
        <v>905</v>
      </c>
      <c r="J363" s="3" t="s">
        <v>1881</v>
      </c>
      <c r="K363" s="13" t="s">
        <v>1096</v>
      </c>
      <c r="L363" s="14" t="s">
        <v>1097</v>
      </c>
      <c r="M363" s="17">
        <f t="shared" si="12"/>
        <v>2.712962962962967E-2</v>
      </c>
      <c r="N363">
        <f t="shared" si="13"/>
        <v>9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1485</v>
      </c>
      <c r="H364" s="9" t="s">
        <v>70</v>
      </c>
      <c r="I364" s="9" t="s">
        <v>1288</v>
      </c>
      <c r="J364" s="3" t="s">
        <v>1881</v>
      </c>
      <c r="K364" s="13" t="s">
        <v>1486</v>
      </c>
      <c r="L364" s="14" t="s">
        <v>1487</v>
      </c>
      <c r="M364" s="17">
        <f t="shared" si="12"/>
        <v>1.5763888888888911E-2</v>
      </c>
      <c r="N364">
        <f t="shared" si="13"/>
        <v>4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1488</v>
      </c>
      <c r="H365" s="9" t="s">
        <v>70</v>
      </c>
      <c r="I365" s="9" t="s">
        <v>1288</v>
      </c>
      <c r="J365" s="3" t="s">
        <v>1881</v>
      </c>
      <c r="K365" s="13" t="s">
        <v>1489</v>
      </c>
      <c r="L365" s="14" t="s">
        <v>1490</v>
      </c>
      <c r="M365" s="17">
        <f t="shared" si="12"/>
        <v>2.0428240740740761E-2</v>
      </c>
      <c r="N365">
        <f t="shared" si="13"/>
        <v>4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1491</v>
      </c>
      <c r="H366" s="9" t="s">
        <v>70</v>
      </c>
      <c r="I366" s="9" t="s">
        <v>1288</v>
      </c>
      <c r="J366" s="3" t="s">
        <v>1881</v>
      </c>
      <c r="K366" s="13" t="s">
        <v>1492</v>
      </c>
      <c r="L366" s="14" t="s">
        <v>1493</v>
      </c>
      <c r="M366" s="17">
        <f t="shared" si="12"/>
        <v>1.3344907407407458E-2</v>
      </c>
      <c r="N366">
        <f t="shared" si="13"/>
        <v>6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1494</v>
      </c>
      <c r="H367" s="9" t="s">
        <v>70</v>
      </c>
      <c r="I367" s="9" t="s">
        <v>1288</v>
      </c>
      <c r="J367" s="3" t="s">
        <v>1881</v>
      </c>
      <c r="K367" s="13" t="s">
        <v>1495</v>
      </c>
      <c r="L367" s="14" t="s">
        <v>1496</v>
      </c>
      <c r="M367" s="17">
        <f t="shared" si="12"/>
        <v>2.532407407407411E-2</v>
      </c>
      <c r="N367">
        <f t="shared" si="13"/>
        <v>7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1497</v>
      </c>
      <c r="H368" s="9" t="s">
        <v>70</v>
      </c>
      <c r="I368" s="9" t="s">
        <v>1288</v>
      </c>
      <c r="J368" s="3" t="s">
        <v>1881</v>
      </c>
      <c r="K368" s="13" t="s">
        <v>1498</v>
      </c>
      <c r="L368" s="14" t="s">
        <v>1499</v>
      </c>
      <c r="M368" s="17">
        <f t="shared" si="12"/>
        <v>2.7870370370370379E-2</v>
      </c>
      <c r="N368">
        <f t="shared" si="13"/>
        <v>7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1500</v>
      </c>
      <c r="H369" s="9" t="s">
        <v>70</v>
      </c>
      <c r="I369" s="9" t="s">
        <v>1288</v>
      </c>
      <c r="J369" s="3" t="s">
        <v>1881</v>
      </c>
      <c r="K369" s="13" t="s">
        <v>1501</v>
      </c>
      <c r="L369" s="14" t="s">
        <v>1502</v>
      </c>
      <c r="M369" s="17">
        <f t="shared" si="12"/>
        <v>2.1608796296296306E-2</v>
      </c>
      <c r="N369">
        <f t="shared" si="13"/>
        <v>8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1503</v>
      </c>
      <c r="H370" s="9" t="s">
        <v>70</v>
      </c>
      <c r="I370" s="9" t="s">
        <v>1288</v>
      </c>
      <c r="J370" s="3" t="s">
        <v>1881</v>
      </c>
      <c r="K370" s="13" t="s">
        <v>1504</v>
      </c>
      <c r="L370" s="14" t="s">
        <v>1505</v>
      </c>
      <c r="M370" s="17">
        <f t="shared" si="12"/>
        <v>2.0081018518518512E-2</v>
      </c>
      <c r="N370">
        <f t="shared" si="13"/>
        <v>15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1506</v>
      </c>
      <c r="H371" s="9" t="s">
        <v>70</v>
      </c>
      <c r="I371" s="9" t="s">
        <v>1288</v>
      </c>
      <c r="J371" s="3" t="s">
        <v>1881</v>
      </c>
      <c r="K371" s="13" t="s">
        <v>1507</v>
      </c>
      <c r="L371" s="14" t="s">
        <v>1508</v>
      </c>
      <c r="M371" s="17">
        <f t="shared" si="12"/>
        <v>2.2499999999999964E-2</v>
      </c>
      <c r="N371">
        <f t="shared" si="13"/>
        <v>15</v>
      </c>
    </row>
    <row r="372" spans="1:14" x14ac:dyDescent="0.25">
      <c r="A372" s="11"/>
      <c r="B372" s="12"/>
      <c r="C372" s="9" t="s">
        <v>678</v>
      </c>
      <c r="D372" s="9" t="s">
        <v>679</v>
      </c>
      <c r="E372" s="9" t="s">
        <v>679</v>
      </c>
      <c r="F372" s="9" t="s">
        <v>15</v>
      </c>
      <c r="G372" s="9" t="s">
        <v>680</v>
      </c>
      <c r="H372" s="9" t="s">
        <v>70</v>
      </c>
      <c r="I372" s="9" t="s">
        <v>478</v>
      </c>
      <c r="J372" s="3" t="s">
        <v>1881</v>
      </c>
      <c r="K372" s="13" t="s">
        <v>681</v>
      </c>
      <c r="L372" s="14" t="s">
        <v>682</v>
      </c>
      <c r="M372" s="17">
        <f t="shared" si="12"/>
        <v>2.9062499999999936E-2</v>
      </c>
      <c r="N372">
        <f t="shared" si="13"/>
        <v>11</v>
      </c>
    </row>
    <row r="373" spans="1:14" x14ac:dyDescent="0.25">
      <c r="A373" s="11"/>
      <c r="B373" s="12"/>
      <c r="C373" s="9" t="s">
        <v>128</v>
      </c>
      <c r="D373" s="9" t="s">
        <v>129</v>
      </c>
      <c r="E373" s="10" t="s">
        <v>12</v>
      </c>
      <c r="F373" s="5"/>
      <c r="G373" s="5"/>
      <c r="H373" s="5"/>
      <c r="I373" s="5"/>
      <c r="J373" s="6"/>
      <c r="K373" s="7"/>
      <c r="L373" s="8"/>
    </row>
    <row r="374" spans="1:14" x14ac:dyDescent="0.25">
      <c r="A374" s="11"/>
      <c r="B374" s="12"/>
      <c r="C374" s="12"/>
      <c r="D374" s="12"/>
      <c r="E374" s="9" t="s">
        <v>246</v>
      </c>
      <c r="F374" s="9" t="s">
        <v>15</v>
      </c>
      <c r="G374" s="10" t="s">
        <v>12</v>
      </c>
      <c r="H374" s="5"/>
      <c r="I374" s="5"/>
      <c r="J374" s="6"/>
      <c r="K374" s="7"/>
      <c r="L374" s="8"/>
    </row>
    <row r="375" spans="1:14" x14ac:dyDescent="0.25">
      <c r="A375" s="11"/>
      <c r="B375" s="12"/>
      <c r="C375" s="12"/>
      <c r="D375" s="12"/>
      <c r="E375" s="12"/>
      <c r="F375" s="12"/>
      <c r="G375" s="9" t="s">
        <v>247</v>
      </c>
      <c r="H375" s="9" t="s">
        <v>70</v>
      </c>
      <c r="I375" s="9" t="s">
        <v>18</v>
      </c>
      <c r="J375" s="3" t="s">
        <v>1881</v>
      </c>
      <c r="K375" s="13" t="s">
        <v>248</v>
      </c>
      <c r="L375" s="14" t="s">
        <v>249</v>
      </c>
      <c r="M375" s="17">
        <f t="shared" si="12"/>
        <v>1.3784722222222268E-2</v>
      </c>
      <c r="N375">
        <f t="shared" si="13"/>
        <v>15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683</v>
      </c>
      <c r="H376" s="9" t="s">
        <v>70</v>
      </c>
      <c r="I376" s="9" t="s">
        <v>478</v>
      </c>
      <c r="J376" s="3" t="s">
        <v>1881</v>
      </c>
      <c r="K376" s="13" t="s">
        <v>684</v>
      </c>
      <c r="L376" s="14" t="s">
        <v>685</v>
      </c>
      <c r="M376" s="17">
        <f t="shared" si="12"/>
        <v>2.7465277777777741E-2</v>
      </c>
      <c r="N376">
        <f t="shared" si="13"/>
        <v>6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686</v>
      </c>
      <c r="H377" s="9" t="s">
        <v>70</v>
      </c>
      <c r="I377" s="9" t="s">
        <v>478</v>
      </c>
      <c r="J377" s="3" t="s">
        <v>1881</v>
      </c>
      <c r="K377" s="13" t="s">
        <v>687</v>
      </c>
      <c r="L377" s="14" t="s">
        <v>688</v>
      </c>
      <c r="M377" s="17">
        <f t="shared" si="12"/>
        <v>2.2847222222222241E-2</v>
      </c>
      <c r="N377">
        <f t="shared" si="13"/>
        <v>8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689</v>
      </c>
      <c r="H378" s="9" t="s">
        <v>70</v>
      </c>
      <c r="I378" s="9" t="s">
        <v>478</v>
      </c>
      <c r="J378" s="3" t="s">
        <v>1881</v>
      </c>
      <c r="K378" s="13" t="s">
        <v>690</v>
      </c>
      <c r="L378" s="14" t="s">
        <v>691</v>
      </c>
      <c r="M378" s="17">
        <f t="shared" si="12"/>
        <v>1.4976851851851936E-2</v>
      </c>
      <c r="N378">
        <f t="shared" si="13"/>
        <v>10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692</v>
      </c>
      <c r="H379" s="9" t="s">
        <v>70</v>
      </c>
      <c r="I379" s="9" t="s">
        <v>478</v>
      </c>
      <c r="J379" s="3" t="s">
        <v>1881</v>
      </c>
      <c r="K379" s="13" t="s">
        <v>693</v>
      </c>
      <c r="L379" s="14" t="s">
        <v>694</v>
      </c>
      <c r="M379" s="17">
        <f t="shared" si="12"/>
        <v>3.7372685185185217E-2</v>
      </c>
      <c r="N379">
        <f t="shared" si="13"/>
        <v>10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1098</v>
      </c>
      <c r="H380" s="9" t="s">
        <v>70</v>
      </c>
      <c r="I380" s="9" t="s">
        <v>905</v>
      </c>
      <c r="J380" s="3" t="s">
        <v>1881</v>
      </c>
      <c r="K380" s="13" t="s">
        <v>1099</v>
      </c>
      <c r="L380" s="14" t="s">
        <v>1100</v>
      </c>
      <c r="M380" s="17">
        <f t="shared" si="12"/>
        <v>1.877314814814815E-2</v>
      </c>
      <c r="N380">
        <f t="shared" si="13"/>
        <v>3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1101</v>
      </c>
      <c r="H381" s="9" t="s">
        <v>70</v>
      </c>
      <c r="I381" s="9" t="s">
        <v>905</v>
      </c>
      <c r="J381" s="3" t="s">
        <v>1881</v>
      </c>
      <c r="K381" s="13" t="s">
        <v>1102</v>
      </c>
      <c r="L381" s="14" t="s">
        <v>1103</v>
      </c>
      <c r="M381" s="17">
        <f t="shared" si="12"/>
        <v>1.7569444444444471E-2</v>
      </c>
      <c r="N381">
        <f t="shared" si="13"/>
        <v>6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1104</v>
      </c>
      <c r="H382" s="9" t="s">
        <v>70</v>
      </c>
      <c r="I382" s="9" t="s">
        <v>905</v>
      </c>
      <c r="J382" s="3" t="s">
        <v>1881</v>
      </c>
      <c r="K382" s="13" t="s">
        <v>1105</v>
      </c>
      <c r="L382" s="14" t="s">
        <v>1106</v>
      </c>
      <c r="M382" s="17">
        <f t="shared" si="12"/>
        <v>2.0590277777777777E-2</v>
      </c>
      <c r="N382">
        <f t="shared" si="13"/>
        <v>6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1107</v>
      </c>
      <c r="H383" s="9" t="s">
        <v>70</v>
      </c>
      <c r="I383" s="9" t="s">
        <v>905</v>
      </c>
      <c r="J383" s="3" t="s">
        <v>1881</v>
      </c>
      <c r="K383" s="13" t="s">
        <v>1108</v>
      </c>
      <c r="L383" s="14" t="s">
        <v>1109</v>
      </c>
      <c r="M383" s="17">
        <f t="shared" si="12"/>
        <v>2.7638888888888935E-2</v>
      </c>
      <c r="N383">
        <f t="shared" si="13"/>
        <v>9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1110</v>
      </c>
      <c r="H384" s="9" t="s">
        <v>70</v>
      </c>
      <c r="I384" s="9" t="s">
        <v>905</v>
      </c>
      <c r="J384" s="3" t="s">
        <v>1881</v>
      </c>
      <c r="K384" s="13" t="s">
        <v>1111</v>
      </c>
      <c r="L384" s="14" t="s">
        <v>1112</v>
      </c>
      <c r="M384" s="17">
        <f t="shared" si="12"/>
        <v>2.50231481481481E-2</v>
      </c>
      <c r="N384">
        <f t="shared" si="13"/>
        <v>9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1113</v>
      </c>
      <c r="H385" s="9" t="s">
        <v>70</v>
      </c>
      <c r="I385" s="9" t="s">
        <v>905</v>
      </c>
      <c r="J385" s="3" t="s">
        <v>1881</v>
      </c>
      <c r="K385" s="13" t="s">
        <v>1114</v>
      </c>
      <c r="L385" s="14" t="s">
        <v>1115</v>
      </c>
      <c r="M385" s="17">
        <f t="shared" si="12"/>
        <v>1.3726851851851851E-2</v>
      </c>
      <c r="N385">
        <f t="shared" si="13"/>
        <v>10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1116</v>
      </c>
      <c r="H386" s="9" t="s">
        <v>70</v>
      </c>
      <c r="I386" s="9" t="s">
        <v>905</v>
      </c>
      <c r="J386" s="3" t="s">
        <v>1881</v>
      </c>
      <c r="K386" s="13" t="s">
        <v>1117</v>
      </c>
      <c r="L386" s="14" t="s">
        <v>1118</v>
      </c>
      <c r="M386" s="17">
        <f t="shared" si="12"/>
        <v>1.40393518518519E-2</v>
      </c>
      <c r="N386">
        <f t="shared" si="13"/>
        <v>13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1509</v>
      </c>
      <c r="H387" s="9" t="s">
        <v>70</v>
      </c>
      <c r="I387" s="9" t="s">
        <v>1288</v>
      </c>
      <c r="J387" s="3" t="s">
        <v>1881</v>
      </c>
      <c r="K387" s="13" t="s">
        <v>1510</v>
      </c>
      <c r="L387" s="14" t="s">
        <v>1511</v>
      </c>
      <c r="M387" s="17">
        <f t="shared" ref="M387:M450" si="14">L387-K387</f>
        <v>1.2534722222222239E-2</v>
      </c>
      <c r="N387">
        <f t="shared" ref="N387:N450" si="15">HOUR(K387)</f>
        <v>6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1512</v>
      </c>
      <c r="H388" s="9" t="s">
        <v>70</v>
      </c>
      <c r="I388" s="9" t="s">
        <v>1288</v>
      </c>
      <c r="J388" s="3" t="s">
        <v>1881</v>
      </c>
      <c r="K388" s="13" t="s">
        <v>1513</v>
      </c>
      <c r="L388" s="14" t="s">
        <v>1514</v>
      </c>
      <c r="M388" s="17">
        <f t="shared" si="14"/>
        <v>2.604166666666663E-2</v>
      </c>
      <c r="N388">
        <f t="shared" si="15"/>
        <v>6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1515</v>
      </c>
      <c r="H389" s="9" t="s">
        <v>70</v>
      </c>
      <c r="I389" s="9" t="s">
        <v>1288</v>
      </c>
      <c r="J389" s="3" t="s">
        <v>1881</v>
      </c>
      <c r="K389" s="13" t="s">
        <v>1516</v>
      </c>
      <c r="L389" s="14" t="s">
        <v>1517</v>
      </c>
      <c r="M389" s="17">
        <f t="shared" si="14"/>
        <v>1.6076388888888904E-2</v>
      </c>
      <c r="N389">
        <f t="shared" si="15"/>
        <v>7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1518</v>
      </c>
      <c r="H390" s="9" t="s">
        <v>70</v>
      </c>
      <c r="I390" s="9" t="s">
        <v>1288</v>
      </c>
      <c r="J390" s="3" t="s">
        <v>1881</v>
      </c>
      <c r="K390" s="13" t="s">
        <v>1519</v>
      </c>
      <c r="L390" s="14" t="s">
        <v>1520</v>
      </c>
      <c r="M390" s="17">
        <f t="shared" si="14"/>
        <v>1.5868055555555538E-2</v>
      </c>
      <c r="N390">
        <f t="shared" si="15"/>
        <v>7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1717</v>
      </c>
      <c r="H391" s="9" t="s">
        <v>70</v>
      </c>
      <c r="I391" s="9" t="s">
        <v>1613</v>
      </c>
      <c r="J391" s="3" t="s">
        <v>1881</v>
      </c>
      <c r="K391" s="13" t="s">
        <v>1718</v>
      </c>
      <c r="L391" s="14" t="s">
        <v>1719</v>
      </c>
      <c r="M391" s="17">
        <f t="shared" si="14"/>
        <v>1.6111111111111132E-2</v>
      </c>
      <c r="N391">
        <f t="shared" si="15"/>
        <v>6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1720</v>
      </c>
      <c r="H392" s="9" t="s">
        <v>70</v>
      </c>
      <c r="I392" s="9" t="s">
        <v>1613</v>
      </c>
      <c r="J392" s="3" t="s">
        <v>1881</v>
      </c>
      <c r="K392" s="13" t="s">
        <v>1721</v>
      </c>
      <c r="L392" s="14" t="s">
        <v>1722</v>
      </c>
      <c r="M392" s="17">
        <f t="shared" si="14"/>
        <v>2.3923611111111187E-2</v>
      </c>
      <c r="N392">
        <f t="shared" si="15"/>
        <v>12</v>
      </c>
    </row>
    <row r="393" spans="1:14" x14ac:dyDescent="0.25">
      <c r="A393" s="11"/>
      <c r="B393" s="12"/>
      <c r="C393" s="12"/>
      <c r="D393" s="12"/>
      <c r="E393" s="9" t="s">
        <v>250</v>
      </c>
      <c r="F393" s="9" t="s">
        <v>15</v>
      </c>
      <c r="G393" s="10" t="s">
        <v>12</v>
      </c>
      <c r="H393" s="5"/>
      <c r="I393" s="5"/>
      <c r="J393" s="6"/>
      <c r="K393" s="7"/>
      <c r="L393" s="8"/>
    </row>
    <row r="394" spans="1:14" x14ac:dyDescent="0.25">
      <c r="A394" s="11"/>
      <c r="B394" s="12"/>
      <c r="C394" s="12"/>
      <c r="D394" s="12"/>
      <c r="E394" s="12"/>
      <c r="F394" s="12"/>
      <c r="G394" s="9" t="s">
        <v>251</v>
      </c>
      <c r="H394" s="9" t="s">
        <v>70</v>
      </c>
      <c r="I394" s="9" t="s">
        <v>18</v>
      </c>
      <c r="J394" s="3" t="s">
        <v>1881</v>
      </c>
      <c r="K394" s="13" t="s">
        <v>252</v>
      </c>
      <c r="L394" s="14" t="s">
        <v>253</v>
      </c>
      <c r="M394" s="17">
        <f t="shared" si="14"/>
        <v>4.9976851851851856E-2</v>
      </c>
      <c r="N394">
        <f t="shared" si="15"/>
        <v>9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254</v>
      </c>
      <c r="H395" s="9" t="s">
        <v>70</v>
      </c>
      <c r="I395" s="9" t="s">
        <v>18</v>
      </c>
      <c r="J395" s="3" t="s">
        <v>1881</v>
      </c>
      <c r="K395" s="13" t="s">
        <v>255</v>
      </c>
      <c r="L395" s="14" t="s">
        <v>256</v>
      </c>
      <c r="M395" s="17">
        <f t="shared" si="14"/>
        <v>4.9849537037037039E-2</v>
      </c>
      <c r="N395">
        <f t="shared" si="15"/>
        <v>11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257</v>
      </c>
      <c r="H396" s="9" t="s">
        <v>70</v>
      </c>
      <c r="I396" s="9" t="s">
        <v>18</v>
      </c>
      <c r="J396" s="3" t="s">
        <v>1881</v>
      </c>
      <c r="K396" s="13" t="s">
        <v>258</v>
      </c>
      <c r="L396" s="14" t="s">
        <v>259</v>
      </c>
      <c r="M396" s="17">
        <f t="shared" si="14"/>
        <v>4.4965277777777812E-2</v>
      </c>
      <c r="N396">
        <f t="shared" si="15"/>
        <v>12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260</v>
      </c>
      <c r="H397" s="9" t="s">
        <v>70</v>
      </c>
      <c r="I397" s="9" t="s">
        <v>18</v>
      </c>
      <c r="J397" s="3" t="s">
        <v>1881</v>
      </c>
      <c r="K397" s="13" t="s">
        <v>261</v>
      </c>
      <c r="L397" s="14" t="s">
        <v>262</v>
      </c>
      <c r="M397" s="17">
        <f t="shared" si="14"/>
        <v>3.0578703703703747E-2</v>
      </c>
      <c r="N397">
        <f t="shared" si="15"/>
        <v>14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263</v>
      </c>
      <c r="H398" s="9" t="s">
        <v>70</v>
      </c>
      <c r="I398" s="9" t="s">
        <v>18</v>
      </c>
      <c r="J398" s="3" t="s">
        <v>1881</v>
      </c>
      <c r="K398" s="13" t="s">
        <v>264</v>
      </c>
      <c r="L398" s="14" t="s">
        <v>265</v>
      </c>
      <c r="M398" s="17">
        <f t="shared" si="14"/>
        <v>1.7349537037037122E-2</v>
      </c>
      <c r="N398">
        <f t="shared" si="15"/>
        <v>14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266</v>
      </c>
      <c r="H399" s="9" t="s">
        <v>70</v>
      </c>
      <c r="I399" s="9" t="s">
        <v>18</v>
      </c>
      <c r="J399" s="3" t="s">
        <v>1881</v>
      </c>
      <c r="K399" s="13" t="s">
        <v>267</v>
      </c>
      <c r="L399" s="14" t="s">
        <v>268</v>
      </c>
      <c r="M399" s="17">
        <f t="shared" si="14"/>
        <v>2.0370370370370372E-2</v>
      </c>
      <c r="N399">
        <f t="shared" si="15"/>
        <v>14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695</v>
      </c>
      <c r="H400" s="9" t="s">
        <v>70</v>
      </c>
      <c r="I400" s="9" t="s">
        <v>478</v>
      </c>
      <c r="J400" s="3" t="s">
        <v>1881</v>
      </c>
      <c r="K400" s="13" t="s">
        <v>696</v>
      </c>
      <c r="L400" s="14" t="s">
        <v>697</v>
      </c>
      <c r="M400" s="17">
        <f t="shared" si="14"/>
        <v>1.2881944444444432E-2</v>
      </c>
      <c r="N400">
        <f t="shared" si="15"/>
        <v>5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698</v>
      </c>
      <c r="H401" s="9" t="s">
        <v>70</v>
      </c>
      <c r="I401" s="9" t="s">
        <v>478</v>
      </c>
      <c r="J401" s="3" t="s">
        <v>1881</v>
      </c>
      <c r="K401" s="13" t="s">
        <v>699</v>
      </c>
      <c r="L401" s="14" t="s">
        <v>700</v>
      </c>
      <c r="M401" s="17">
        <f t="shared" si="14"/>
        <v>2.8564814814814821E-2</v>
      </c>
      <c r="N401">
        <f t="shared" si="15"/>
        <v>11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701</v>
      </c>
      <c r="H402" s="9" t="s">
        <v>70</v>
      </c>
      <c r="I402" s="9" t="s">
        <v>478</v>
      </c>
      <c r="J402" s="3" t="s">
        <v>1881</v>
      </c>
      <c r="K402" s="13" t="s">
        <v>702</v>
      </c>
      <c r="L402" s="14" t="s">
        <v>703</v>
      </c>
      <c r="M402" s="17">
        <f t="shared" si="14"/>
        <v>1.2974537037036993E-2</v>
      </c>
      <c r="N402">
        <f t="shared" si="15"/>
        <v>13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704</v>
      </c>
      <c r="H403" s="9" t="s">
        <v>70</v>
      </c>
      <c r="I403" s="9" t="s">
        <v>478</v>
      </c>
      <c r="J403" s="3" t="s">
        <v>1881</v>
      </c>
      <c r="K403" s="13" t="s">
        <v>705</v>
      </c>
      <c r="L403" s="14" t="s">
        <v>706</v>
      </c>
      <c r="M403" s="17">
        <f t="shared" si="14"/>
        <v>2.0335648148148144E-2</v>
      </c>
      <c r="N403">
        <f t="shared" si="15"/>
        <v>14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707</v>
      </c>
      <c r="H404" s="9" t="s">
        <v>70</v>
      </c>
      <c r="I404" s="9" t="s">
        <v>478</v>
      </c>
      <c r="J404" s="3" t="s">
        <v>1881</v>
      </c>
      <c r="K404" s="13" t="s">
        <v>708</v>
      </c>
      <c r="L404" s="14" t="s">
        <v>709</v>
      </c>
      <c r="M404" s="17">
        <f t="shared" si="14"/>
        <v>1.8067129629629641E-2</v>
      </c>
      <c r="N404">
        <f t="shared" si="15"/>
        <v>15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1119</v>
      </c>
      <c r="H405" s="9" t="s">
        <v>70</v>
      </c>
      <c r="I405" s="9" t="s">
        <v>905</v>
      </c>
      <c r="J405" s="3" t="s">
        <v>1881</v>
      </c>
      <c r="K405" s="13" t="s">
        <v>1120</v>
      </c>
      <c r="L405" s="14" t="s">
        <v>1121</v>
      </c>
      <c r="M405" s="17">
        <f t="shared" si="14"/>
        <v>1.7847222222222181E-2</v>
      </c>
      <c r="N405">
        <f t="shared" si="15"/>
        <v>11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1122</v>
      </c>
      <c r="H406" s="9" t="s">
        <v>70</v>
      </c>
      <c r="I406" s="9" t="s">
        <v>905</v>
      </c>
      <c r="J406" s="3" t="s">
        <v>1881</v>
      </c>
      <c r="K406" s="13" t="s">
        <v>1123</v>
      </c>
      <c r="L406" s="14" t="s">
        <v>1124</v>
      </c>
      <c r="M406" s="17">
        <f t="shared" si="14"/>
        <v>1.7719907407407365E-2</v>
      </c>
      <c r="N406">
        <f t="shared" si="15"/>
        <v>12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1125</v>
      </c>
      <c r="H407" s="9" t="s">
        <v>70</v>
      </c>
      <c r="I407" s="9" t="s">
        <v>905</v>
      </c>
      <c r="J407" s="3" t="s">
        <v>1881</v>
      </c>
      <c r="K407" s="13" t="s">
        <v>1126</v>
      </c>
      <c r="L407" s="14" t="s">
        <v>1127</v>
      </c>
      <c r="M407" s="17">
        <f t="shared" si="14"/>
        <v>1.7233796296296289E-2</v>
      </c>
      <c r="N407">
        <f t="shared" si="15"/>
        <v>14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1128</v>
      </c>
      <c r="H408" s="9" t="s">
        <v>70</v>
      </c>
      <c r="I408" s="9" t="s">
        <v>905</v>
      </c>
      <c r="J408" s="3" t="s">
        <v>1881</v>
      </c>
      <c r="K408" s="13" t="s">
        <v>1129</v>
      </c>
      <c r="L408" s="14" t="s">
        <v>1130</v>
      </c>
      <c r="M408" s="17">
        <f t="shared" si="14"/>
        <v>2.9548611111111067E-2</v>
      </c>
      <c r="N408">
        <f t="shared" si="15"/>
        <v>14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1131</v>
      </c>
      <c r="H409" s="9" t="s">
        <v>70</v>
      </c>
      <c r="I409" s="9" t="s">
        <v>905</v>
      </c>
      <c r="J409" s="3" t="s">
        <v>1881</v>
      </c>
      <c r="K409" s="13" t="s">
        <v>1132</v>
      </c>
      <c r="L409" s="14" t="s">
        <v>1133</v>
      </c>
      <c r="M409" s="17">
        <f t="shared" si="14"/>
        <v>1.3287037037036931E-2</v>
      </c>
      <c r="N409">
        <f t="shared" si="15"/>
        <v>15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1521</v>
      </c>
      <c r="H410" s="9" t="s">
        <v>70</v>
      </c>
      <c r="I410" s="9" t="s">
        <v>1288</v>
      </c>
      <c r="J410" s="3" t="s">
        <v>1881</v>
      </c>
      <c r="K410" s="13" t="s">
        <v>1522</v>
      </c>
      <c r="L410" s="14" t="s">
        <v>1523</v>
      </c>
      <c r="M410" s="17">
        <f t="shared" si="14"/>
        <v>2.1458333333333357E-2</v>
      </c>
      <c r="N410">
        <f t="shared" si="15"/>
        <v>9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1524</v>
      </c>
      <c r="H411" s="9" t="s">
        <v>70</v>
      </c>
      <c r="I411" s="9" t="s">
        <v>1288</v>
      </c>
      <c r="J411" s="3" t="s">
        <v>1881</v>
      </c>
      <c r="K411" s="13" t="s">
        <v>1525</v>
      </c>
      <c r="L411" s="14" t="s">
        <v>1526</v>
      </c>
      <c r="M411" s="17">
        <f t="shared" si="14"/>
        <v>1.8530092592592584E-2</v>
      </c>
      <c r="N411">
        <f t="shared" si="15"/>
        <v>10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1527</v>
      </c>
      <c r="H412" s="9" t="s">
        <v>70</v>
      </c>
      <c r="I412" s="9" t="s">
        <v>1288</v>
      </c>
      <c r="J412" s="3" t="s">
        <v>1881</v>
      </c>
      <c r="K412" s="13" t="s">
        <v>1528</v>
      </c>
      <c r="L412" s="14" t="s">
        <v>1529</v>
      </c>
      <c r="M412" s="17">
        <f t="shared" si="14"/>
        <v>2.0104166666666645E-2</v>
      </c>
      <c r="N412">
        <f t="shared" si="15"/>
        <v>11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1530</v>
      </c>
      <c r="H413" s="9" t="s">
        <v>70</v>
      </c>
      <c r="I413" s="9" t="s">
        <v>1288</v>
      </c>
      <c r="J413" s="3" t="s">
        <v>1881</v>
      </c>
      <c r="K413" s="13" t="s">
        <v>1531</v>
      </c>
      <c r="L413" s="14" t="s">
        <v>1532</v>
      </c>
      <c r="M413" s="17">
        <f t="shared" si="14"/>
        <v>1.3668981481481435E-2</v>
      </c>
      <c r="N413">
        <f t="shared" si="15"/>
        <v>12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1533</v>
      </c>
      <c r="H414" s="9" t="s">
        <v>70</v>
      </c>
      <c r="I414" s="9" t="s">
        <v>1288</v>
      </c>
      <c r="J414" s="3" t="s">
        <v>1881</v>
      </c>
      <c r="K414" s="13" t="s">
        <v>1534</v>
      </c>
      <c r="L414" s="14" t="s">
        <v>1535</v>
      </c>
      <c r="M414" s="17">
        <f t="shared" si="14"/>
        <v>1.6817129629629668E-2</v>
      </c>
      <c r="N414">
        <f t="shared" si="15"/>
        <v>15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1536</v>
      </c>
      <c r="H415" s="9" t="s">
        <v>70</v>
      </c>
      <c r="I415" s="9" t="s">
        <v>1288</v>
      </c>
      <c r="J415" s="3" t="s">
        <v>1881</v>
      </c>
      <c r="K415" s="13" t="s">
        <v>1537</v>
      </c>
      <c r="L415" s="14" t="s">
        <v>1538</v>
      </c>
      <c r="M415" s="17">
        <f t="shared" si="14"/>
        <v>1.793981481481477E-2</v>
      </c>
      <c r="N415">
        <f t="shared" si="15"/>
        <v>15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1539</v>
      </c>
      <c r="H416" s="9" t="s">
        <v>70</v>
      </c>
      <c r="I416" s="9" t="s">
        <v>1288</v>
      </c>
      <c r="J416" s="3" t="s">
        <v>1881</v>
      </c>
      <c r="K416" s="13" t="s">
        <v>1540</v>
      </c>
      <c r="L416" s="14" t="s">
        <v>1541</v>
      </c>
      <c r="M416" s="17">
        <f t="shared" si="14"/>
        <v>2.4768518518518468E-2</v>
      </c>
      <c r="N416">
        <f t="shared" si="15"/>
        <v>15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1723</v>
      </c>
      <c r="H417" s="9" t="s">
        <v>70</v>
      </c>
      <c r="I417" s="9" t="s">
        <v>1613</v>
      </c>
      <c r="J417" s="3" t="s">
        <v>1881</v>
      </c>
      <c r="K417" s="13" t="s">
        <v>1724</v>
      </c>
      <c r="L417" s="14" t="s">
        <v>1725</v>
      </c>
      <c r="M417" s="17">
        <f t="shared" si="14"/>
        <v>2.055555555555566E-2</v>
      </c>
      <c r="N417">
        <f t="shared" si="15"/>
        <v>13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1726</v>
      </c>
      <c r="H418" s="9" t="s">
        <v>70</v>
      </c>
      <c r="I418" s="9" t="s">
        <v>1613</v>
      </c>
      <c r="J418" s="3" t="s">
        <v>1881</v>
      </c>
      <c r="K418" s="13" t="s">
        <v>1727</v>
      </c>
      <c r="L418" s="14" t="s">
        <v>1728</v>
      </c>
      <c r="M418" s="17">
        <f t="shared" si="14"/>
        <v>1.4583333333333282E-2</v>
      </c>
      <c r="N418">
        <f t="shared" si="15"/>
        <v>14</v>
      </c>
    </row>
    <row r="419" spans="1:14" x14ac:dyDescent="0.25">
      <c r="A419" s="11"/>
      <c r="B419" s="12"/>
      <c r="C419" s="9" t="s">
        <v>134</v>
      </c>
      <c r="D419" s="9" t="s">
        <v>135</v>
      </c>
      <c r="E419" s="9" t="s">
        <v>135</v>
      </c>
      <c r="F419" s="9" t="s">
        <v>15</v>
      </c>
      <c r="G419" s="10" t="s">
        <v>12</v>
      </c>
      <c r="H419" s="5"/>
      <c r="I419" s="5"/>
      <c r="J419" s="6"/>
      <c r="K419" s="7"/>
      <c r="L419" s="8"/>
    </row>
    <row r="420" spans="1:14" x14ac:dyDescent="0.25">
      <c r="A420" s="11"/>
      <c r="B420" s="12"/>
      <c r="C420" s="12"/>
      <c r="D420" s="12"/>
      <c r="E420" s="12"/>
      <c r="F420" s="12"/>
      <c r="G420" s="9" t="s">
        <v>269</v>
      </c>
      <c r="H420" s="9" t="s">
        <v>70</v>
      </c>
      <c r="I420" s="9" t="s">
        <v>18</v>
      </c>
      <c r="J420" s="3" t="s">
        <v>1881</v>
      </c>
      <c r="K420" s="13" t="s">
        <v>270</v>
      </c>
      <c r="L420" s="14" t="s">
        <v>271</v>
      </c>
      <c r="M420" s="17">
        <f t="shared" si="14"/>
        <v>1.3749999999999984E-2</v>
      </c>
      <c r="N420">
        <f t="shared" si="15"/>
        <v>6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1829</v>
      </c>
      <c r="H421" s="9" t="s">
        <v>70</v>
      </c>
      <c r="I421" s="9" t="s">
        <v>1808</v>
      </c>
      <c r="J421" s="3" t="s">
        <v>1881</v>
      </c>
      <c r="K421" s="13" t="s">
        <v>1830</v>
      </c>
      <c r="L421" s="14" t="s">
        <v>1831</v>
      </c>
      <c r="M421" s="17">
        <f t="shared" si="14"/>
        <v>1.1886574074074063E-2</v>
      </c>
      <c r="N421">
        <f t="shared" si="15"/>
        <v>3</v>
      </c>
    </row>
    <row r="422" spans="1:14" x14ac:dyDescent="0.25">
      <c r="A422" s="11"/>
      <c r="B422" s="12"/>
      <c r="C422" s="9" t="s">
        <v>41</v>
      </c>
      <c r="D422" s="9" t="s">
        <v>42</v>
      </c>
      <c r="E422" s="9" t="s">
        <v>42</v>
      </c>
      <c r="F422" s="9" t="s">
        <v>15</v>
      </c>
      <c r="G422" s="10" t="s">
        <v>12</v>
      </c>
      <c r="H422" s="5"/>
      <c r="I422" s="5"/>
      <c r="J422" s="6"/>
      <c r="K422" s="7"/>
      <c r="L422" s="8"/>
    </row>
    <row r="423" spans="1:14" x14ac:dyDescent="0.25">
      <c r="A423" s="11"/>
      <c r="B423" s="12"/>
      <c r="C423" s="12"/>
      <c r="D423" s="12"/>
      <c r="E423" s="12"/>
      <c r="F423" s="12"/>
      <c r="G423" s="9" t="s">
        <v>272</v>
      </c>
      <c r="H423" s="9" t="s">
        <v>70</v>
      </c>
      <c r="I423" s="9" t="s">
        <v>18</v>
      </c>
      <c r="J423" s="3" t="s">
        <v>1881</v>
      </c>
      <c r="K423" s="13" t="s">
        <v>273</v>
      </c>
      <c r="L423" s="14" t="s">
        <v>274</v>
      </c>
      <c r="M423" s="17">
        <f t="shared" si="14"/>
        <v>3.6666666666666681E-2</v>
      </c>
      <c r="N423">
        <f t="shared" si="15"/>
        <v>9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1134</v>
      </c>
      <c r="H424" s="9" t="s">
        <v>70</v>
      </c>
      <c r="I424" s="9" t="s">
        <v>905</v>
      </c>
      <c r="J424" s="3" t="s">
        <v>1881</v>
      </c>
      <c r="K424" s="13" t="s">
        <v>1135</v>
      </c>
      <c r="L424" s="14" t="s">
        <v>1136</v>
      </c>
      <c r="M424" s="17">
        <f t="shared" si="14"/>
        <v>1.5138888888888868E-2</v>
      </c>
      <c r="N424">
        <f t="shared" si="15"/>
        <v>11</v>
      </c>
    </row>
    <row r="425" spans="1:14" x14ac:dyDescent="0.25">
      <c r="A425" s="11"/>
      <c r="B425" s="12"/>
      <c r="C425" s="9" t="s">
        <v>139</v>
      </c>
      <c r="D425" s="9" t="s">
        <v>140</v>
      </c>
      <c r="E425" s="9" t="s">
        <v>140</v>
      </c>
      <c r="F425" s="9" t="s">
        <v>15</v>
      </c>
      <c r="G425" s="10" t="s">
        <v>12</v>
      </c>
      <c r="H425" s="5"/>
      <c r="I425" s="5"/>
      <c r="J425" s="6"/>
      <c r="K425" s="7"/>
      <c r="L425" s="8"/>
    </row>
    <row r="426" spans="1:14" x14ac:dyDescent="0.25">
      <c r="A426" s="11"/>
      <c r="B426" s="12"/>
      <c r="C426" s="12"/>
      <c r="D426" s="12"/>
      <c r="E426" s="12"/>
      <c r="F426" s="12"/>
      <c r="G426" s="9" t="s">
        <v>275</v>
      </c>
      <c r="H426" s="9" t="s">
        <v>70</v>
      </c>
      <c r="I426" s="9" t="s">
        <v>18</v>
      </c>
      <c r="J426" s="3" t="s">
        <v>1881</v>
      </c>
      <c r="K426" s="13" t="s">
        <v>276</v>
      </c>
      <c r="L426" s="14" t="s">
        <v>277</v>
      </c>
      <c r="M426" s="17">
        <f t="shared" si="14"/>
        <v>2.6851851851851904E-2</v>
      </c>
      <c r="N426">
        <f t="shared" si="15"/>
        <v>9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278</v>
      </c>
      <c r="H427" s="9" t="s">
        <v>70</v>
      </c>
      <c r="I427" s="9" t="s">
        <v>18</v>
      </c>
      <c r="J427" s="3" t="s">
        <v>1881</v>
      </c>
      <c r="K427" s="13" t="s">
        <v>279</v>
      </c>
      <c r="L427" s="14" t="s">
        <v>280</v>
      </c>
      <c r="M427" s="17">
        <f t="shared" si="14"/>
        <v>3.1053240740740728E-2</v>
      </c>
      <c r="N427">
        <f t="shared" si="15"/>
        <v>9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281</v>
      </c>
      <c r="H428" s="9" t="s">
        <v>70</v>
      </c>
      <c r="I428" s="9" t="s">
        <v>18</v>
      </c>
      <c r="J428" s="3" t="s">
        <v>1881</v>
      </c>
      <c r="K428" s="13" t="s">
        <v>282</v>
      </c>
      <c r="L428" s="14" t="s">
        <v>283</v>
      </c>
      <c r="M428" s="17">
        <f t="shared" si="14"/>
        <v>3.4155092592592584E-2</v>
      </c>
      <c r="N428">
        <f t="shared" si="15"/>
        <v>11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284</v>
      </c>
      <c r="H429" s="9" t="s">
        <v>70</v>
      </c>
      <c r="I429" s="9" t="s">
        <v>18</v>
      </c>
      <c r="J429" s="3" t="s">
        <v>1881</v>
      </c>
      <c r="K429" s="13" t="s">
        <v>285</v>
      </c>
      <c r="L429" s="14" t="s">
        <v>286</v>
      </c>
      <c r="M429" s="17">
        <f t="shared" si="14"/>
        <v>2.1168981481481497E-2</v>
      </c>
      <c r="N429">
        <f t="shared" si="15"/>
        <v>13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287</v>
      </c>
      <c r="H430" s="9" t="s">
        <v>70</v>
      </c>
      <c r="I430" s="9" t="s">
        <v>18</v>
      </c>
      <c r="J430" s="3" t="s">
        <v>1881</v>
      </c>
      <c r="K430" s="13" t="s">
        <v>288</v>
      </c>
      <c r="L430" s="14" t="s">
        <v>289</v>
      </c>
      <c r="M430" s="17">
        <f t="shared" si="14"/>
        <v>2.675925925925926E-2</v>
      </c>
      <c r="N430">
        <f t="shared" si="15"/>
        <v>13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290</v>
      </c>
      <c r="H431" s="9" t="s">
        <v>70</v>
      </c>
      <c r="I431" s="9" t="s">
        <v>18</v>
      </c>
      <c r="J431" s="3" t="s">
        <v>1881</v>
      </c>
      <c r="K431" s="13" t="s">
        <v>291</v>
      </c>
      <c r="L431" s="14" t="s">
        <v>292</v>
      </c>
      <c r="M431" s="17">
        <f t="shared" si="14"/>
        <v>2.0150462962962967E-2</v>
      </c>
      <c r="N431">
        <f t="shared" si="15"/>
        <v>15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293</v>
      </c>
      <c r="H432" s="9" t="s">
        <v>70</v>
      </c>
      <c r="I432" s="9" t="s">
        <v>18</v>
      </c>
      <c r="J432" s="3" t="s">
        <v>1881</v>
      </c>
      <c r="K432" s="13" t="s">
        <v>294</v>
      </c>
      <c r="L432" s="14" t="s">
        <v>295</v>
      </c>
      <c r="M432" s="17">
        <f t="shared" si="14"/>
        <v>2.2673611111111103E-2</v>
      </c>
      <c r="N432">
        <f t="shared" si="15"/>
        <v>16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1137</v>
      </c>
      <c r="H433" s="9" t="s">
        <v>70</v>
      </c>
      <c r="I433" s="9" t="s">
        <v>905</v>
      </c>
      <c r="J433" s="3" t="s">
        <v>1881</v>
      </c>
      <c r="K433" s="13" t="s">
        <v>1138</v>
      </c>
      <c r="L433" s="14" t="s">
        <v>1139</v>
      </c>
      <c r="M433" s="17">
        <f t="shared" si="14"/>
        <v>2.5439814814814832E-2</v>
      </c>
      <c r="N433">
        <f t="shared" si="15"/>
        <v>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1140</v>
      </c>
      <c r="H434" s="9" t="s">
        <v>70</v>
      </c>
      <c r="I434" s="9" t="s">
        <v>905</v>
      </c>
      <c r="J434" s="3" t="s">
        <v>1881</v>
      </c>
      <c r="K434" s="13" t="s">
        <v>1141</v>
      </c>
      <c r="L434" s="14" t="s">
        <v>1142</v>
      </c>
      <c r="M434" s="17">
        <f t="shared" si="14"/>
        <v>1.6134259259259154E-2</v>
      </c>
      <c r="N434">
        <f t="shared" si="15"/>
        <v>23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1542</v>
      </c>
      <c r="H435" s="9" t="s">
        <v>70</v>
      </c>
      <c r="I435" s="9" t="s">
        <v>1288</v>
      </c>
      <c r="J435" s="3" t="s">
        <v>1881</v>
      </c>
      <c r="K435" s="13" t="s">
        <v>1543</v>
      </c>
      <c r="L435" s="14" t="s">
        <v>1544</v>
      </c>
      <c r="M435" s="17">
        <f t="shared" si="14"/>
        <v>1.8784722222222217E-2</v>
      </c>
      <c r="N435">
        <f t="shared" si="15"/>
        <v>3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1729</v>
      </c>
      <c r="H436" s="9" t="s">
        <v>70</v>
      </c>
      <c r="I436" s="9" t="s">
        <v>1613</v>
      </c>
      <c r="J436" s="3" t="s">
        <v>1881</v>
      </c>
      <c r="K436" s="13" t="s">
        <v>1730</v>
      </c>
      <c r="L436" s="14" t="s">
        <v>1067</v>
      </c>
      <c r="M436" s="17">
        <f t="shared" si="14"/>
        <v>1.4849537037037008E-2</v>
      </c>
      <c r="N436">
        <f t="shared" si="15"/>
        <v>9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1731</v>
      </c>
      <c r="H437" s="9" t="s">
        <v>70</v>
      </c>
      <c r="I437" s="9" t="s">
        <v>1613</v>
      </c>
      <c r="J437" s="3" t="s">
        <v>1881</v>
      </c>
      <c r="K437" s="13" t="s">
        <v>1732</v>
      </c>
      <c r="L437" s="14" t="s">
        <v>1733</v>
      </c>
      <c r="M437" s="17">
        <f t="shared" si="14"/>
        <v>1.3796296296296306E-2</v>
      </c>
      <c r="N437">
        <f t="shared" si="15"/>
        <v>13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1832</v>
      </c>
      <c r="H438" s="9" t="s">
        <v>70</v>
      </c>
      <c r="I438" s="9" t="s">
        <v>1808</v>
      </c>
      <c r="J438" s="3" t="s">
        <v>1881</v>
      </c>
      <c r="K438" s="13" t="s">
        <v>1833</v>
      </c>
      <c r="L438" s="14" t="s">
        <v>1834</v>
      </c>
      <c r="M438" s="17">
        <f t="shared" si="14"/>
        <v>1.1875000000000024E-2</v>
      </c>
      <c r="N438">
        <f t="shared" si="15"/>
        <v>8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1835</v>
      </c>
      <c r="H439" s="9" t="s">
        <v>70</v>
      </c>
      <c r="I439" s="9" t="s">
        <v>1808</v>
      </c>
      <c r="J439" s="3" t="s">
        <v>1881</v>
      </c>
      <c r="K439" s="13" t="s">
        <v>1836</v>
      </c>
      <c r="L439" s="14" t="s">
        <v>1837</v>
      </c>
      <c r="M439" s="17">
        <f t="shared" si="14"/>
        <v>1.6296296296296253E-2</v>
      </c>
      <c r="N439">
        <f t="shared" si="15"/>
        <v>12</v>
      </c>
    </row>
    <row r="440" spans="1:14" x14ac:dyDescent="0.25">
      <c r="A440" s="11"/>
      <c r="B440" s="12"/>
      <c r="C440" s="9" t="s">
        <v>46</v>
      </c>
      <c r="D440" s="9" t="s">
        <v>47</v>
      </c>
      <c r="E440" s="10" t="s">
        <v>12</v>
      </c>
      <c r="F440" s="5"/>
      <c r="G440" s="5"/>
      <c r="H440" s="5"/>
      <c r="I440" s="5"/>
      <c r="J440" s="6"/>
      <c r="K440" s="7"/>
      <c r="L440" s="8"/>
    </row>
    <row r="441" spans="1:14" x14ac:dyDescent="0.25">
      <c r="A441" s="11"/>
      <c r="B441" s="12"/>
      <c r="C441" s="12"/>
      <c r="D441" s="12"/>
      <c r="E441" s="9" t="s">
        <v>47</v>
      </c>
      <c r="F441" s="9" t="s">
        <v>15</v>
      </c>
      <c r="G441" s="10" t="s">
        <v>12</v>
      </c>
      <c r="H441" s="5"/>
      <c r="I441" s="5"/>
      <c r="J441" s="6"/>
      <c r="K441" s="7"/>
      <c r="L441" s="8"/>
    </row>
    <row r="442" spans="1:14" x14ac:dyDescent="0.25">
      <c r="A442" s="11"/>
      <c r="B442" s="12"/>
      <c r="C442" s="12"/>
      <c r="D442" s="12"/>
      <c r="E442" s="12"/>
      <c r="F442" s="12"/>
      <c r="G442" s="9" t="s">
        <v>296</v>
      </c>
      <c r="H442" s="9" t="s">
        <v>70</v>
      </c>
      <c r="I442" s="9" t="s">
        <v>18</v>
      </c>
      <c r="J442" s="3" t="s">
        <v>1881</v>
      </c>
      <c r="K442" s="13" t="s">
        <v>297</v>
      </c>
      <c r="L442" s="14" t="s">
        <v>298</v>
      </c>
      <c r="M442" s="17">
        <f t="shared" si="14"/>
        <v>1.591435185185186E-2</v>
      </c>
      <c r="N442">
        <f t="shared" si="15"/>
        <v>4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299</v>
      </c>
      <c r="H443" s="9" t="s">
        <v>70</v>
      </c>
      <c r="I443" s="9" t="s">
        <v>18</v>
      </c>
      <c r="J443" s="3" t="s">
        <v>1881</v>
      </c>
      <c r="K443" s="13" t="s">
        <v>300</v>
      </c>
      <c r="L443" s="14" t="s">
        <v>301</v>
      </c>
      <c r="M443" s="17">
        <f t="shared" si="14"/>
        <v>9.3287037037036447E-3</v>
      </c>
      <c r="N443">
        <f t="shared" si="15"/>
        <v>22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710</v>
      </c>
      <c r="H444" s="9" t="s">
        <v>70</v>
      </c>
      <c r="I444" s="9" t="s">
        <v>478</v>
      </c>
      <c r="J444" s="3" t="s">
        <v>1881</v>
      </c>
      <c r="K444" s="13" t="s">
        <v>711</v>
      </c>
      <c r="L444" s="14" t="s">
        <v>712</v>
      </c>
      <c r="M444" s="17">
        <f t="shared" si="14"/>
        <v>1.877314814814815E-2</v>
      </c>
      <c r="N444">
        <f t="shared" si="15"/>
        <v>2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713</v>
      </c>
      <c r="H445" s="9" t="s">
        <v>70</v>
      </c>
      <c r="I445" s="9" t="s">
        <v>478</v>
      </c>
      <c r="J445" s="3" t="s">
        <v>1881</v>
      </c>
      <c r="K445" s="13" t="s">
        <v>714</v>
      </c>
      <c r="L445" s="14" t="s">
        <v>715</v>
      </c>
      <c r="M445" s="17">
        <f t="shared" si="14"/>
        <v>2.8831018518518547E-2</v>
      </c>
      <c r="N445">
        <f t="shared" si="15"/>
        <v>6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1545</v>
      </c>
      <c r="H446" s="9" t="s">
        <v>70</v>
      </c>
      <c r="I446" s="9" t="s">
        <v>1288</v>
      </c>
      <c r="J446" s="3" t="s">
        <v>1881</v>
      </c>
      <c r="K446" s="13" t="s">
        <v>1546</v>
      </c>
      <c r="L446" s="14" t="s">
        <v>1547</v>
      </c>
      <c r="M446" s="17">
        <f t="shared" si="14"/>
        <v>1.7638888888888982E-2</v>
      </c>
      <c r="N446">
        <f t="shared" si="15"/>
        <v>18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1548</v>
      </c>
      <c r="H447" s="9" t="s">
        <v>70</v>
      </c>
      <c r="I447" s="9" t="s">
        <v>1288</v>
      </c>
      <c r="J447" s="3" t="s">
        <v>1881</v>
      </c>
      <c r="K447" s="13" t="s">
        <v>1549</v>
      </c>
      <c r="L447" s="14" t="s">
        <v>1550</v>
      </c>
      <c r="M447" s="17">
        <f t="shared" si="14"/>
        <v>1.1261574074074021E-2</v>
      </c>
      <c r="N447">
        <f t="shared" si="15"/>
        <v>22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1838</v>
      </c>
      <c r="H448" s="9" t="s">
        <v>70</v>
      </c>
      <c r="I448" s="9" t="s">
        <v>1808</v>
      </c>
      <c r="J448" s="3" t="s">
        <v>1881</v>
      </c>
      <c r="K448" s="13" t="s">
        <v>1839</v>
      </c>
      <c r="L448" s="14" t="s">
        <v>1840</v>
      </c>
      <c r="M448" s="17">
        <f t="shared" si="14"/>
        <v>1.2962962962962954E-2</v>
      </c>
      <c r="N448">
        <f t="shared" si="15"/>
        <v>6</v>
      </c>
    </row>
    <row r="449" spans="1:14" x14ac:dyDescent="0.25">
      <c r="A449" s="11"/>
      <c r="B449" s="12"/>
      <c r="C449" s="12"/>
      <c r="D449" s="12"/>
      <c r="E449" s="9" t="s">
        <v>51</v>
      </c>
      <c r="F449" s="9" t="s">
        <v>15</v>
      </c>
      <c r="G449" s="10" t="s">
        <v>12</v>
      </c>
      <c r="H449" s="5"/>
      <c r="I449" s="5"/>
      <c r="J449" s="6"/>
      <c r="K449" s="7"/>
      <c r="L449" s="8"/>
    </row>
    <row r="450" spans="1:14" x14ac:dyDescent="0.25">
      <c r="A450" s="11"/>
      <c r="B450" s="12"/>
      <c r="C450" s="12"/>
      <c r="D450" s="12"/>
      <c r="E450" s="12"/>
      <c r="F450" s="12"/>
      <c r="G450" s="9" t="s">
        <v>302</v>
      </c>
      <c r="H450" s="9" t="s">
        <v>70</v>
      </c>
      <c r="I450" s="9" t="s">
        <v>18</v>
      </c>
      <c r="J450" s="3" t="s">
        <v>1881</v>
      </c>
      <c r="K450" s="13" t="s">
        <v>303</v>
      </c>
      <c r="L450" s="14" t="s">
        <v>304</v>
      </c>
      <c r="M450" s="17">
        <f t="shared" si="14"/>
        <v>2.270833333333333E-2</v>
      </c>
      <c r="N450">
        <f t="shared" si="15"/>
        <v>5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305</v>
      </c>
      <c r="H451" s="9" t="s">
        <v>70</v>
      </c>
      <c r="I451" s="9" t="s">
        <v>18</v>
      </c>
      <c r="J451" s="3" t="s">
        <v>1881</v>
      </c>
      <c r="K451" s="13" t="s">
        <v>306</v>
      </c>
      <c r="L451" s="14" t="s">
        <v>307</v>
      </c>
      <c r="M451" s="17">
        <f t="shared" ref="M451:M514" si="16">L451-K451</f>
        <v>2.6689814814814805E-2</v>
      </c>
      <c r="N451">
        <f t="shared" ref="N451:N514" si="17">HOUR(K451)</f>
        <v>9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308</v>
      </c>
      <c r="H452" s="9" t="s">
        <v>70</v>
      </c>
      <c r="I452" s="9" t="s">
        <v>18</v>
      </c>
      <c r="J452" s="3" t="s">
        <v>1881</v>
      </c>
      <c r="K452" s="13" t="s">
        <v>309</v>
      </c>
      <c r="L452" s="14" t="s">
        <v>310</v>
      </c>
      <c r="M452" s="17">
        <f t="shared" si="16"/>
        <v>5.4641203703703733E-2</v>
      </c>
      <c r="N452">
        <f t="shared" si="17"/>
        <v>9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716</v>
      </c>
      <c r="H453" s="9" t="s">
        <v>70</v>
      </c>
      <c r="I453" s="9" t="s">
        <v>478</v>
      </c>
      <c r="J453" s="3" t="s">
        <v>1881</v>
      </c>
      <c r="K453" s="13" t="s">
        <v>717</v>
      </c>
      <c r="L453" s="14" t="s">
        <v>718</v>
      </c>
      <c r="M453" s="17">
        <f t="shared" si="16"/>
        <v>1.6435185185185205E-2</v>
      </c>
      <c r="N453">
        <f t="shared" si="17"/>
        <v>2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719</v>
      </c>
      <c r="H454" s="9" t="s">
        <v>70</v>
      </c>
      <c r="I454" s="9" t="s">
        <v>478</v>
      </c>
      <c r="J454" s="3" t="s">
        <v>1881</v>
      </c>
      <c r="K454" s="13" t="s">
        <v>720</v>
      </c>
      <c r="L454" s="14" t="s">
        <v>721</v>
      </c>
      <c r="M454" s="17">
        <f t="shared" si="16"/>
        <v>1.8217592592592646E-2</v>
      </c>
      <c r="N454">
        <f t="shared" si="17"/>
        <v>9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722</v>
      </c>
      <c r="H455" s="9" t="s">
        <v>70</v>
      </c>
      <c r="I455" s="9" t="s">
        <v>478</v>
      </c>
      <c r="J455" s="3" t="s">
        <v>1881</v>
      </c>
      <c r="K455" s="13" t="s">
        <v>723</v>
      </c>
      <c r="L455" s="14" t="s">
        <v>724</v>
      </c>
      <c r="M455" s="17">
        <f t="shared" si="16"/>
        <v>2.3668981481481499E-2</v>
      </c>
      <c r="N455">
        <f t="shared" si="17"/>
        <v>9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725</v>
      </c>
      <c r="H456" s="9" t="s">
        <v>70</v>
      </c>
      <c r="I456" s="9" t="s">
        <v>478</v>
      </c>
      <c r="J456" s="3" t="s">
        <v>1881</v>
      </c>
      <c r="K456" s="13" t="s">
        <v>726</v>
      </c>
      <c r="L456" s="14" t="s">
        <v>727</v>
      </c>
      <c r="M456" s="17">
        <f t="shared" si="16"/>
        <v>1.025462962962953E-2</v>
      </c>
      <c r="N456">
        <f t="shared" si="17"/>
        <v>21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1551</v>
      </c>
      <c r="H457" s="9" t="s">
        <v>70</v>
      </c>
      <c r="I457" s="9" t="s">
        <v>1288</v>
      </c>
      <c r="J457" s="3" t="s">
        <v>1881</v>
      </c>
      <c r="K457" s="13" t="s">
        <v>1552</v>
      </c>
      <c r="L457" s="14" t="s">
        <v>1553</v>
      </c>
      <c r="M457" s="17">
        <f t="shared" si="16"/>
        <v>1.8854166666666644E-2</v>
      </c>
      <c r="N457">
        <f t="shared" si="17"/>
        <v>4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1734</v>
      </c>
      <c r="H458" s="9" t="s">
        <v>70</v>
      </c>
      <c r="I458" s="9" t="s">
        <v>1613</v>
      </c>
      <c r="J458" s="3" t="s">
        <v>1881</v>
      </c>
      <c r="K458" s="13" t="s">
        <v>1735</v>
      </c>
      <c r="L458" s="14" t="s">
        <v>1736</v>
      </c>
      <c r="M458" s="17">
        <f t="shared" si="16"/>
        <v>2.3194444444444462E-2</v>
      </c>
      <c r="N458">
        <f t="shared" si="17"/>
        <v>3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1737</v>
      </c>
      <c r="H459" s="9" t="s">
        <v>70</v>
      </c>
      <c r="I459" s="9" t="s">
        <v>1613</v>
      </c>
      <c r="J459" s="3" t="s">
        <v>1881</v>
      </c>
      <c r="K459" s="13" t="s">
        <v>1738</v>
      </c>
      <c r="L459" s="14" t="s">
        <v>1739</v>
      </c>
      <c r="M459" s="17">
        <f t="shared" si="16"/>
        <v>1.3472222222222219E-2</v>
      </c>
      <c r="N459">
        <f t="shared" si="17"/>
        <v>6</v>
      </c>
    </row>
    <row r="460" spans="1:14" x14ac:dyDescent="0.25">
      <c r="A460" s="11"/>
      <c r="B460" s="12"/>
      <c r="C460" s="9" t="s">
        <v>169</v>
      </c>
      <c r="D460" s="9" t="s">
        <v>170</v>
      </c>
      <c r="E460" s="9" t="s">
        <v>170</v>
      </c>
      <c r="F460" s="9" t="s">
        <v>15</v>
      </c>
      <c r="G460" s="10" t="s">
        <v>12</v>
      </c>
      <c r="H460" s="5"/>
      <c r="I460" s="5"/>
      <c r="J460" s="6"/>
      <c r="K460" s="7"/>
      <c r="L460" s="8"/>
    </row>
    <row r="461" spans="1:14" x14ac:dyDescent="0.25">
      <c r="A461" s="11"/>
      <c r="B461" s="12"/>
      <c r="C461" s="12"/>
      <c r="D461" s="12"/>
      <c r="E461" s="12"/>
      <c r="F461" s="12"/>
      <c r="G461" s="9" t="s">
        <v>311</v>
      </c>
      <c r="H461" s="9" t="s">
        <v>70</v>
      </c>
      <c r="I461" s="9" t="s">
        <v>18</v>
      </c>
      <c r="J461" s="3" t="s">
        <v>1881</v>
      </c>
      <c r="K461" s="13" t="s">
        <v>312</v>
      </c>
      <c r="L461" s="14" t="s">
        <v>313</v>
      </c>
      <c r="M461" s="17">
        <f t="shared" si="16"/>
        <v>1.6388888888888953E-2</v>
      </c>
      <c r="N461">
        <f t="shared" si="17"/>
        <v>9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314</v>
      </c>
      <c r="H462" s="9" t="s">
        <v>70</v>
      </c>
      <c r="I462" s="9" t="s">
        <v>18</v>
      </c>
      <c r="J462" s="3" t="s">
        <v>1881</v>
      </c>
      <c r="K462" s="13" t="s">
        <v>315</v>
      </c>
      <c r="L462" s="14" t="s">
        <v>316</v>
      </c>
      <c r="M462" s="17">
        <f t="shared" si="16"/>
        <v>2.4918981481481639E-2</v>
      </c>
      <c r="N462">
        <f t="shared" si="17"/>
        <v>16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728</v>
      </c>
      <c r="H463" s="9" t="s">
        <v>70</v>
      </c>
      <c r="I463" s="9" t="s">
        <v>478</v>
      </c>
      <c r="J463" s="3" t="s">
        <v>1881</v>
      </c>
      <c r="K463" s="13" t="s">
        <v>729</v>
      </c>
      <c r="L463" s="14" t="s">
        <v>730</v>
      </c>
      <c r="M463" s="17">
        <f t="shared" si="16"/>
        <v>2.5578703703703687E-2</v>
      </c>
      <c r="N463">
        <f t="shared" si="17"/>
        <v>10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731</v>
      </c>
      <c r="H464" s="9" t="s">
        <v>70</v>
      </c>
      <c r="I464" s="9" t="s">
        <v>478</v>
      </c>
      <c r="J464" s="3" t="s">
        <v>1881</v>
      </c>
      <c r="K464" s="13" t="s">
        <v>732</v>
      </c>
      <c r="L464" s="14" t="s">
        <v>733</v>
      </c>
      <c r="M464" s="17">
        <f t="shared" si="16"/>
        <v>1.4930555555555558E-2</v>
      </c>
      <c r="N464">
        <f t="shared" si="17"/>
        <v>19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1143</v>
      </c>
      <c r="H465" s="9" t="s">
        <v>70</v>
      </c>
      <c r="I465" s="9" t="s">
        <v>905</v>
      </c>
      <c r="J465" s="3" t="s">
        <v>1881</v>
      </c>
      <c r="K465" s="13" t="s">
        <v>1144</v>
      </c>
      <c r="L465" s="14" t="s">
        <v>1145</v>
      </c>
      <c r="M465" s="17">
        <f t="shared" si="16"/>
        <v>2.3252314814814934E-2</v>
      </c>
      <c r="N465">
        <f t="shared" si="17"/>
        <v>18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1554</v>
      </c>
      <c r="H466" s="9" t="s">
        <v>70</v>
      </c>
      <c r="I466" s="9" t="s">
        <v>1288</v>
      </c>
      <c r="J466" s="3" t="s">
        <v>1881</v>
      </c>
      <c r="K466" s="13" t="s">
        <v>1555</v>
      </c>
      <c r="L466" s="14" t="s">
        <v>1556</v>
      </c>
      <c r="M466" s="17">
        <f t="shared" si="16"/>
        <v>2.7592592592592557E-2</v>
      </c>
      <c r="N466">
        <f t="shared" si="17"/>
        <v>10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1740</v>
      </c>
      <c r="H467" s="9" t="s">
        <v>70</v>
      </c>
      <c r="I467" s="9" t="s">
        <v>1613</v>
      </c>
      <c r="J467" s="3" t="s">
        <v>1881</v>
      </c>
      <c r="K467" s="13" t="s">
        <v>1741</v>
      </c>
      <c r="L467" s="14" t="s">
        <v>1742</v>
      </c>
      <c r="M467" s="17">
        <f t="shared" si="16"/>
        <v>2.0706018518518443E-2</v>
      </c>
      <c r="N467">
        <f t="shared" si="17"/>
        <v>9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1743</v>
      </c>
      <c r="H468" s="9" t="s">
        <v>70</v>
      </c>
      <c r="I468" s="9" t="s">
        <v>1613</v>
      </c>
      <c r="J468" s="3" t="s">
        <v>1881</v>
      </c>
      <c r="K468" s="13" t="s">
        <v>1744</v>
      </c>
      <c r="L468" s="14" t="s">
        <v>1745</v>
      </c>
      <c r="M468" s="17">
        <f t="shared" si="16"/>
        <v>1.6863425925925934E-2</v>
      </c>
      <c r="N468">
        <f t="shared" si="17"/>
        <v>13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1841</v>
      </c>
      <c r="H469" s="9" t="s">
        <v>70</v>
      </c>
      <c r="I469" s="9" t="s">
        <v>1808</v>
      </c>
      <c r="J469" s="3" t="s">
        <v>1881</v>
      </c>
      <c r="K469" s="13" t="s">
        <v>1842</v>
      </c>
      <c r="L469" s="14" t="s">
        <v>1843</v>
      </c>
      <c r="M469" s="17">
        <f t="shared" si="16"/>
        <v>1.6516203703703547E-2</v>
      </c>
      <c r="N469">
        <f t="shared" si="17"/>
        <v>20</v>
      </c>
    </row>
    <row r="470" spans="1:14" x14ac:dyDescent="0.25">
      <c r="A470" s="11"/>
      <c r="B470" s="12"/>
      <c r="C470" s="9" t="s">
        <v>317</v>
      </c>
      <c r="D470" s="9" t="s">
        <v>318</v>
      </c>
      <c r="E470" s="9" t="s">
        <v>318</v>
      </c>
      <c r="F470" s="9" t="s">
        <v>15</v>
      </c>
      <c r="G470" s="10" t="s">
        <v>12</v>
      </c>
      <c r="H470" s="5"/>
      <c r="I470" s="5"/>
      <c r="J470" s="6"/>
      <c r="K470" s="7"/>
      <c r="L470" s="8"/>
    </row>
    <row r="471" spans="1:14" x14ac:dyDescent="0.25">
      <c r="A471" s="11"/>
      <c r="B471" s="12"/>
      <c r="C471" s="12"/>
      <c r="D471" s="12"/>
      <c r="E471" s="12"/>
      <c r="F471" s="12"/>
      <c r="G471" s="9" t="s">
        <v>319</v>
      </c>
      <c r="H471" s="9" t="s">
        <v>70</v>
      </c>
      <c r="I471" s="9" t="s">
        <v>18</v>
      </c>
      <c r="J471" s="3" t="s">
        <v>1881</v>
      </c>
      <c r="K471" s="13" t="s">
        <v>320</v>
      </c>
      <c r="L471" s="14" t="s">
        <v>321</v>
      </c>
      <c r="M471" s="17">
        <f t="shared" si="16"/>
        <v>5.9988425925925848E-2</v>
      </c>
      <c r="N471">
        <f t="shared" si="17"/>
        <v>10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734</v>
      </c>
      <c r="H472" s="9" t="s">
        <v>70</v>
      </c>
      <c r="I472" s="9" t="s">
        <v>478</v>
      </c>
      <c r="J472" s="3" t="s">
        <v>1881</v>
      </c>
      <c r="K472" s="13" t="s">
        <v>735</v>
      </c>
      <c r="L472" s="14" t="s">
        <v>736</v>
      </c>
      <c r="M472" s="17">
        <f t="shared" si="16"/>
        <v>1.2534722222222239E-2</v>
      </c>
      <c r="N472">
        <f t="shared" si="17"/>
        <v>3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737</v>
      </c>
      <c r="H473" s="9" t="s">
        <v>70</v>
      </c>
      <c r="I473" s="9" t="s">
        <v>478</v>
      </c>
      <c r="J473" s="3" t="s">
        <v>1881</v>
      </c>
      <c r="K473" s="13" t="s">
        <v>738</v>
      </c>
      <c r="L473" s="14" t="s">
        <v>739</v>
      </c>
      <c r="M473" s="17">
        <f t="shared" si="16"/>
        <v>1.3194444444444425E-2</v>
      </c>
      <c r="N473">
        <f t="shared" si="17"/>
        <v>5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1146</v>
      </c>
      <c r="H474" s="9" t="s">
        <v>70</v>
      </c>
      <c r="I474" s="9" t="s">
        <v>905</v>
      </c>
      <c r="J474" s="3" t="s">
        <v>1881</v>
      </c>
      <c r="K474" s="13" t="s">
        <v>1147</v>
      </c>
      <c r="L474" s="14" t="s">
        <v>1148</v>
      </c>
      <c r="M474" s="17">
        <f t="shared" si="16"/>
        <v>1.3368055555555564E-2</v>
      </c>
      <c r="N474">
        <f t="shared" si="17"/>
        <v>3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1149</v>
      </c>
      <c r="H475" s="9" t="s">
        <v>70</v>
      </c>
      <c r="I475" s="9" t="s">
        <v>905</v>
      </c>
      <c r="J475" s="3" t="s">
        <v>1881</v>
      </c>
      <c r="K475" s="13" t="s">
        <v>1150</v>
      </c>
      <c r="L475" s="14" t="s">
        <v>1151</v>
      </c>
      <c r="M475" s="17">
        <f t="shared" si="16"/>
        <v>1.5370370370370368E-2</v>
      </c>
      <c r="N475">
        <f t="shared" si="17"/>
        <v>6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1557</v>
      </c>
      <c r="H476" s="9" t="s">
        <v>70</v>
      </c>
      <c r="I476" s="9" t="s">
        <v>1288</v>
      </c>
      <c r="J476" s="3" t="s">
        <v>1881</v>
      </c>
      <c r="K476" s="13" t="s">
        <v>1214</v>
      </c>
      <c r="L476" s="14" t="s">
        <v>1558</v>
      </c>
      <c r="M476" s="17">
        <f t="shared" si="16"/>
        <v>1.443287037037036E-2</v>
      </c>
      <c r="N476">
        <f t="shared" si="17"/>
        <v>3</v>
      </c>
    </row>
    <row r="477" spans="1:14" x14ac:dyDescent="0.25">
      <c r="A477" s="11"/>
      <c r="B477" s="12"/>
      <c r="C477" s="9" t="s">
        <v>322</v>
      </c>
      <c r="D477" s="9" t="s">
        <v>323</v>
      </c>
      <c r="E477" s="10" t="s">
        <v>12</v>
      </c>
      <c r="F477" s="5"/>
      <c r="G477" s="5"/>
      <c r="H477" s="5"/>
      <c r="I477" s="5"/>
      <c r="J477" s="6"/>
      <c r="K477" s="7"/>
      <c r="L477" s="8"/>
    </row>
    <row r="478" spans="1:14" x14ac:dyDescent="0.25">
      <c r="A478" s="11"/>
      <c r="B478" s="12"/>
      <c r="C478" s="12"/>
      <c r="D478" s="12"/>
      <c r="E478" s="9" t="s">
        <v>324</v>
      </c>
      <c r="F478" s="9" t="s">
        <v>15</v>
      </c>
      <c r="G478" s="10" t="s">
        <v>12</v>
      </c>
      <c r="H478" s="5"/>
      <c r="I478" s="5"/>
      <c r="J478" s="6"/>
      <c r="K478" s="7"/>
      <c r="L478" s="8"/>
    </row>
    <row r="479" spans="1:14" x14ac:dyDescent="0.25">
      <c r="A479" s="11"/>
      <c r="B479" s="12"/>
      <c r="C479" s="12"/>
      <c r="D479" s="12"/>
      <c r="E479" s="12"/>
      <c r="F479" s="12"/>
      <c r="G479" s="9" t="s">
        <v>325</v>
      </c>
      <c r="H479" s="9" t="s">
        <v>326</v>
      </c>
      <c r="I479" s="9" t="s">
        <v>18</v>
      </c>
      <c r="J479" s="3" t="s">
        <v>1881</v>
      </c>
      <c r="K479" s="13" t="s">
        <v>327</v>
      </c>
      <c r="L479" s="14" t="s">
        <v>328</v>
      </c>
      <c r="M479" s="17">
        <f t="shared" si="16"/>
        <v>1.4525462962962921E-2</v>
      </c>
      <c r="N479">
        <f t="shared" si="17"/>
        <v>6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329</v>
      </c>
      <c r="H480" s="9" t="s">
        <v>326</v>
      </c>
      <c r="I480" s="9" t="s">
        <v>18</v>
      </c>
      <c r="J480" s="3" t="s">
        <v>1881</v>
      </c>
      <c r="K480" s="13" t="s">
        <v>330</v>
      </c>
      <c r="L480" s="14" t="s">
        <v>331</v>
      </c>
      <c r="M480" s="17">
        <f t="shared" si="16"/>
        <v>1.5648148148148133E-2</v>
      </c>
      <c r="N480">
        <f t="shared" si="17"/>
        <v>6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332</v>
      </c>
      <c r="H481" s="9" t="s">
        <v>326</v>
      </c>
      <c r="I481" s="9" t="s">
        <v>18</v>
      </c>
      <c r="J481" s="3" t="s">
        <v>1881</v>
      </c>
      <c r="K481" s="13" t="s">
        <v>333</v>
      </c>
      <c r="L481" s="14" t="s">
        <v>334</v>
      </c>
      <c r="M481" s="17">
        <f t="shared" si="16"/>
        <v>1.2824074074074043E-2</v>
      </c>
      <c r="N481">
        <f t="shared" si="17"/>
        <v>7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335</v>
      </c>
      <c r="H482" s="9" t="s">
        <v>326</v>
      </c>
      <c r="I482" s="9" t="s">
        <v>18</v>
      </c>
      <c r="J482" s="3" t="s">
        <v>1881</v>
      </c>
      <c r="K482" s="13" t="s">
        <v>336</v>
      </c>
      <c r="L482" s="14" t="s">
        <v>337</v>
      </c>
      <c r="M482" s="17">
        <f t="shared" si="16"/>
        <v>3.3506944444444464E-2</v>
      </c>
      <c r="N482">
        <f t="shared" si="17"/>
        <v>9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338</v>
      </c>
      <c r="H483" s="9" t="s">
        <v>326</v>
      </c>
      <c r="I483" s="9" t="s">
        <v>18</v>
      </c>
      <c r="J483" s="3" t="s">
        <v>1881</v>
      </c>
      <c r="K483" s="13" t="s">
        <v>339</v>
      </c>
      <c r="L483" s="14" t="s">
        <v>340</v>
      </c>
      <c r="M483" s="17">
        <f t="shared" si="16"/>
        <v>5.5277777777777759E-2</v>
      </c>
      <c r="N483">
        <f t="shared" si="17"/>
        <v>10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341</v>
      </c>
      <c r="H484" s="9" t="s">
        <v>326</v>
      </c>
      <c r="I484" s="9" t="s">
        <v>18</v>
      </c>
      <c r="J484" s="3" t="s">
        <v>1881</v>
      </c>
      <c r="K484" s="13" t="s">
        <v>342</v>
      </c>
      <c r="L484" s="14" t="s">
        <v>343</v>
      </c>
      <c r="M484" s="17">
        <f t="shared" si="16"/>
        <v>4.1180555555555554E-2</v>
      </c>
      <c r="N484">
        <f t="shared" si="17"/>
        <v>11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344</v>
      </c>
      <c r="H485" s="9" t="s">
        <v>326</v>
      </c>
      <c r="I485" s="9" t="s">
        <v>18</v>
      </c>
      <c r="J485" s="3" t="s">
        <v>1881</v>
      </c>
      <c r="K485" s="13" t="s">
        <v>345</v>
      </c>
      <c r="L485" s="14" t="s">
        <v>346</v>
      </c>
      <c r="M485" s="17">
        <f t="shared" si="16"/>
        <v>4.8622685185185199E-2</v>
      </c>
      <c r="N485">
        <f t="shared" si="17"/>
        <v>12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347</v>
      </c>
      <c r="H486" s="9" t="s">
        <v>326</v>
      </c>
      <c r="I486" s="9" t="s">
        <v>18</v>
      </c>
      <c r="J486" s="3" t="s">
        <v>1881</v>
      </c>
      <c r="K486" s="13" t="s">
        <v>348</v>
      </c>
      <c r="L486" s="14" t="s">
        <v>349</v>
      </c>
      <c r="M486" s="17">
        <f t="shared" si="16"/>
        <v>4.7222222222222276E-2</v>
      </c>
      <c r="N486">
        <f t="shared" si="17"/>
        <v>12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350</v>
      </c>
      <c r="H487" s="9" t="s">
        <v>326</v>
      </c>
      <c r="I487" s="9" t="s">
        <v>18</v>
      </c>
      <c r="J487" s="3" t="s">
        <v>1881</v>
      </c>
      <c r="K487" s="13" t="s">
        <v>351</v>
      </c>
      <c r="L487" s="14" t="s">
        <v>352</v>
      </c>
      <c r="M487" s="17">
        <f t="shared" si="16"/>
        <v>3.0636574074074163E-2</v>
      </c>
      <c r="N487">
        <f t="shared" si="17"/>
        <v>14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353</v>
      </c>
      <c r="H488" s="9" t="s">
        <v>326</v>
      </c>
      <c r="I488" s="9" t="s">
        <v>18</v>
      </c>
      <c r="J488" s="3" t="s">
        <v>1881</v>
      </c>
      <c r="K488" s="13" t="s">
        <v>354</v>
      </c>
      <c r="L488" s="14" t="s">
        <v>355</v>
      </c>
      <c r="M488" s="17">
        <f t="shared" si="16"/>
        <v>1.1238425925925943E-2</v>
      </c>
      <c r="N488">
        <f t="shared" si="17"/>
        <v>18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356</v>
      </c>
      <c r="H489" s="9" t="s">
        <v>326</v>
      </c>
      <c r="I489" s="9" t="s">
        <v>18</v>
      </c>
      <c r="J489" s="3" t="s">
        <v>1881</v>
      </c>
      <c r="K489" s="13" t="s">
        <v>357</v>
      </c>
      <c r="L489" s="14" t="s">
        <v>358</v>
      </c>
      <c r="M489" s="17">
        <f t="shared" si="16"/>
        <v>1.1712962962962981E-2</v>
      </c>
      <c r="N489">
        <f t="shared" si="17"/>
        <v>23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740</v>
      </c>
      <c r="H490" s="9" t="s">
        <v>326</v>
      </c>
      <c r="I490" s="9" t="s">
        <v>478</v>
      </c>
      <c r="J490" s="3" t="s">
        <v>1881</v>
      </c>
      <c r="K490" s="13" t="s">
        <v>741</v>
      </c>
      <c r="L490" s="14" t="s">
        <v>742</v>
      </c>
      <c r="M490" s="17">
        <f t="shared" si="16"/>
        <v>1.4224537037037022E-2</v>
      </c>
      <c r="N490">
        <f t="shared" si="17"/>
        <v>6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743</v>
      </c>
      <c r="H491" s="9" t="s">
        <v>326</v>
      </c>
      <c r="I491" s="9" t="s">
        <v>478</v>
      </c>
      <c r="J491" s="3" t="s">
        <v>1881</v>
      </c>
      <c r="K491" s="13" t="s">
        <v>744</v>
      </c>
      <c r="L491" s="14" t="s">
        <v>745</v>
      </c>
      <c r="M491" s="17">
        <f t="shared" si="16"/>
        <v>1.9363425925925937E-2</v>
      </c>
      <c r="N491">
        <f t="shared" si="17"/>
        <v>6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746</v>
      </c>
      <c r="H492" s="9" t="s">
        <v>326</v>
      </c>
      <c r="I492" s="9" t="s">
        <v>478</v>
      </c>
      <c r="J492" s="3" t="s">
        <v>1881</v>
      </c>
      <c r="K492" s="13" t="s">
        <v>747</v>
      </c>
      <c r="L492" s="14" t="s">
        <v>748</v>
      </c>
      <c r="M492" s="17">
        <f t="shared" si="16"/>
        <v>2.6724537037037033E-2</v>
      </c>
      <c r="N492">
        <f t="shared" si="17"/>
        <v>7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749</v>
      </c>
      <c r="H493" s="9" t="s">
        <v>326</v>
      </c>
      <c r="I493" s="9" t="s">
        <v>478</v>
      </c>
      <c r="J493" s="3" t="s">
        <v>1881</v>
      </c>
      <c r="K493" s="13" t="s">
        <v>750</v>
      </c>
      <c r="L493" s="14" t="s">
        <v>751</v>
      </c>
      <c r="M493" s="17">
        <f t="shared" si="16"/>
        <v>1.7465277777777788E-2</v>
      </c>
      <c r="N493">
        <f t="shared" si="17"/>
        <v>8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752</v>
      </c>
      <c r="H494" s="9" t="s">
        <v>326</v>
      </c>
      <c r="I494" s="9" t="s">
        <v>478</v>
      </c>
      <c r="J494" s="3" t="s">
        <v>1881</v>
      </c>
      <c r="K494" s="13" t="s">
        <v>753</v>
      </c>
      <c r="L494" s="14" t="s">
        <v>754</v>
      </c>
      <c r="M494" s="17">
        <f t="shared" si="16"/>
        <v>3.0115740740740748E-2</v>
      </c>
      <c r="N494">
        <f t="shared" si="17"/>
        <v>11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755</v>
      </c>
      <c r="H495" s="9" t="s">
        <v>326</v>
      </c>
      <c r="I495" s="9" t="s">
        <v>478</v>
      </c>
      <c r="J495" s="3" t="s">
        <v>1881</v>
      </c>
      <c r="K495" s="13" t="s">
        <v>756</v>
      </c>
      <c r="L495" s="14" t="s">
        <v>757</v>
      </c>
      <c r="M495" s="17">
        <f t="shared" si="16"/>
        <v>2.6874999999999982E-2</v>
      </c>
      <c r="N495">
        <f t="shared" si="17"/>
        <v>12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758</v>
      </c>
      <c r="H496" s="9" t="s">
        <v>326</v>
      </c>
      <c r="I496" s="9" t="s">
        <v>478</v>
      </c>
      <c r="J496" s="3" t="s">
        <v>1881</v>
      </c>
      <c r="K496" s="13" t="s">
        <v>759</v>
      </c>
      <c r="L496" s="14" t="s">
        <v>760</v>
      </c>
      <c r="M496" s="17">
        <f t="shared" si="16"/>
        <v>2.6145833333333313E-2</v>
      </c>
      <c r="N496">
        <f t="shared" si="17"/>
        <v>12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761</v>
      </c>
      <c r="H497" s="9" t="s">
        <v>326</v>
      </c>
      <c r="I497" s="9" t="s">
        <v>478</v>
      </c>
      <c r="J497" s="3" t="s">
        <v>1881</v>
      </c>
      <c r="K497" s="13" t="s">
        <v>762</v>
      </c>
      <c r="L497" s="14" t="s">
        <v>763</v>
      </c>
      <c r="M497" s="17">
        <f t="shared" si="16"/>
        <v>1.3217592592592586E-2</v>
      </c>
      <c r="N497">
        <f t="shared" si="17"/>
        <v>13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764</v>
      </c>
      <c r="H498" s="9" t="s">
        <v>326</v>
      </c>
      <c r="I498" s="9" t="s">
        <v>478</v>
      </c>
      <c r="J498" s="3" t="s">
        <v>1881</v>
      </c>
      <c r="K498" s="13" t="s">
        <v>765</v>
      </c>
      <c r="L498" s="14" t="s">
        <v>766</v>
      </c>
      <c r="M498" s="17">
        <f t="shared" si="16"/>
        <v>1.4930555555555558E-2</v>
      </c>
      <c r="N498">
        <f t="shared" si="17"/>
        <v>14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767</v>
      </c>
      <c r="H499" s="9" t="s">
        <v>326</v>
      </c>
      <c r="I499" s="9" t="s">
        <v>478</v>
      </c>
      <c r="J499" s="3" t="s">
        <v>1881</v>
      </c>
      <c r="K499" s="13" t="s">
        <v>768</v>
      </c>
      <c r="L499" s="14" t="s">
        <v>769</v>
      </c>
      <c r="M499" s="17">
        <f t="shared" si="16"/>
        <v>2.0219907407407423E-2</v>
      </c>
      <c r="N499">
        <f t="shared" si="17"/>
        <v>19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1152</v>
      </c>
      <c r="H500" s="9" t="s">
        <v>326</v>
      </c>
      <c r="I500" s="9" t="s">
        <v>905</v>
      </c>
      <c r="J500" s="3" t="s">
        <v>1881</v>
      </c>
      <c r="K500" s="13" t="s">
        <v>1153</v>
      </c>
      <c r="L500" s="14" t="s">
        <v>1154</v>
      </c>
      <c r="M500" s="17">
        <f t="shared" si="16"/>
        <v>1.612268518518517E-2</v>
      </c>
      <c r="N500">
        <f t="shared" si="17"/>
        <v>7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1155</v>
      </c>
      <c r="H501" s="9" t="s">
        <v>326</v>
      </c>
      <c r="I501" s="9" t="s">
        <v>905</v>
      </c>
      <c r="J501" s="3" t="s">
        <v>1881</v>
      </c>
      <c r="K501" s="13" t="s">
        <v>1156</v>
      </c>
      <c r="L501" s="14" t="s">
        <v>1157</v>
      </c>
      <c r="M501" s="17">
        <f t="shared" si="16"/>
        <v>1.432870370370376E-2</v>
      </c>
      <c r="N501">
        <f t="shared" si="17"/>
        <v>12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1158</v>
      </c>
      <c r="H502" s="9" t="s">
        <v>326</v>
      </c>
      <c r="I502" s="9" t="s">
        <v>905</v>
      </c>
      <c r="J502" s="3" t="s">
        <v>1881</v>
      </c>
      <c r="K502" s="13" t="s">
        <v>1159</v>
      </c>
      <c r="L502" s="14" t="s">
        <v>1160</v>
      </c>
      <c r="M502" s="17">
        <f t="shared" si="16"/>
        <v>1.5370370370370368E-2</v>
      </c>
      <c r="N502">
        <f t="shared" si="17"/>
        <v>22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1559</v>
      </c>
      <c r="H503" s="9" t="s">
        <v>326</v>
      </c>
      <c r="I503" s="9" t="s">
        <v>1288</v>
      </c>
      <c r="J503" s="3" t="s">
        <v>1881</v>
      </c>
      <c r="K503" s="13" t="s">
        <v>1560</v>
      </c>
      <c r="L503" s="14" t="s">
        <v>1561</v>
      </c>
      <c r="M503" s="17">
        <f t="shared" si="16"/>
        <v>2.5231481481481466E-2</v>
      </c>
      <c r="N503">
        <f t="shared" si="17"/>
        <v>18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1746</v>
      </c>
      <c r="H504" s="9" t="s">
        <v>326</v>
      </c>
      <c r="I504" s="9" t="s">
        <v>1613</v>
      </c>
      <c r="J504" s="3" t="s">
        <v>1881</v>
      </c>
      <c r="K504" s="13" t="s">
        <v>1747</v>
      </c>
      <c r="L504" s="14" t="s">
        <v>1748</v>
      </c>
      <c r="M504" s="17">
        <f t="shared" si="16"/>
        <v>1.2094907407407401E-2</v>
      </c>
      <c r="N504">
        <f t="shared" si="17"/>
        <v>5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1749</v>
      </c>
      <c r="H505" s="9" t="s">
        <v>326</v>
      </c>
      <c r="I505" s="9" t="s">
        <v>1613</v>
      </c>
      <c r="J505" s="3" t="s">
        <v>1881</v>
      </c>
      <c r="K505" s="13" t="s">
        <v>1750</v>
      </c>
      <c r="L505" s="14" t="s">
        <v>1751</v>
      </c>
      <c r="M505" s="17">
        <f t="shared" si="16"/>
        <v>3.0138888888888937E-2</v>
      </c>
      <c r="N505">
        <f t="shared" si="17"/>
        <v>10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1752</v>
      </c>
      <c r="H506" s="9" t="s">
        <v>326</v>
      </c>
      <c r="I506" s="9" t="s">
        <v>1613</v>
      </c>
      <c r="J506" s="3" t="s">
        <v>1881</v>
      </c>
      <c r="K506" s="13" t="s">
        <v>1753</v>
      </c>
      <c r="L506" s="14" t="s">
        <v>1754</v>
      </c>
      <c r="M506" s="17">
        <f t="shared" si="16"/>
        <v>2.3645833333333366E-2</v>
      </c>
      <c r="N506">
        <f t="shared" si="17"/>
        <v>14</v>
      </c>
    </row>
    <row r="507" spans="1:14" x14ac:dyDescent="0.25">
      <c r="A507" s="11"/>
      <c r="B507" s="12"/>
      <c r="C507" s="12"/>
      <c r="D507" s="12"/>
      <c r="E507" s="9" t="s">
        <v>323</v>
      </c>
      <c r="F507" s="9" t="s">
        <v>15</v>
      </c>
      <c r="G507" s="10" t="s">
        <v>12</v>
      </c>
      <c r="H507" s="5"/>
      <c r="I507" s="5"/>
      <c r="J507" s="6"/>
      <c r="K507" s="7"/>
      <c r="L507" s="8"/>
    </row>
    <row r="508" spans="1:14" x14ac:dyDescent="0.25">
      <c r="A508" s="11"/>
      <c r="B508" s="12"/>
      <c r="C508" s="12"/>
      <c r="D508" s="12"/>
      <c r="E508" s="12"/>
      <c r="F508" s="12"/>
      <c r="G508" s="9" t="s">
        <v>359</v>
      </c>
      <c r="H508" s="9" t="s">
        <v>326</v>
      </c>
      <c r="I508" s="9" t="s">
        <v>18</v>
      </c>
      <c r="J508" s="3" t="s">
        <v>1881</v>
      </c>
      <c r="K508" s="13" t="s">
        <v>360</v>
      </c>
      <c r="L508" s="14" t="s">
        <v>361</v>
      </c>
      <c r="M508" s="17">
        <f t="shared" si="16"/>
        <v>5.3217592592592622E-2</v>
      </c>
      <c r="N508">
        <f t="shared" si="17"/>
        <v>10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362</v>
      </c>
      <c r="H509" s="9" t="s">
        <v>326</v>
      </c>
      <c r="I509" s="9" t="s">
        <v>18</v>
      </c>
      <c r="J509" s="3" t="s">
        <v>1881</v>
      </c>
      <c r="K509" s="13" t="s">
        <v>363</v>
      </c>
      <c r="L509" s="14" t="s">
        <v>364</v>
      </c>
      <c r="M509" s="17">
        <f t="shared" si="16"/>
        <v>4.4502314814814758E-2</v>
      </c>
      <c r="N509">
        <f t="shared" si="17"/>
        <v>11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365</v>
      </c>
      <c r="H510" s="9" t="s">
        <v>326</v>
      </c>
      <c r="I510" s="9" t="s">
        <v>18</v>
      </c>
      <c r="J510" s="3" t="s">
        <v>1881</v>
      </c>
      <c r="K510" s="13" t="s">
        <v>366</v>
      </c>
      <c r="L510" s="14" t="s">
        <v>367</v>
      </c>
      <c r="M510" s="17">
        <f t="shared" si="16"/>
        <v>1.5763888888888911E-2</v>
      </c>
      <c r="N510">
        <f t="shared" si="17"/>
        <v>15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368</v>
      </c>
      <c r="H511" s="9" t="s">
        <v>326</v>
      </c>
      <c r="I511" s="9" t="s">
        <v>18</v>
      </c>
      <c r="J511" s="3" t="s">
        <v>1881</v>
      </c>
      <c r="K511" s="13" t="s">
        <v>369</v>
      </c>
      <c r="L511" s="14" t="s">
        <v>370</v>
      </c>
      <c r="M511" s="17">
        <f t="shared" si="16"/>
        <v>3.1655092592592471E-2</v>
      </c>
      <c r="N511">
        <f t="shared" si="17"/>
        <v>15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770</v>
      </c>
      <c r="H512" s="9" t="s">
        <v>326</v>
      </c>
      <c r="I512" s="9" t="s">
        <v>478</v>
      </c>
      <c r="J512" s="3" t="s">
        <v>1881</v>
      </c>
      <c r="K512" s="13" t="s">
        <v>626</v>
      </c>
      <c r="L512" s="14" t="s">
        <v>771</v>
      </c>
      <c r="M512" s="17">
        <f t="shared" si="16"/>
        <v>2.3483796296296211E-2</v>
      </c>
      <c r="N512">
        <f t="shared" si="17"/>
        <v>10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772</v>
      </c>
      <c r="H513" s="9" t="s">
        <v>326</v>
      </c>
      <c r="I513" s="9" t="s">
        <v>478</v>
      </c>
      <c r="J513" s="3" t="s">
        <v>1881</v>
      </c>
      <c r="K513" s="13" t="s">
        <v>773</v>
      </c>
      <c r="L513" s="14" t="s">
        <v>774</v>
      </c>
      <c r="M513" s="17">
        <f t="shared" si="16"/>
        <v>1.7743055555555554E-2</v>
      </c>
      <c r="N513">
        <f t="shared" si="17"/>
        <v>14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775</v>
      </c>
      <c r="H514" s="9" t="s">
        <v>326</v>
      </c>
      <c r="I514" s="9" t="s">
        <v>478</v>
      </c>
      <c r="J514" s="3" t="s">
        <v>1881</v>
      </c>
      <c r="K514" s="13" t="s">
        <v>776</v>
      </c>
      <c r="L514" s="14" t="s">
        <v>777</v>
      </c>
      <c r="M514" s="17">
        <f t="shared" si="16"/>
        <v>1.5983796296296315E-2</v>
      </c>
      <c r="N514">
        <f t="shared" si="17"/>
        <v>18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1161</v>
      </c>
      <c r="H515" s="9" t="s">
        <v>326</v>
      </c>
      <c r="I515" s="9" t="s">
        <v>905</v>
      </c>
      <c r="J515" s="3" t="s">
        <v>1881</v>
      </c>
      <c r="K515" s="13" t="s">
        <v>1162</v>
      </c>
      <c r="L515" s="14" t="s">
        <v>1163</v>
      </c>
      <c r="M515" s="17">
        <f t="shared" ref="M515:M578" si="18">L515-K515</f>
        <v>2.5243055555555505E-2</v>
      </c>
      <c r="N515">
        <f t="shared" ref="N515:N578" si="19">HOUR(K515)</f>
        <v>8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1164</v>
      </c>
      <c r="H516" s="9" t="s">
        <v>326</v>
      </c>
      <c r="I516" s="9" t="s">
        <v>905</v>
      </c>
      <c r="J516" s="3" t="s">
        <v>1881</v>
      </c>
      <c r="K516" s="13" t="s">
        <v>1165</v>
      </c>
      <c r="L516" s="14" t="s">
        <v>1166</v>
      </c>
      <c r="M516" s="17">
        <f t="shared" si="18"/>
        <v>3.5335648148148158E-2</v>
      </c>
      <c r="N516">
        <f t="shared" si="19"/>
        <v>12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1167</v>
      </c>
      <c r="H517" s="9" t="s">
        <v>326</v>
      </c>
      <c r="I517" s="9" t="s">
        <v>905</v>
      </c>
      <c r="J517" s="3" t="s">
        <v>1881</v>
      </c>
      <c r="K517" s="13" t="s">
        <v>1168</v>
      </c>
      <c r="L517" s="14" t="s">
        <v>1169</v>
      </c>
      <c r="M517" s="17">
        <f t="shared" si="18"/>
        <v>1.5324074074074101E-2</v>
      </c>
      <c r="N517">
        <f t="shared" si="19"/>
        <v>17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1170</v>
      </c>
      <c r="H518" s="9" t="s">
        <v>326</v>
      </c>
      <c r="I518" s="9" t="s">
        <v>905</v>
      </c>
      <c r="J518" s="3" t="s">
        <v>1881</v>
      </c>
      <c r="K518" s="13" t="s">
        <v>1171</v>
      </c>
      <c r="L518" s="14" t="s">
        <v>1172</v>
      </c>
      <c r="M518" s="17">
        <f t="shared" si="18"/>
        <v>1.5277777777777835E-2</v>
      </c>
      <c r="N518">
        <f t="shared" si="19"/>
        <v>20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1562</v>
      </c>
      <c r="H519" s="9" t="s">
        <v>326</v>
      </c>
      <c r="I519" s="9" t="s">
        <v>1288</v>
      </c>
      <c r="J519" s="3" t="s">
        <v>1881</v>
      </c>
      <c r="K519" s="13" t="s">
        <v>1563</v>
      </c>
      <c r="L519" s="14" t="s">
        <v>1564</v>
      </c>
      <c r="M519" s="17">
        <f t="shared" si="18"/>
        <v>2.8229166666666694E-2</v>
      </c>
      <c r="N519">
        <f t="shared" si="19"/>
        <v>9</v>
      </c>
    </row>
    <row r="520" spans="1:14" x14ac:dyDescent="0.25">
      <c r="A520" s="11"/>
      <c r="B520" s="12"/>
      <c r="C520" s="9" t="s">
        <v>1173</v>
      </c>
      <c r="D520" s="9" t="s">
        <v>1174</v>
      </c>
      <c r="E520" s="9" t="s">
        <v>1174</v>
      </c>
      <c r="F520" s="9" t="s">
        <v>15</v>
      </c>
      <c r="G520" s="9" t="s">
        <v>1175</v>
      </c>
      <c r="H520" s="9" t="s">
        <v>70</v>
      </c>
      <c r="I520" s="9" t="s">
        <v>905</v>
      </c>
      <c r="J520" s="3" t="s">
        <v>1881</v>
      </c>
      <c r="K520" s="13" t="s">
        <v>1176</v>
      </c>
      <c r="L520" s="14" t="s">
        <v>1177</v>
      </c>
      <c r="M520" s="17">
        <f t="shared" si="18"/>
        <v>2.1817129629629672E-2</v>
      </c>
      <c r="N520">
        <f t="shared" si="19"/>
        <v>14</v>
      </c>
    </row>
    <row r="521" spans="1:14" x14ac:dyDescent="0.25">
      <c r="A521" s="11"/>
      <c r="B521" s="12"/>
      <c r="C521" s="9" t="s">
        <v>371</v>
      </c>
      <c r="D521" s="9" t="s">
        <v>372</v>
      </c>
      <c r="E521" s="9" t="s">
        <v>372</v>
      </c>
      <c r="F521" s="9" t="s">
        <v>15</v>
      </c>
      <c r="G521" s="9" t="s">
        <v>373</v>
      </c>
      <c r="H521" s="9" t="s">
        <v>70</v>
      </c>
      <c r="I521" s="9" t="s">
        <v>18</v>
      </c>
      <c r="J521" s="3" t="s">
        <v>1881</v>
      </c>
      <c r="K521" s="13" t="s">
        <v>374</v>
      </c>
      <c r="L521" s="14" t="s">
        <v>375</v>
      </c>
      <c r="M521" s="17">
        <f t="shared" si="18"/>
        <v>2.5219907407407399E-2</v>
      </c>
      <c r="N521">
        <f t="shared" si="19"/>
        <v>4</v>
      </c>
    </row>
    <row r="522" spans="1:14" x14ac:dyDescent="0.25">
      <c r="A522" s="11"/>
      <c r="B522" s="12"/>
      <c r="C522" s="9" t="s">
        <v>60</v>
      </c>
      <c r="D522" s="9" t="s">
        <v>61</v>
      </c>
      <c r="E522" s="9" t="s">
        <v>61</v>
      </c>
      <c r="F522" s="9" t="s">
        <v>15</v>
      </c>
      <c r="G522" s="10" t="s">
        <v>12</v>
      </c>
      <c r="H522" s="5"/>
      <c r="I522" s="5"/>
      <c r="J522" s="6"/>
      <c r="K522" s="7"/>
      <c r="L522" s="8"/>
    </row>
    <row r="523" spans="1:14" x14ac:dyDescent="0.25">
      <c r="A523" s="11"/>
      <c r="B523" s="12"/>
      <c r="C523" s="12"/>
      <c r="D523" s="12"/>
      <c r="E523" s="12"/>
      <c r="F523" s="12"/>
      <c r="G523" s="9" t="s">
        <v>1178</v>
      </c>
      <c r="H523" s="9" t="s">
        <v>70</v>
      </c>
      <c r="I523" s="9" t="s">
        <v>905</v>
      </c>
      <c r="J523" s="3" t="s">
        <v>1881</v>
      </c>
      <c r="K523" s="13" t="s">
        <v>1179</v>
      </c>
      <c r="L523" s="14" t="s">
        <v>1180</v>
      </c>
      <c r="M523" s="17">
        <f t="shared" si="18"/>
        <v>2.1944444444444489E-2</v>
      </c>
      <c r="N523">
        <f t="shared" si="19"/>
        <v>9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1755</v>
      </c>
      <c r="H524" s="9" t="s">
        <v>70</v>
      </c>
      <c r="I524" s="9" t="s">
        <v>1613</v>
      </c>
      <c r="J524" s="3" t="s">
        <v>1881</v>
      </c>
      <c r="K524" s="13" t="s">
        <v>1756</v>
      </c>
      <c r="L524" s="14" t="s">
        <v>1757</v>
      </c>
      <c r="M524" s="17">
        <f t="shared" si="18"/>
        <v>1.6157407407407398E-2</v>
      </c>
      <c r="N524">
        <f t="shared" si="19"/>
        <v>6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1758</v>
      </c>
      <c r="H525" s="9" t="s">
        <v>70</v>
      </c>
      <c r="I525" s="9" t="s">
        <v>1613</v>
      </c>
      <c r="J525" s="3" t="s">
        <v>1881</v>
      </c>
      <c r="K525" s="13" t="s">
        <v>1759</v>
      </c>
      <c r="L525" s="14" t="s">
        <v>1760</v>
      </c>
      <c r="M525" s="17">
        <f t="shared" si="18"/>
        <v>3.7430555555555578E-2</v>
      </c>
      <c r="N525">
        <f t="shared" si="19"/>
        <v>10</v>
      </c>
    </row>
    <row r="526" spans="1:14" x14ac:dyDescent="0.25">
      <c r="A526" s="11"/>
      <c r="B526" s="12"/>
      <c r="C526" s="9" t="s">
        <v>1027</v>
      </c>
      <c r="D526" s="9" t="s">
        <v>1028</v>
      </c>
      <c r="E526" s="9" t="s">
        <v>1028</v>
      </c>
      <c r="F526" s="9" t="s">
        <v>15</v>
      </c>
      <c r="G526" s="9" t="s">
        <v>1181</v>
      </c>
      <c r="H526" s="9" t="s">
        <v>70</v>
      </c>
      <c r="I526" s="9" t="s">
        <v>905</v>
      </c>
      <c r="J526" s="3" t="s">
        <v>1881</v>
      </c>
      <c r="K526" s="13" t="s">
        <v>1182</v>
      </c>
      <c r="L526" s="14" t="s">
        <v>1183</v>
      </c>
      <c r="M526" s="17">
        <f t="shared" si="18"/>
        <v>1.5752314814814761E-2</v>
      </c>
      <c r="N526">
        <f t="shared" si="19"/>
        <v>15</v>
      </c>
    </row>
    <row r="527" spans="1:14" x14ac:dyDescent="0.25">
      <c r="A527" s="11"/>
      <c r="B527" s="12"/>
      <c r="C527" s="9" t="s">
        <v>174</v>
      </c>
      <c r="D527" s="9" t="s">
        <v>175</v>
      </c>
      <c r="E527" s="9" t="s">
        <v>175</v>
      </c>
      <c r="F527" s="9" t="s">
        <v>15</v>
      </c>
      <c r="G527" s="10" t="s">
        <v>12</v>
      </c>
      <c r="H527" s="5"/>
      <c r="I527" s="5"/>
      <c r="J527" s="6"/>
      <c r="K527" s="7"/>
      <c r="L527" s="8"/>
    </row>
    <row r="528" spans="1:14" x14ac:dyDescent="0.25">
      <c r="A528" s="11"/>
      <c r="B528" s="12"/>
      <c r="C528" s="12"/>
      <c r="D528" s="12"/>
      <c r="E528" s="12"/>
      <c r="F528" s="12"/>
      <c r="G528" s="9" t="s">
        <v>778</v>
      </c>
      <c r="H528" s="9" t="s">
        <v>70</v>
      </c>
      <c r="I528" s="9" t="s">
        <v>478</v>
      </c>
      <c r="J528" s="3" t="s">
        <v>1881</v>
      </c>
      <c r="K528" s="13" t="s">
        <v>779</v>
      </c>
      <c r="L528" s="14" t="s">
        <v>780</v>
      </c>
      <c r="M528" s="17">
        <f t="shared" si="18"/>
        <v>1.0219907407407414E-2</v>
      </c>
      <c r="N528">
        <f t="shared" si="19"/>
        <v>5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781</v>
      </c>
      <c r="H529" s="9" t="s">
        <v>70</v>
      </c>
      <c r="I529" s="9" t="s">
        <v>478</v>
      </c>
      <c r="J529" s="3" t="s">
        <v>1881</v>
      </c>
      <c r="K529" s="13" t="s">
        <v>782</v>
      </c>
      <c r="L529" s="14" t="s">
        <v>273</v>
      </c>
      <c r="M529" s="17">
        <f t="shared" si="18"/>
        <v>2.3981481481481437E-2</v>
      </c>
      <c r="N529">
        <f t="shared" si="19"/>
        <v>9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1565</v>
      </c>
      <c r="H530" s="9" t="s">
        <v>70</v>
      </c>
      <c r="I530" s="9" t="s">
        <v>1288</v>
      </c>
      <c r="J530" s="3" t="s">
        <v>1881</v>
      </c>
      <c r="K530" s="13" t="s">
        <v>1566</v>
      </c>
      <c r="L530" s="14" t="s">
        <v>1567</v>
      </c>
      <c r="M530" s="17">
        <f t="shared" si="18"/>
        <v>1.9421296296296298E-2</v>
      </c>
      <c r="N530">
        <f t="shared" si="19"/>
        <v>10</v>
      </c>
    </row>
    <row r="531" spans="1:14" x14ac:dyDescent="0.25">
      <c r="A531" s="11"/>
      <c r="B531" s="12"/>
      <c r="C531" s="9" t="s">
        <v>1761</v>
      </c>
      <c r="D531" s="9" t="s">
        <v>1762</v>
      </c>
      <c r="E531" s="9" t="s">
        <v>1762</v>
      </c>
      <c r="F531" s="9" t="s">
        <v>15</v>
      </c>
      <c r="G531" s="9" t="s">
        <v>1763</v>
      </c>
      <c r="H531" s="9" t="s">
        <v>70</v>
      </c>
      <c r="I531" s="9" t="s">
        <v>1613</v>
      </c>
      <c r="J531" s="3" t="s">
        <v>1881</v>
      </c>
      <c r="K531" s="13" t="s">
        <v>1764</v>
      </c>
      <c r="L531" s="14" t="s">
        <v>1765</v>
      </c>
      <c r="M531" s="17">
        <f t="shared" si="18"/>
        <v>5.2928240740740762E-2</v>
      </c>
      <c r="N531">
        <f t="shared" si="19"/>
        <v>10</v>
      </c>
    </row>
    <row r="532" spans="1:14" x14ac:dyDescent="0.25">
      <c r="A532" s="11"/>
      <c r="B532" s="12"/>
      <c r="C532" s="9" t="s">
        <v>184</v>
      </c>
      <c r="D532" s="9" t="s">
        <v>185</v>
      </c>
      <c r="E532" s="9" t="s">
        <v>185</v>
      </c>
      <c r="F532" s="9" t="s">
        <v>15</v>
      </c>
      <c r="G532" s="10" t="s">
        <v>12</v>
      </c>
      <c r="H532" s="5"/>
      <c r="I532" s="5"/>
      <c r="J532" s="6"/>
      <c r="K532" s="7"/>
      <c r="L532" s="8"/>
    </row>
    <row r="533" spans="1:14" x14ac:dyDescent="0.25">
      <c r="A533" s="11"/>
      <c r="B533" s="12"/>
      <c r="C533" s="12"/>
      <c r="D533" s="12"/>
      <c r="E533" s="12"/>
      <c r="F533" s="12"/>
      <c r="G533" s="9" t="s">
        <v>376</v>
      </c>
      <c r="H533" s="9" t="s">
        <v>70</v>
      </c>
      <c r="I533" s="9" t="s">
        <v>18</v>
      </c>
      <c r="J533" s="3" t="s">
        <v>1881</v>
      </c>
      <c r="K533" s="13" t="s">
        <v>377</v>
      </c>
      <c r="L533" s="14" t="s">
        <v>378</v>
      </c>
      <c r="M533" s="17">
        <f t="shared" si="18"/>
        <v>1.5706018518518508E-2</v>
      </c>
      <c r="N533">
        <f t="shared" si="19"/>
        <v>1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379</v>
      </c>
      <c r="H534" s="9" t="s">
        <v>70</v>
      </c>
      <c r="I534" s="9" t="s">
        <v>18</v>
      </c>
      <c r="J534" s="3" t="s">
        <v>1881</v>
      </c>
      <c r="K534" s="13" t="s">
        <v>380</v>
      </c>
      <c r="L534" s="14" t="s">
        <v>381</v>
      </c>
      <c r="M534" s="17">
        <f t="shared" si="18"/>
        <v>1.3148148148148159E-2</v>
      </c>
      <c r="N534">
        <f t="shared" si="19"/>
        <v>3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382</v>
      </c>
      <c r="H535" s="9" t="s">
        <v>70</v>
      </c>
      <c r="I535" s="9" t="s">
        <v>18</v>
      </c>
      <c r="J535" s="3" t="s">
        <v>1881</v>
      </c>
      <c r="K535" s="13" t="s">
        <v>383</v>
      </c>
      <c r="L535" s="14" t="s">
        <v>384</v>
      </c>
      <c r="M535" s="17">
        <f t="shared" si="18"/>
        <v>1.4375000000000027E-2</v>
      </c>
      <c r="N535">
        <f t="shared" si="19"/>
        <v>13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783</v>
      </c>
      <c r="H536" s="9" t="s">
        <v>70</v>
      </c>
      <c r="I536" s="9" t="s">
        <v>478</v>
      </c>
      <c r="J536" s="3" t="s">
        <v>1881</v>
      </c>
      <c r="K536" s="13" t="s">
        <v>784</v>
      </c>
      <c r="L536" s="14" t="s">
        <v>785</v>
      </c>
      <c r="M536" s="17">
        <f t="shared" si="18"/>
        <v>1.4953703703703705E-2</v>
      </c>
      <c r="N536">
        <f t="shared" si="19"/>
        <v>2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786</v>
      </c>
      <c r="H537" s="9" t="s">
        <v>70</v>
      </c>
      <c r="I537" s="9" t="s">
        <v>478</v>
      </c>
      <c r="J537" s="3" t="s">
        <v>1881</v>
      </c>
      <c r="K537" s="13" t="s">
        <v>787</v>
      </c>
      <c r="L537" s="14" t="s">
        <v>788</v>
      </c>
      <c r="M537" s="17">
        <f t="shared" si="18"/>
        <v>1.1481481481481481E-2</v>
      </c>
      <c r="N537">
        <f t="shared" si="19"/>
        <v>3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1184</v>
      </c>
      <c r="H538" s="9" t="s">
        <v>70</v>
      </c>
      <c r="I538" s="9" t="s">
        <v>905</v>
      </c>
      <c r="J538" s="3" t="s">
        <v>1881</v>
      </c>
      <c r="K538" s="13" t="s">
        <v>1185</v>
      </c>
      <c r="L538" s="14" t="s">
        <v>1186</v>
      </c>
      <c r="M538" s="17">
        <f t="shared" si="18"/>
        <v>1.2685185185185188E-2</v>
      </c>
      <c r="N538">
        <f t="shared" si="19"/>
        <v>3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1187</v>
      </c>
      <c r="H539" s="9" t="s">
        <v>70</v>
      </c>
      <c r="I539" s="9" t="s">
        <v>905</v>
      </c>
      <c r="J539" s="3" t="s">
        <v>1881</v>
      </c>
      <c r="K539" s="13" t="s">
        <v>1188</v>
      </c>
      <c r="L539" s="14" t="s">
        <v>1189</v>
      </c>
      <c r="M539" s="17">
        <f t="shared" si="18"/>
        <v>2.0775462962963065E-2</v>
      </c>
      <c r="N539">
        <f t="shared" si="19"/>
        <v>16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1190</v>
      </c>
      <c r="H540" s="9" t="s">
        <v>70</v>
      </c>
      <c r="I540" s="9" t="s">
        <v>905</v>
      </c>
      <c r="J540" s="3" t="s">
        <v>1881</v>
      </c>
      <c r="K540" s="13" t="s">
        <v>1191</v>
      </c>
      <c r="L540" s="14" t="s">
        <v>1192</v>
      </c>
      <c r="M540" s="17">
        <f t="shared" si="18"/>
        <v>1.7476851851851882E-2</v>
      </c>
      <c r="N540">
        <f t="shared" si="19"/>
        <v>19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1193</v>
      </c>
      <c r="H541" s="9" t="s">
        <v>70</v>
      </c>
      <c r="I541" s="9" t="s">
        <v>905</v>
      </c>
      <c r="J541" s="3" t="s">
        <v>1881</v>
      </c>
      <c r="K541" s="13" t="s">
        <v>1194</v>
      </c>
      <c r="L541" s="14" t="s">
        <v>1284</v>
      </c>
      <c r="M541" s="17">
        <f t="shared" si="18"/>
        <v>1.7627314814814832E-2</v>
      </c>
      <c r="N541">
        <f t="shared" si="19"/>
        <v>23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1568</v>
      </c>
      <c r="H542" s="9" t="s">
        <v>70</v>
      </c>
      <c r="I542" s="9" t="s">
        <v>1288</v>
      </c>
      <c r="J542" s="3" t="s">
        <v>1881</v>
      </c>
      <c r="K542" s="13" t="s">
        <v>1569</v>
      </c>
      <c r="L542" s="14" t="s">
        <v>1570</v>
      </c>
      <c r="M542" s="17">
        <f t="shared" si="18"/>
        <v>1.3738425925925918E-2</v>
      </c>
      <c r="N542">
        <f t="shared" si="19"/>
        <v>3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1571</v>
      </c>
      <c r="H543" s="9" t="s">
        <v>70</v>
      </c>
      <c r="I543" s="9" t="s">
        <v>1288</v>
      </c>
      <c r="J543" s="3" t="s">
        <v>1881</v>
      </c>
      <c r="K543" s="13" t="s">
        <v>1572</v>
      </c>
      <c r="L543" s="14" t="s">
        <v>1573</v>
      </c>
      <c r="M543" s="17">
        <f t="shared" si="18"/>
        <v>2.090277777777777E-2</v>
      </c>
      <c r="N543">
        <f t="shared" si="19"/>
        <v>6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1574</v>
      </c>
      <c r="H544" s="9" t="s">
        <v>70</v>
      </c>
      <c r="I544" s="9" t="s">
        <v>1288</v>
      </c>
      <c r="J544" s="3" t="s">
        <v>1881</v>
      </c>
      <c r="K544" s="13" t="s">
        <v>1575</v>
      </c>
      <c r="L544" s="14" t="s">
        <v>1576</v>
      </c>
      <c r="M544" s="17">
        <f t="shared" si="18"/>
        <v>1.418981481481485E-2</v>
      </c>
      <c r="N544">
        <f t="shared" si="19"/>
        <v>19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1577</v>
      </c>
      <c r="H545" s="9" t="s">
        <v>70</v>
      </c>
      <c r="I545" s="9" t="s">
        <v>1288</v>
      </c>
      <c r="J545" s="3" t="s">
        <v>1881</v>
      </c>
      <c r="K545" s="13" t="s">
        <v>1578</v>
      </c>
      <c r="L545" s="14" t="s">
        <v>1579</v>
      </c>
      <c r="M545" s="17">
        <f t="shared" si="18"/>
        <v>1.3622685185185168E-2</v>
      </c>
      <c r="N545">
        <f t="shared" si="19"/>
        <v>23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1766</v>
      </c>
      <c r="H546" s="9" t="s">
        <v>70</v>
      </c>
      <c r="I546" s="9" t="s">
        <v>1613</v>
      </c>
      <c r="J546" s="3" t="s">
        <v>1881</v>
      </c>
      <c r="K546" s="13" t="s">
        <v>1767</v>
      </c>
      <c r="L546" s="14" t="s">
        <v>1768</v>
      </c>
      <c r="M546" s="17">
        <f t="shared" si="18"/>
        <v>1.596064814814814E-2</v>
      </c>
      <c r="N546">
        <f t="shared" si="19"/>
        <v>2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1769</v>
      </c>
      <c r="H547" s="9" t="s">
        <v>70</v>
      </c>
      <c r="I547" s="9" t="s">
        <v>1613</v>
      </c>
      <c r="J547" s="3" t="s">
        <v>1881</v>
      </c>
      <c r="K547" s="13" t="s">
        <v>1770</v>
      </c>
      <c r="L547" s="14" t="s">
        <v>1771</v>
      </c>
      <c r="M547" s="17">
        <f t="shared" si="18"/>
        <v>1.3865740740740762E-2</v>
      </c>
      <c r="N547">
        <f t="shared" si="19"/>
        <v>3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1772</v>
      </c>
      <c r="H548" s="9" t="s">
        <v>70</v>
      </c>
      <c r="I548" s="9" t="s">
        <v>1613</v>
      </c>
      <c r="J548" s="3" t="s">
        <v>1881</v>
      </c>
      <c r="K548" s="13" t="s">
        <v>1773</v>
      </c>
      <c r="L548" s="14" t="s">
        <v>1774</v>
      </c>
      <c r="M548" s="17">
        <f t="shared" si="18"/>
        <v>2.5995370370370363E-2</v>
      </c>
      <c r="N548">
        <f t="shared" si="19"/>
        <v>3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1775</v>
      </c>
      <c r="H549" s="9" t="s">
        <v>70</v>
      </c>
      <c r="I549" s="9" t="s">
        <v>1613</v>
      </c>
      <c r="J549" s="3" t="s">
        <v>1881</v>
      </c>
      <c r="K549" s="13" t="s">
        <v>1776</v>
      </c>
      <c r="L549" s="14" t="s">
        <v>1777</v>
      </c>
      <c r="M549" s="17">
        <f t="shared" si="18"/>
        <v>3.3171296296296282E-2</v>
      </c>
      <c r="N549">
        <f t="shared" si="19"/>
        <v>10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1778</v>
      </c>
      <c r="H550" s="9" t="s">
        <v>70</v>
      </c>
      <c r="I550" s="9" t="s">
        <v>1613</v>
      </c>
      <c r="J550" s="3" t="s">
        <v>1881</v>
      </c>
      <c r="K550" s="13" t="s">
        <v>1779</v>
      </c>
      <c r="L550" s="14" t="s">
        <v>1780</v>
      </c>
      <c r="M550" s="17">
        <f t="shared" si="18"/>
        <v>3.4085648148148073E-2</v>
      </c>
      <c r="N550">
        <f t="shared" si="19"/>
        <v>10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1874</v>
      </c>
      <c r="H551" s="9" t="s">
        <v>70</v>
      </c>
      <c r="I551" s="9" t="s">
        <v>1851</v>
      </c>
      <c r="J551" s="3" t="s">
        <v>1881</v>
      </c>
      <c r="K551" s="13" t="s">
        <v>1875</v>
      </c>
      <c r="L551" s="14" t="s">
        <v>1876</v>
      </c>
      <c r="M551" s="17">
        <f t="shared" si="18"/>
        <v>1.2777777777777888E-2</v>
      </c>
      <c r="N551">
        <f t="shared" si="19"/>
        <v>19</v>
      </c>
    </row>
    <row r="552" spans="1:14" x14ac:dyDescent="0.25">
      <c r="A552" s="3" t="s">
        <v>385</v>
      </c>
      <c r="B552" s="9" t="s">
        <v>386</v>
      </c>
      <c r="C552" s="10" t="s">
        <v>12</v>
      </c>
      <c r="D552" s="5"/>
      <c r="E552" s="5"/>
      <c r="F552" s="5"/>
      <c r="G552" s="5"/>
      <c r="H552" s="5"/>
      <c r="I552" s="5"/>
      <c r="J552" s="6"/>
      <c r="K552" s="7"/>
      <c r="L552" s="8"/>
    </row>
    <row r="553" spans="1:14" x14ac:dyDescent="0.25">
      <c r="A553" s="11"/>
      <c r="B553" s="12"/>
      <c r="C553" s="9" t="s">
        <v>1781</v>
      </c>
      <c r="D553" s="9" t="s">
        <v>1782</v>
      </c>
      <c r="E553" s="9" t="s">
        <v>1782</v>
      </c>
      <c r="F553" s="9" t="s">
        <v>389</v>
      </c>
      <c r="G553" s="9" t="s">
        <v>1783</v>
      </c>
      <c r="H553" s="9" t="s">
        <v>70</v>
      </c>
      <c r="I553" s="9" t="s">
        <v>1613</v>
      </c>
      <c r="J553" s="3" t="s">
        <v>1881</v>
      </c>
      <c r="K553" s="13" t="s">
        <v>1784</v>
      </c>
      <c r="L553" s="14" t="s">
        <v>1785</v>
      </c>
      <c r="M553" s="17">
        <f t="shared" si="18"/>
        <v>3.508101851851847E-2</v>
      </c>
      <c r="N553">
        <f t="shared" si="19"/>
        <v>10</v>
      </c>
    </row>
    <row r="554" spans="1:14" x14ac:dyDescent="0.25">
      <c r="A554" s="11"/>
      <c r="B554" s="12"/>
      <c r="C554" s="9" t="s">
        <v>817</v>
      </c>
      <c r="D554" s="9" t="s">
        <v>818</v>
      </c>
      <c r="E554" s="9" t="s">
        <v>818</v>
      </c>
      <c r="F554" s="9" t="s">
        <v>389</v>
      </c>
      <c r="G554" s="10" t="s">
        <v>12</v>
      </c>
      <c r="H554" s="5"/>
      <c r="I554" s="5"/>
      <c r="J554" s="6"/>
      <c r="K554" s="7"/>
      <c r="L554" s="8"/>
    </row>
    <row r="555" spans="1:14" x14ac:dyDescent="0.25">
      <c r="A555" s="11"/>
      <c r="B555" s="12"/>
      <c r="C555" s="12"/>
      <c r="D555" s="12"/>
      <c r="E555" s="12"/>
      <c r="F555" s="12"/>
      <c r="G555" s="9" t="s">
        <v>819</v>
      </c>
      <c r="H555" s="9" t="s">
        <v>70</v>
      </c>
      <c r="I555" s="9" t="s">
        <v>478</v>
      </c>
      <c r="J555" s="3" t="s">
        <v>1881</v>
      </c>
      <c r="K555" s="13" t="s">
        <v>820</v>
      </c>
      <c r="L555" s="14" t="s">
        <v>821</v>
      </c>
      <c r="M555" s="17">
        <f t="shared" si="18"/>
        <v>1.8275462962962952E-2</v>
      </c>
      <c r="N555">
        <f t="shared" si="19"/>
        <v>6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1213</v>
      </c>
      <c r="H556" s="9" t="s">
        <v>70</v>
      </c>
      <c r="I556" s="9" t="s">
        <v>905</v>
      </c>
      <c r="J556" s="3" t="s">
        <v>1881</v>
      </c>
      <c r="K556" s="13" t="s">
        <v>1214</v>
      </c>
      <c r="L556" s="14" t="s">
        <v>1215</v>
      </c>
      <c r="M556" s="17">
        <f t="shared" si="18"/>
        <v>2.061342592592591E-2</v>
      </c>
      <c r="N556">
        <f t="shared" si="19"/>
        <v>3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1216</v>
      </c>
      <c r="H557" s="9" t="s">
        <v>70</v>
      </c>
      <c r="I557" s="9" t="s">
        <v>905</v>
      </c>
      <c r="J557" s="3" t="s">
        <v>1881</v>
      </c>
      <c r="K557" s="13" t="s">
        <v>1217</v>
      </c>
      <c r="L557" s="14" t="s">
        <v>1218</v>
      </c>
      <c r="M557" s="17">
        <f t="shared" si="18"/>
        <v>1.5694444444444455E-2</v>
      </c>
      <c r="N557">
        <f t="shared" si="19"/>
        <v>16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1580</v>
      </c>
      <c r="H558" s="9" t="s">
        <v>70</v>
      </c>
      <c r="I558" s="9" t="s">
        <v>1288</v>
      </c>
      <c r="J558" s="3" t="s">
        <v>1881</v>
      </c>
      <c r="K558" s="13" t="s">
        <v>1581</v>
      </c>
      <c r="L558" s="14" t="s">
        <v>1582</v>
      </c>
      <c r="M558" s="17">
        <f t="shared" si="18"/>
        <v>1.3449074074074141E-2</v>
      </c>
      <c r="N558">
        <f t="shared" si="19"/>
        <v>14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1786</v>
      </c>
      <c r="H559" s="9" t="s">
        <v>70</v>
      </c>
      <c r="I559" s="9" t="s">
        <v>1613</v>
      </c>
      <c r="J559" s="3" t="s">
        <v>1881</v>
      </c>
      <c r="K559" s="13" t="s">
        <v>1787</v>
      </c>
      <c r="L559" s="14" t="s">
        <v>1788</v>
      </c>
      <c r="M559" s="17">
        <f t="shared" si="18"/>
        <v>1.5046296296296224E-2</v>
      </c>
      <c r="N559">
        <f t="shared" si="19"/>
        <v>11</v>
      </c>
    </row>
    <row r="560" spans="1:14" x14ac:dyDescent="0.25">
      <c r="A560" s="11"/>
      <c r="B560" s="12"/>
      <c r="C560" s="9" t="s">
        <v>387</v>
      </c>
      <c r="D560" s="9" t="s">
        <v>388</v>
      </c>
      <c r="E560" s="9" t="s">
        <v>388</v>
      </c>
      <c r="F560" s="9" t="s">
        <v>389</v>
      </c>
      <c r="G560" s="10" t="s">
        <v>12</v>
      </c>
      <c r="H560" s="5"/>
      <c r="I560" s="5"/>
      <c r="J560" s="6"/>
      <c r="K560" s="7"/>
      <c r="L560" s="8"/>
    </row>
    <row r="561" spans="1:14" x14ac:dyDescent="0.25">
      <c r="A561" s="11"/>
      <c r="B561" s="12"/>
      <c r="C561" s="12"/>
      <c r="D561" s="12"/>
      <c r="E561" s="12"/>
      <c r="F561" s="12"/>
      <c r="G561" s="9" t="s">
        <v>390</v>
      </c>
      <c r="H561" s="9" t="s">
        <v>70</v>
      </c>
      <c r="I561" s="9" t="s">
        <v>18</v>
      </c>
      <c r="J561" s="3" t="s">
        <v>1881</v>
      </c>
      <c r="K561" s="13" t="s">
        <v>391</v>
      </c>
      <c r="L561" s="14" t="s">
        <v>392</v>
      </c>
      <c r="M561" s="17">
        <f t="shared" si="18"/>
        <v>2.1608796296296306E-2</v>
      </c>
      <c r="N561">
        <f t="shared" si="19"/>
        <v>10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822</v>
      </c>
      <c r="H562" s="9" t="s">
        <v>70</v>
      </c>
      <c r="I562" s="9" t="s">
        <v>478</v>
      </c>
      <c r="J562" s="3" t="s">
        <v>1881</v>
      </c>
      <c r="K562" s="13" t="s">
        <v>823</v>
      </c>
      <c r="L562" s="14" t="s">
        <v>824</v>
      </c>
      <c r="M562" s="17">
        <f t="shared" si="18"/>
        <v>2.7962962962962967E-2</v>
      </c>
      <c r="N562">
        <f t="shared" si="19"/>
        <v>12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1583</v>
      </c>
      <c r="H563" s="9" t="s">
        <v>70</v>
      </c>
      <c r="I563" s="9" t="s">
        <v>1288</v>
      </c>
      <c r="J563" s="3" t="s">
        <v>1881</v>
      </c>
      <c r="K563" s="13" t="s">
        <v>1584</v>
      </c>
      <c r="L563" s="14" t="s">
        <v>1585</v>
      </c>
      <c r="M563" s="17">
        <f t="shared" si="18"/>
        <v>1.6574074074074074E-2</v>
      </c>
      <c r="N563">
        <f t="shared" si="19"/>
        <v>11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1877</v>
      </c>
      <c r="H564" s="9" t="s">
        <v>70</v>
      </c>
      <c r="I564" s="9" t="s">
        <v>1851</v>
      </c>
      <c r="J564" s="3" t="s">
        <v>1881</v>
      </c>
      <c r="K564" s="13" t="s">
        <v>1878</v>
      </c>
      <c r="L564" s="14" t="s">
        <v>1879</v>
      </c>
      <c r="M564" s="17">
        <f t="shared" si="18"/>
        <v>1.5613425925925961E-2</v>
      </c>
      <c r="N564">
        <f t="shared" si="19"/>
        <v>10</v>
      </c>
    </row>
    <row r="565" spans="1:14" x14ac:dyDescent="0.25">
      <c r="A565" s="3" t="s">
        <v>393</v>
      </c>
      <c r="B565" s="9" t="s">
        <v>394</v>
      </c>
      <c r="C565" s="10" t="s">
        <v>12</v>
      </c>
      <c r="D565" s="5"/>
      <c r="E565" s="5"/>
      <c r="F565" s="5"/>
      <c r="G565" s="5"/>
      <c r="H565" s="5"/>
      <c r="I565" s="5"/>
      <c r="J565" s="6"/>
      <c r="K565" s="7"/>
      <c r="L565" s="8"/>
    </row>
    <row r="566" spans="1:14" x14ac:dyDescent="0.25">
      <c r="A566" s="11"/>
      <c r="B566" s="12"/>
      <c r="C566" s="9" t="s">
        <v>46</v>
      </c>
      <c r="D566" s="9" t="s">
        <v>47</v>
      </c>
      <c r="E566" s="9" t="s">
        <v>825</v>
      </c>
      <c r="F566" s="9" t="s">
        <v>15</v>
      </c>
      <c r="G566" s="10" t="s">
        <v>12</v>
      </c>
      <c r="H566" s="5"/>
      <c r="I566" s="5"/>
      <c r="J566" s="6"/>
      <c r="K566" s="7"/>
      <c r="L566" s="8"/>
    </row>
    <row r="567" spans="1:14" x14ac:dyDescent="0.25">
      <c r="A567" s="11"/>
      <c r="B567" s="12"/>
      <c r="C567" s="12"/>
      <c r="D567" s="12"/>
      <c r="E567" s="12"/>
      <c r="F567" s="12"/>
      <c r="G567" s="9" t="s">
        <v>826</v>
      </c>
      <c r="H567" s="9" t="s">
        <v>70</v>
      </c>
      <c r="I567" s="9" t="s">
        <v>478</v>
      </c>
      <c r="J567" s="3" t="s">
        <v>1881</v>
      </c>
      <c r="K567" s="13" t="s">
        <v>827</v>
      </c>
      <c r="L567" s="14" t="s">
        <v>828</v>
      </c>
      <c r="M567" s="17">
        <f t="shared" si="18"/>
        <v>2.769675925925924E-2</v>
      </c>
      <c r="N567">
        <f t="shared" si="19"/>
        <v>10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829</v>
      </c>
      <c r="H568" s="9" t="s">
        <v>70</v>
      </c>
      <c r="I568" s="9" t="s">
        <v>478</v>
      </c>
      <c r="J568" s="3" t="s">
        <v>1881</v>
      </c>
      <c r="K568" s="13" t="s">
        <v>830</v>
      </c>
      <c r="L568" s="14" t="s">
        <v>831</v>
      </c>
      <c r="M568" s="17">
        <f t="shared" si="18"/>
        <v>2.328703703703694E-2</v>
      </c>
      <c r="N568">
        <f t="shared" si="19"/>
        <v>14</v>
      </c>
    </row>
    <row r="569" spans="1:14" x14ac:dyDescent="0.25">
      <c r="A569" s="11"/>
      <c r="B569" s="12"/>
      <c r="C569" s="9" t="s">
        <v>832</v>
      </c>
      <c r="D569" s="9" t="s">
        <v>833</v>
      </c>
      <c r="E569" s="9" t="s">
        <v>834</v>
      </c>
      <c r="F569" s="9" t="s">
        <v>15</v>
      </c>
      <c r="G569" s="10" t="s">
        <v>12</v>
      </c>
      <c r="H569" s="5"/>
      <c r="I569" s="5"/>
      <c r="J569" s="6"/>
      <c r="K569" s="7"/>
      <c r="L569" s="8"/>
    </row>
    <row r="570" spans="1:14" x14ac:dyDescent="0.25">
      <c r="A570" s="11"/>
      <c r="B570" s="12"/>
      <c r="C570" s="12"/>
      <c r="D570" s="12"/>
      <c r="E570" s="12"/>
      <c r="F570" s="12"/>
      <c r="G570" s="9" t="s">
        <v>835</v>
      </c>
      <c r="H570" s="9" t="s">
        <v>70</v>
      </c>
      <c r="I570" s="9" t="s">
        <v>478</v>
      </c>
      <c r="J570" s="3" t="s">
        <v>1881</v>
      </c>
      <c r="K570" s="13" t="s">
        <v>836</v>
      </c>
      <c r="L570" s="14" t="s">
        <v>837</v>
      </c>
      <c r="M570" s="17">
        <f t="shared" si="18"/>
        <v>2.0162037037037006E-2</v>
      </c>
      <c r="N570">
        <f t="shared" si="19"/>
        <v>10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838</v>
      </c>
      <c r="H571" s="9" t="s">
        <v>70</v>
      </c>
      <c r="I571" s="9" t="s">
        <v>478</v>
      </c>
      <c r="J571" s="3" t="s">
        <v>1881</v>
      </c>
      <c r="K571" s="13" t="s">
        <v>839</v>
      </c>
      <c r="L571" s="14" t="s">
        <v>840</v>
      </c>
      <c r="M571" s="17">
        <f t="shared" si="18"/>
        <v>2.287037037037043E-2</v>
      </c>
      <c r="N571">
        <f t="shared" si="19"/>
        <v>14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1586</v>
      </c>
      <c r="H572" s="9" t="s">
        <v>70</v>
      </c>
      <c r="I572" s="9" t="s">
        <v>1288</v>
      </c>
      <c r="J572" s="3" t="s">
        <v>1881</v>
      </c>
      <c r="K572" s="13" t="s">
        <v>1587</v>
      </c>
      <c r="L572" s="14" t="s">
        <v>1588</v>
      </c>
      <c r="M572" s="17">
        <f t="shared" si="18"/>
        <v>3.1412037037036988E-2</v>
      </c>
      <c r="N572">
        <f t="shared" si="19"/>
        <v>15</v>
      </c>
    </row>
    <row r="573" spans="1:14" x14ac:dyDescent="0.25">
      <c r="A573" s="11"/>
      <c r="B573" s="12"/>
      <c r="C573" s="9" t="s">
        <v>841</v>
      </c>
      <c r="D573" s="9" t="s">
        <v>842</v>
      </c>
      <c r="E573" s="10" t="s">
        <v>12</v>
      </c>
      <c r="F573" s="5"/>
      <c r="G573" s="5"/>
      <c r="H573" s="5"/>
      <c r="I573" s="5"/>
      <c r="J573" s="6"/>
      <c r="K573" s="7"/>
      <c r="L573" s="8"/>
    </row>
    <row r="574" spans="1:14" x14ac:dyDescent="0.25">
      <c r="A574" s="11"/>
      <c r="B574" s="12"/>
      <c r="C574" s="12"/>
      <c r="D574" s="12"/>
      <c r="E574" s="9" t="s">
        <v>1243</v>
      </c>
      <c r="F574" s="9" t="s">
        <v>15</v>
      </c>
      <c r="G574" s="9" t="s">
        <v>1589</v>
      </c>
      <c r="H574" s="9" t="s">
        <v>70</v>
      </c>
      <c r="I574" s="9" t="s">
        <v>1288</v>
      </c>
      <c r="J574" s="3" t="s">
        <v>1881</v>
      </c>
      <c r="K574" s="13" t="s">
        <v>1590</v>
      </c>
      <c r="L574" s="14" t="s">
        <v>1591</v>
      </c>
      <c r="M574" s="17">
        <f t="shared" si="18"/>
        <v>1.7812500000000009E-2</v>
      </c>
      <c r="N574">
        <f t="shared" si="19"/>
        <v>9</v>
      </c>
    </row>
    <row r="575" spans="1:14" x14ac:dyDescent="0.25">
      <c r="A575" s="11"/>
      <c r="B575" s="12"/>
      <c r="C575" s="12"/>
      <c r="D575" s="12"/>
      <c r="E575" s="9" t="s">
        <v>843</v>
      </c>
      <c r="F575" s="9" t="s">
        <v>15</v>
      </c>
      <c r="G575" s="10" t="s">
        <v>12</v>
      </c>
      <c r="H575" s="5"/>
      <c r="I575" s="5"/>
      <c r="J575" s="6"/>
      <c r="K575" s="7"/>
      <c r="L575" s="8"/>
    </row>
    <row r="576" spans="1:14" x14ac:dyDescent="0.25">
      <c r="A576" s="11"/>
      <c r="B576" s="12"/>
      <c r="C576" s="12"/>
      <c r="D576" s="12"/>
      <c r="E576" s="12"/>
      <c r="F576" s="12"/>
      <c r="G576" s="9" t="s">
        <v>844</v>
      </c>
      <c r="H576" s="9" t="s">
        <v>70</v>
      </c>
      <c r="I576" s="9" t="s">
        <v>478</v>
      </c>
      <c r="J576" s="3" t="s">
        <v>1881</v>
      </c>
      <c r="K576" s="13" t="s">
        <v>845</v>
      </c>
      <c r="L576" s="14" t="s">
        <v>846</v>
      </c>
      <c r="M576" s="17">
        <f t="shared" si="18"/>
        <v>1.8067129629629586E-2</v>
      </c>
      <c r="N576">
        <f t="shared" si="19"/>
        <v>7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1219</v>
      </c>
      <c r="H577" s="9" t="s">
        <v>70</v>
      </c>
      <c r="I577" s="9" t="s">
        <v>905</v>
      </c>
      <c r="J577" s="3" t="s">
        <v>1881</v>
      </c>
      <c r="K577" s="13" t="s">
        <v>1220</v>
      </c>
      <c r="L577" s="14" t="s">
        <v>1221</v>
      </c>
      <c r="M577" s="17">
        <f t="shared" si="18"/>
        <v>1.8576388888888906E-2</v>
      </c>
      <c r="N577">
        <f t="shared" si="19"/>
        <v>15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1592</v>
      </c>
      <c r="H578" s="9" t="s">
        <v>70</v>
      </c>
      <c r="I578" s="9" t="s">
        <v>1288</v>
      </c>
      <c r="J578" s="3" t="s">
        <v>1881</v>
      </c>
      <c r="K578" s="13" t="s">
        <v>1593</v>
      </c>
      <c r="L578" s="14" t="s">
        <v>1594</v>
      </c>
      <c r="M578" s="17">
        <f t="shared" si="18"/>
        <v>1.5474537037037023E-2</v>
      </c>
      <c r="N578">
        <f t="shared" si="19"/>
        <v>2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1789</v>
      </c>
      <c r="H579" s="9" t="s">
        <v>70</v>
      </c>
      <c r="I579" s="9" t="s">
        <v>1613</v>
      </c>
      <c r="J579" s="3" t="s">
        <v>1881</v>
      </c>
      <c r="K579" s="13" t="s">
        <v>1790</v>
      </c>
      <c r="L579" s="14" t="s">
        <v>1791</v>
      </c>
      <c r="M579" s="17">
        <f t="shared" ref="M579:M642" si="20">L579-K579</f>
        <v>2.3067129629629646E-2</v>
      </c>
      <c r="N579">
        <f t="shared" ref="N579:N642" si="21">HOUR(K579)</f>
        <v>12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1792</v>
      </c>
      <c r="H580" s="9" t="s">
        <v>70</v>
      </c>
      <c r="I580" s="9" t="s">
        <v>1613</v>
      </c>
      <c r="J580" s="3" t="s">
        <v>1881</v>
      </c>
      <c r="K580" s="13" t="s">
        <v>1793</v>
      </c>
      <c r="L580" s="14" t="s">
        <v>1794</v>
      </c>
      <c r="M580" s="17">
        <f t="shared" si="20"/>
        <v>2.0451388888888977E-2</v>
      </c>
      <c r="N580">
        <f t="shared" si="21"/>
        <v>12</v>
      </c>
    </row>
    <row r="581" spans="1:14" x14ac:dyDescent="0.25">
      <c r="A581" s="11"/>
      <c r="B581" s="12"/>
      <c r="C581" s="9" t="s">
        <v>395</v>
      </c>
      <c r="D581" s="9" t="s">
        <v>396</v>
      </c>
      <c r="E581" s="9" t="s">
        <v>396</v>
      </c>
      <c r="F581" s="9" t="s">
        <v>15</v>
      </c>
      <c r="G581" s="10" t="s">
        <v>12</v>
      </c>
      <c r="H581" s="5"/>
      <c r="I581" s="5"/>
      <c r="J581" s="6"/>
      <c r="K581" s="7"/>
      <c r="L581" s="8"/>
    </row>
    <row r="582" spans="1:14" x14ac:dyDescent="0.25">
      <c r="A582" s="11"/>
      <c r="B582" s="12"/>
      <c r="C582" s="12"/>
      <c r="D582" s="12"/>
      <c r="E582" s="12"/>
      <c r="F582" s="12"/>
      <c r="G582" s="9" t="s">
        <v>397</v>
      </c>
      <c r="H582" s="9" t="s">
        <v>70</v>
      </c>
      <c r="I582" s="9" t="s">
        <v>18</v>
      </c>
      <c r="J582" s="3" t="s">
        <v>1881</v>
      </c>
      <c r="K582" s="13" t="s">
        <v>398</v>
      </c>
      <c r="L582" s="14" t="s">
        <v>399</v>
      </c>
      <c r="M582" s="17">
        <f t="shared" si="20"/>
        <v>5.0682870370370336E-2</v>
      </c>
      <c r="N582">
        <f t="shared" si="21"/>
        <v>10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400</v>
      </c>
      <c r="H583" s="9" t="s">
        <v>70</v>
      </c>
      <c r="I583" s="9" t="s">
        <v>18</v>
      </c>
      <c r="J583" s="3" t="s">
        <v>1881</v>
      </c>
      <c r="K583" s="13" t="s">
        <v>401</v>
      </c>
      <c r="L583" s="14" t="s">
        <v>402</v>
      </c>
      <c r="M583" s="17">
        <f t="shared" si="20"/>
        <v>1.4861111111111214E-2</v>
      </c>
      <c r="N583">
        <f t="shared" si="21"/>
        <v>13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403</v>
      </c>
      <c r="H584" s="9" t="s">
        <v>70</v>
      </c>
      <c r="I584" s="9" t="s">
        <v>18</v>
      </c>
      <c r="J584" s="3" t="s">
        <v>1881</v>
      </c>
      <c r="K584" s="13" t="s">
        <v>404</v>
      </c>
      <c r="L584" s="14" t="s">
        <v>405</v>
      </c>
      <c r="M584" s="17">
        <f t="shared" si="20"/>
        <v>2.6655092592592577E-2</v>
      </c>
      <c r="N584">
        <f t="shared" si="21"/>
        <v>14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406</v>
      </c>
      <c r="H585" s="9" t="s">
        <v>70</v>
      </c>
      <c r="I585" s="9" t="s">
        <v>18</v>
      </c>
      <c r="J585" s="3" t="s">
        <v>1881</v>
      </c>
      <c r="K585" s="13" t="s">
        <v>407</v>
      </c>
      <c r="L585" s="14" t="s">
        <v>408</v>
      </c>
      <c r="M585" s="17">
        <f t="shared" si="20"/>
        <v>1.9027777777777755E-2</v>
      </c>
      <c r="N585">
        <f t="shared" si="21"/>
        <v>18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847</v>
      </c>
      <c r="H586" s="9" t="s">
        <v>70</v>
      </c>
      <c r="I586" s="9" t="s">
        <v>478</v>
      </c>
      <c r="J586" s="3" t="s">
        <v>1881</v>
      </c>
      <c r="K586" s="13" t="s">
        <v>848</v>
      </c>
      <c r="L586" s="14" t="s">
        <v>849</v>
      </c>
      <c r="M586" s="17">
        <f t="shared" si="20"/>
        <v>2.7592592592592613E-2</v>
      </c>
      <c r="N586">
        <f t="shared" si="21"/>
        <v>10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850</v>
      </c>
      <c r="H587" s="9" t="s">
        <v>70</v>
      </c>
      <c r="I587" s="9" t="s">
        <v>478</v>
      </c>
      <c r="J587" s="3" t="s">
        <v>1881</v>
      </c>
      <c r="K587" s="13" t="s">
        <v>851</v>
      </c>
      <c r="L587" s="14" t="s">
        <v>852</v>
      </c>
      <c r="M587" s="17">
        <f t="shared" si="20"/>
        <v>1.7118055555555511E-2</v>
      </c>
      <c r="N587">
        <f t="shared" si="21"/>
        <v>11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853</v>
      </c>
      <c r="H588" s="9" t="s">
        <v>70</v>
      </c>
      <c r="I588" s="9" t="s">
        <v>478</v>
      </c>
      <c r="J588" s="3" t="s">
        <v>1881</v>
      </c>
      <c r="K588" s="13" t="s">
        <v>854</v>
      </c>
      <c r="L588" s="14" t="s">
        <v>855</v>
      </c>
      <c r="M588" s="17">
        <f t="shared" si="20"/>
        <v>2.6435185185185173E-2</v>
      </c>
      <c r="N588">
        <f t="shared" si="21"/>
        <v>14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856</v>
      </c>
      <c r="H589" s="9" t="s">
        <v>70</v>
      </c>
      <c r="I589" s="9" t="s">
        <v>478</v>
      </c>
      <c r="J589" s="3" t="s">
        <v>1881</v>
      </c>
      <c r="K589" s="13" t="s">
        <v>857</v>
      </c>
      <c r="L589" s="14" t="s">
        <v>858</v>
      </c>
      <c r="M589" s="17">
        <f t="shared" si="20"/>
        <v>1.4548611111111165E-2</v>
      </c>
      <c r="N589">
        <f t="shared" si="21"/>
        <v>15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1595</v>
      </c>
      <c r="H590" s="9" t="s">
        <v>70</v>
      </c>
      <c r="I590" s="9" t="s">
        <v>1288</v>
      </c>
      <c r="J590" s="3" t="s">
        <v>1881</v>
      </c>
      <c r="K590" s="13" t="s">
        <v>1596</v>
      </c>
      <c r="L590" s="14" t="s">
        <v>1597</v>
      </c>
      <c r="M590" s="17">
        <f t="shared" si="20"/>
        <v>2.6631944444444416E-2</v>
      </c>
      <c r="N590">
        <f t="shared" si="21"/>
        <v>4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1598</v>
      </c>
      <c r="H591" s="9" t="s">
        <v>70</v>
      </c>
      <c r="I591" s="9" t="s">
        <v>1288</v>
      </c>
      <c r="J591" s="3" t="s">
        <v>1881</v>
      </c>
      <c r="K591" s="13" t="s">
        <v>1599</v>
      </c>
      <c r="L591" s="14" t="s">
        <v>1600</v>
      </c>
      <c r="M591" s="17">
        <f t="shared" si="20"/>
        <v>1.7928240740740786E-2</v>
      </c>
      <c r="N591">
        <f t="shared" si="21"/>
        <v>10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1795</v>
      </c>
      <c r="H592" s="9" t="s">
        <v>70</v>
      </c>
      <c r="I592" s="9" t="s">
        <v>1613</v>
      </c>
      <c r="J592" s="3" t="s">
        <v>1881</v>
      </c>
      <c r="K592" s="13" t="s">
        <v>1796</v>
      </c>
      <c r="L592" s="14" t="s">
        <v>1797</v>
      </c>
      <c r="M592" s="17">
        <f t="shared" si="20"/>
        <v>1.5034722222222241E-2</v>
      </c>
      <c r="N592">
        <f t="shared" si="21"/>
        <v>7</v>
      </c>
    </row>
    <row r="593" spans="1:14" x14ac:dyDescent="0.25">
      <c r="A593" s="11"/>
      <c r="B593" s="12"/>
      <c r="C593" s="9" t="s">
        <v>409</v>
      </c>
      <c r="D593" s="9" t="s">
        <v>410</v>
      </c>
      <c r="E593" s="9" t="s">
        <v>411</v>
      </c>
      <c r="F593" s="9" t="s">
        <v>15</v>
      </c>
      <c r="G593" s="10" t="s">
        <v>12</v>
      </c>
      <c r="H593" s="5"/>
      <c r="I593" s="5"/>
      <c r="J593" s="6"/>
      <c r="K593" s="7"/>
      <c r="L593" s="8"/>
    </row>
    <row r="594" spans="1:14" x14ac:dyDescent="0.25">
      <c r="A594" s="11"/>
      <c r="B594" s="12"/>
      <c r="C594" s="12"/>
      <c r="D594" s="12"/>
      <c r="E594" s="12"/>
      <c r="F594" s="12"/>
      <c r="G594" s="9" t="s">
        <v>412</v>
      </c>
      <c r="H594" s="9" t="s">
        <v>70</v>
      </c>
      <c r="I594" s="9" t="s">
        <v>18</v>
      </c>
      <c r="J594" s="3" t="s">
        <v>1881</v>
      </c>
      <c r="K594" s="13" t="s">
        <v>413</v>
      </c>
      <c r="L594" s="14" t="s">
        <v>414</v>
      </c>
      <c r="M594" s="17">
        <f t="shared" si="20"/>
        <v>1.6099537037037093E-2</v>
      </c>
      <c r="N594">
        <f t="shared" si="21"/>
        <v>9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859</v>
      </c>
      <c r="H595" s="9" t="s">
        <v>70</v>
      </c>
      <c r="I595" s="9" t="s">
        <v>478</v>
      </c>
      <c r="J595" s="3" t="s">
        <v>1881</v>
      </c>
      <c r="K595" s="13" t="s">
        <v>860</v>
      </c>
      <c r="L595" s="14" t="s">
        <v>861</v>
      </c>
      <c r="M595" s="17">
        <f t="shared" si="20"/>
        <v>1.5879629629629632E-2</v>
      </c>
      <c r="N595">
        <f t="shared" si="21"/>
        <v>3</v>
      </c>
    </row>
    <row r="596" spans="1:14" x14ac:dyDescent="0.25">
      <c r="A596" s="11"/>
      <c r="B596" s="12"/>
      <c r="C596" s="9" t="s">
        <v>1222</v>
      </c>
      <c r="D596" s="9" t="s">
        <v>1223</v>
      </c>
      <c r="E596" s="9" t="s">
        <v>1224</v>
      </c>
      <c r="F596" s="9" t="s">
        <v>15</v>
      </c>
      <c r="G596" s="10" t="s">
        <v>12</v>
      </c>
      <c r="H596" s="5"/>
      <c r="I596" s="5"/>
      <c r="J596" s="6"/>
      <c r="K596" s="7"/>
      <c r="L596" s="8"/>
    </row>
    <row r="597" spans="1:14" x14ac:dyDescent="0.25">
      <c r="A597" s="11"/>
      <c r="B597" s="12"/>
      <c r="C597" s="12"/>
      <c r="D597" s="12"/>
      <c r="E597" s="12"/>
      <c r="F597" s="12"/>
      <c r="G597" s="9" t="s">
        <v>1225</v>
      </c>
      <c r="H597" s="9" t="s">
        <v>70</v>
      </c>
      <c r="I597" s="9" t="s">
        <v>905</v>
      </c>
      <c r="J597" s="3" t="s">
        <v>1881</v>
      </c>
      <c r="K597" s="13" t="s">
        <v>1226</v>
      </c>
      <c r="L597" s="14" t="s">
        <v>515</v>
      </c>
      <c r="M597" s="17">
        <f t="shared" si="20"/>
        <v>1.7997685185185158E-2</v>
      </c>
      <c r="N597">
        <f t="shared" si="21"/>
        <v>5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1227</v>
      </c>
      <c r="H598" s="9" t="s">
        <v>70</v>
      </c>
      <c r="I598" s="9" t="s">
        <v>905</v>
      </c>
      <c r="J598" s="3" t="s">
        <v>1881</v>
      </c>
      <c r="K598" s="13" t="s">
        <v>1228</v>
      </c>
      <c r="L598" s="14" t="s">
        <v>1229</v>
      </c>
      <c r="M598" s="17">
        <f t="shared" si="20"/>
        <v>1.9803240740740746E-2</v>
      </c>
      <c r="N598">
        <f t="shared" si="21"/>
        <v>6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1601</v>
      </c>
      <c r="H599" s="9" t="s">
        <v>70</v>
      </c>
      <c r="I599" s="9" t="s">
        <v>1288</v>
      </c>
      <c r="J599" s="3" t="s">
        <v>1881</v>
      </c>
      <c r="K599" s="13" t="s">
        <v>1602</v>
      </c>
      <c r="L599" s="14" t="s">
        <v>1603</v>
      </c>
      <c r="M599" s="17">
        <f t="shared" si="20"/>
        <v>2.0914351851851809E-2</v>
      </c>
      <c r="N599">
        <f t="shared" si="21"/>
        <v>6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1798</v>
      </c>
      <c r="H600" s="9" t="s">
        <v>70</v>
      </c>
      <c r="I600" s="9" t="s">
        <v>1613</v>
      </c>
      <c r="J600" s="3" t="s">
        <v>1881</v>
      </c>
      <c r="K600" s="13" t="s">
        <v>1799</v>
      </c>
      <c r="L600" s="14" t="s">
        <v>1800</v>
      </c>
      <c r="M600" s="17">
        <f t="shared" si="20"/>
        <v>1.4918981481481491E-2</v>
      </c>
      <c r="N600">
        <f t="shared" si="21"/>
        <v>5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1801</v>
      </c>
      <c r="H601" s="9" t="s">
        <v>70</v>
      </c>
      <c r="I601" s="9" t="s">
        <v>1613</v>
      </c>
      <c r="J601" s="3" t="s">
        <v>1881</v>
      </c>
      <c r="K601" s="13" t="s">
        <v>1802</v>
      </c>
      <c r="L601" s="14" t="s">
        <v>1803</v>
      </c>
      <c r="M601" s="17">
        <f t="shared" si="20"/>
        <v>1.6493055555555525E-2</v>
      </c>
      <c r="N601">
        <f t="shared" si="21"/>
        <v>6</v>
      </c>
    </row>
    <row r="602" spans="1:14" x14ac:dyDescent="0.25">
      <c r="A602" s="11"/>
      <c r="B602" s="12"/>
      <c r="C602" s="9" t="s">
        <v>415</v>
      </c>
      <c r="D602" s="9" t="s">
        <v>416</v>
      </c>
      <c r="E602" s="9" t="s">
        <v>417</v>
      </c>
      <c r="F602" s="9" t="s">
        <v>15</v>
      </c>
      <c r="G602" s="9" t="s">
        <v>418</v>
      </c>
      <c r="H602" s="9" t="s">
        <v>70</v>
      </c>
      <c r="I602" s="9" t="s">
        <v>18</v>
      </c>
      <c r="J602" s="3" t="s">
        <v>1881</v>
      </c>
      <c r="K602" s="13" t="s">
        <v>419</v>
      </c>
      <c r="L602" s="14" t="s">
        <v>420</v>
      </c>
      <c r="M602" s="17">
        <f t="shared" si="20"/>
        <v>1.9467592592592592E-2</v>
      </c>
      <c r="N602">
        <f t="shared" si="21"/>
        <v>4</v>
      </c>
    </row>
    <row r="603" spans="1:14" x14ac:dyDescent="0.25">
      <c r="A603" s="11"/>
      <c r="B603" s="12"/>
      <c r="C603" s="9" t="s">
        <v>862</v>
      </c>
      <c r="D603" s="9" t="s">
        <v>863</v>
      </c>
      <c r="E603" s="9" t="s">
        <v>864</v>
      </c>
      <c r="F603" s="9" t="s">
        <v>15</v>
      </c>
      <c r="G603" s="10" t="s">
        <v>12</v>
      </c>
      <c r="H603" s="5"/>
      <c r="I603" s="5"/>
      <c r="J603" s="6"/>
      <c r="K603" s="7"/>
      <c r="L603" s="8"/>
    </row>
    <row r="604" spans="1:14" x14ac:dyDescent="0.25">
      <c r="A604" s="11"/>
      <c r="B604" s="12"/>
      <c r="C604" s="12"/>
      <c r="D604" s="12"/>
      <c r="E604" s="12"/>
      <c r="F604" s="12"/>
      <c r="G604" s="9" t="s">
        <v>865</v>
      </c>
      <c r="H604" s="9" t="s">
        <v>70</v>
      </c>
      <c r="I604" s="9" t="s">
        <v>478</v>
      </c>
      <c r="J604" s="3" t="s">
        <v>1881</v>
      </c>
      <c r="K604" s="13" t="s">
        <v>866</v>
      </c>
      <c r="L604" s="14" t="s">
        <v>867</v>
      </c>
      <c r="M604" s="17">
        <f t="shared" si="20"/>
        <v>2.2569444444444475E-2</v>
      </c>
      <c r="N604">
        <f t="shared" si="21"/>
        <v>7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868</v>
      </c>
      <c r="H605" s="9" t="s">
        <v>70</v>
      </c>
      <c r="I605" s="9" t="s">
        <v>478</v>
      </c>
      <c r="J605" s="3" t="s">
        <v>1881</v>
      </c>
      <c r="K605" s="13" t="s">
        <v>869</v>
      </c>
      <c r="L605" s="14" t="s">
        <v>870</v>
      </c>
      <c r="M605" s="17">
        <f t="shared" si="20"/>
        <v>1.7662037037037059E-2</v>
      </c>
      <c r="N605">
        <f t="shared" si="21"/>
        <v>14</v>
      </c>
    </row>
    <row r="606" spans="1:14" x14ac:dyDescent="0.25">
      <c r="A606" s="11"/>
      <c r="B606" s="12"/>
      <c r="C606" s="9" t="s">
        <v>421</v>
      </c>
      <c r="D606" s="9" t="s">
        <v>422</v>
      </c>
      <c r="E606" s="9" t="s">
        <v>423</v>
      </c>
      <c r="F606" s="9" t="s">
        <v>15</v>
      </c>
      <c r="G606" s="10" t="s">
        <v>12</v>
      </c>
      <c r="H606" s="5"/>
      <c r="I606" s="5"/>
      <c r="J606" s="6"/>
      <c r="K606" s="7"/>
      <c r="L606" s="8"/>
      <c r="M606" s="17">
        <f t="shared" si="20"/>
        <v>0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424</v>
      </c>
      <c r="H607" s="9" t="s">
        <v>70</v>
      </c>
      <c r="I607" s="9" t="s">
        <v>18</v>
      </c>
      <c r="J607" s="3" t="s">
        <v>1881</v>
      </c>
      <c r="K607" s="13" t="s">
        <v>425</v>
      </c>
      <c r="L607" s="14" t="s">
        <v>426</v>
      </c>
      <c r="M607" s="17">
        <f t="shared" si="20"/>
        <v>2.1030092592592586E-2</v>
      </c>
      <c r="N607">
        <f t="shared" si="21"/>
        <v>15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871</v>
      </c>
      <c r="H608" s="9" t="s">
        <v>70</v>
      </c>
      <c r="I608" s="9" t="s">
        <v>478</v>
      </c>
      <c r="J608" s="3" t="s">
        <v>1881</v>
      </c>
      <c r="K608" s="13" t="s">
        <v>872</v>
      </c>
      <c r="L608" s="14" t="s">
        <v>873</v>
      </c>
      <c r="M608" s="17">
        <f t="shared" si="20"/>
        <v>1.3194444444444398E-2</v>
      </c>
      <c r="N608">
        <f t="shared" si="21"/>
        <v>15</v>
      </c>
    </row>
    <row r="609" spans="1:14" x14ac:dyDescent="0.25">
      <c r="A609" s="11"/>
      <c r="B609" s="12"/>
      <c r="C609" s="9" t="s">
        <v>427</v>
      </c>
      <c r="D609" s="9" t="s">
        <v>428</v>
      </c>
      <c r="E609" s="9" t="s">
        <v>429</v>
      </c>
      <c r="F609" s="9" t="s">
        <v>15</v>
      </c>
      <c r="G609" s="10" t="s">
        <v>12</v>
      </c>
      <c r="H609" s="5"/>
      <c r="I609" s="5"/>
      <c r="J609" s="6"/>
      <c r="K609" s="7"/>
      <c r="L609" s="8"/>
    </row>
    <row r="610" spans="1:14" x14ac:dyDescent="0.25">
      <c r="A610" s="11"/>
      <c r="B610" s="12"/>
      <c r="C610" s="12"/>
      <c r="D610" s="12"/>
      <c r="E610" s="12"/>
      <c r="F610" s="12"/>
      <c r="G610" s="9" t="s">
        <v>430</v>
      </c>
      <c r="H610" s="9" t="s">
        <v>70</v>
      </c>
      <c r="I610" s="9" t="s">
        <v>18</v>
      </c>
      <c r="J610" s="3" t="s">
        <v>1881</v>
      </c>
      <c r="K610" s="13" t="s">
        <v>431</v>
      </c>
      <c r="L610" s="14" t="s">
        <v>432</v>
      </c>
      <c r="M610" s="17">
        <f t="shared" si="20"/>
        <v>1.9409722222222259E-2</v>
      </c>
      <c r="N610">
        <f t="shared" si="21"/>
        <v>8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1230</v>
      </c>
      <c r="H611" s="9" t="s">
        <v>70</v>
      </c>
      <c r="I611" s="9" t="s">
        <v>905</v>
      </c>
      <c r="J611" s="3" t="s">
        <v>1881</v>
      </c>
      <c r="K611" s="13" t="s">
        <v>1231</v>
      </c>
      <c r="L611" s="14" t="s">
        <v>1232</v>
      </c>
      <c r="M611" s="17">
        <f t="shared" si="20"/>
        <v>1.606481481481481E-2</v>
      </c>
      <c r="N611">
        <f t="shared" si="21"/>
        <v>18</v>
      </c>
    </row>
    <row r="612" spans="1:14" x14ac:dyDescent="0.25">
      <c r="A612" s="11"/>
      <c r="B612" s="12"/>
      <c r="C612" s="9" t="s">
        <v>433</v>
      </c>
      <c r="D612" s="9" t="s">
        <v>434</v>
      </c>
      <c r="E612" s="9" t="s">
        <v>435</v>
      </c>
      <c r="F612" s="9" t="s">
        <v>15</v>
      </c>
      <c r="G612" s="10" t="s">
        <v>12</v>
      </c>
      <c r="H612" s="5"/>
      <c r="I612" s="5"/>
      <c r="J612" s="6"/>
      <c r="K612" s="7"/>
      <c r="L612" s="8"/>
    </row>
    <row r="613" spans="1:14" x14ac:dyDescent="0.25">
      <c r="A613" s="11"/>
      <c r="B613" s="12"/>
      <c r="C613" s="12"/>
      <c r="D613" s="12"/>
      <c r="E613" s="12"/>
      <c r="F613" s="12"/>
      <c r="G613" s="9" t="s">
        <v>436</v>
      </c>
      <c r="H613" s="9" t="s">
        <v>70</v>
      </c>
      <c r="I613" s="9" t="s">
        <v>18</v>
      </c>
      <c r="J613" s="3" t="s">
        <v>1881</v>
      </c>
      <c r="K613" s="13" t="s">
        <v>437</v>
      </c>
      <c r="L613" s="14" t="s">
        <v>438</v>
      </c>
      <c r="M613" s="17">
        <f t="shared" si="20"/>
        <v>1.6145833333333304E-2</v>
      </c>
      <c r="N613">
        <f t="shared" si="21"/>
        <v>7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439</v>
      </c>
      <c r="H614" s="9" t="s">
        <v>70</v>
      </c>
      <c r="I614" s="9" t="s">
        <v>18</v>
      </c>
      <c r="J614" s="3" t="s">
        <v>1881</v>
      </c>
      <c r="K614" s="13" t="s">
        <v>440</v>
      </c>
      <c r="L614" s="14" t="s">
        <v>441</v>
      </c>
      <c r="M614" s="17">
        <f t="shared" si="20"/>
        <v>3.0277777777777737E-2</v>
      </c>
      <c r="N614">
        <f t="shared" si="21"/>
        <v>13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442</v>
      </c>
      <c r="H615" s="9" t="s">
        <v>70</v>
      </c>
      <c r="I615" s="9" t="s">
        <v>18</v>
      </c>
      <c r="J615" s="3" t="s">
        <v>1881</v>
      </c>
      <c r="K615" s="13" t="s">
        <v>443</v>
      </c>
      <c r="L615" s="14" t="s">
        <v>444</v>
      </c>
      <c r="M615" s="17">
        <f t="shared" si="20"/>
        <v>1.6238425925925837E-2</v>
      </c>
      <c r="N615">
        <f t="shared" si="21"/>
        <v>16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874</v>
      </c>
      <c r="H616" s="9" t="s">
        <v>70</v>
      </c>
      <c r="I616" s="9" t="s">
        <v>478</v>
      </c>
      <c r="J616" s="3" t="s">
        <v>1881</v>
      </c>
      <c r="K616" s="13" t="s">
        <v>875</v>
      </c>
      <c r="L616" s="14" t="s">
        <v>876</v>
      </c>
      <c r="M616" s="17">
        <f t="shared" si="20"/>
        <v>2.1898148148148056E-2</v>
      </c>
      <c r="N616">
        <f t="shared" si="21"/>
        <v>8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877</v>
      </c>
      <c r="H617" s="9" t="s">
        <v>70</v>
      </c>
      <c r="I617" s="9" t="s">
        <v>478</v>
      </c>
      <c r="J617" s="3" t="s">
        <v>1881</v>
      </c>
      <c r="K617" s="13" t="s">
        <v>878</v>
      </c>
      <c r="L617" s="14" t="s">
        <v>879</v>
      </c>
      <c r="M617" s="17">
        <f t="shared" si="20"/>
        <v>1.3101851851851753E-2</v>
      </c>
      <c r="N617">
        <f t="shared" si="21"/>
        <v>17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1233</v>
      </c>
      <c r="H618" s="9" t="s">
        <v>70</v>
      </c>
      <c r="I618" s="9" t="s">
        <v>905</v>
      </c>
      <c r="J618" s="3" t="s">
        <v>1881</v>
      </c>
      <c r="K618" s="13" t="s">
        <v>1234</v>
      </c>
      <c r="L618" s="14" t="s">
        <v>1235</v>
      </c>
      <c r="M618" s="17">
        <f t="shared" si="20"/>
        <v>1.7025462962962978E-2</v>
      </c>
      <c r="N618">
        <f t="shared" si="21"/>
        <v>7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1236</v>
      </c>
      <c r="H619" s="9" t="s">
        <v>70</v>
      </c>
      <c r="I619" s="9" t="s">
        <v>905</v>
      </c>
      <c r="J619" s="3" t="s">
        <v>1881</v>
      </c>
      <c r="K619" s="13" t="s">
        <v>1238</v>
      </c>
      <c r="L619" s="14" t="s">
        <v>1239</v>
      </c>
      <c r="M619" s="17">
        <f t="shared" si="20"/>
        <v>1.9375000000000031E-2</v>
      </c>
      <c r="N619">
        <f t="shared" si="21"/>
        <v>10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1240</v>
      </c>
      <c r="H620" s="9" t="s">
        <v>70</v>
      </c>
      <c r="I620" s="9" t="s">
        <v>905</v>
      </c>
      <c r="J620" s="3" t="s">
        <v>1881</v>
      </c>
      <c r="K620" s="13" t="s">
        <v>1241</v>
      </c>
      <c r="L620" s="14" t="s">
        <v>1242</v>
      </c>
      <c r="M620" s="17">
        <f t="shared" si="20"/>
        <v>2.19907407407407E-2</v>
      </c>
      <c r="N620">
        <f t="shared" si="21"/>
        <v>12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1604</v>
      </c>
      <c r="H621" s="9" t="s">
        <v>70</v>
      </c>
      <c r="I621" s="9" t="s">
        <v>1288</v>
      </c>
      <c r="J621" s="3" t="s">
        <v>1881</v>
      </c>
      <c r="K621" s="13" t="s">
        <v>1605</v>
      </c>
      <c r="L621" s="14" t="s">
        <v>1606</v>
      </c>
      <c r="M621" s="17">
        <f t="shared" si="20"/>
        <v>1.4085648148148167E-2</v>
      </c>
      <c r="N621">
        <f t="shared" si="21"/>
        <v>11</v>
      </c>
    </row>
    <row r="622" spans="1:14" x14ac:dyDescent="0.25">
      <c r="A622" s="3" t="s">
        <v>445</v>
      </c>
      <c r="B622" s="9" t="s">
        <v>446</v>
      </c>
      <c r="C622" s="10" t="s">
        <v>12</v>
      </c>
      <c r="D622" s="5"/>
      <c r="E622" s="5"/>
      <c r="F622" s="5"/>
      <c r="G622" s="5"/>
      <c r="H622" s="5"/>
      <c r="I622" s="5"/>
      <c r="J622" s="6"/>
      <c r="K622" s="7"/>
      <c r="L622" s="8"/>
    </row>
    <row r="623" spans="1:14" x14ac:dyDescent="0.25">
      <c r="A623" s="11"/>
      <c r="B623" s="12"/>
      <c r="C623" s="9" t="s">
        <v>832</v>
      </c>
      <c r="D623" s="9" t="s">
        <v>833</v>
      </c>
      <c r="E623" s="9" t="s">
        <v>834</v>
      </c>
      <c r="F623" s="9" t="s">
        <v>15</v>
      </c>
      <c r="G623" s="9" t="s">
        <v>1804</v>
      </c>
      <c r="H623" s="9" t="s">
        <v>17</v>
      </c>
      <c r="I623" s="9" t="s">
        <v>1613</v>
      </c>
      <c r="J623" s="3" t="s">
        <v>1881</v>
      </c>
      <c r="K623" s="13" t="s">
        <v>1805</v>
      </c>
      <c r="L623" s="14" t="s">
        <v>1806</v>
      </c>
      <c r="M623" s="17">
        <f t="shared" si="20"/>
        <v>1.719907407407395E-2</v>
      </c>
      <c r="N623">
        <f t="shared" si="21"/>
        <v>18</v>
      </c>
    </row>
    <row r="624" spans="1:14" x14ac:dyDescent="0.25">
      <c r="A624" s="11"/>
      <c r="B624" s="12"/>
      <c r="C624" s="9" t="s">
        <v>841</v>
      </c>
      <c r="D624" s="9" t="s">
        <v>842</v>
      </c>
      <c r="E624" s="9" t="s">
        <v>1243</v>
      </c>
      <c r="F624" s="9" t="s">
        <v>15</v>
      </c>
      <c r="G624" s="9" t="s">
        <v>1244</v>
      </c>
      <c r="H624" s="9" t="s">
        <v>17</v>
      </c>
      <c r="I624" s="9" t="s">
        <v>905</v>
      </c>
      <c r="J624" s="3" t="s">
        <v>1881</v>
      </c>
      <c r="K624" s="13" t="s">
        <v>1245</v>
      </c>
      <c r="L624" s="14" t="s">
        <v>1246</v>
      </c>
      <c r="M624" s="17">
        <f t="shared" si="20"/>
        <v>1.6250000000000098E-2</v>
      </c>
      <c r="N624">
        <f t="shared" si="21"/>
        <v>20</v>
      </c>
    </row>
    <row r="625" spans="1:14" x14ac:dyDescent="0.25">
      <c r="A625" s="11"/>
      <c r="B625" s="12"/>
      <c r="C625" s="9" t="s">
        <v>447</v>
      </c>
      <c r="D625" s="9" t="s">
        <v>448</v>
      </c>
      <c r="E625" s="9" t="s">
        <v>449</v>
      </c>
      <c r="F625" s="9" t="s">
        <v>15</v>
      </c>
      <c r="G625" s="10" t="s">
        <v>12</v>
      </c>
      <c r="H625" s="5"/>
      <c r="I625" s="5"/>
      <c r="J625" s="6"/>
      <c r="K625" s="7"/>
      <c r="L625" s="8"/>
    </row>
    <row r="626" spans="1:14" x14ac:dyDescent="0.25">
      <c r="A626" s="11"/>
      <c r="B626" s="12"/>
      <c r="C626" s="12"/>
      <c r="D626" s="12"/>
      <c r="E626" s="12"/>
      <c r="F626" s="12"/>
      <c r="G626" s="9" t="s">
        <v>450</v>
      </c>
      <c r="H626" s="9" t="s">
        <v>17</v>
      </c>
      <c r="I626" s="9" t="s">
        <v>18</v>
      </c>
      <c r="J626" s="3" t="s">
        <v>1881</v>
      </c>
      <c r="K626" s="13" t="s">
        <v>451</v>
      </c>
      <c r="L626" s="14" t="s">
        <v>452</v>
      </c>
      <c r="M626" s="17">
        <f t="shared" si="20"/>
        <v>2.2141203703703649E-2</v>
      </c>
      <c r="N626">
        <f t="shared" si="21"/>
        <v>15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1247</v>
      </c>
      <c r="H627" s="9" t="s">
        <v>17</v>
      </c>
      <c r="I627" s="9" t="s">
        <v>905</v>
      </c>
      <c r="J627" s="3" t="s">
        <v>1881</v>
      </c>
      <c r="K627" s="13" t="s">
        <v>1248</v>
      </c>
      <c r="L627" s="14" t="s">
        <v>1249</v>
      </c>
      <c r="M627" s="17">
        <f t="shared" si="20"/>
        <v>1.4444444444444482E-2</v>
      </c>
      <c r="N627">
        <f t="shared" si="21"/>
        <v>19</v>
      </c>
    </row>
    <row r="628" spans="1:14" x14ac:dyDescent="0.25">
      <c r="A628" s="11"/>
      <c r="B628" s="12"/>
      <c r="C628" s="9" t="s">
        <v>453</v>
      </c>
      <c r="D628" s="9" t="s">
        <v>454</v>
      </c>
      <c r="E628" s="9" t="s">
        <v>455</v>
      </c>
      <c r="F628" s="9" t="s">
        <v>15</v>
      </c>
      <c r="G628" s="10" t="s">
        <v>12</v>
      </c>
      <c r="H628" s="5"/>
      <c r="I628" s="5"/>
      <c r="J628" s="6"/>
      <c r="K628" s="7"/>
      <c r="L628" s="8"/>
    </row>
    <row r="629" spans="1:14" x14ac:dyDescent="0.25">
      <c r="A629" s="11"/>
      <c r="B629" s="12"/>
      <c r="C629" s="12"/>
      <c r="D629" s="12"/>
      <c r="E629" s="12"/>
      <c r="F629" s="12"/>
      <c r="G629" s="9" t="s">
        <v>456</v>
      </c>
      <c r="H629" s="9" t="s">
        <v>17</v>
      </c>
      <c r="I629" s="9" t="s">
        <v>18</v>
      </c>
      <c r="J629" s="3" t="s">
        <v>1881</v>
      </c>
      <c r="K629" s="13" t="s">
        <v>457</v>
      </c>
      <c r="L629" s="14" t="s">
        <v>458</v>
      </c>
      <c r="M629" s="17">
        <f t="shared" si="20"/>
        <v>1.402777777777775E-2</v>
      </c>
      <c r="N629">
        <f t="shared" si="21"/>
        <v>8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459</v>
      </c>
      <c r="H630" s="9" t="s">
        <v>17</v>
      </c>
      <c r="I630" s="9" t="s">
        <v>18</v>
      </c>
      <c r="J630" s="3" t="s">
        <v>1881</v>
      </c>
      <c r="K630" s="13" t="s">
        <v>460</v>
      </c>
      <c r="L630" s="14" t="s">
        <v>461</v>
      </c>
      <c r="M630" s="17">
        <f t="shared" si="20"/>
        <v>1.7268518518518516E-2</v>
      </c>
      <c r="N630">
        <f t="shared" si="21"/>
        <v>9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462</v>
      </c>
      <c r="H631" s="9" t="s">
        <v>17</v>
      </c>
      <c r="I631" s="9" t="s">
        <v>18</v>
      </c>
      <c r="J631" s="3" t="s">
        <v>1881</v>
      </c>
      <c r="K631" s="13" t="s">
        <v>463</v>
      </c>
      <c r="L631" s="14" t="s">
        <v>464</v>
      </c>
      <c r="M631" s="17">
        <f t="shared" si="20"/>
        <v>2.0451388888888866E-2</v>
      </c>
      <c r="N631">
        <f t="shared" si="21"/>
        <v>10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465</v>
      </c>
      <c r="H632" s="9" t="s">
        <v>17</v>
      </c>
      <c r="I632" s="9" t="s">
        <v>18</v>
      </c>
      <c r="J632" s="3" t="s">
        <v>1881</v>
      </c>
      <c r="K632" s="13" t="s">
        <v>466</v>
      </c>
      <c r="L632" s="14" t="s">
        <v>467</v>
      </c>
      <c r="M632" s="17">
        <f t="shared" si="20"/>
        <v>3.1574074074074088E-2</v>
      </c>
      <c r="N632">
        <f t="shared" si="21"/>
        <v>12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468</v>
      </c>
      <c r="H633" s="9" t="s">
        <v>17</v>
      </c>
      <c r="I633" s="9" t="s">
        <v>18</v>
      </c>
      <c r="J633" s="3" t="s">
        <v>1881</v>
      </c>
      <c r="K633" s="13" t="s">
        <v>469</v>
      </c>
      <c r="L633" s="14" t="s">
        <v>470</v>
      </c>
      <c r="M633" s="17">
        <f t="shared" si="20"/>
        <v>3.5219907407407325E-2</v>
      </c>
      <c r="N633">
        <f t="shared" si="21"/>
        <v>13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471</v>
      </c>
      <c r="H634" s="9" t="s">
        <v>17</v>
      </c>
      <c r="I634" s="9" t="s">
        <v>18</v>
      </c>
      <c r="J634" s="3" t="s">
        <v>1881</v>
      </c>
      <c r="K634" s="13" t="s">
        <v>472</v>
      </c>
      <c r="L634" s="14" t="s">
        <v>473</v>
      </c>
      <c r="M634" s="17">
        <f t="shared" si="20"/>
        <v>2.0844907407407409E-2</v>
      </c>
      <c r="N634">
        <f t="shared" si="21"/>
        <v>15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880</v>
      </c>
      <c r="H635" s="9" t="s">
        <v>17</v>
      </c>
      <c r="I635" s="9" t="s">
        <v>478</v>
      </c>
      <c r="J635" s="3" t="s">
        <v>1881</v>
      </c>
      <c r="K635" s="13" t="s">
        <v>881</v>
      </c>
      <c r="L635" s="14" t="s">
        <v>882</v>
      </c>
      <c r="M635" s="17">
        <f t="shared" si="20"/>
        <v>1.4537037037037015E-2</v>
      </c>
      <c r="N635">
        <f t="shared" si="21"/>
        <v>7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883</v>
      </c>
      <c r="H636" s="9" t="s">
        <v>17</v>
      </c>
      <c r="I636" s="9" t="s">
        <v>478</v>
      </c>
      <c r="J636" s="3" t="s">
        <v>1881</v>
      </c>
      <c r="K636" s="13" t="s">
        <v>884</v>
      </c>
      <c r="L636" s="14" t="s">
        <v>885</v>
      </c>
      <c r="M636" s="17">
        <f t="shared" si="20"/>
        <v>1.7025462962962978E-2</v>
      </c>
      <c r="N636">
        <f t="shared" si="21"/>
        <v>8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886</v>
      </c>
      <c r="H637" s="9" t="s">
        <v>17</v>
      </c>
      <c r="I637" s="9" t="s">
        <v>478</v>
      </c>
      <c r="J637" s="3" t="s">
        <v>1881</v>
      </c>
      <c r="K637" s="13" t="s">
        <v>887</v>
      </c>
      <c r="L637" s="14" t="s">
        <v>888</v>
      </c>
      <c r="M637" s="17">
        <f t="shared" si="20"/>
        <v>1.5081018518518507E-2</v>
      </c>
      <c r="N637">
        <f t="shared" si="21"/>
        <v>10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889</v>
      </c>
      <c r="H638" s="9" t="s">
        <v>17</v>
      </c>
      <c r="I638" s="9" t="s">
        <v>478</v>
      </c>
      <c r="J638" s="3" t="s">
        <v>1881</v>
      </c>
      <c r="K638" s="13" t="s">
        <v>890</v>
      </c>
      <c r="L638" s="14" t="s">
        <v>891</v>
      </c>
      <c r="M638" s="17">
        <f t="shared" si="20"/>
        <v>2.1192129629629519E-2</v>
      </c>
      <c r="N638">
        <f t="shared" si="21"/>
        <v>11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892</v>
      </c>
      <c r="H639" s="9" t="s">
        <v>17</v>
      </c>
      <c r="I639" s="9" t="s">
        <v>478</v>
      </c>
      <c r="J639" s="3" t="s">
        <v>1881</v>
      </c>
      <c r="K639" s="13" t="s">
        <v>893</v>
      </c>
      <c r="L639" s="14" t="s">
        <v>894</v>
      </c>
      <c r="M639" s="17">
        <f t="shared" si="20"/>
        <v>3.4930555555555576E-2</v>
      </c>
      <c r="N639">
        <f t="shared" si="21"/>
        <v>15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1250</v>
      </c>
      <c r="H640" s="9" t="s">
        <v>17</v>
      </c>
      <c r="I640" s="9" t="s">
        <v>905</v>
      </c>
      <c r="J640" s="3" t="s">
        <v>1881</v>
      </c>
      <c r="K640" s="13" t="s">
        <v>1251</v>
      </c>
      <c r="L640" s="14" t="s">
        <v>1252</v>
      </c>
      <c r="M640" s="17">
        <f t="shared" si="20"/>
        <v>1.4039351851851845E-2</v>
      </c>
      <c r="N640">
        <f t="shared" si="21"/>
        <v>7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1253</v>
      </c>
      <c r="H641" s="9" t="s">
        <v>17</v>
      </c>
      <c r="I641" s="9" t="s">
        <v>905</v>
      </c>
      <c r="J641" s="3" t="s">
        <v>1881</v>
      </c>
      <c r="K641" s="13" t="s">
        <v>1254</v>
      </c>
      <c r="L641" s="14" t="s">
        <v>1255</v>
      </c>
      <c r="M641" s="17">
        <f t="shared" si="20"/>
        <v>3.5532407407407374E-2</v>
      </c>
      <c r="N641">
        <f t="shared" si="21"/>
        <v>8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1256</v>
      </c>
      <c r="H642" s="9" t="s">
        <v>17</v>
      </c>
      <c r="I642" s="9" t="s">
        <v>905</v>
      </c>
      <c r="J642" s="3" t="s">
        <v>1881</v>
      </c>
      <c r="K642" s="13" t="s">
        <v>1257</v>
      </c>
      <c r="L642" s="14" t="s">
        <v>1258</v>
      </c>
      <c r="M642" s="17">
        <f t="shared" si="20"/>
        <v>1.8553240740740828E-2</v>
      </c>
      <c r="N642">
        <f t="shared" si="21"/>
        <v>10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1259</v>
      </c>
      <c r="H643" s="9" t="s">
        <v>17</v>
      </c>
      <c r="I643" s="9" t="s">
        <v>905</v>
      </c>
      <c r="J643" s="3" t="s">
        <v>1881</v>
      </c>
      <c r="K643" s="13" t="s">
        <v>1260</v>
      </c>
      <c r="L643" s="14" t="s">
        <v>1261</v>
      </c>
      <c r="M643" s="17">
        <f t="shared" ref="M643:M706" si="22">L643-K643</f>
        <v>3.5520833333333279E-2</v>
      </c>
      <c r="N643">
        <f t="shared" ref="N643:N706" si="23">HOUR(K643)</f>
        <v>11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1262</v>
      </c>
      <c r="H644" s="9" t="s">
        <v>17</v>
      </c>
      <c r="I644" s="9" t="s">
        <v>905</v>
      </c>
      <c r="J644" s="3" t="s">
        <v>1881</v>
      </c>
      <c r="K644" s="13" t="s">
        <v>1263</v>
      </c>
      <c r="L644" s="14" t="s">
        <v>1264</v>
      </c>
      <c r="M644" s="17">
        <f t="shared" si="22"/>
        <v>1.6516203703703658E-2</v>
      </c>
      <c r="N644">
        <f t="shared" si="23"/>
        <v>13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1265</v>
      </c>
      <c r="H645" s="9" t="s">
        <v>17</v>
      </c>
      <c r="I645" s="9" t="s">
        <v>905</v>
      </c>
      <c r="J645" s="3" t="s">
        <v>1881</v>
      </c>
      <c r="K645" s="13" t="s">
        <v>1266</v>
      </c>
      <c r="L645" s="14" t="s">
        <v>1267</v>
      </c>
      <c r="M645" s="17">
        <f t="shared" si="22"/>
        <v>2.5208333333333277E-2</v>
      </c>
      <c r="N645">
        <f t="shared" si="23"/>
        <v>15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1268</v>
      </c>
      <c r="H646" s="9" t="s">
        <v>17</v>
      </c>
      <c r="I646" s="9" t="s">
        <v>905</v>
      </c>
      <c r="J646" s="3" t="s">
        <v>1881</v>
      </c>
      <c r="K646" s="13" t="s">
        <v>1269</v>
      </c>
      <c r="L646" s="14" t="s">
        <v>1270</v>
      </c>
      <c r="M646" s="17">
        <f t="shared" si="22"/>
        <v>1.9837962962962807E-2</v>
      </c>
      <c r="N646">
        <f t="shared" si="23"/>
        <v>17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1607</v>
      </c>
      <c r="H647" s="9" t="s">
        <v>17</v>
      </c>
      <c r="I647" s="9" t="s">
        <v>1288</v>
      </c>
      <c r="J647" s="3" t="s">
        <v>1881</v>
      </c>
      <c r="K647" s="13" t="s">
        <v>1608</v>
      </c>
      <c r="L647" s="14" t="s">
        <v>1609</v>
      </c>
      <c r="M647" s="17">
        <f t="shared" si="22"/>
        <v>2.9826388888888888E-2</v>
      </c>
      <c r="N647">
        <f t="shared" si="23"/>
        <v>9</v>
      </c>
    </row>
    <row r="648" spans="1:14" x14ac:dyDescent="0.25">
      <c r="A648" s="11"/>
      <c r="B648" s="12"/>
      <c r="C648" s="9" t="s">
        <v>895</v>
      </c>
      <c r="D648" s="9" t="s">
        <v>896</v>
      </c>
      <c r="E648" s="9" t="s">
        <v>897</v>
      </c>
      <c r="F648" s="9" t="s">
        <v>15</v>
      </c>
      <c r="G648" s="10" t="s">
        <v>12</v>
      </c>
      <c r="H648" s="5"/>
      <c r="I648" s="5"/>
      <c r="J648" s="6"/>
      <c r="K648" s="7"/>
      <c r="L648" s="8"/>
      <c r="M648" s="17">
        <f t="shared" si="22"/>
        <v>0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898</v>
      </c>
      <c r="H649" s="9" t="s">
        <v>17</v>
      </c>
      <c r="I649" s="9" t="s">
        <v>478</v>
      </c>
      <c r="J649" s="3" t="s">
        <v>1881</v>
      </c>
      <c r="K649" s="13" t="s">
        <v>899</v>
      </c>
      <c r="L649" s="14" t="s">
        <v>900</v>
      </c>
      <c r="M649" s="17">
        <f t="shared" si="22"/>
        <v>1.8425925925925901E-2</v>
      </c>
      <c r="N649">
        <f t="shared" si="23"/>
        <v>9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901</v>
      </c>
      <c r="H650" s="9" t="s">
        <v>17</v>
      </c>
      <c r="I650" s="9" t="s">
        <v>478</v>
      </c>
      <c r="J650" s="3" t="s">
        <v>1881</v>
      </c>
      <c r="K650" s="13" t="s">
        <v>902</v>
      </c>
      <c r="L650" s="14" t="s">
        <v>903</v>
      </c>
      <c r="M650" s="17">
        <f t="shared" si="22"/>
        <v>2.4976851851851833E-2</v>
      </c>
      <c r="N650">
        <f t="shared" si="23"/>
        <v>11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1271</v>
      </c>
      <c r="H651" s="9" t="s">
        <v>17</v>
      </c>
      <c r="I651" s="9" t="s">
        <v>905</v>
      </c>
      <c r="J651" s="3" t="s">
        <v>1881</v>
      </c>
      <c r="K651" s="13" t="s">
        <v>1272</v>
      </c>
      <c r="L651" s="14" t="s">
        <v>1273</v>
      </c>
      <c r="M651" s="17">
        <f t="shared" si="22"/>
        <v>3.2175925925925941E-2</v>
      </c>
      <c r="N651">
        <f t="shared" si="23"/>
        <v>9</v>
      </c>
    </row>
    <row r="652" spans="1:14" x14ac:dyDescent="0.25">
      <c r="A652" s="11"/>
      <c r="B652" s="12"/>
      <c r="C652" s="9" t="s">
        <v>1844</v>
      </c>
      <c r="D652" s="9" t="s">
        <v>1845</v>
      </c>
      <c r="E652" s="9" t="s">
        <v>1846</v>
      </c>
      <c r="F652" s="9" t="s">
        <v>15</v>
      </c>
      <c r="G652" s="9" t="s">
        <v>1847</v>
      </c>
      <c r="H652" s="9" t="s">
        <v>17</v>
      </c>
      <c r="I652" s="9" t="s">
        <v>1808</v>
      </c>
      <c r="J652" s="3" t="s">
        <v>1881</v>
      </c>
      <c r="K652" s="13" t="s">
        <v>1848</v>
      </c>
      <c r="L652" s="14" t="s">
        <v>1849</v>
      </c>
      <c r="M652" s="17">
        <f t="shared" si="22"/>
        <v>1.9722222222222197E-2</v>
      </c>
      <c r="N652">
        <f t="shared" si="23"/>
        <v>13</v>
      </c>
    </row>
    <row r="653" spans="1:14" x14ac:dyDescent="0.25">
      <c r="A653" s="11"/>
      <c r="B653" s="12"/>
      <c r="C653" s="9" t="s">
        <v>427</v>
      </c>
      <c r="D653" s="9" t="s">
        <v>428</v>
      </c>
      <c r="E653" s="9" t="s">
        <v>429</v>
      </c>
      <c r="F653" s="9" t="s">
        <v>15</v>
      </c>
      <c r="G653" s="9" t="s">
        <v>474</v>
      </c>
      <c r="H653" s="9" t="s">
        <v>17</v>
      </c>
      <c r="I653" s="9" t="s">
        <v>18</v>
      </c>
      <c r="J653" s="3" t="s">
        <v>1881</v>
      </c>
      <c r="K653" s="13" t="s">
        <v>475</v>
      </c>
      <c r="L653" s="14" t="s">
        <v>476</v>
      </c>
      <c r="M653" s="17">
        <f t="shared" si="22"/>
        <v>1.4988425925925863E-2</v>
      </c>
      <c r="N653">
        <f t="shared" si="23"/>
        <v>13</v>
      </c>
    </row>
    <row r="654" spans="1:14" x14ac:dyDescent="0.25">
      <c r="A654" s="11"/>
      <c r="B654" s="11"/>
      <c r="C654" s="3" t="s">
        <v>433</v>
      </c>
      <c r="D654" s="3" t="s">
        <v>434</v>
      </c>
      <c r="E654" s="3" t="s">
        <v>435</v>
      </c>
      <c r="F654" s="3" t="s">
        <v>15</v>
      </c>
      <c r="G654" s="3" t="s">
        <v>1274</v>
      </c>
      <c r="H654" s="3" t="s">
        <v>17</v>
      </c>
      <c r="I654" s="3" t="s">
        <v>905</v>
      </c>
      <c r="J654" s="3" t="s">
        <v>1881</v>
      </c>
      <c r="K654" s="15" t="s">
        <v>1275</v>
      </c>
      <c r="L654" s="16" t="s">
        <v>1276</v>
      </c>
      <c r="M654" s="17">
        <f t="shared" si="22"/>
        <v>1.1261574074074077E-2</v>
      </c>
      <c r="N654">
        <f t="shared" si="23"/>
        <v>6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Mar 28, 2022</vt:lpstr>
      <vt:lpstr>Tue, Mar 29, 2022</vt:lpstr>
      <vt:lpstr>Wed, Mar 30, 2022</vt:lpstr>
      <vt:lpstr>Thu, Mar 31st, 2022</vt:lpstr>
      <vt:lpstr>Fri, Apr 1st, 2022</vt:lpstr>
      <vt:lpstr>Sat, Apr 2nd, 2022</vt:lpstr>
      <vt:lpstr>Sun, Apr 3rd, 2022</vt:lpstr>
      <vt:lpstr>Week 13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2022-03-31T17:14:15Z</dcterms:created>
  <dcterms:modified xsi:type="dcterms:W3CDTF">2022-04-04T18:38:52Z</dcterms:modified>
</cp:coreProperties>
</file>