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1800" windowWidth="28800" windowHeight="12285"/>
  </bookViews>
  <sheets>
    <sheet name="All Dates" sheetId="2" r:id="rId1"/>
    <sheet name="Thu, Mar 03, 2022" sheetId="8" r:id="rId2"/>
    <sheet name="Wed, Mar 02, 2022" sheetId="7" r:id="rId3"/>
    <sheet name="Tues, Mar 01, 2022" sheetId="3" r:id="rId4"/>
    <sheet name="Mon, Feb 28, 2022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P3" i="7"/>
  <c r="P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3" i="7"/>
  <c r="L4" i="7"/>
  <c r="L6" i="7"/>
  <c r="L7" i="7"/>
  <c r="L8" i="7"/>
  <c r="L9" i="7"/>
  <c r="L11" i="7"/>
  <c r="L12" i="7"/>
  <c r="L13" i="7"/>
  <c r="L14" i="7"/>
  <c r="L15" i="7"/>
  <c r="L17" i="7"/>
  <c r="L19" i="7"/>
  <c r="L20" i="7"/>
  <c r="L21" i="7"/>
  <c r="L23" i="7"/>
  <c r="L24" i="7"/>
  <c r="L25" i="7"/>
  <c r="L26" i="7"/>
  <c r="L27" i="7"/>
  <c r="L29" i="7"/>
  <c r="L30" i="7"/>
  <c r="L31" i="7"/>
  <c r="L33" i="7"/>
  <c r="L36" i="7"/>
  <c r="L37" i="7"/>
  <c r="L38" i="7"/>
  <c r="L39" i="7"/>
  <c r="L40" i="7"/>
  <c r="L41" i="7"/>
  <c r="L43" i="7"/>
  <c r="L44" i="7"/>
  <c r="L45" i="7"/>
  <c r="L46" i="7"/>
  <c r="L47" i="7"/>
  <c r="L49" i="7"/>
  <c r="L50" i="7"/>
  <c r="L53" i="7"/>
  <c r="L54" i="7"/>
  <c r="L56" i="7"/>
  <c r="L57" i="7"/>
  <c r="L58" i="7"/>
  <c r="L59" i="7"/>
  <c r="L60" i="7"/>
  <c r="L61" i="7"/>
  <c r="L62" i="7"/>
  <c r="L63" i="7"/>
  <c r="L64" i="7"/>
  <c r="L65" i="7"/>
  <c r="L66" i="7"/>
  <c r="L68" i="7"/>
  <c r="L69" i="7"/>
  <c r="L70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9" i="7"/>
  <c r="L90" i="7"/>
  <c r="L91" i="7"/>
  <c r="L92" i="7"/>
  <c r="L93" i="7"/>
  <c r="L94" i="7"/>
  <c r="L96" i="7"/>
  <c r="L97" i="7"/>
  <c r="L98" i="7"/>
  <c r="L99" i="7"/>
  <c r="L100" i="7"/>
  <c r="L101" i="7"/>
  <c r="L102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2" i="7"/>
  <c r="L123" i="7"/>
  <c r="L124" i="7"/>
  <c r="L126" i="7"/>
  <c r="L127" i="7"/>
  <c r="L128" i="7"/>
  <c r="L130" i="7"/>
  <c r="L132" i="7"/>
  <c r="L133" i="7"/>
  <c r="L135" i="7"/>
  <c r="L136" i="7"/>
  <c r="L137" i="7"/>
  <c r="L138" i="7"/>
  <c r="L140" i="7"/>
  <c r="L141" i="7"/>
  <c r="L143" i="7"/>
  <c r="L144" i="7"/>
  <c r="L146" i="7"/>
  <c r="L147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3" i="7"/>
  <c r="L164" i="7"/>
  <c r="L165" i="7"/>
  <c r="L166" i="7"/>
  <c r="L168" i="7"/>
  <c r="L169" i="7"/>
  <c r="L170" i="7"/>
  <c r="L173" i="7"/>
  <c r="L174" i="7"/>
  <c r="L175" i="7"/>
  <c r="L177" i="7"/>
  <c r="L178" i="7"/>
  <c r="L179" i="7"/>
  <c r="L180" i="7"/>
  <c r="L182" i="7"/>
  <c r="L183" i="7"/>
  <c r="L184" i="7"/>
  <c r="L185" i="7"/>
  <c r="L186" i="7"/>
  <c r="L189" i="7"/>
  <c r="L190" i="7"/>
  <c r="L191" i="7"/>
  <c r="L192" i="7"/>
  <c r="L193" i="7"/>
  <c r="L194" i="7"/>
  <c r="L195" i="7"/>
  <c r="L19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M4" i="7"/>
  <c r="M6" i="7"/>
  <c r="M7" i="7"/>
  <c r="M8" i="7"/>
  <c r="M9" i="7"/>
  <c r="M11" i="7"/>
  <c r="M12" i="7"/>
  <c r="M13" i="7"/>
  <c r="M14" i="7"/>
  <c r="M15" i="7"/>
  <c r="M17" i="7"/>
  <c r="M19" i="7"/>
  <c r="M20" i="7"/>
  <c r="M21" i="7"/>
  <c r="M23" i="7"/>
  <c r="M24" i="7"/>
  <c r="M25" i="7"/>
  <c r="M26" i="7"/>
  <c r="M27" i="7"/>
  <c r="M29" i="7"/>
  <c r="M30" i="7"/>
  <c r="M31" i="7"/>
  <c r="M33" i="7"/>
  <c r="M36" i="7"/>
  <c r="M37" i="7"/>
  <c r="M38" i="7"/>
  <c r="M39" i="7"/>
  <c r="M40" i="7"/>
  <c r="M41" i="7"/>
  <c r="M43" i="7"/>
  <c r="M44" i="7"/>
  <c r="M45" i="7"/>
  <c r="M46" i="7"/>
  <c r="M47" i="7"/>
  <c r="M49" i="7"/>
  <c r="M50" i="7"/>
  <c r="M53" i="7"/>
  <c r="M54" i="7"/>
  <c r="M56" i="7"/>
  <c r="M57" i="7"/>
  <c r="M58" i="7"/>
  <c r="M59" i="7"/>
  <c r="M60" i="7"/>
  <c r="M61" i="7"/>
  <c r="M62" i="7"/>
  <c r="M63" i="7"/>
  <c r="M64" i="7"/>
  <c r="M65" i="7"/>
  <c r="M66" i="7"/>
  <c r="M68" i="7"/>
  <c r="M69" i="7"/>
  <c r="M70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9" i="7"/>
  <c r="M90" i="7"/>
  <c r="M91" i="7"/>
  <c r="M92" i="7"/>
  <c r="M93" i="7"/>
  <c r="M94" i="7"/>
  <c r="M96" i="7"/>
  <c r="M97" i="7"/>
  <c r="M98" i="7"/>
  <c r="M99" i="7"/>
  <c r="M100" i="7"/>
  <c r="M101" i="7"/>
  <c r="M102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2" i="7"/>
  <c r="M123" i="7"/>
  <c r="M124" i="7"/>
  <c r="M126" i="7"/>
  <c r="M127" i="7"/>
  <c r="M128" i="7"/>
  <c r="M130" i="7"/>
  <c r="M132" i="7"/>
  <c r="M133" i="7"/>
  <c r="M135" i="7"/>
  <c r="M136" i="7"/>
  <c r="M137" i="7"/>
  <c r="M138" i="7"/>
  <c r="M140" i="7"/>
  <c r="M141" i="7"/>
  <c r="M143" i="7"/>
  <c r="M144" i="7"/>
  <c r="M146" i="7"/>
  <c r="M147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3" i="7"/>
  <c r="M164" i="7"/>
  <c r="M165" i="7"/>
  <c r="M166" i="7"/>
  <c r="M168" i="7"/>
  <c r="M169" i="7"/>
  <c r="M170" i="7"/>
  <c r="M173" i="7"/>
  <c r="M174" i="7"/>
  <c r="M175" i="7"/>
  <c r="M177" i="7"/>
  <c r="M178" i="7"/>
  <c r="M179" i="7"/>
  <c r="M180" i="7"/>
  <c r="M182" i="7"/>
  <c r="M183" i="7"/>
  <c r="M184" i="7"/>
  <c r="M185" i="7"/>
  <c r="M186" i="7"/>
  <c r="M189" i="7"/>
  <c r="M190" i="7"/>
  <c r="M191" i="7"/>
  <c r="M192" i="7"/>
  <c r="M193" i="7"/>
  <c r="M194" i="7"/>
  <c r="M195" i="7"/>
  <c r="M196" i="7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5" i="3"/>
  <c r="R3" i="3"/>
  <c r="L5" i="3"/>
  <c r="L6" i="3"/>
  <c r="L7" i="3"/>
  <c r="L8" i="3"/>
  <c r="L9" i="3"/>
  <c r="L11" i="3"/>
  <c r="L12" i="3"/>
  <c r="L13" i="3"/>
  <c r="L14" i="3"/>
  <c r="L15" i="3"/>
  <c r="L19" i="3"/>
  <c r="L20" i="3"/>
  <c r="L21" i="3"/>
  <c r="L22" i="3"/>
  <c r="L23" i="3"/>
  <c r="L24" i="3"/>
  <c r="L26" i="3"/>
  <c r="L27" i="3"/>
  <c r="L28" i="3"/>
  <c r="L29" i="3"/>
  <c r="L30" i="3"/>
  <c r="L33" i="3"/>
  <c r="L34" i="3"/>
  <c r="L35" i="3"/>
  <c r="L36" i="3"/>
  <c r="L37" i="3"/>
  <c r="L39" i="3"/>
  <c r="L40" i="3"/>
  <c r="L41" i="3"/>
  <c r="L42" i="3"/>
  <c r="L44" i="3"/>
  <c r="L45" i="3"/>
  <c r="L47" i="3"/>
  <c r="L48" i="3"/>
  <c r="L50" i="3"/>
  <c r="L51" i="3"/>
  <c r="L52" i="3"/>
  <c r="L53" i="3"/>
  <c r="L55" i="3"/>
  <c r="L56" i="3"/>
  <c r="L59" i="3"/>
  <c r="L60" i="3"/>
  <c r="L61" i="3"/>
  <c r="L62" i="3"/>
  <c r="L63" i="3"/>
  <c r="L64" i="3"/>
  <c r="L65" i="3"/>
  <c r="L66" i="3"/>
  <c r="L67" i="3"/>
  <c r="L68" i="3"/>
  <c r="L69" i="3"/>
  <c r="L71" i="3"/>
  <c r="L72" i="3"/>
  <c r="L73" i="3"/>
  <c r="L74" i="3"/>
  <c r="L75" i="3"/>
  <c r="L76" i="3"/>
  <c r="L78" i="3"/>
  <c r="L79" i="3"/>
  <c r="L80" i="3"/>
  <c r="L81" i="3"/>
  <c r="L82" i="3"/>
  <c r="L83" i="3"/>
  <c r="L84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103" i="3"/>
  <c r="L104" i="3"/>
  <c r="L106" i="3"/>
  <c r="L107" i="3"/>
  <c r="L108" i="3"/>
  <c r="L109" i="3"/>
  <c r="L112" i="3"/>
  <c r="L113" i="3"/>
  <c r="L114" i="3"/>
  <c r="L116" i="3"/>
  <c r="L117" i="3"/>
  <c r="L118" i="3"/>
  <c r="L119" i="3"/>
  <c r="L120" i="3"/>
  <c r="L122" i="3"/>
  <c r="L123" i="3"/>
  <c r="L126" i="3"/>
  <c r="L127" i="3"/>
  <c r="L128" i="3"/>
  <c r="L129" i="3"/>
  <c r="L130" i="3"/>
  <c r="L131" i="3"/>
  <c r="L132" i="3"/>
  <c r="L134" i="3"/>
  <c r="L135" i="3"/>
  <c r="L136" i="3"/>
  <c r="L137" i="3"/>
  <c r="L138" i="3"/>
  <c r="L140" i="3"/>
  <c r="L141" i="3"/>
  <c r="L142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8" i="3"/>
  <c r="L159" i="3"/>
  <c r="L162" i="3"/>
  <c r="L163" i="3"/>
  <c r="L164" i="3"/>
  <c r="L165" i="3"/>
  <c r="L167" i="3"/>
  <c r="L168" i="3"/>
  <c r="L169" i="3"/>
  <c r="L170" i="3"/>
  <c r="L172" i="3"/>
  <c r="L173" i="3"/>
  <c r="L176" i="3"/>
  <c r="L177" i="3"/>
  <c r="L178" i="3"/>
  <c r="L180" i="3"/>
  <c r="L181" i="3"/>
  <c r="L182" i="3"/>
  <c r="L183" i="3"/>
  <c r="L185" i="3"/>
  <c r="L186" i="3"/>
  <c r="L187" i="3"/>
  <c r="L188" i="3"/>
  <c r="L189" i="3"/>
  <c r="L19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5" i="3"/>
  <c r="M6" i="3"/>
  <c r="M7" i="3"/>
  <c r="M8" i="3"/>
  <c r="M9" i="3"/>
  <c r="M11" i="3"/>
  <c r="M12" i="3"/>
  <c r="M13" i="3"/>
  <c r="M14" i="3"/>
  <c r="M15" i="3"/>
  <c r="M19" i="3"/>
  <c r="M20" i="3"/>
  <c r="M21" i="3"/>
  <c r="M22" i="3"/>
  <c r="M23" i="3"/>
  <c r="M24" i="3"/>
  <c r="M26" i="3"/>
  <c r="M27" i="3"/>
  <c r="M28" i="3"/>
  <c r="M29" i="3"/>
  <c r="M30" i="3"/>
  <c r="M33" i="3"/>
  <c r="M34" i="3"/>
  <c r="M35" i="3"/>
  <c r="M36" i="3"/>
  <c r="M37" i="3"/>
  <c r="M39" i="3"/>
  <c r="M40" i="3"/>
  <c r="M41" i="3"/>
  <c r="M42" i="3"/>
  <c r="M44" i="3"/>
  <c r="M45" i="3"/>
  <c r="M47" i="3"/>
  <c r="M48" i="3"/>
  <c r="M50" i="3"/>
  <c r="M51" i="3"/>
  <c r="M52" i="3"/>
  <c r="M53" i="3"/>
  <c r="M55" i="3"/>
  <c r="M56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4" i="3"/>
  <c r="M75" i="3"/>
  <c r="M76" i="3"/>
  <c r="M78" i="3"/>
  <c r="M79" i="3"/>
  <c r="M80" i="3"/>
  <c r="M81" i="3"/>
  <c r="M82" i="3"/>
  <c r="M83" i="3"/>
  <c r="M84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1" i="3"/>
  <c r="M102" i="3"/>
  <c r="M103" i="3"/>
  <c r="M104" i="3"/>
  <c r="M106" i="3"/>
  <c r="M107" i="3"/>
  <c r="M108" i="3"/>
  <c r="M109" i="3"/>
  <c r="M112" i="3"/>
  <c r="M113" i="3"/>
  <c r="M114" i="3"/>
  <c r="M116" i="3"/>
  <c r="M117" i="3"/>
  <c r="M118" i="3"/>
  <c r="M119" i="3"/>
  <c r="M120" i="3"/>
  <c r="M122" i="3"/>
  <c r="M123" i="3"/>
  <c r="M126" i="3"/>
  <c r="M127" i="3"/>
  <c r="M128" i="3"/>
  <c r="M129" i="3"/>
  <c r="M130" i="3"/>
  <c r="M131" i="3"/>
  <c r="M132" i="3"/>
  <c r="M134" i="3"/>
  <c r="M135" i="3"/>
  <c r="M136" i="3"/>
  <c r="M137" i="3"/>
  <c r="M138" i="3"/>
  <c r="M140" i="3"/>
  <c r="M141" i="3"/>
  <c r="M142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8" i="3"/>
  <c r="M159" i="3"/>
  <c r="M162" i="3"/>
  <c r="M163" i="3"/>
  <c r="M164" i="3"/>
  <c r="M165" i="3"/>
  <c r="M167" i="3"/>
  <c r="M168" i="3"/>
  <c r="M169" i="3"/>
  <c r="M170" i="3"/>
  <c r="M172" i="3"/>
  <c r="M173" i="3"/>
  <c r="M176" i="3"/>
  <c r="M177" i="3"/>
  <c r="M178" i="3"/>
  <c r="M180" i="3"/>
  <c r="M181" i="3"/>
  <c r="M182" i="3"/>
  <c r="M183" i="3"/>
  <c r="M185" i="3"/>
  <c r="M186" i="3"/>
  <c r="M187" i="3"/>
  <c r="M188" i="3"/>
  <c r="M189" i="3"/>
  <c r="M190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79" i="1"/>
  <c r="L5" i="1"/>
  <c r="L6" i="1"/>
  <c r="L7" i="1"/>
  <c r="L8" i="1"/>
  <c r="L9" i="1"/>
  <c r="L11" i="1"/>
  <c r="L12" i="1"/>
  <c r="L13" i="1"/>
  <c r="L14" i="1"/>
  <c r="L15" i="1"/>
  <c r="L16" i="1"/>
  <c r="L18" i="1"/>
  <c r="L19" i="1"/>
  <c r="L21" i="1"/>
  <c r="L23" i="1"/>
  <c r="L24" i="1"/>
  <c r="L25" i="1"/>
  <c r="L26" i="1"/>
  <c r="L27" i="1"/>
  <c r="L30" i="1"/>
  <c r="L31" i="1"/>
  <c r="L33" i="1"/>
  <c r="L34" i="1"/>
  <c r="L35" i="1"/>
  <c r="L36" i="1"/>
  <c r="L37" i="1"/>
  <c r="L38" i="1"/>
  <c r="L39" i="1"/>
  <c r="L40" i="1"/>
  <c r="L42" i="1"/>
  <c r="L45" i="1"/>
  <c r="L46" i="1"/>
  <c r="L47" i="1"/>
  <c r="L48" i="1"/>
  <c r="L49" i="1"/>
  <c r="L51" i="1"/>
  <c r="L52" i="1"/>
  <c r="L54" i="1"/>
  <c r="L55" i="1"/>
  <c r="L56" i="1"/>
  <c r="L57" i="1"/>
  <c r="L60" i="1"/>
  <c r="L61" i="1"/>
  <c r="L62" i="1"/>
  <c r="L64" i="1"/>
  <c r="L65" i="1"/>
  <c r="L66" i="1"/>
  <c r="L68" i="1"/>
  <c r="L69" i="1"/>
  <c r="L70" i="1"/>
  <c r="L71" i="1"/>
  <c r="L72" i="1"/>
  <c r="L73" i="1"/>
  <c r="L75" i="1"/>
  <c r="L76" i="1"/>
  <c r="L80" i="1"/>
  <c r="L81" i="1"/>
  <c r="L82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7" i="1"/>
  <c r="L128" i="1"/>
  <c r="L130" i="1"/>
  <c r="L131" i="1"/>
  <c r="L132" i="1"/>
  <c r="L133" i="1"/>
  <c r="L134" i="1"/>
  <c r="L136" i="1"/>
  <c r="L137" i="1"/>
  <c r="L138" i="1"/>
  <c r="L140" i="1"/>
  <c r="L141" i="1"/>
  <c r="L143" i="1"/>
  <c r="L144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3" i="1"/>
  <c r="L164" i="1"/>
  <c r="L166" i="1"/>
  <c r="L167" i="1"/>
  <c r="L168" i="1"/>
  <c r="L171" i="1"/>
  <c r="L172" i="1"/>
  <c r="L173" i="1"/>
  <c r="L174" i="1"/>
  <c r="M60" i="1"/>
  <c r="M5" i="1"/>
  <c r="R2" i="1"/>
  <c r="M6" i="1"/>
  <c r="R7" i="1"/>
  <c r="M7" i="1"/>
  <c r="M8" i="1"/>
  <c r="R9" i="1"/>
  <c r="M9" i="1"/>
  <c r="R10" i="1"/>
  <c r="M11" i="1"/>
  <c r="R11" i="1"/>
  <c r="M12" i="1"/>
  <c r="R13" i="1"/>
  <c r="M13" i="1"/>
  <c r="R8" i="1"/>
  <c r="M14" i="1"/>
  <c r="R15" i="1"/>
  <c r="M15" i="1"/>
  <c r="R16" i="1"/>
  <c r="M16" i="1"/>
  <c r="R17" i="1"/>
  <c r="M18" i="1"/>
  <c r="R19" i="1"/>
  <c r="M19" i="1"/>
  <c r="M21" i="1"/>
  <c r="R22" i="1"/>
  <c r="M23" i="1"/>
  <c r="R23" i="1"/>
  <c r="M24" i="1"/>
  <c r="R25" i="1"/>
  <c r="M25" i="1"/>
  <c r="M26" i="1"/>
  <c r="M27" i="1"/>
  <c r="M30" i="1"/>
  <c r="M31" i="1"/>
  <c r="M33" i="1"/>
  <c r="M34" i="1"/>
  <c r="M35" i="1"/>
  <c r="M36" i="1"/>
  <c r="M37" i="1"/>
  <c r="M38" i="1"/>
  <c r="M39" i="1"/>
  <c r="M40" i="1"/>
  <c r="M42" i="1"/>
  <c r="M45" i="1"/>
  <c r="M46" i="1"/>
  <c r="M47" i="1"/>
  <c r="M48" i="1"/>
  <c r="M49" i="1"/>
  <c r="M51" i="1"/>
  <c r="M52" i="1"/>
  <c r="M54" i="1"/>
  <c r="M55" i="1"/>
  <c r="M56" i="1"/>
  <c r="M57" i="1"/>
  <c r="M61" i="1"/>
  <c r="M62" i="1"/>
  <c r="M64" i="1"/>
  <c r="M65" i="1"/>
  <c r="M66" i="1"/>
  <c r="M68" i="1"/>
  <c r="M69" i="1"/>
  <c r="M70" i="1"/>
  <c r="M71" i="1"/>
  <c r="M72" i="1"/>
  <c r="M73" i="1"/>
  <c r="M75" i="1"/>
  <c r="M76" i="1"/>
  <c r="M79" i="1"/>
  <c r="M80" i="1"/>
  <c r="M81" i="1"/>
  <c r="M82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7" i="1"/>
  <c r="M128" i="1"/>
  <c r="M130" i="1"/>
  <c r="M131" i="1"/>
  <c r="M132" i="1"/>
  <c r="M133" i="1"/>
  <c r="M134" i="1"/>
  <c r="M136" i="1"/>
  <c r="M137" i="1"/>
  <c r="M138" i="1"/>
  <c r="M140" i="1"/>
  <c r="M141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0" i="1"/>
  <c r="M161" i="1"/>
  <c r="M163" i="1"/>
  <c r="M164" i="1"/>
  <c r="M166" i="1"/>
  <c r="M167" i="1"/>
  <c r="M168" i="1"/>
  <c r="M171" i="1"/>
  <c r="M172" i="1"/>
  <c r="M173" i="1"/>
  <c r="M174" i="1"/>
  <c r="P3" i="1"/>
  <c r="P9" i="1"/>
  <c r="P15" i="1"/>
  <c r="P21" i="1"/>
  <c r="R3" i="1"/>
  <c r="R18" i="1"/>
  <c r="R12" i="1"/>
  <c r="R6" i="1"/>
  <c r="P13" i="1"/>
  <c r="R14" i="1"/>
  <c r="P4" i="1"/>
  <c r="P10" i="1"/>
  <c r="P16" i="1"/>
  <c r="P22" i="1"/>
  <c r="R5" i="1"/>
  <c r="P19" i="1"/>
  <c r="P5" i="1"/>
  <c r="P11" i="1"/>
  <c r="P17" i="1"/>
  <c r="P23" i="1"/>
  <c r="R4" i="1"/>
  <c r="P7" i="1"/>
  <c r="R20" i="1"/>
  <c r="P6" i="1"/>
  <c r="P12" i="1"/>
  <c r="P18" i="1"/>
  <c r="P24" i="1"/>
  <c r="P2" i="1"/>
  <c r="P25" i="1"/>
  <c r="P8" i="1"/>
  <c r="P14" i="1"/>
  <c r="P20" i="1"/>
</calcChain>
</file>

<file path=xl/sharedStrings.xml><?xml version="1.0" encoding="utf-8"?>
<sst xmlns="http://schemas.openxmlformats.org/spreadsheetml/2006/main" count="2965" uniqueCount="1456">
  <si>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</si>
  <si>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</si>
  <si>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</si>
  <si>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</si>
  <si>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</si>
  <si>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</si>
  <si>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</si>
  <si>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</si>
  <si>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</si>
  <si>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</si>
  <si>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</si>
  <si>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</si>
  <si>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</si>
  <si>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</si>
  <si>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</si>
  <si>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</si>
  <si>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11100481</t>
  </si>
  <si>
    <t>Poplar</t>
  </si>
  <si>
    <t>28.02.2022</t>
  </si>
  <si>
    <t>7:35:36</t>
  </si>
  <si>
    <t>8:16:39</t>
  </si>
  <si>
    <t>11100598</t>
  </si>
  <si>
    <t>8:04:20</t>
  </si>
  <si>
    <t>8:37:55</t>
  </si>
  <si>
    <t>11101071</t>
  </si>
  <si>
    <t>9:59:43</t>
  </si>
  <si>
    <t>10:29:11</t>
  </si>
  <si>
    <t>11101524</t>
  </si>
  <si>
    <t>12:30:12</t>
  </si>
  <si>
    <t>13:05:13</t>
  </si>
  <si>
    <t>11101760</t>
  </si>
  <si>
    <t>15:45:24</t>
  </si>
  <si>
    <t>16:41:39</t>
  </si>
  <si>
    <t>126249</t>
  </si>
  <si>
    <t>Kepley-Frank Hardwood Co.</t>
  </si>
  <si>
    <t>11098500</t>
  </si>
  <si>
    <t>0:31:48</t>
  </si>
  <si>
    <t>0:50:34</t>
  </si>
  <si>
    <t>11098705</t>
  </si>
  <si>
    <t>1:38:35</t>
  </si>
  <si>
    <t>1:56:50</t>
  </si>
  <si>
    <t>11099041</t>
  </si>
  <si>
    <t>Mixed Hardwood</t>
  </si>
  <si>
    <t>2:46:11</t>
  </si>
  <si>
    <t>3:04:01</t>
  </si>
  <si>
    <t>11099386</t>
  </si>
  <si>
    <t>3:50:44</t>
  </si>
  <si>
    <t>4:10:21</t>
  </si>
  <si>
    <t>11101580</t>
  </si>
  <si>
    <t>12:49:02</t>
  </si>
  <si>
    <t>13:29:56</t>
  </si>
  <si>
    <t>131652</t>
  </si>
  <si>
    <t>Home Lumber Company</t>
  </si>
  <si>
    <t>11101456</t>
  </si>
  <si>
    <t>11:59:27</t>
  </si>
  <si>
    <t>12:25:34</t>
  </si>
  <si>
    <t>133775</t>
  </si>
  <si>
    <t>High Rock Forest Products</t>
  </si>
  <si>
    <t>11100593</t>
  </si>
  <si>
    <t>8:02:32</t>
  </si>
  <si>
    <t>8:26:58</t>
  </si>
  <si>
    <t>11101745</t>
  </si>
  <si>
    <t>15:10:57</t>
  </si>
  <si>
    <t>16:13:08</t>
  </si>
  <si>
    <t>133777</t>
  </si>
  <si>
    <t>Woodgrain Inc</t>
  </si>
  <si>
    <t>LZ Woodgrain - Independence VA</t>
  </si>
  <si>
    <t>11101781</t>
  </si>
  <si>
    <t>16:18:25</t>
  </si>
  <si>
    <t>17:25:27</t>
  </si>
  <si>
    <t>11101523</t>
  </si>
  <si>
    <t>12:28:41</t>
  </si>
  <si>
    <t>13:01:03</t>
  </si>
  <si>
    <t>11101707</t>
  </si>
  <si>
    <t>14:52:08</t>
  </si>
  <si>
    <t>15:40:07</t>
  </si>
  <si>
    <t>11101780</t>
  </si>
  <si>
    <t>16:16:24</t>
  </si>
  <si>
    <t>17:13:32</t>
  </si>
  <si>
    <t>134197</t>
  </si>
  <si>
    <t>Wilderness-Stuart, INC.</t>
  </si>
  <si>
    <t>11100127</t>
  </si>
  <si>
    <t>6:20:26</t>
  </si>
  <si>
    <t>6:45:57</t>
  </si>
  <si>
    <t>135245</t>
  </si>
  <si>
    <t>Poplar Ridge Lumber Co Inc</t>
  </si>
  <si>
    <t>11101056</t>
  </si>
  <si>
    <t>9:55:41</t>
  </si>
  <si>
    <t>10:20:12</t>
  </si>
  <si>
    <t>812275</t>
  </si>
  <si>
    <t>Sawdust       dec.wood    -    - -</t>
  </si>
  <si>
    <t>11101466</t>
  </si>
  <si>
    <t>12:06:11</t>
  </si>
  <si>
    <t>12:38:58</t>
  </si>
  <si>
    <t>11101708</t>
  </si>
  <si>
    <t>14:53:45</t>
  </si>
  <si>
    <t>15:46:56</t>
  </si>
  <si>
    <t>11100283</t>
  </si>
  <si>
    <t>6:53:36</t>
  </si>
  <si>
    <t>7:30:44</t>
  </si>
  <si>
    <t>11100833</t>
  </si>
  <si>
    <t>8:58:34</t>
  </si>
  <si>
    <t>9:24:19</t>
  </si>
  <si>
    <t>11101271</t>
  </si>
  <si>
    <t>10:45:50</t>
  </si>
  <si>
    <t>11:48:36</t>
  </si>
  <si>
    <t>11101749</t>
  </si>
  <si>
    <t>15:25:43</t>
  </si>
  <si>
    <t>16:28:48</t>
  </si>
  <si>
    <t>131651</t>
  </si>
  <si>
    <t>Triple-N Lumber</t>
  </si>
  <si>
    <t>11101703</t>
  </si>
  <si>
    <t>14:41:25</t>
  </si>
  <si>
    <t>15:28:24</t>
  </si>
  <si>
    <t>131860</t>
  </si>
  <si>
    <t>Hopkins Lumber Contractors Inc</t>
  </si>
  <si>
    <t>11101203</t>
  </si>
  <si>
    <t>10:28:29</t>
  </si>
  <si>
    <t>11:19:46</t>
  </si>
  <si>
    <t>133766</t>
  </si>
  <si>
    <t>Fulp's Lumber Company</t>
  </si>
  <si>
    <t>11101217</t>
  </si>
  <si>
    <t>10:36:16</t>
  </si>
  <si>
    <t>11:37:25</t>
  </si>
  <si>
    <t>141453</t>
  </si>
  <si>
    <t>Hendrix Lumber Co.</t>
  </si>
  <si>
    <t>11101697</t>
  </si>
  <si>
    <t>14:29:27</t>
  </si>
  <si>
    <t>14:57:52</t>
  </si>
  <si>
    <t>1474070</t>
  </si>
  <si>
    <t>Sawdust     Pine             -    - -</t>
  </si>
  <si>
    <t>121422</t>
  </si>
  <si>
    <t>PalletOne of North Carolina</t>
  </si>
  <si>
    <t>11101789</t>
  </si>
  <si>
    <t>16:39:52</t>
  </si>
  <si>
    <t>17:06:20</t>
  </si>
  <si>
    <t>122405</t>
  </si>
  <si>
    <t>Jordan Lumber &amp; Supply</t>
  </si>
  <si>
    <t>11100203</t>
  </si>
  <si>
    <t>Southern Yellow Pine</t>
  </si>
  <si>
    <t>6:36:57</t>
  </si>
  <si>
    <t>6:58:11</t>
  </si>
  <si>
    <t>11100772</t>
  </si>
  <si>
    <t>8:41:01</t>
  </si>
  <si>
    <t>9:03:57</t>
  </si>
  <si>
    <t>11101116</t>
  </si>
  <si>
    <t>10:08:51</t>
  </si>
  <si>
    <t>10:55:34</t>
  </si>
  <si>
    <t>11101810</t>
  </si>
  <si>
    <t>17:38:38</t>
  </si>
  <si>
    <t>18:02:22</t>
  </si>
  <si>
    <t>11101867</t>
  </si>
  <si>
    <t>20:59:44</t>
  </si>
  <si>
    <t>21:16:48</t>
  </si>
  <si>
    <t>LZ Jordan Lumber S</t>
  </si>
  <si>
    <t>11101186</t>
  </si>
  <si>
    <t>Shavings</t>
  </si>
  <si>
    <t>10:23:27</t>
  </si>
  <si>
    <t>10:51:28</t>
  </si>
  <si>
    <t>11101909</t>
  </si>
  <si>
    <t>21:43:57</t>
  </si>
  <si>
    <t>22:04:33</t>
  </si>
  <si>
    <t>122406</t>
  </si>
  <si>
    <t>H. W. Culp Lumber Co.</t>
  </si>
  <si>
    <t>11099658</t>
  </si>
  <si>
    <t>4:50:49</t>
  </si>
  <si>
    <t>5:15:23</t>
  </si>
  <si>
    <t>11100965</t>
  </si>
  <si>
    <t>9:29:48</t>
  </si>
  <si>
    <t>9:55:04</t>
  </si>
  <si>
    <t>11101686</t>
  </si>
  <si>
    <t>14:12:33</t>
  </si>
  <si>
    <t>14:36:36</t>
  </si>
  <si>
    <t>130657</t>
  </si>
  <si>
    <t>S &amp; L Sawmills</t>
  </si>
  <si>
    <t>11099496</t>
  </si>
  <si>
    <t>4:18:17</t>
  </si>
  <si>
    <t>4:40:21</t>
  </si>
  <si>
    <t>131853</t>
  </si>
  <si>
    <t>Pine Products, LLC</t>
  </si>
  <si>
    <t>LZ Pine Products - S</t>
  </si>
  <si>
    <t>11100479</t>
  </si>
  <si>
    <t>7:34:06</t>
  </si>
  <si>
    <t>7:59:13</t>
  </si>
  <si>
    <t>11101764</t>
  </si>
  <si>
    <t>15:59:02</t>
  </si>
  <si>
    <t>16:55:42</t>
  </si>
  <si>
    <t>11101528</t>
  </si>
  <si>
    <t>12:37:24</t>
  </si>
  <si>
    <t>13:15:34</t>
  </si>
  <si>
    <t>LZ-Hopkins-Critz Mill</t>
  </si>
  <si>
    <t>11100061</t>
  </si>
  <si>
    <t>6:07:40</t>
  </si>
  <si>
    <t>6:31:11</t>
  </si>
  <si>
    <t>11101796</t>
  </si>
  <si>
    <t>17:19:34</t>
  </si>
  <si>
    <t>17:48:03</t>
  </si>
  <si>
    <t>132671</t>
  </si>
  <si>
    <t>Piedmont Hardwood Lumber Co. Inc</t>
  </si>
  <si>
    <t>11101838</t>
  </si>
  <si>
    <t>18:54:19</t>
  </si>
  <si>
    <t>19:25:39</t>
  </si>
  <si>
    <t>143118</t>
  </si>
  <si>
    <t>Gregory Lumber, Inc</t>
  </si>
  <si>
    <t>11100427</t>
  </si>
  <si>
    <t>7:23:51</t>
  </si>
  <si>
    <t>7:49:01</t>
  </si>
  <si>
    <t>11100716</t>
  </si>
  <si>
    <t>8:26:20</t>
  </si>
  <si>
    <t>8:53:56</t>
  </si>
  <si>
    <t>11101133</t>
  </si>
  <si>
    <t>10:12:37</t>
  </si>
  <si>
    <t>10:59:07</t>
  </si>
  <si>
    <t>11101135</t>
  </si>
  <si>
    <t>10:14:09</t>
  </si>
  <si>
    <t>11:14:46</t>
  </si>
  <si>
    <t>11101647</t>
  </si>
  <si>
    <t>13:37:19</t>
  </si>
  <si>
    <t>14:02:44</t>
  </si>
  <si>
    <t>143607</t>
  </si>
  <si>
    <t>Roseburg Forest Products</t>
  </si>
  <si>
    <t>11101696</t>
  </si>
  <si>
    <t>14:27:27</t>
  </si>
  <si>
    <t>15:01:16</t>
  </si>
  <si>
    <t>144190</t>
  </si>
  <si>
    <t>S&amp;D Trucking LLC of Bennett NC</t>
  </si>
  <si>
    <t>11099868</t>
  </si>
  <si>
    <t>5:28:09</t>
  </si>
  <si>
    <t>5:58:52</t>
  </si>
  <si>
    <t>11101199</t>
  </si>
  <si>
    <t>10:26:15</t>
  </si>
  <si>
    <t>10:53:48</t>
  </si>
  <si>
    <t>1506200</t>
  </si>
  <si>
    <t>Chips         pine        -    - d</t>
  </si>
  <si>
    <t>121423</t>
  </si>
  <si>
    <t>Canfor - New South Lumber Co.</t>
  </si>
  <si>
    <t>11099491</t>
  </si>
  <si>
    <t>4:15:58</t>
  </si>
  <si>
    <t>4:33:58</t>
  </si>
  <si>
    <t>11101757</t>
  </si>
  <si>
    <t>15:37:12</t>
  </si>
  <si>
    <t>15:55:38</t>
  </si>
  <si>
    <t>11101837</t>
  </si>
  <si>
    <t>18:39:00</t>
  </si>
  <si>
    <t>18:59:50</t>
  </si>
  <si>
    <t>11101863</t>
  </si>
  <si>
    <t>20:30:00</t>
  </si>
  <si>
    <t>20:49:05</t>
  </si>
  <si>
    <t>11100645</t>
  </si>
  <si>
    <t>8:13:30</t>
  </si>
  <si>
    <t>8:33:52</t>
  </si>
  <si>
    <t>11100901</t>
  </si>
  <si>
    <t>9:11:07</t>
  </si>
  <si>
    <t>9:33:31</t>
  </si>
  <si>
    <t>11101304</t>
  </si>
  <si>
    <t>10:58:06</t>
  </si>
  <si>
    <t>11:21:52</t>
  </si>
  <si>
    <t>11101555</t>
  </si>
  <si>
    <t>12:43:25</t>
  </si>
  <si>
    <t>13:34:12</t>
  </si>
  <si>
    <t>11101740</t>
  </si>
  <si>
    <t>14:57:27</t>
  </si>
  <si>
    <t>15:35:54</t>
  </si>
  <si>
    <t>11101812</t>
  </si>
  <si>
    <t>17:43:22</t>
  </si>
  <si>
    <t>18:08:04</t>
  </si>
  <si>
    <t>11101862</t>
  </si>
  <si>
    <t>20:17:29</t>
  </si>
  <si>
    <t>20:37:13</t>
  </si>
  <si>
    <t>11099500</t>
  </si>
  <si>
    <t>4:20:23</t>
  </si>
  <si>
    <t>4:44:07</t>
  </si>
  <si>
    <t>11099545</t>
  </si>
  <si>
    <t>4:26:41</t>
  </si>
  <si>
    <t>4:54:35</t>
  </si>
  <si>
    <t>11099553</t>
  </si>
  <si>
    <t>4:29:30</t>
  </si>
  <si>
    <t>5:06:32</t>
  </si>
  <si>
    <t>11100222</t>
  </si>
  <si>
    <t>6:39:50</t>
  </si>
  <si>
    <t>6:59:38</t>
  </si>
  <si>
    <t>11100389</t>
  </si>
  <si>
    <t>7:16:25</t>
  </si>
  <si>
    <t>7:37:05</t>
  </si>
  <si>
    <t>11100611</t>
  </si>
  <si>
    <t>8:05:48</t>
  </si>
  <si>
    <t>8:31:58</t>
  </si>
  <si>
    <t>11100648</t>
  </si>
  <si>
    <t>8:14:47</t>
  </si>
  <si>
    <t>8:39:48</t>
  </si>
  <si>
    <t>11101024</t>
  </si>
  <si>
    <t>9:49:23</t>
  </si>
  <si>
    <t>10:35:29</t>
  </si>
  <si>
    <t>11101054</t>
  </si>
  <si>
    <t>9:53:10</t>
  </si>
  <si>
    <t>11:16:57</t>
  </si>
  <si>
    <t>11101092</t>
  </si>
  <si>
    <t>10:05:04</t>
  </si>
  <si>
    <t>11:05:04</t>
  </si>
  <si>
    <t>11101459</t>
  </si>
  <si>
    <t>12:01:06</t>
  </si>
  <si>
    <t>12:34:33</t>
  </si>
  <si>
    <t>11101485</t>
  </si>
  <si>
    <t>12:16:14</t>
  </si>
  <si>
    <t>13:03:06</t>
  </si>
  <si>
    <t>11101519</t>
  </si>
  <si>
    <t>12:20:59</t>
  </si>
  <si>
    <t>13:08:48</t>
  </si>
  <si>
    <t>11101553</t>
  </si>
  <si>
    <t>12:41:11</t>
  </si>
  <si>
    <t>13:17:49</t>
  </si>
  <si>
    <t>11101619</t>
  </si>
  <si>
    <t>13:04:30</t>
  </si>
  <si>
    <t>13:47:55</t>
  </si>
  <si>
    <t>11101688</t>
  </si>
  <si>
    <t>14:17:36</t>
  </si>
  <si>
    <t>14:34:25</t>
  </si>
  <si>
    <t>11101705</t>
  </si>
  <si>
    <t>14:44:17</t>
  </si>
  <si>
    <t>15:31:39</t>
  </si>
  <si>
    <t>11101706</t>
  </si>
  <si>
    <t>14:47:20</t>
  </si>
  <si>
    <t>15:37:33</t>
  </si>
  <si>
    <t>126302</t>
  </si>
  <si>
    <t>Troy Lumber Company</t>
  </si>
  <si>
    <t>LZ Troy Lumber Chipmill</t>
  </si>
  <si>
    <t>11099859</t>
  </si>
  <si>
    <t>5:25:39</t>
  </si>
  <si>
    <t>5:48:12</t>
  </si>
  <si>
    <t>11100944</t>
  </si>
  <si>
    <t>9:25:14</t>
  </si>
  <si>
    <t>9:46:22</t>
  </si>
  <si>
    <t>11101209</t>
  </si>
  <si>
    <t>10:31:00</t>
  </si>
  <si>
    <t>11:27:40</t>
  </si>
  <si>
    <t>11101300</t>
  </si>
  <si>
    <t>10:55:05</t>
  </si>
  <si>
    <t>11:55:38</t>
  </si>
  <si>
    <t>LZ Troy Lumber Sawmill</t>
  </si>
  <si>
    <t>11101020</t>
  </si>
  <si>
    <t>9:47:07</t>
  </si>
  <si>
    <t>10:26:55</t>
  </si>
  <si>
    <t>11101276</t>
  </si>
  <si>
    <t>10:52:43</t>
  </si>
  <si>
    <t>11:50:41</t>
  </si>
  <si>
    <t>11101390</t>
  </si>
  <si>
    <t>11:24:25</t>
  </si>
  <si>
    <t>12:19:46</t>
  </si>
  <si>
    <t>11101587</t>
  </si>
  <si>
    <t>13:02:29</t>
  </si>
  <si>
    <t>13:42:16</t>
  </si>
  <si>
    <t>11101646</t>
  </si>
  <si>
    <t>13:35:28</t>
  </si>
  <si>
    <t>14:10:42</t>
  </si>
  <si>
    <t>11101702</t>
  </si>
  <si>
    <t>14:39:27</t>
  </si>
  <si>
    <t>15:08:32</t>
  </si>
  <si>
    <t>11101758</t>
  </si>
  <si>
    <t>15:39:19</t>
  </si>
  <si>
    <t>16:06:12</t>
  </si>
  <si>
    <t>11101865</t>
  </si>
  <si>
    <t>20:42:07</t>
  </si>
  <si>
    <t>21:08:12</t>
  </si>
  <si>
    <t>11098702</t>
  </si>
  <si>
    <t>1:34:24</t>
  </si>
  <si>
    <t>1:51:13</t>
  </si>
  <si>
    <t>11100997</t>
  </si>
  <si>
    <t>9:42:55</t>
  </si>
  <si>
    <t>10:17:57</t>
  </si>
  <si>
    <t>11100731</t>
  </si>
  <si>
    <t>8:28:26</t>
  </si>
  <si>
    <t>8:51:16</t>
  </si>
  <si>
    <t>11101078</t>
  </si>
  <si>
    <t>10:03:54</t>
  </si>
  <si>
    <t>10:57:12</t>
  </si>
  <si>
    <t>11101465</t>
  </si>
  <si>
    <t>12:04:19</t>
  </si>
  <si>
    <t>12:54:56</t>
  </si>
  <si>
    <t>11101693</t>
  </si>
  <si>
    <t>14:25:19</t>
  </si>
  <si>
    <t>14:45:40</t>
  </si>
  <si>
    <t>11101868</t>
  </si>
  <si>
    <t>21:01:47</t>
  </si>
  <si>
    <t>21:19:09</t>
  </si>
  <si>
    <t>132367</t>
  </si>
  <si>
    <t>Boise Cascade Company</t>
  </si>
  <si>
    <t>11100139</t>
  </si>
  <si>
    <t>6:22:38</t>
  </si>
  <si>
    <t>6:47:30</t>
  </si>
  <si>
    <t>11101742</t>
  </si>
  <si>
    <t>15:02:33</t>
  </si>
  <si>
    <t>15:43:15</t>
  </si>
  <si>
    <t>11102042</t>
  </si>
  <si>
    <t>23:40:10</t>
  </si>
  <si>
    <t>11100782</t>
  </si>
  <si>
    <t>8:46:52</t>
  </si>
  <si>
    <t>9:06:04</t>
  </si>
  <si>
    <t>11101641</t>
  </si>
  <si>
    <t>13:23:48</t>
  </si>
  <si>
    <t>13:57:57</t>
  </si>
  <si>
    <t>133767</t>
  </si>
  <si>
    <t>Carolina Wood Enterprises</t>
  </si>
  <si>
    <t>11099222</t>
  </si>
  <si>
    <t>3:25:29</t>
  </si>
  <si>
    <t>3:46:27</t>
  </si>
  <si>
    <t>11100056</t>
  </si>
  <si>
    <t>6:06:02</t>
  </si>
  <si>
    <t>6:28:08</t>
  </si>
  <si>
    <t>11100946</t>
  </si>
  <si>
    <t>White Pine</t>
  </si>
  <si>
    <t>9:26:52</t>
  </si>
  <si>
    <t>9:57:18</t>
  </si>
  <si>
    <t>11100961</t>
  </si>
  <si>
    <t>9:27:52</t>
  </si>
  <si>
    <t>10:09:53</t>
  </si>
  <si>
    <t>11101131</t>
  </si>
  <si>
    <t>10:10:56</t>
  </si>
  <si>
    <t>11:29:55</t>
  </si>
  <si>
    <t>11101341</t>
  </si>
  <si>
    <t>11:06:27</t>
  </si>
  <si>
    <t>12:09:25</t>
  </si>
  <si>
    <t>11101701</t>
  </si>
  <si>
    <t>14:37:53</t>
  </si>
  <si>
    <t>15:04:48</t>
  </si>
  <si>
    <t>11101786</t>
  </si>
  <si>
    <t>16:30:43</t>
  </si>
  <si>
    <t>17:02:21</t>
  </si>
  <si>
    <t>11101788</t>
  </si>
  <si>
    <t>16:38:06</t>
  </si>
  <si>
    <t>17:11:06</t>
  </si>
  <si>
    <t>11101831</t>
  </si>
  <si>
    <t>18:04:00</t>
  </si>
  <si>
    <t>18:30:04</t>
  </si>
  <si>
    <t>11101833</t>
  </si>
  <si>
    <t>18:10:15</t>
  </si>
  <si>
    <t>18:39:18</t>
  </si>
  <si>
    <t>134395</t>
  </si>
  <si>
    <t>L &amp; E Lumber Inc</t>
  </si>
  <si>
    <t>11101464</t>
  </si>
  <si>
    <t>12:03:08</t>
  </si>
  <si>
    <t>12:43:47</t>
  </si>
  <si>
    <t>140659</t>
  </si>
  <si>
    <t>C &amp; B Lumber Inc.</t>
  </si>
  <si>
    <t>11101233</t>
  </si>
  <si>
    <t>10:40:58</t>
  </si>
  <si>
    <t>11:41:55</t>
  </si>
  <si>
    <t>141702</t>
  </si>
  <si>
    <t>Godfrey Lumber Company, Inc</t>
  </si>
  <si>
    <t>11101003</t>
  </si>
  <si>
    <t>9:45:25</t>
  </si>
  <si>
    <t>10:14:46</t>
  </si>
  <si>
    <t>11101624</t>
  </si>
  <si>
    <t>13:15:00</t>
  </si>
  <si>
    <t>13:50:06</t>
  </si>
  <si>
    <t>11101811</t>
  </si>
  <si>
    <t>17:41:02</t>
  </si>
  <si>
    <t>18:10:45</t>
  </si>
  <si>
    <t>11099328</t>
  </si>
  <si>
    <t>3:48:13</t>
  </si>
  <si>
    <t>4:06:57</t>
  </si>
  <si>
    <t>11099606</t>
  </si>
  <si>
    <t>4:39:03</t>
  </si>
  <si>
    <t>5:19:18</t>
  </si>
  <si>
    <t>1558234</t>
  </si>
  <si>
    <t>In-woods chips  coniferous w. -    - d</t>
  </si>
  <si>
    <t>148916</t>
  </si>
  <si>
    <t>Piedmont Timber Inc.</t>
  </si>
  <si>
    <t>LZ-Piedmont Timber-Stokes</t>
  </si>
  <si>
    <t>11101026</t>
  </si>
  <si>
    <t>9:50:56</t>
  </si>
  <si>
    <t>10:49:14</t>
  </si>
  <si>
    <t>11101676</t>
  </si>
  <si>
    <t>13:55:57</t>
  </si>
  <si>
    <t>14:28:23</t>
  </si>
  <si>
    <t>11101797</t>
  </si>
  <si>
    <t>17:24:12</t>
  </si>
  <si>
    <t>17:46:11</t>
  </si>
  <si>
    <t>1558235</t>
  </si>
  <si>
    <t>In-woods chips  deciduous w. -    - d</t>
  </si>
  <si>
    <t>141801</t>
  </si>
  <si>
    <t>Select Timber Services, Inc</t>
  </si>
  <si>
    <t>LZ-Select-Forsyth</t>
  </si>
  <si>
    <t>11101327</t>
  </si>
  <si>
    <t>11:04:19</t>
  </si>
  <si>
    <t>12:01:58</t>
  </si>
  <si>
    <t>11101684</t>
  </si>
  <si>
    <t>14:09:54</t>
  </si>
  <si>
    <t>14:32:10</t>
  </si>
  <si>
    <t>11101787</t>
  </si>
  <si>
    <t>16:32:22</t>
  </si>
  <si>
    <t>17:36:07</t>
  </si>
  <si>
    <t>148879</t>
  </si>
  <si>
    <t>Harris Logging LLC</t>
  </si>
  <si>
    <t>LZ Harris Logging - Davidson</t>
  </si>
  <si>
    <t>11101744</t>
  </si>
  <si>
    <t>15:07:59</t>
  </si>
  <si>
    <t>16:01:52</t>
  </si>
  <si>
    <t>Entry Hours</t>
  </si>
  <si>
    <t>Daily Hours</t>
  </si>
  <si>
    <t>Total Trucks by Hour</t>
  </si>
  <si>
    <t>Total Time</t>
  </si>
  <si>
    <t>24:03:24</t>
  </si>
  <si>
    <t>11104233</t>
  </si>
  <si>
    <t>01.03.2022</t>
  </si>
  <si>
    <t>8:12:52</t>
  </si>
  <si>
    <t>8:37:02</t>
  </si>
  <si>
    <t>11104776</t>
  </si>
  <si>
    <t>10:24:09</t>
  </si>
  <si>
    <t>11:34:25</t>
  </si>
  <si>
    <t>11105234</t>
  </si>
  <si>
    <t>14:12:28</t>
  </si>
  <si>
    <t>14:37:16</t>
  </si>
  <si>
    <t>11104990</t>
  </si>
  <si>
    <t>11:35:09</t>
  </si>
  <si>
    <t>12:39:12</t>
  </si>
  <si>
    <t>11104414</t>
  </si>
  <si>
    <t>8:54:16</t>
  </si>
  <si>
    <t>9:24:01</t>
  </si>
  <si>
    <t>132348</t>
  </si>
  <si>
    <t>Uwharrie Lumber Company</t>
  </si>
  <si>
    <t>11103523</t>
  </si>
  <si>
    <t>5:46:17</t>
  </si>
  <si>
    <t>6:05:56</t>
  </si>
  <si>
    <t>11105178</t>
  </si>
  <si>
    <t>13:30:15</t>
  </si>
  <si>
    <t>13:57:29</t>
  </si>
  <si>
    <t>11104685</t>
  </si>
  <si>
    <t>10:01:58</t>
  </si>
  <si>
    <t>11:10:34</t>
  </si>
  <si>
    <t>11105281</t>
  </si>
  <si>
    <t>15:04:58</t>
  </si>
  <si>
    <t>15:35:48</t>
  </si>
  <si>
    <t>11103871</t>
  </si>
  <si>
    <t>6:59:03</t>
  </si>
  <si>
    <t>7:26:00</t>
  </si>
  <si>
    <t>11102203</t>
  </si>
  <si>
    <t>0:36:11</t>
  </si>
  <si>
    <t>0:52:54</t>
  </si>
  <si>
    <t>11103875</t>
  </si>
  <si>
    <t>7:00:45</t>
  </si>
  <si>
    <t>7:24:39</t>
  </si>
  <si>
    <t>11104688</t>
  </si>
  <si>
    <t>11:25:16</t>
  </si>
  <si>
    <t>11105337</t>
  </si>
  <si>
    <t>16:59:53</t>
  </si>
  <si>
    <t>17:39:46</t>
  </si>
  <si>
    <t>11105424</t>
  </si>
  <si>
    <t>20:43:02</t>
  </si>
  <si>
    <t>21:11:09</t>
  </si>
  <si>
    <t>11102500</t>
  </si>
  <si>
    <t>2:03:33</t>
  </si>
  <si>
    <t>2:27:57</t>
  </si>
  <si>
    <t>11103298</t>
  </si>
  <si>
    <t>4:55:58</t>
  </si>
  <si>
    <t>5:17:53</t>
  </si>
  <si>
    <t>11104602</t>
  </si>
  <si>
    <t>9:41:27</t>
  </si>
  <si>
    <t>10:16:37</t>
  </si>
  <si>
    <t>11105066</t>
  </si>
  <si>
    <t>12:12:58</t>
  </si>
  <si>
    <t>12:33:17</t>
  </si>
  <si>
    <t>11105263</t>
  </si>
  <si>
    <t>14:44:20</t>
  </si>
  <si>
    <t>11102956</t>
  </si>
  <si>
    <t>3:36:40</t>
  </si>
  <si>
    <t>3:53:25</t>
  </si>
  <si>
    <t>11102516</t>
  </si>
  <si>
    <t>2:09:54</t>
  </si>
  <si>
    <t>2:29:40</t>
  </si>
  <si>
    <t>11103437</t>
  </si>
  <si>
    <t>5:28:59</t>
  </si>
  <si>
    <t>5:44:55</t>
  </si>
  <si>
    <t>11104394</t>
  </si>
  <si>
    <t>8:49:17</t>
  </si>
  <si>
    <t>9:12:50</t>
  </si>
  <si>
    <t>11105423</t>
  </si>
  <si>
    <t>20:33:55</t>
  </si>
  <si>
    <t>21:00:01</t>
  </si>
  <si>
    <t>11105613</t>
  </si>
  <si>
    <t>23:57:26</t>
  </si>
  <si>
    <t>11103262</t>
  </si>
  <si>
    <t>4:45:40</t>
  </si>
  <si>
    <t>5:10:25</t>
  </si>
  <si>
    <t>11105299</t>
  </si>
  <si>
    <t>15:51:45</t>
  </si>
  <si>
    <t>16:22:54</t>
  </si>
  <si>
    <t>11105422</t>
  </si>
  <si>
    <t>20:25:27</t>
  </si>
  <si>
    <t>20:46:04</t>
  </si>
  <si>
    <t>11105605</t>
  </si>
  <si>
    <t>23:53:29</t>
  </si>
  <si>
    <t>11103149</t>
  </si>
  <si>
    <t>4:21:21</t>
  </si>
  <si>
    <t>4:49:58</t>
  </si>
  <si>
    <t>11104662</t>
  </si>
  <si>
    <t>9:54:13</t>
  </si>
  <si>
    <t>11:00:52</t>
  </si>
  <si>
    <t>11104607</t>
  </si>
  <si>
    <t>9:45:23</t>
  </si>
  <si>
    <t>10:14:57</t>
  </si>
  <si>
    <t>11104623</t>
  </si>
  <si>
    <t>9:50:30</t>
  </si>
  <si>
    <t>10:22:56</t>
  </si>
  <si>
    <t>11103882</t>
  </si>
  <si>
    <t>7:08:10</t>
  </si>
  <si>
    <t>7:40:33</t>
  </si>
  <si>
    <t>11105288</t>
  </si>
  <si>
    <t>15:18:00</t>
  </si>
  <si>
    <t>16:09:54</t>
  </si>
  <si>
    <t>11105334</t>
  </si>
  <si>
    <t>16:54:07</t>
  </si>
  <si>
    <t>17:26:13</t>
  </si>
  <si>
    <t>11103835</t>
  </si>
  <si>
    <t>6:51:21</t>
  </si>
  <si>
    <t>7:13:31</t>
  </si>
  <si>
    <t>11103915</t>
  </si>
  <si>
    <t>7:13:00</t>
  </si>
  <si>
    <t>7:42:35</t>
  </si>
  <si>
    <t>11104938</t>
  </si>
  <si>
    <t>11:21:15</t>
  </si>
  <si>
    <t>11:47:16</t>
  </si>
  <si>
    <t>11103363</t>
  </si>
  <si>
    <t>5:10:59</t>
  </si>
  <si>
    <t>5:50:12</t>
  </si>
  <si>
    <t>11104086</t>
  </si>
  <si>
    <t>7:45:27</t>
  </si>
  <si>
    <t>8:11:38</t>
  </si>
  <si>
    <t>11104294</t>
  </si>
  <si>
    <t>8:28:16</t>
  </si>
  <si>
    <t>9:00:56</t>
  </si>
  <si>
    <t>11104535</t>
  </si>
  <si>
    <t>9:25:11</t>
  </si>
  <si>
    <t>9:50:27</t>
  </si>
  <si>
    <t>11104774</t>
  </si>
  <si>
    <t>10:22:30</t>
  </si>
  <si>
    <t>10:39:35</t>
  </si>
  <si>
    <t>11104822</t>
  </si>
  <si>
    <t>10:38:50</t>
  </si>
  <si>
    <t>11:29:15</t>
  </si>
  <si>
    <t>11105100</t>
  </si>
  <si>
    <t>12:27:53</t>
  </si>
  <si>
    <t>13:22:15</t>
  </si>
  <si>
    <t>11105229</t>
  </si>
  <si>
    <t>13:54:44</t>
  </si>
  <si>
    <t>14:18:49</t>
  </si>
  <si>
    <t>11105332</t>
  </si>
  <si>
    <t>16:42:56</t>
  </si>
  <si>
    <t>17:18:23</t>
  </si>
  <si>
    <t>11105336</t>
  </si>
  <si>
    <t>16:57:19</t>
  </si>
  <si>
    <t>17:38:09</t>
  </si>
  <si>
    <t>11105406</t>
  </si>
  <si>
    <t>20:10:42</t>
  </si>
  <si>
    <t>20:29:44</t>
  </si>
  <si>
    <t>11103503</t>
  </si>
  <si>
    <t>5:42:29</t>
  </si>
  <si>
    <t>6:00:36</t>
  </si>
  <si>
    <t>11104289</t>
  </si>
  <si>
    <t>8:25:58</t>
  </si>
  <si>
    <t>8:48:13</t>
  </si>
  <si>
    <t>11104995</t>
  </si>
  <si>
    <t>11:36:55</t>
  </si>
  <si>
    <t>11:58:37</t>
  </si>
  <si>
    <t>11105289</t>
  </si>
  <si>
    <t>15:21:52</t>
  </si>
  <si>
    <t>15:45:45</t>
  </si>
  <si>
    <t>11105342</t>
  </si>
  <si>
    <t>17:50:41</t>
  </si>
  <si>
    <t>18:10:39</t>
  </si>
  <si>
    <t>11105421</t>
  </si>
  <si>
    <t>20:23:47</t>
  </si>
  <si>
    <t>20:58:36</t>
  </si>
  <si>
    <t>11103204</t>
  </si>
  <si>
    <t>4:33:12</t>
  </si>
  <si>
    <t>4:51:57</t>
  </si>
  <si>
    <t>11104060</t>
  </si>
  <si>
    <t>7:40:23</t>
  </si>
  <si>
    <t>7:59:40</t>
  </si>
  <si>
    <t>11104134</t>
  </si>
  <si>
    <t>7:54:23</t>
  </si>
  <si>
    <t>8:21:03</t>
  </si>
  <si>
    <t>11104141</t>
  </si>
  <si>
    <t>7:57:06</t>
  </si>
  <si>
    <t>8:35:25</t>
  </si>
  <si>
    <t>11104665</t>
  </si>
  <si>
    <t>9:56:40</t>
  </si>
  <si>
    <t>10:20:51</t>
  </si>
  <si>
    <t>11104802</t>
  </si>
  <si>
    <t>10:31:14</t>
  </si>
  <si>
    <t>11:23:40</t>
  </si>
  <si>
    <t>11105262</t>
  </si>
  <si>
    <t>14:42:33</t>
  </si>
  <si>
    <t>15:43:57</t>
  </si>
  <si>
    <t>11103316</t>
  </si>
  <si>
    <t>4:59:03</t>
  </si>
  <si>
    <t>5:26:02</t>
  </si>
  <si>
    <t>11103620</t>
  </si>
  <si>
    <t>6:04:49</t>
  </si>
  <si>
    <t>6:52:38</t>
  </si>
  <si>
    <t>11103621</t>
  </si>
  <si>
    <t>6:07:00</t>
  </si>
  <si>
    <t>6:42:57</t>
  </si>
  <si>
    <t>11103717</t>
  </si>
  <si>
    <t>6:26:47</t>
  </si>
  <si>
    <t>6:32:12</t>
  </si>
  <si>
    <t>11103912</t>
  </si>
  <si>
    <t>7:11:19</t>
  </si>
  <si>
    <t>7:46:09</t>
  </si>
  <si>
    <t>11104435</t>
  </si>
  <si>
    <t>9:00:25</t>
  </si>
  <si>
    <t>9:35:18</t>
  </si>
  <si>
    <t>11104455</t>
  </si>
  <si>
    <t>9:05:30</t>
  </si>
  <si>
    <t>9:33:16</t>
  </si>
  <si>
    <t>11104477</t>
  </si>
  <si>
    <t>9:13:49</t>
  </si>
  <si>
    <t>9:40:32</t>
  </si>
  <si>
    <t>11104599</t>
  </si>
  <si>
    <t>9:39:21</t>
  </si>
  <si>
    <t>10:07:07</t>
  </si>
  <si>
    <t>11104799</t>
  </si>
  <si>
    <t>10:28:32</t>
  </si>
  <si>
    <t>11:18:07</t>
  </si>
  <si>
    <t>11105060</t>
  </si>
  <si>
    <t>12:02:07</t>
  </si>
  <si>
    <t>13:15:05</t>
  </si>
  <si>
    <t>11105261</t>
  </si>
  <si>
    <t>14:40:33</t>
  </si>
  <si>
    <t>15:33:30</t>
  </si>
  <si>
    <t>11105283</t>
  </si>
  <si>
    <t>15:07:51</t>
  </si>
  <si>
    <t>16:16:52</t>
  </si>
  <si>
    <t>11105037</t>
  </si>
  <si>
    <t>11:58:52</t>
  </si>
  <si>
    <t>12:59:38</t>
  </si>
  <si>
    <t>11105247</t>
  </si>
  <si>
    <t>14:31:21</t>
  </si>
  <si>
    <t>15:02:28</t>
  </si>
  <si>
    <t>11105296</t>
  </si>
  <si>
    <t>15:41:45</t>
  </si>
  <si>
    <t>17:10:24</t>
  </si>
  <si>
    <t>11102309</t>
  </si>
  <si>
    <t>1:07:33</t>
  </si>
  <si>
    <t>1:25:54</t>
  </si>
  <si>
    <t>11103108</t>
  </si>
  <si>
    <t>4:15:10</t>
  </si>
  <si>
    <t>4:40:26</t>
  </si>
  <si>
    <t>11104367</t>
  </si>
  <si>
    <t>8:47:41</t>
  </si>
  <si>
    <t>9:11:30</t>
  </si>
  <si>
    <t>11105165</t>
  </si>
  <si>
    <t>13:03:30</t>
  </si>
  <si>
    <t>13:46:19</t>
  </si>
  <si>
    <t>11105348</t>
  </si>
  <si>
    <t>18:40:05</t>
  </si>
  <si>
    <t>18:58:59</t>
  </si>
  <si>
    <t>11103290</t>
  </si>
  <si>
    <t>4:53:08</t>
  </si>
  <si>
    <t>5:12:31</t>
  </si>
  <si>
    <t>11103328</t>
  </si>
  <si>
    <t>5:04:57</t>
  </si>
  <si>
    <t>5:39:46</t>
  </si>
  <si>
    <t>11104398</t>
  </si>
  <si>
    <t>8:50:59</t>
  </si>
  <si>
    <t>9:30:00</t>
  </si>
  <si>
    <t>11102977</t>
  </si>
  <si>
    <t>3:42:02</t>
  </si>
  <si>
    <t>4:13:49</t>
  </si>
  <si>
    <t>11103790</t>
  </si>
  <si>
    <t>6:43:17</t>
  </si>
  <si>
    <t>7:06:42</t>
  </si>
  <si>
    <t>11104857</t>
  </si>
  <si>
    <t>10:58:33</t>
  </si>
  <si>
    <t>11:51:48</t>
  </si>
  <si>
    <t>11105297</t>
  </si>
  <si>
    <t>15:43:32</t>
  </si>
  <si>
    <t>17:01:10</t>
  </si>
  <si>
    <t>11105335</t>
  </si>
  <si>
    <t>16:55:52</t>
  </si>
  <si>
    <t>17:28:44</t>
  </si>
  <si>
    <t>11102850</t>
  </si>
  <si>
    <t>3:22:08</t>
  </si>
  <si>
    <t>3:42:01</t>
  </si>
  <si>
    <t>11103605</t>
  </si>
  <si>
    <t>6:02:52</t>
  </si>
  <si>
    <t>6:24:00</t>
  </si>
  <si>
    <t>11104274</t>
  </si>
  <si>
    <t>8:24:13</t>
  </si>
  <si>
    <t>8:57:28</t>
  </si>
  <si>
    <t>11104884</t>
  </si>
  <si>
    <t>11:00:37</t>
  </si>
  <si>
    <t>12:05:50</t>
  </si>
  <si>
    <t>11105134</t>
  </si>
  <si>
    <t>12:46:00</t>
  </si>
  <si>
    <t>13:39:24</t>
  </si>
  <si>
    <t>11105214</t>
  </si>
  <si>
    <t>13:45:45</t>
  </si>
  <si>
    <t>14:08:32</t>
  </si>
  <si>
    <t>11105279</t>
  </si>
  <si>
    <t>14:59:32</t>
  </si>
  <si>
    <t>16:07:00</t>
  </si>
  <si>
    <t>11105293</t>
  </si>
  <si>
    <t>15:39:14</t>
  </si>
  <si>
    <t>16:50:15</t>
  </si>
  <si>
    <t>11105369</t>
  </si>
  <si>
    <t>18:41:33</t>
  </si>
  <si>
    <t>19:18:02</t>
  </si>
  <si>
    <t>11104965</t>
  </si>
  <si>
    <t>11:25:36</t>
  </si>
  <si>
    <t>12:41:15</t>
  </si>
  <si>
    <t>11105287</t>
  </si>
  <si>
    <t>15:15:52</t>
  </si>
  <si>
    <t>16:39:23</t>
  </si>
  <si>
    <t>134196</t>
  </si>
  <si>
    <t>Turman Sawmill Inc.</t>
  </si>
  <si>
    <t>11104549</t>
  </si>
  <si>
    <t>9:27:27</t>
  </si>
  <si>
    <t>10:00:55</t>
  </si>
  <si>
    <t>11104845</t>
  </si>
  <si>
    <t>10:48:02</t>
  </si>
  <si>
    <t>11:37:30</t>
  </si>
  <si>
    <t>11104363</t>
  </si>
  <si>
    <t>8:44:25</t>
  </si>
  <si>
    <t>9:21:10</t>
  </si>
  <si>
    <t>11102971</t>
  </si>
  <si>
    <t>3:38:26</t>
  </si>
  <si>
    <t>4:00:59</t>
  </si>
  <si>
    <t>11102993</t>
  </si>
  <si>
    <t>3:44:18</t>
  </si>
  <si>
    <t>4:23:28</t>
  </si>
  <si>
    <t>11103106</t>
  </si>
  <si>
    <t>4:12:19</t>
  </si>
  <si>
    <t>4:31:59</t>
  </si>
  <si>
    <t>11104011</t>
  </si>
  <si>
    <t>7:31:07</t>
  </si>
  <si>
    <t>8:02:07</t>
  </si>
  <si>
    <t>11104188</t>
  </si>
  <si>
    <t>8:03:18</t>
  </si>
  <si>
    <t>8:22:33</t>
  </si>
  <si>
    <t>11104626</t>
  </si>
  <si>
    <t>9:51:22</t>
  </si>
  <si>
    <t>10:37:36</t>
  </si>
  <si>
    <t>11104847</t>
  </si>
  <si>
    <t>10:50:20</t>
  </si>
  <si>
    <t>12:08:09</t>
  </si>
  <si>
    <t>11105135</t>
  </si>
  <si>
    <t>12:47:36</t>
  </si>
  <si>
    <t>13:20:36</t>
  </si>
  <si>
    <t>11105266</t>
  </si>
  <si>
    <t>14:53:09</t>
  </si>
  <si>
    <t>15:22:00</t>
  </si>
  <si>
    <t>11105338</t>
  </si>
  <si>
    <t>17:08:54</t>
  </si>
  <si>
    <t>17:55:23</t>
  </si>
  <si>
    <t>11105405</t>
  </si>
  <si>
    <t>20:01:16</t>
  </si>
  <si>
    <t>20:26:26</t>
  </si>
  <si>
    <t>11103713</t>
  </si>
  <si>
    <t>6:25:09</t>
  </si>
  <si>
    <t>6:49:50</t>
  </si>
  <si>
    <t>11105177</t>
  </si>
  <si>
    <t>13:28:23</t>
  </si>
  <si>
    <t>14:05:40</t>
  </si>
  <si>
    <t>11104961</t>
  </si>
  <si>
    <t>11:22:58</t>
  </si>
  <si>
    <t>12:31:26</t>
  </si>
  <si>
    <t>11103961</t>
  </si>
  <si>
    <t>7:20:28</t>
  </si>
  <si>
    <t>7:51:05</t>
  </si>
  <si>
    <t>1545607</t>
  </si>
  <si>
    <t>Pre-Consumer RC Solid Wood Chips</t>
  </si>
  <si>
    <t>137602</t>
  </si>
  <si>
    <t>Clayton Homes</t>
  </si>
  <si>
    <t>Recycling</t>
  </si>
  <si>
    <t>11104819</t>
  </si>
  <si>
    <t>10:37:10</t>
  </si>
  <si>
    <t>11:49:51</t>
  </si>
  <si>
    <t>139741</t>
  </si>
  <si>
    <t>The Truss Shop, Inc.</t>
  </si>
  <si>
    <t>11105259</t>
  </si>
  <si>
    <t>14:35:38</t>
  </si>
  <si>
    <t>15:30:34</t>
  </si>
  <si>
    <t>134080</t>
  </si>
  <si>
    <t>Glenn R Shelton Logging Inc</t>
  </si>
  <si>
    <t>11102857</t>
  </si>
  <si>
    <t>3:25:33</t>
  </si>
  <si>
    <t>3:51:39</t>
  </si>
  <si>
    <t>11104079</t>
  </si>
  <si>
    <t>7:43:30</t>
  </si>
  <si>
    <t>8:04:02</t>
  </si>
  <si>
    <t>11104782</t>
  </si>
  <si>
    <t>10:25:30</t>
  </si>
  <si>
    <t>10:54:00</t>
  </si>
  <si>
    <t>11105264</t>
  </si>
  <si>
    <t>14:45:52</t>
  </si>
  <si>
    <t>15:56:48</t>
  </si>
  <si>
    <t>134177</t>
  </si>
  <si>
    <t>Williams Logging and Chipping</t>
  </si>
  <si>
    <t>Williams - Patrick VA</t>
  </si>
  <si>
    <t>11103884</t>
  </si>
  <si>
    <t>7:09:36</t>
  </si>
  <si>
    <t>7:35:47</t>
  </si>
  <si>
    <t>11104786</t>
  </si>
  <si>
    <t>10:26:58</t>
  </si>
  <si>
    <t>11:07:42</t>
  </si>
  <si>
    <t>11104975</t>
  </si>
  <si>
    <t>11:32:40</t>
  </si>
  <si>
    <t>12:52:23</t>
  </si>
  <si>
    <t>141463</t>
  </si>
  <si>
    <t>Gold Creek Inc</t>
  </si>
  <si>
    <t>LZ-Gold Creek-Yadkinville</t>
  </si>
  <si>
    <t>11104922</t>
  </si>
  <si>
    <t>11:09:04</t>
  </si>
  <si>
    <t>12:14:07</t>
  </si>
  <si>
    <t>11104933</t>
  </si>
  <si>
    <t>11:16:49</t>
  </si>
  <si>
    <t>12:24:00</t>
  </si>
  <si>
    <t>11105286</t>
  </si>
  <si>
    <t>15:13:59</t>
  </si>
  <si>
    <t>16:32:20</t>
  </si>
  <si>
    <t>11104852</t>
  </si>
  <si>
    <t>10:55:35</t>
  </si>
  <si>
    <t>12:17:56</t>
  </si>
  <si>
    <t>11105282</t>
  </si>
  <si>
    <t>15:06:10</t>
  </si>
  <si>
    <t>15:50:55</t>
  </si>
  <si>
    <t>11105375</t>
  </si>
  <si>
    <t>19:15:59</t>
  </si>
  <si>
    <t>19:34:53</t>
  </si>
  <si>
    <t>141871</t>
  </si>
  <si>
    <t>Wood Chucks LLC</t>
  </si>
  <si>
    <t>LZ Woodchucks - Mecklenburg</t>
  </si>
  <si>
    <t>11104531</t>
  </si>
  <si>
    <t>9:22:41</t>
  </si>
  <si>
    <t>9:47:44</t>
  </si>
  <si>
    <t>11105035</t>
  </si>
  <si>
    <t>11:57:00</t>
  </si>
  <si>
    <t>13:34:50</t>
  </si>
  <si>
    <t>11105159</t>
  </si>
  <si>
    <t>12:55:50</t>
  </si>
  <si>
    <t>13:41:26</t>
  </si>
  <si>
    <t>11105329</t>
  </si>
  <si>
    <t>16:28:51</t>
  </si>
  <si>
    <t>16:48:43</t>
  </si>
  <si>
    <t>144275</t>
  </si>
  <si>
    <t>S.M.Smith &amp; Sons, Inc.</t>
  </si>
  <si>
    <t>LZ - SM Smith &amp; Sons - Cabarrus</t>
  </si>
  <si>
    <t>11105166</t>
  </si>
  <si>
    <t>13:06:06</t>
  </si>
  <si>
    <t>13:51:02</t>
  </si>
  <si>
    <t>11105174</t>
  </si>
  <si>
    <t>13:21:37</t>
  </si>
  <si>
    <t>13:48:28</t>
  </si>
  <si>
    <t>11105331</t>
  </si>
  <si>
    <t>16:30:41</t>
  </si>
  <si>
    <t>17:04:23</t>
  </si>
  <si>
    <t>147035</t>
  </si>
  <si>
    <t>Ken Horton Logging, Inc</t>
  </si>
  <si>
    <t>LZ-KenHorton-Carroll</t>
  </si>
  <si>
    <t>11105372</t>
  </si>
  <si>
    <t>18:53:42</t>
  </si>
  <si>
    <t>19:16:30</t>
  </si>
  <si>
    <t>11104327</t>
  </si>
  <si>
    <t>8:34:47</t>
  </si>
  <si>
    <t>9:02:54</t>
  </si>
  <si>
    <t>11105246</t>
  </si>
  <si>
    <t>14:29:44</t>
  </si>
  <si>
    <t>14:58:18</t>
  </si>
  <si>
    <t>24:26:44</t>
  </si>
  <si>
    <t>24:11:12</t>
  </si>
  <si>
    <t>Average Time Unloading by Hour</t>
  </si>
  <si>
    <t>Average Time of Unloading</t>
  </si>
  <si>
    <t>Average Number of Trucks</t>
  </si>
  <si>
    <t>121427</t>
  </si>
  <si>
    <t>High Country Lumber and Mulch LLC</t>
  </si>
  <si>
    <t>11108958</t>
  </si>
  <si>
    <t>02.03.2022</t>
  </si>
  <si>
    <t>9:27:01</t>
  </si>
  <si>
    <t>9:50:12</t>
  </si>
  <si>
    <t>11109237</t>
  </si>
  <si>
    <t>10:27:41</t>
  </si>
  <si>
    <t>11:21:28</t>
  </si>
  <si>
    <t>11109676</t>
  </si>
  <si>
    <t>13:35:16</t>
  </si>
  <si>
    <t>14:29:14</t>
  </si>
  <si>
    <t>11109840</t>
  </si>
  <si>
    <t>16:17:45</t>
  </si>
  <si>
    <t>16:41:47</t>
  </si>
  <si>
    <t>11109910</t>
  </si>
  <si>
    <t>18:53:23</t>
  </si>
  <si>
    <t>19:18:50</t>
  </si>
  <si>
    <t>11109007</t>
  </si>
  <si>
    <t>9:35:44</t>
  </si>
  <si>
    <t>10:55:33</t>
  </si>
  <si>
    <t>11109496</t>
  </si>
  <si>
    <t>11:58:34</t>
  </si>
  <si>
    <t>12:34:37</t>
  </si>
  <si>
    <t>11109791</t>
  </si>
  <si>
    <t>15:14:40</t>
  </si>
  <si>
    <t>15:43:58</t>
  </si>
  <si>
    <t>132365</t>
  </si>
  <si>
    <t>Columbia Forest Products</t>
  </si>
  <si>
    <t>11108315</t>
  </si>
  <si>
    <t>7:31:59</t>
  </si>
  <si>
    <t>8:01:16</t>
  </si>
  <si>
    <t>11106306</t>
  </si>
  <si>
    <t>2:51:19</t>
  </si>
  <si>
    <t>3:13:53</t>
  </si>
  <si>
    <t>11109547</t>
  </si>
  <si>
    <t>12:27:19</t>
  </si>
  <si>
    <t>12:55:35</t>
  </si>
  <si>
    <t>11108529</t>
  </si>
  <si>
    <t>8:07:49</t>
  </si>
  <si>
    <t>9:17:50</t>
  </si>
  <si>
    <t>11109493</t>
  </si>
  <si>
    <t>11:57:34</t>
  </si>
  <si>
    <t>12:47:12</t>
  </si>
  <si>
    <t>11109750</t>
  </si>
  <si>
    <t>14:38:34</t>
  </si>
  <si>
    <t>15:28:36</t>
  </si>
  <si>
    <t>11108235</t>
  </si>
  <si>
    <t>7:15:19</t>
  </si>
  <si>
    <t>8:08:28</t>
  </si>
  <si>
    <t>11108962</t>
  </si>
  <si>
    <t>9:28:46</t>
  </si>
  <si>
    <t>10:26:30</t>
  </si>
  <si>
    <t>11109658</t>
  </si>
  <si>
    <t>13:26:47</t>
  </si>
  <si>
    <t>14:01:47</t>
  </si>
  <si>
    <t>11108956</t>
  </si>
  <si>
    <t>9:25:09</t>
  </si>
  <si>
    <t>10:13:54</t>
  </si>
  <si>
    <t>11108450</t>
  </si>
  <si>
    <t>7:53:58</t>
  </si>
  <si>
    <t>8:52:31</t>
  </si>
  <si>
    <t>11107774</t>
  </si>
  <si>
    <t>5:51:38</t>
  </si>
  <si>
    <t>6:14:19</t>
  </si>
  <si>
    <t>11109629</t>
  </si>
  <si>
    <t>13:14:56</t>
  </si>
  <si>
    <t>13:35:19</t>
  </si>
  <si>
    <t>134022</t>
  </si>
  <si>
    <t>R &amp; M Lumber</t>
  </si>
  <si>
    <t>11109680</t>
  </si>
  <si>
    <t>13:41:11</t>
  </si>
  <si>
    <t>14:40:36</t>
  </si>
  <si>
    <t>11109129</t>
  </si>
  <si>
    <t>10:05:25</t>
  </si>
  <si>
    <t>10:45:23</t>
  </si>
  <si>
    <t>11105910</t>
  </si>
  <si>
    <t>1:25:32</t>
  </si>
  <si>
    <t>1:46:26</t>
  </si>
  <si>
    <t>11108396</t>
  </si>
  <si>
    <t>7:45:30</t>
  </si>
  <si>
    <t>8:34:59</t>
  </si>
  <si>
    <t>11109411</t>
  </si>
  <si>
    <t>11:22:06</t>
  </si>
  <si>
    <t>12:22:30</t>
  </si>
  <si>
    <t>11109850</t>
  </si>
  <si>
    <t>16:37:12</t>
  </si>
  <si>
    <t>17:15:37</t>
  </si>
  <si>
    <t>11109946</t>
  </si>
  <si>
    <t>19:55:55</t>
  </si>
  <si>
    <t>20:34:31</t>
  </si>
  <si>
    <t>11110089</t>
  </si>
  <si>
    <t>23:10:06</t>
  </si>
  <si>
    <t>23:27:02</t>
  </si>
  <si>
    <t>11106470</t>
  </si>
  <si>
    <t>3:16:28</t>
  </si>
  <si>
    <t>3:36:50</t>
  </si>
  <si>
    <t>11109070</t>
  </si>
  <si>
    <t>9:48:13</t>
  </si>
  <si>
    <t>10:23:06</t>
  </si>
  <si>
    <t>11110021</t>
  </si>
  <si>
    <t>22:10:44</t>
  </si>
  <si>
    <t>22:34:28</t>
  </si>
  <si>
    <t>11108521</t>
  </si>
  <si>
    <t>8:04:58</t>
  </si>
  <si>
    <t>9:02:47</t>
  </si>
  <si>
    <t>11107859</t>
  </si>
  <si>
    <t>6:18:04</t>
  </si>
  <si>
    <t>6:29:38</t>
  </si>
  <si>
    <t>11107311</t>
  </si>
  <si>
    <t>4:22:36</t>
  </si>
  <si>
    <t>4:42:09</t>
  </si>
  <si>
    <t>11109506</t>
  </si>
  <si>
    <t>12:02:39</t>
  </si>
  <si>
    <t>12:57:20</t>
  </si>
  <si>
    <t>11106556</t>
  </si>
  <si>
    <t>3:33:54</t>
  </si>
  <si>
    <t>3:49:01</t>
  </si>
  <si>
    <t>11109573</t>
  </si>
  <si>
    <t>12:32:10</t>
  </si>
  <si>
    <t>13:11:21</t>
  </si>
  <si>
    <t>11107368</t>
  </si>
  <si>
    <t>4:32:09</t>
  </si>
  <si>
    <t>4:58:14</t>
  </si>
  <si>
    <t>11107949</t>
  </si>
  <si>
    <t>6:35:05</t>
  </si>
  <si>
    <t>6:56:16</t>
  </si>
  <si>
    <t>11108693</t>
  </si>
  <si>
    <t>8:36:36</t>
  </si>
  <si>
    <t>9:48:01</t>
  </si>
  <si>
    <t>11109671</t>
  </si>
  <si>
    <t>13:30:06</t>
  </si>
  <si>
    <t>14:13:21</t>
  </si>
  <si>
    <t>11109719</t>
  </si>
  <si>
    <t>14:07:40</t>
  </si>
  <si>
    <t>14:56:33</t>
  </si>
  <si>
    <t>11109945</t>
  </si>
  <si>
    <t>19:53:09</t>
  </si>
  <si>
    <t>20:22:32</t>
  </si>
  <si>
    <t>11108698</t>
  </si>
  <si>
    <t>8:38:17</t>
  </si>
  <si>
    <t>10:00:23</t>
  </si>
  <si>
    <t>134020</t>
  </si>
  <si>
    <t>Stoneville Lumber Co., Inc</t>
  </si>
  <si>
    <t>11109937</t>
  </si>
  <si>
    <t>19:08:15</t>
  </si>
  <si>
    <t>19:51:20</t>
  </si>
  <si>
    <t>11109588</t>
  </si>
  <si>
    <t>12:43:17</t>
  </si>
  <si>
    <t>13:26:13</t>
  </si>
  <si>
    <t>141455</t>
  </si>
  <si>
    <t>LD Carter and Sons Trucking LLC</t>
  </si>
  <si>
    <t>11109942</t>
  </si>
  <si>
    <t>19:25:57</t>
  </si>
  <si>
    <t>20:13:09</t>
  </si>
  <si>
    <t>141476</t>
  </si>
  <si>
    <t>GPC Land and Timber LLC</t>
  </si>
  <si>
    <t>11108254</t>
  </si>
  <si>
    <t>7:21:04</t>
  </si>
  <si>
    <t>8:22:06</t>
  </si>
  <si>
    <t>11108220</t>
  </si>
  <si>
    <t>7:13:28</t>
  </si>
  <si>
    <t>7:54:04</t>
  </si>
  <si>
    <t>11109833</t>
  </si>
  <si>
    <t>15:50:58</t>
  </si>
  <si>
    <t>16:29:47</t>
  </si>
  <si>
    <t>11108293</t>
  </si>
  <si>
    <t>7:28:37</t>
  </si>
  <si>
    <t>8:03:37</t>
  </si>
  <si>
    <t>11107186</t>
  </si>
  <si>
    <t>4:11:55</t>
  </si>
  <si>
    <t>4:32:38</t>
  </si>
  <si>
    <t>11107603</t>
  </si>
  <si>
    <t>5:18:45</t>
  </si>
  <si>
    <t>5:46:51</t>
  </si>
  <si>
    <t>11108609</t>
  </si>
  <si>
    <t>8:22:26</t>
  </si>
  <si>
    <t>8:55:09</t>
  </si>
  <si>
    <t>11109093</t>
  </si>
  <si>
    <t>9:53:34</t>
  </si>
  <si>
    <t>10:34:46</t>
  </si>
  <si>
    <t>11109344</t>
  </si>
  <si>
    <t>10:58:52</t>
  </si>
  <si>
    <t>11:52:22</t>
  </si>
  <si>
    <t>11109436</t>
  </si>
  <si>
    <t>11:31:20</t>
  </si>
  <si>
    <t>12:17:48</t>
  </si>
  <si>
    <t>11109630</t>
  </si>
  <si>
    <t>13:17:18</t>
  </si>
  <si>
    <t>13:45:57</t>
  </si>
  <si>
    <t>11109655</t>
  </si>
  <si>
    <t>13:24:40</t>
  </si>
  <si>
    <t>13:54:41</t>
  </si>
  <si>
    <t>11109717</t>
  </si>
  <si>
    <t>14:05:44</t>
  </si>
  <si>
    <t>14:25:53</t>
  </si>
  <si>
    <t>11109740</t>
  </si>
  <si>
    <t>14:21:54</t>
  </si>
  <si>
    <t>14:43:16</t>
  </si>
  <si>
    <t>11109792</t>
  </si>
  <si>
    <t>15:20:26</t>
  </si>
  <si>
    <t>15:50:46</t>
  </si>
  <si>
    <t>11109844</t>
  </si>
  <si>
    <t>16:25:40</t>
  </si>
  <si>
    <t>16:43:46</t>
  </si>
  <si>
    <t>11109846</t>
  </si>
  <si>
    <t>16:29:56</t>
  </si>
  <si>
    <t>16:57:04</t>
  </si>
  <si>
    <t>11109895</t>
  </si>
  <si>
    <t>17:55:18</t>
  </si>
  <si>
    <t>18:11:14</t>
  </si>
  <si>
    <t>11109943</t>
  </si>
  <si>
    <t>19:35:33</t>
  </si>
  <si>
    <t>19:54:25</t>
  </si>
  <si>
    <t>11109084</t>
  </si>
  <si>
    <t>9:50:11</t>
  </si>
  <si>
    <t>10:11:54</t>
  </si>
  <si>
    <t>11109539</t>
  </si>
  <si>
    <t>12:15:43</t>
  </si>
  <si>
    <t>12:41:54</t>
  </si>
  <si>
    <t>11109773</t>
  </si>
  <si>
    <t>14:44:39</t>
  </si>
  <si>
    <t>15:05:17</t>
  </si>
  <si>
    <t>11109898</t>
  </si>
  <si>
    <t>18:11:06</t>
  </si>
  <si>
    <t>18:31:03</t>
  </si>
  <si>
    <t>11109971</t>
  </si>
  <si>
    <t>20:35:20</t>
  </si>
  <si>
    <t>20:57:19</t>
  </si>
  <si>
    <t>11110074</t>
  </si>
  <si>
    <t>23:01:55</t>
  </si>
  <si>
    <t>23:21:39</t>
  </si>
  <si>
    <t>11107273</t>
  </si>
  <si>
    <t>4:19:23</t>
  </si>
  <si>
    <t>4:47:50</t>
  </si>
  <si>
    <t>11107291</t>
  </si>
  <si>
    <t>4:20:56</t>
  </si>
  <si>
    <t>5:00:05</t>
  </si>
  <si>
    <t>11107467</t>
  </si>
  <si>
    <t>4:49:18</t>
  </si>
  <si>
    <t>5:11:15</t>
  </si>
  <si>
    <t>11108135</t>
  </si>
  <si>
    <t>6:57:31</t>
  </si>
  <si>
    <t>7:21:13</t>
  </si>
  <si>
    <t>11108324</t>
  </si>
  <si>
    <t>7:34:01</t>
  </si>
  <si>
    <t>8:16:23</t>
  </si>
  <si>
    <t>11108441</t>
  </si>
  <si>
    <t>7:52:21</t>
  </si>
  <si>
    <t>8:42:51</t>
  </si>
  <si>
    <t>11109088</t>
  </si>
  <si>
    <t>9:52:00</t>
  </si>
  <si>
    <t>10:28:44</t>
  </si>
  <si>
    <t>11106472</t>
  </si>
  <si>
    <t>3:17:01</t>
  </si>
  <si>
    <t>3:40:48</t>
  </si>
  <si>
    <t>11107645</t>
  </si>
  <si>
    <t>5:59:33</t>
  </si>
  <si>
    <t>11107650</t>
  </si>
  <si>
    <t>5:30:11</t>
  </si>
  <si>
    <t>6:16:32</t>
  </si>
  <si>
    <t>11107851</t>
  </si>
  <si>
    <t>6:15:36</t>
  </si>
  <si>
    <t>6:50:05</t>
  </si>
  <si>
    <t>11107882</t>
  </si>
  <si>
    <t>6:21:49</t>
  </si>
  <si>
    <t>7:35:48</t>
  </si>
  <si>
    <t>11107895</t>
  </si>
  <si>
    <t>6:24:47</t>
  </si>
  <si>
    <t>7:40:54</t>
  </si>
  <si>
    <t>11108178</t>
  </si>
  <si>
    <t>7:03:15</t>
  </si>
  <si>
    <t>7:24:55</t>
  </si>
  <si>
    <t>11108267</t>
  </si>
  <si>
    <t>7:25:39</t>
  </si>
  <si>
    <t>7:59:03</t>
  </si>
  <si>
    <t>11108401</t>
  </si>
  <si>
    <t>7:47:25</t>
  </si>
  <si>
    <t>8:36:47</t>
  </si>
  <si>
    <t>11108809</t>
  </si>
  <si>
    <t>8:57:22</t>
  </si>
  <si>
    <t>9:46:01</t>
  </si>
  <si>
    <t>11109231</t>
  </si>
  <si>
    <t>10:25:32</t>
  </si>
  <si>
    <t>11:10:28</t>
  </si>
  <si>
    <t>11109272</t>
  </si>
  <si>
    <t>10:36:35</t>
  </si>
  <si>
    <t>11:23:25</t>
  </si>
  <si>
    <t>11109319</t>
  </si>
  <si>
    <t>10:50:43</t>
  </si>
  <si>
    <t>11:29:48</t>
  </si>
  <si>
    <t>11109511</t>
  </si>
  <si>
    <t>12:05:41</t>
  </si>
  <si>
    <t>12:48:48</t>
  </si>
  <si>
    <t>11109698</t>
  </si>
  <si>
    <t>13:47:01</t>
  </si>
  <si>
    <t>14:08:35</t>
  </si>
  <si>
    <t>11109779</t>
  </si>
  <si>
    <t>14:48:18</t>
  </si>
  <si>
    <t>15:25:16</t>
  </si>
  <si>
    <t>11108968</t>
  </si>
  <si>
    <t>9:32:01</t>
  </si>
  <si>
    <t>10:06:25</t>
  </si>
  <si>
    <t>11109371</t>
  </si>
  <si>
    <t>11:06:55</t>
  </si>
  <si>
    <t>11:56:09</t>
  </si>
  <si>
    <t>11109749</t>
  </si>
  <si>
    <t>14:36:57</t>
  </si>
  <si>
    <t>14:57:58</t>
  </si>
  <si>
    <t>11108479</t>
  </si>
  <si>
    <t>7:58:19</t>
  </si>
  <si>
    <t>8:44:56</t>
  </si>
  <si>
    <t>11108705</t>
  </si>
  <si>
    <t>8:39:40</t>
  </si>
  <si>
    <t>9:00:08</t>
  </si>
  <si>
    <t>11109994</t>
  </si>
  <si>
    <t>21:27:14</t>
  </si>
  <si>
    <t>21:48:21</t>
  </si>
  <si>
    <t>11110022</t>
  </si>
  <si>
    <t>22:14:05</t>
  </si>
  <si>
    <t>22:33:17</t>
  </si>
  <si>
    <t>11106550</t>
  </si>
  <si>
    <t>3:31:40</t>
  </si>
  <si>
    <t>3:58:39</t>
  </si>
  <si>
    <t>11110129</t>
  </si>
  <si>
    <t>23:32:50</t>
  </si>
  <si>
    <t>23:50:54</t>
  </si>
  <si>
    <t>11107799</t>
  </si>
  <si>
    <t>5:59:14</t>
  </si>
  <si>
    <t>6:33:00</t>
  </si>
  <si>
    <t>11107871</t>
  </si>
  <si>
    <t>6:18:17</t>
  </si>
  <si>
    <t>7:11:59</t>
  </si>
  <si>
    <t>11109456</t>
  </si>
  <si>
    <t>11:44:28</t>
  </si>
  <si>
    <t>12:27:29</t>
  </si>
  <si>
    <t>11110094</t>
  </si>
  <si>
    <t>23:14:24</t>
  </si>
  <si>
    <t>23:38:16</t>
  </si>
  <si>
    <t>11109845</t>
  </si>
  <si>
    <t>16:28:18</t>
  </si>
  <si>
    <t>16:51:32</t>
  </si>
  <si>
    <t>11109847</t>
  </si>
  <si>
    <t>16:31:28</t>
  </si>
  <si>
    <t>17:04:41</t>
  </si>
  <si>
    <t>133763</t>
  </si>
  <si>
    <t>Elkins Sawmill</t>
  </si>
  <si>
    <t>11107524</t>
  </si>
  <si>
    <t>4:59:30</t>
  </si>
  <si>
    <t>5:37:22</t>
  </si>
  <si>
    <t>11109899</t>
  </si>
  <si>
    <t>18:13:27</t>
  </si>
  <si>
    <t>18:37:59</t>
  </si>
  <si>
    <t>11106504</t>
  </si>
  <si>
    <t>3:23:32</t>
  </si>
  <si>
    <t>3:51:28</t>
  </si>
  <si>
    <t>11107854</t>
  </si>
  <si>
    <t>6:16:18</t>
  </si>
  <si>
    <t>7:00:34</t>
  </si>
  <si>
    <t>11108210</t>
  </si>
  <si>
    <t>7:10:34</t>
  </si>
  <si>
    <t>7:38:03</t>
  </si>
  <si>
    <t>11108348</t>
  </si>
  <si>
    <t>7:38:14</t>
  </si>
  <si>
    <t>8:23:47</t>
  </si>
  <si>
    <t>11109004</t>
  </si>
  <si>
    <t>9:34:11</t>
  </si>
  <si>
    <t>10:25:02</t>
  </si>
  <si>
    <t>11109174</t>
  </si>
  <si>
    <t>10:15:50</t>
  </si>
  <si>
    <t>11:02:06</t>
  </si>
  <si>
    <t>11109538</t>
  </si>
  <si>
    <t>12:13:47</t>
  </si>
  <si>
    <t>12:59:46</t>
  </si>
  <si>
    <t>11109540</t>
  </si>
  <si>
    <t>12:17:13</t>
  </si>
  <si>
    <t>13:09:03</t>
  </si>
  <si>
    <t>11109543</t>
  </si>
  <si>
    <t>12:19:04</t>
  </si>
  <si>
    <t>13:28:16</t>
  </si>
  <si>
    <t>11109626</t>
  </si>
  <si>
    <t>13:13:07</t>
  </si>
  <si>
    <t>13:36:59</t>
  </si>
  <si>
    <t>11109794</t>
  </si>
  <si>
    <t>15:22:15</t>
  </si>
  <si>
    <t>15:59:52</t>
  </si>
  <si>
    <t>11109814</t>
  </si>
  <si>
    <t>15:32:45</t>
  </si>
  <si>
    <t>15:58:10</t>
  </si>
  <si>
    <t>11109856</t>
  </si>
  <si>
    <t>17:20:27</t>
  </si>
  <si>
    <t>17:41:09</t>
  </si>
  <si>
    <t>11109978</t>
  </si>
  <si>
    <t>21:09:28</t>
  </si>
  <si>
    <t>21:30:51</t>
  </si>
  <si>
    <t>11108785</t>
  </si>
  <si>
    <t>8:51:51</t>
  </si>
  <si>
    <t>9:22:36</t>
  </si>
  <si>
    <t>11109859</t>
  </si>
  <si>
    <t>17:28:38</t>
  </si>
  <si>
    <t>18:00:51</t>
  </si>
  <si>
    <t>11109860</t>
  </si>
  <si>
    <t>17:30:32</t>
  </si>
  <si>
    <t>18:03:04</t>
  </si>
  <si>
    <t>11109312</t>
  </si>
  <si>
    <t>10:46:58</t>
  </si>
  <si>
    <t>11:44:27</t>
  </si>
  <si>
    <t>11106454</t>
  </si>
  <si>
    <t>3:13:17</t>
  </si>
  <si>
    <t>3:33:48</t>
  </si>
  <si>
    <t>11107251</t>
  </si>
  <si>
    <t>4:15:53</t>
  </si>
  <si>
    <t>4:38:43</t>
  </si>
  <si>
    <t>11108676</t>
  </si>
  <si>
    <t>8:34:41</t>
  </si>
  <si>
    <t>9:36:44</t>
  </si>
  <si>
    <t>11107402</t>
  </si>
  <si>
    <t>4:39:08</t>
  </si>
  <si>
    <t>5:12:56</t>
  </si>
  <si>
    <t>11108815</t>
  </si>
  <si>
    <t>8:59:06</t>
  </si>
  <si>
    <t>9:55:02</t>
  </si>
  <si>
    <t>11109508</t>
  </si>
  <si>
    <t>12:04:07</t>
  </si>
  <si>
    <t>12:37:23</t>
  </si>
  <si>
    <t>11107434</t>
  </si>
  <si>
    <t>4:45:54</t>
  </si>
  <si>
    <t>5:22:13</t>
  </si>
  <si>
    <t>11108797</t>
  </si>
  <si>
    <t>8:54:05</t>
  </si>
  <si>
    <t>9:32:54</t>
  </si>
  <si>
    <t>11109295</t>
  </si>
  <si>
    <t>10:44:18</t>
  </si>
  <si>
    <t>11:35:58</t>
  </si>
  <si>
    <t>141740</t>
  </si>
  <si>
    <t>Darrell Brian Garrett</t>
  </si>
  <si>
    <t>Garrett Logging - Rockingham</t>
  </si>
  <si>
    <t>11109771</t>
  </si>
  <si>
    <t>14:40:26</t>
  </si>
  <si>
    <t>15:08:33</t>
  </si>
  <si>
    <t>11108712</t>
  </si>
  <si>
    <t>8:41:21</t>
  </si>
  <si>
    <t>9:11:08</t>
  </si>
  <si>
    <t>11109385</t>
  </si>
  <si>
    <t>11:14:07</t>
  </si>
  <si>
    <t>12:06:35</t>
  </si>
  <si>
    <t>11109784</t>
  </si>
  <si>
    <t>14:57:40</t>
  </si>
  <si>
    <t>15:38:22</t>
  </si>
  <si>
    <t>11109901</t>
  </si>
  <si>
    <t>18:16:43</t>
  </si>
  <si>
    <t>18:39:55</t>
  </si>
  <si>
    <t>11109325</t>
  </si>
  <si>
    <t>10:54:41</t>
  </si>
  <si>
    <t>11:41:33</t>
  </si>
  <si>
    <t>11108965</t>
  </si>
  <si>
    <t>9:30:35</t>
  </si>
  <si>
    <t>10:41:50</t>
  </si>
  <si>
    <t>11109116</t>
  </si>
  <si>
    <t>9:59:32</t>
  </si>
  <si>
    <t>11:05:05</t>
  </si>
  <si>
    <t>11109651</t>
  </si>
  <si>
    <t>13:18:40</t>
  </si>
  <si>
    <t>13:47:28</t>
  </si>
  <si>
    <t>11109731</t>
  </si>
  <si>
    <t>14:11:09</t>
  </si>
  <si>
    <t>15:03:24</t>
  </si>
  <si>
    <t>141872</t>
  </si>
  <si>
    <t>Payne Logging</t>
  </si>
  <si>
    <t>Payne Logging - Surry</t>
  </si>
  <si>
    <t>11109738</t>
  </si>
  <si>
    <t>14:19:07</t>
  </si>
  <si>
    <t>15:17:26</t>
  </si>
  <si>
    <t>11109815</t>
  </si>
  <si>
    <t>15:34:49</t>
  </si>
  <si>
    <t>16:11:56</t>
  </si>
  <si>
    <t>11109935</t>
  </si>
  <si>
    <t>19:06:26</t>
  </si>
  <si>
    <t>19:33:09</t>
  </si>
  <si>
    <t>11109407</t>
  </si>
  <si>
    <t>11:19:53</t>
  </si>
  <si>
    <t>12:09:14</t>
  </si>
  <si>
    <t>Average Time Unloading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</si>
</sst>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T29" sqref="T29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workbookViewId="0">
      <selection activeCell="R10" sqref="R10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1</v>
      </c>
      <c r="Q2">
        <f>AVERAGE($P$2:$P$25)</f>
        <v>6.416666666666667</v>
      </c>
      <c r="R2" s="17">
        <v>0</v>
      </c>
      <c r="S2" s="17">
        <f>AVERAGE($R$2:$R$25)</f>
        <v>2.1632207856925729E-2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0</v>
      </c>
      <c r="Q3">
        <f t="shared" ref="Q3:Q25" si="0">AVERAGE($P$2:$P$25)</f>
        <v>6.416666666666667</v>
      </c>
      <c r="R3" s="17">
        <f t="shared" ref="R3:R25" si="1">AVERAGEIF(M2:M400,  O3, L2:L400)</f>
        <v>1.4513888888888896E-2</v>
      </c>
      <c r="S3" s="17">
        <f t="shared" ref="S3:S25" si="2">AVERAGE($R$2:$R$25)</f>
        <v>2.1632207856925729E-2</v>
      </c>
    </row>
    <row r="4" spans="1:19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3" t="s">
        <v>976</v>
      </c>
      <c r="J4" s="13" t="s">
        <v>977</v>
      </c>
      <c r="K4" s="14" t="s">
        <v>978</v>
      </c>
      <c r="L4" s="17">
        <f t="shared" ref="L4:L66" si="3">K4-J4</f>
        <v>1.6099537037036982E-2</v>
      </c>
      <c r="M4">
        <f t="shared" ref="M4:M66" si="4">HOUR(J4)</f>
        <v>9</v>
      </c>
      <c r="O4">
        <v>2</v>
      </c>
      <c r="P4">
        <f>COUNTIF(M:M,"2")</f>
        <v>1</v>
      </c>
      <c r="Q4">
        <f t="shared" si="0"/>
        <v>6.416666666666667</v>
      </c>
      <c r="R4" s="17">
        <f t="shared" si="1"/>
        <v>1.5671296296296308E-2</v>
      </c>
      <c r="S4" s="17">
        <f t="shared" si="2"/>
        <v>2.1632207856925729E-2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6</v>
      </c>
      <c r="Q5">
        <f t="shared" si="0"/>
        <v>6.416666666666667</v>
      </c>
      <c r="R5" s="17">
        <f t="shared" si="1"/>
        <v>1.5590277777777778E-2</v>
      </c>
      <c r="S5" s="17">
        <f t="shared" si="2"/>
        <v>2.1632207856925729E-2</v>
      </c>
    </row>
    <row r="6" spans="1:19" x14ac:dyDescent="0.25">
      <c r="A6" s="11"/>
      <c r="B6" s="12"/>
      <c r="C6" s="12"/>
      <c r="D6" s="12"/>
      <c r="E6" s="12"/>
      <c r="F6" s="12"/>
      <c r="G6" s="9" t="s">
        <v>979</v>
      </c>
      <c r="H6" s="9" t="s">
        <v>17</v>
      </c>
      <c r="I6" s="3" t="s">
        <v>976</v>
      </c>
      <c r="J6" s="13" t="s">
        <v>980</v>
      </c>
      <c r="K6" s="14" t="s">
        <v>981</v>
      </c>
      <c r="L6" s="17">
        <f t="shared" si="3"/>
        <v>3.7349537037036973E-2</v>
      </c>
      <c r="M6">
        <f t="shared" si="4"/>
        <v>10</v>
      </c>
      <c r="O6">
        <v>4</v>
      </c>
      <c r="P6">
        <f>COUNTIF(M:M,"4")</f>
        <v>10</v>
      </c>
      <c r="Q6">
        <f t="shared" si="0"/>
        <v>6.416666666666667</v>
      </c>
      <c r="R6" s="17">
        <f t="shared" si="1"/>
        <v>1.9910879629629629E-2</v>
      </c>
      <c r="S6" s="17">
        <f t="shared" si="2"/>
        <v>2.1632207856925729E-2</v>
      </c>
    </row>
    <row r="7" spans="1:19" x14ac:dyDescent="0.25">
      <c r="A7" s="11"/>
      <c r="B7" s="12"/>
      <c r="C7" s="12"/>
      <c r="D7" s="12"/>
      <c r="E7" s="12"/>
      <c r="F7" s="12"/>
      <c r="G7" s="9" t="s">
        <v>982</v>
      </c>
      <c r="H7" s="9" t="s">
        <v>17</v>
      </c>
      <c r="I7" s="3" t="s">
        <v>976</v>
      </c>
      <c r="J7" s="13" t="s">
        <v>983</v>
      </c>
      <c r="K7" s="14" t="s">
        <v>984</v>
      </c>
      <c r="L7" s="17">
        <f t="shared" si="3"/>
        <v>3.74768518518519E-2</v>
      </c>
      <c r="M7">
        <f t="shared" si="4"/>
        <v>13</v>
      </c>
      <c r="O7">
        <v>5</v>
      </c>
      <c r="P7">
        <f>COUNTIF(M:M,"5")</f>
        <v>5</v>
      </c>
      <c r="Q7">
        <f t="shared" si="0"/>
        <v>6.416666666666667</v>
      </c>
      <c r="R7" s="17">
        <f t="shared" si="1"/>
        <v>2.2541666666666675E-2</v>
      </c>
      <c r="S7" s="17">
        <f t="shared" si="2"/>
        <v>2.1632207856925729E-2</v>
      </c>
    </row>
    <row r="8" spans="1:19" x14ac:dyDescent="0.25">
      <c r="A8" s="11"/>
      <c r="B8" s="12"/>
      <c r="C8" s="12"/>
      <c r="D8" s="12"/>
      <c r="E8" s="12"/>
      <c r="F8" s="12"/>
      <c r="G8" s="9" t="s">
        <v>985</v>
      </c>
      <c r="H8" s="9" t="s">
        <v>17</v>
      </c>
      <c r="I8" s="3" t="s">
        <v>976</v>
      </c>
      <c r="J8" s="13" t="s">
        <v>986</v>
      </c>
      <c r="K8" s="14" t="s">
        <v>987</v>
      </c>
      <c r="L8" s="17">
        <f t="shared" si="3"/>
        <v>1.6689814814814907E-2</v>
      </c>
      <c r="M8">
        <f t="shared" si="4"/>
        <v>16</v>
      </c>
      <c r="O8">
        <v>6</v>
      </c>
      <c r="P8">
        <f>COUNTIF(M:M,"6")</f>
        <v>8</v>
      </c>
      <c r="Q8">
        <f t="shared" si="0"/>
        <v>6.416666666666667</v>
      </c>
      <c r="R8" s="17">
        <f t="shared" si="1"/>
        <v>2.9427083333333347E-2</v>
      </c>
      <c r="S8" s="17">
        <f t="shared" si="2"/>
        <v>2.1632207856925729E-2</v>
      </c>
    </row>
    <row r="9" spans="1:19" x14ac:dyDescent="0.25">
      <c r="A9" s="11"/>
      <c r="B9" s="12"/>
      <c r="C9" s="12"/>
      <c r="D9" s="12"/>
      <c r="E9" s="12"/>
      <c r="F9" s="12"/>
      <c r="G9" s="9" t="s">
        <v>988</v>
      </c>
      <c r="H9" s="9" t="s">
        <v>17</v>
      </c>
      <c r="I9" s="3" t="s">
        <v>976</v>
      </c>
      <c r="J9" s="13" t="s">
        <v>989</v>
      </c>
      <c r="K9" s="14" t="s">
        <v>990</v>
      </c>
      <c r="L9" s="17">
        <f t="shared" si="3"/>
        <v>1.7673611111111209E-2</v>
      </c>
      <c r="M9">
        <f t="shared" si="4"/>
        <v>18</v>
      </c>
      <c r="O9">
        <v>7</v>
      </c>
      <c r="P9">
        <f>COUNTIF(M:M,"7")</f>
        <v>15</v>
      </c>
      <c r="Q9">
        <f t="shared" si="0"/>
        <v>6.416666666666667</v>
      </c>
      <c r="R9" s="17">
        <f t="shared" si="1"/>
        <v>2.9817129629629638E-2</v>
      </c>
      <c r="S9" s="17">
        <f t="shared" si="2"/>
        <v>2.1632207856925729E-2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6.416666666666667</v>
      </c>
      <c r="R10" s="17">
        <f t="shared" si="1"/>
        <v>3.475212191358025E-2</v>
      </c>
      <c r="S10" s="17">
        <f t="shared" si="2"/>
        <v>2.1632207856925729E-2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991</v>
      </c>
      <c r="H11" s="9" t="s">
        <v>17</v>
      </c>
      <c r="I11" s="3" t="s">
        <v>976</v>
      </c>
      <c r="J11" s="13" t="s">
        <v>992</v>
      </c>
      <c r="K11" s="14" t="s">
        <v>993</v>
      </c>
      <c r="L11" s="17">
        <f t="shared" si="3"/>
        <v>5.5428240740740709E-2</v>
      </c>
      <c r="M11">
        <f t="shared" si="4"/>
        <v>9</v>
      </c>
      <c r="O11">
        <v>9</v>
      </c>
      <c r="P11">
        <f>COUNTIF(M:M,"9")</f>
        <v>12</v>
      </c>
      <c r="Q11">
        <f t="shared" si="0"/>
        <v>6.416666666666667</v>
      </c>
      <c r="R11" s="17">
        <f t="shared" si="1"/>
        <v>3.4272937710437705E-2</v>
      </c>
      <c r="S11" s="17">
        <f t="shared" si="2"/>
        <v>2.1632207856925729E-2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994</v>
      </c>
      <c r="H12" s="9" t="s">
        <v>42</v>
      </c>
      <c r="I12" s="3" t="s">
        <v>976</v>
      </c>
      <c r="J12" s="13" t="s">
        <v>995</v>
      </c>
      <c r="K12" s="14" t="s">
        <v>996</v>
      </c>
      <c r="L12" s="17">
        <f t="shared" si="3"/>
        <v>2.5034722222222305E-2</v>
      </c>
      <c r="M12">
        <f t="shared" si="4"/>
        <v>11</v>
      </c>
      <c r="O12">
        <v>10</v>
      </c>
      <c r="P12">
        <f>COUNTIF(M:M,"10")</f>
        <v>10</v>
      </c>
      <c r="Q12">
        <f t="shared" si="0"/>
        <v>6.416666666666667</v>
      </c>
      <c r="R12" s="17">
        <f t="shared" si="1"/>
        <v>3.291666666666665E-2</v>
      </c>
      <c r="S12" s="17">
        <f t="shared" si="2"/>
        <v>2.1632207856925729E-2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997</v>
      </c>
      <c r="H13" s="9" t="s">
        <v>17</v>
      </c>
      <c r="I13" s="3" t="s">
        <v>976</v>
      </c>
      <c r="J13" s="13" t="s">
        <v>998</v>
      </c>
      <c r="K13" s="14" t="s">
        <v>999</v>
      </c>
      <c r="L13" s="17">
        <f t="shared" si="3"/>
        <v>2.0347222222222294E-2</v>
      </c>
      <c r="M13">
        <f t="shared" si="4"/>
        <v>15</v>
      </c>
      <c r="O13">
        <v>11</v>
      </c>
      <c r="P13">
        <f>COUNTIF(M:M,"11")</f>
        <v>8</v>
      </c>
      <c r="Q13">
        <f t="shared" si="0"/>
        <v>6.416666666666667</v>
      </c>
      <c r="R13" s="17">
        <f t="shared" si="1"/>
        <v>3.356047453703704E-2</v>
      </c>
      <c r="S13" s="17">
        <f t="shared" si="2"/>
        <v>2.1632207856925729E-2</v>
      </c>
    </row>
    <row r="14" spans="1:19" x14ac:dyDescent="0.25">
      <c r="A14" s="11"/>
      <c r="B14" s="12"/>
      <c r="C14" s="9" t="s">
        <v>1000</v>
      </c>
      <c r="D14" s="9" t="s">
        <v>1001</v>
      </c>
      <c r="E14" s="9" t="s">
        <v>1001</v>
      </c>
      <c r="F14" s="9" t="s">
        <v>15</v>
      </c>
      <c r="G14" s="9" t="s">
        <v>1002</v>
      </c>
      <c r="H14" s="9" t="s">
        <v>17</v>
      </c>
      <c r="I14" s="3" t="s">
        <v>976</v>
      </c>
      <c r="J14" s="13" t="s">
        <v>1003</v>
      </c>
      <c r="K14" s="14" t="s">
        <v>1004</v>
      </c>
      <c r="L14" s="17">
        <f t="shared" si="3"/>
        <v>2.0335648148148144E-2</v>
      </c>
      <c r="M14">
        <f t="shared" si="4"/>
        <v>7</v>
      </c>
      <c r="O14">
        <v>12</v>
      </c>
      <c r="P14">
        <f>COUNTIF(M:M,"12")</f>
        <v>10</v>
      </c>
      <c r="Q14">
        <f t="shared" si="0"/>
        <v>6.416666666666667</v>
      </c>
      <c r="R14" s="17">
        <f t="shared" si="1"/>
        <v>3.0184027777777778E-2</v>
      </c>
      <c r="S14" s="17">
        <f t="shared" si="2"/>
        <v>2.1632207856925729E-2</v>
      </c>
    </row>
    <row r="15" spans="1:19" x14ac:dyDescent="0.25">
      <c r="A15" s="11"/>
      <c r="B15" s="12"/>
      <c r="C15" s="9" t="s">
        <v>79</v>
      </c>
      <c r="D15" s="9" t="s">
        <v>80</v>
      </c>
      <c r="E15" s="9" t="s">
        <v>80</v>
      </c>
      <c r="F15" s="9" t="s">
        <v>15</v>
      </c>
      <c r="G15" s="9" t="s">
        <v>1005</v>
      </c>
      <c r="H15" s="9" t="s">
        <v>42</v>
      </c>
      <c r="I15" s="3" t="s">
        <v>976</v>
      </c>
      <c r="J15" s="13" t="s">
        <v>1006</v>
      </c>
      <c r="K15" s="14" t="s">
        <v>1007</v>
      </c>
      <c r="L15" s="17">
        <f t="shared" si="3"/>
        <v>1.5671296296296308E-2</v>
      </c>
      <c r="M15">
        <f t="shared" si="4"/>
        <v>2</v>
      </c>
      <c r="O15">
        <v>13</v>
      </c>
      <c r="P15">
        <f>COUNTIF(M:M,"13")</f>
        <v>10</v>
      </c>
      <c r="Q15">
        <f t="shared" si="0"/>
        <v>6.416666666666667</v>
      </c>
      <c r="R15" s="17">
        <f t="shared" si="1"/>
        <v>2.2449845679012315E-2</v>
      </c>
      <c r="S15" s="17">
        <f t="shared" si="2"/>
        <v>2.1632207856925729E-2</v>
      </c>
    </row>
    <row r="16" spans="1:19" x14ac:dyDescent="0.25">
      <c r="A16" s="3" t="s">
        <v>89</v>
      </c>
      <c r="B16" s="9" t="s">
        <v>90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11</v>
      </c>
      <c r="Q16">
        <f t="shared" si="0"/>
        <v>6.416666666666667</v>
      </c>
      <c r="R16" s="17">
        <f t="shared" si="1"/>
        <v>2.5153619528619556E-2</v>
      </c>
      <c r="S16" s="17">
        <f t="shared" si="2"/>
        <v>2.1632207856925729E-2</v>
      </c>
    </row>
    <row r="17" spans="1:19" x14ac:dyDescent="0.25">
      <c r="A17" s="11"/>
      <c r="B17" s="12"/>
      <c r="C17" s="9" t="s">
        <v>131</v>
      </c>
      <c r="D17" s="9" t="s">
        <v>132</v>
      </c>
      <c r="E17" s="9" t="s">
        <v>132</v>
      </c>
      <c r="F17" s="9" t="s">
        <v>15</v>
      </c>
      <c r="G17" s="9" t="s">
        <v>1008</v>
      </c>
      <c r="H17" s="9" t="s">
        <v>42</v>
      </c>
      <c r="I17" s="3" t="s">
        <v>976</v>
      </c>
      <c r="J17" s="13" t="s">
        <v>1009</v>
      </c>
      <c r="K17" s="14" t="s">
        <v>1010</v>
      </c>
      <c r="L17" s="17">
        <f t="shared" si="3"/>
        <v>1.9629629629629664E-2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6.416666666666667</v>
      </c>
      <c r="R17" s="17">
        <f t="shared" si="1"/>
        <v>2.35138888888889E-2</v>
      </c>
      <c r="S17" s="17">
        <f t="shared" si="2"/>
        <v>2.1632207856925729E-2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0"/>
        <v>6.416666666666667</v>
      </c>
      <c r="R18" s="17">
        <f t="shared" si="1"/>
        <v>1.9458333333333265E-2</v>
      </c>
      <c r="S18" s="17">
        <f t="shared" si="2"/>
        <v>2.1632207856925729E-2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1011</v>
      </c>
      <c r="H19" s="9" t="s">
        <v>42</v>
      </c>
      <c r="I19" s="3" t="s">
        <v>976</v>
      </c>
      <c r="J19" s="13" t="s">
        <v>1012</v>
      </c>
      <c r="K19" s="14" t="s">
        <v>1013</v>
      </c>
      <c r="L19" s="17">
        <f t="shared" si="3"/>
        <v>4.8622685185185199E-2</v>
      </c>
      <c r="M19">
        <f t="shared" si="4"/>
        <v>8</v>
      </c>
      <c r="O19">
        <v>17</v>
      </c>
      <c r="P19">
        <f>COUNTIF(M:M,"17")</f>
        <v>4</v>
      </c>
      <c r="Q19">
        <f t="shared" si="0"/>
        <v>6.416666666666667</v>
      </c>
      <c r="R19" s="17">
        <f t="shared" si="1"/>
        <v>1.7601273148148161E-2</v>
      </c>
      <c r="S19" s="17">
        <f t="shared" si="2"/>
        <v>2.1632207856925729E-2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1014</v>
      </c>
      <c r="H20" s="9" t="s">
        <v>17</v>
      </c>
      <c r="I20" s="3" t="s">
        <v>976</v>
      </c>
      <c r="J20" s="13" t="s">
        <v>1015</v>
      </c>
      <c r="K20" s="14" t="s">
        <v>1016</v>
      </c>
      <c r="L20" s="17">
        <f t="shared" si="3"/>
        <v>3.4467592592592577E-2</v>
      </c>
      <c r="M20">
        <f t="shared" si="4"/>
        <v>11</v>
      </c>
      <c r="O20">
        <v>18</v>
      </c>
      <c r="P20">
        <f>COUNTIF(M:M,"18")</f>
        <v>4</v>
      </c>
      <c r="Q20">
        <f t="shared" si="0"/>
        <v>6.416666666666667</v>
      </c>
      <c r="R20" s="17">
        <f t="shared" si="1"/>
        <v>1.5667438271604921E-2</v>
      </c>
      <c r="S20" s="17">
        <f t="shared" si="2"/>
        <v>2.1632207856925729E-2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1017</v>
      </c>
      <c r="H21" s="9" t="s">
        <v>17</v>
      </c>
      <c r="I21" s="3" t="s">
        <v>976</v>
      </c>
      <c r="J21" s="13" t="s">
        <v>1018</v>
      </c>
      <c r="K21" s="14" t="s">
        <v>1019</v>
      </c>
      <c r="L21" s="17">
        <f t="shared" si="3"/>
        <v>3.4745370370370399E-2</v>
      </c>
      <c r="M21">
        <f t="shared" si="4"/>
        <v>14</v>
      </c>
      <c r="O21">
        <v>19</v>
      </c>
      <c r="P21">
        <f>COUNTIF(M:M,"19")</f>
        <v>6</v>
      </c>
      <c r="Q21">
        <f t="shared" si="0"/>
        <v>6.416666666666667</v>
      </c>
      <c r="R21" s="17">
        <f t="shared" si="1"/>
        <v>2.3593749999999952E-2</v>
      </c>
      <c r="S21" s="17">
        <f t="shared" si="2"/>
        <v>2.1632207856925729E-2</v>
      </c>
    </row>
    <row r="22" spans="1:19" x14ac:dyDescent="0.25">
      <c r="A22" s="11"/>
      <c r="B22" s="12"/>
      <c r="C22" s="9" t="s">
        <v>33</v>
      </c>
      <c r="D22" s="9" t="s">
        <v>34</v>
      </c>
      <c r="E22" s="9" t="s">
        <v>34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6.416666666666667</v>
      </c>
      <c r="R22" s="17">
        <f t="shared" si="1"/>
        <v>1.5266203703703685E-2</v>
      </c>
      <c r="S22" s="17">
        <f t="shared" si="2"/>
        <v>2.1632207856925729E-2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1020</v>
      </c>
      <c r="H23" s="9" t="s">
        <v>17</v>
      </c>
      <c r="I23" s="3" t="s">
        <v>976</v>
      </c>
      <c r="J23" s="13" t="s">
        <v>1021</v>
      </c>
      <c r="K23" s="14" t="s">
        <v>1022</v>
      </c>
      <c r="L23" s="17">
        <f t="shared" si="3"/>
        <v>3.6909722222222274E-2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6.416666666666667</v>
      </c>
      <c r="R23" s="17">
        <f t="shared" si="1"/>
        <v>1.4756944444444364E-2</v>
      </c>
      <c r="S23" s="17">
        <f t="shared" si="2"/>
        <v>2.1632207856925729E-2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1023</v>
      </c>
      <c r="H24" s="9" t="s">
        <v>17</v>
      </c>
      <c r="I24" s="3" t="s">
        <v>976</v>
      </c>
      <c r="J24" s="13" t="s">
        <v>1024</v>
      </c>
      <c r="K24" s="14" t="s">
        <v>1025</v>
      </c>
      <c r="L24" s="17">
        <f t="shared" si="3"/>
        <v>4.0092592592592569E-2</v>
      </c>
      <c r="M24">
        <f t="shared" si="4"/>
        <v>9</v>
      </c>
      <c r="O24">
        <v>22</v>
      </c>
      <c r="P24">
        <f>COUNTIF(M:M,"22")</f>
        <v>2</v>
      </c>
      <c r="Q24">
        <f t="shared" si="0"/>
        <v>6.416666666666667</v>
      </c>
      <c r="R24" s="17">
        <f t="shared" si="1"/>
        <v>1.4907407407407425E-2</v>
      </c>
      <c r="S24" s="17">
        <f t="shared" si="2"/>
        <v>2.1632207856925729E-2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1026</v>
      </c>
      <c r="H25" s="9" t="s">
        <v>42</v>
      </c>
      <c r="I25" s="3" t="s">
        <v>976</v>
      </c>
      <c r="J25" s="13" t="s">
        <v>1027</v>
      </c>
      <c r="K25" s="14" t="s">
        <v>1028</v>
      </c>
      <c r="L25" s="17">
        <f t="shared" si="3"/>
        <v>2.430555555555558E-2</v>
      </c>
      <c r="M25">
        <f t="shared" si="4"/>
        <v>13</v>
      </c>
      <c r="O25">
        <v>23</v>
      </c>
      <c r="P25">
        <f>COUNTIF(M:M,"23")</f>
        <v>4</v>
      </c>
      <c r="Q25">
        <f t="shared" si="0"/>
        <v>6.416666666666667</v>
      </c>
      <c r="R25" s="17">
        <f t="shared" si="1"/>
        <v>1.3645833333333357E-2</v>
      </c>
      <c r="S25" s="17">
        <f t="shared" si="2"/>
        <v>2.1632207856925729E-2</v>
      </c>
    </row>
    <row r="26" spans="1:19" x14ac:dyDescent="0.25">
      <c r="A26" s="11"/>
      <c r="B26" s="12"/>
      <c r="C26" s="9" t="s">
        <v>109</v>
      </c>
      <c r="D26" s="9" t="s">
        <v>110</v>
      </c>
      <c r="E26" s="9" t="s">
        <v>110</v>
      </c>
      <c r="F26" s="9" t="s">
        <v>15</v>
      </c>
      <c r="G26" s="9" t="s">
        <v>1029</v>
      </c>
      <c r="H26" s="9" t="s">
        <v>17</v>
      </c>
      <c r="I26" s="3" t="s">
        <v>976</v>
      </c>
      <c r="J26" s="13" t="s">
        <v>1030</v>
      </c>
      <c r="K26" s="14" t="s">
        <v>1031</v>
      </c>
      <c r="L26" s="17">
        <f t="shared" si="3"/>
        <v>3.3854166666666685E-2</v>
      </c>
      <c r="M26">
        <f t="shared" si="4"/>
        <v>9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1032</v>
      </c>
      <c r="H27" s="9" t="s">
        <v>42</v>
      </c>
      <c r="I27" s="3" t="s">
        <v>976</v>
      </c>
      <c r="J27" s="13" t="s">
        <v>1033</v>
      </c>
      <c r="K27" s="14" t="s">
        <v>1034</v>
      </c>
      <c r="L27" s="17">
        <f t="shared" si="3"/>
        <v>4.0659722222222194E-2</v>
      </c>
      <c r="M27">
        <f t="shared" si="4"/>
        <v>7</v>
      </c>
    </row>
    <row r="28" spans="1:19" x14ac:dyDescent="0.25">
      <c r="A28" s="11"/>
      <c r="B28" s="12"/>
      <c r="C28" s="9" t="s">
        <v>518</v>
      </c>
      <c r="D28" s="9" t="s">
        <v>519</v>
      </c>
      <c r="E28" s="9" t="s">
        <v>519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1035</v>
      </c>
      <c r="H29" s="9" t="s">
        <v>42</v>
      </c>
      <c r="I29" s="3" t="s">
        <v>976</v>
      </c>
      <c r="J29" s="13" t="s">
        <v>1036</v>
      </c>
      <c r="K29" s="14" t="s">
        <v>1037</v>
      </c>
      <c r="L29" s="17">
        <f t="shared" si="3"/>
        <v>1.5752314814814844E-2</v>
      </c>
      <c r="M29">
        <f t="shared" si="4"/>
        <v>5</v>
      </c>
    </row>
    <row r="30" spans="1:19" x14ac:dyDescent="0.25">
      <c r="A30" s="11"/>
      <c r="B30" s="12"/>
      <c r="C30" s="12"/>
      <c r="D30" s="12"/>
      <c r="E30" s="12"/>
      <c r="F30" s="12"/>
      <c r="G30" s="9" t="s">
        <v>1038</v>
      </c>
      <c r="H30" s="9" t="s">
        <v>42</v>
      </c>
      <c r="I30" s="3" t="s">
        <v>976</v>
      </c>
      <c r="J30" s="13" t="s">
        <v>1039</v>
      </c>
      <c r="K30" s="14" t="s">
        <v>1040</v>
      </c>
      <c r="L30" s="17">
        <f t="shared" si="3"/>
        <v>1.4155092592592622E-2</v>
      </c>
      <c r="M30">
        <f t="shared" si="4"/>
        <v>13</v>
      </c>
    </row>
    <row r="31" spans="1:19" x14ac:dyDescent="0.25">
      <c r="A31" s="11"/>
      <c r="B31" s="12"/>
      <c r="C31" s="9" t="s">
        <v>1041</v>
      </c>
      <c r="D31" s="9" t="s">
        <v>1042</v>
      </c>
      <c r="E31" s="9" t="s">
        <v>1042</v>
      </c>
      <c r="F31" s="9" t="s">
        <v>15</v>
      </c>
      <c r="G31" s="9" t="s">
        <v>1043</v>
      </c>
      <c r="H31" s="9" t="s">
        <v>42</v>
      </c>
      <c r="I31" s="3" t="s">
        <v>976</v>
      </c>
      <c r="J31" s="13" t="s">
        <v>1044</v>
      </c>
      <c r="K31" s="14" t="s">
        <v>1045</v>
      </c>
      <c r="L31" s="17">
        <f t="shared" si="3"/>
        <v>4.1261574074074048E-2</v>
      </c>
      <c r="M31">
        <f t="shared" si="4"/>
        <v>13</v>
      </c>
    </row>
    <row r="32" spans="1:19" x14ac:dyDescent="0.25">
      <c r="A32" s="3" t="s">
        <v>129</v>
      </c>
      <c r="B32" s="9" t="s">
        <v>130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234</v>
      </c>
      <c r="D33" s="9" t="s">
        <v>235</v>
      </c>
      <c r="E33" s="9" t="s">
        <v>235</v>
      </c>
      <c r="F33" s="9" t="s">
        <v>15</v>
      </c>
      <c r="G33" s="9" t="s">
        <v>1046</v>
      </c>
      <c r="H33" s="9" t="s">
        <v>139</v>
      </c>
      <c r="I33" s="3" t="s">
        <v>976</v>
      </c>
      <c r="J33" s="13" t="s">
        <v>1047</v>
      </c>
      <c r="K33" s="14" t="s">
        <v>1048</v>
      </c>
      <c r="L33" s="17">
        <f t="shared" si="3"/>
        <v>2.7754629629629601E-2</v>
      </c>
      <c r="M33">
        <f t="shared" si="4"/>
        <v>10</v>
      </c>
    </row>
    <row r="34" spans="1:13" x14ac:dyDescent="0.25">
      <c r="A34" s="11"/>
      <c r="B34" s="12"/>
      <c r="C34" s="9" t="s">
        <v>136</v>
      </c>
      <c r="D34" s="9" t="s">
        <v>137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137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1049</v>
      </c>
      <c r="H36" s="9" t="s">
        <v>139</v>
      </c>
      <c r="I36" s="3" t="s">
        <v>976</v>
      </c>
      <c r="J36" s="13" t="s">
        <v>1050</v>
      </c>
      <c r="K36" s="14" t="s">
        <v>1051</v>
      </c>
      <c r="L36" s="17">
        <f t="shared" si="3"/>
        <v>1.4513888888888896E-2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1052</v>
      </c>
      <c r="H37" s="9" t="s">
        <v>139</v>
      </c>
      <c r="I37" s="3" t="s">
        <v>976</v>
      </c>
      <c r="J37" s="13" t="s">
        <v>1053</v>
      </c>
      <c r="K37" s="14" t="s">
        <v>1054</v>
      </c>
      <c r="L37" s="17">
        <f t="shared" si="3"/>
        <v>3.436342592592595E-2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1055</v>
      </c>
      <c r="H38" s="9" t="s">
        <v>139</v>
      </c>
      <c r="I38" s="3" t="s">
        <v>976</v>
      </c>
      <c r="J38" s="13" t="s">
        <v>1056</v>
      </c>
      <c r="K38" s="14" t="s">
        <v>1057</v>
      </c>
      <c r="L38" s="17">
        <f t="shared" si="3"/>
        <v>4.1944444444444395E-2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1058</v>
      </c>
      <c r="H39" s="9" t="s">
        <v>139</v>
      </c>
      <c r="I39" s="3" t="s">
        <v>976</v>
      </c>
      <c r="J39" s="13" t="s">
        <v>1059</v>
      </c>
      <c r="K39" s="14" t="s">
        <v>1060</v>
      </c>
      <c r="L39" s="17">
        <f t="shared" si="3"/>
        <v>2.6678240740740655E-2</v>
      </c>
      <c r="M39">
        <f t="shared" si="4"/>
        <v>16</v>
      </c>
    </row>
    <row r="40" spans="1:13" x14ac:dyDescent="0.25">
      <c r="A40" s="11"/>
      <c r="B40" s="12"/>
      <c r="C40" s="12"/>
      <c r="D40" s="12"/>
      <c r="E40" s="12"/>
      <c r="F40" s="12"/>
      <c r="G40" s="9" t="s">
        <v>1061</v>
      </c>
      <c r="H40" s="9" t="s">
        <v>139</v>
      </c>
      <c r="I40" s="3" t="s">
        <v>976</v>
      </c>
      <c r="J40" s="13" t="s">
        <v>1062</v>
      </c>
      <c r="K40" s="14" t="s">
        <v>1063</v>
      </c>
      <c r="L40" s="17">
        <f t="shared" si="3"/>
        <v>2.6805555555555527E-2</v>
      </c>
      <c r="M40">
        <f t="shared" si="4"/>
        <v>19</v>
      </c>
    </row>
    <row r="41" spans="1:13" x14ac:dyDescent="0.25">
      <c r="A41" s="11"/>
      <c r="B41" s="12"/>
      <c r="C41" s="12"/>
      <c r="D41" s="12"/>
      <c r="E41" s="12"/>
      <c r="F41" s="12"/>
      <c r="G41" s="9" t="s">
        <v>1064</v>
      </c>
      <c r="H41" s="9" t="s">
        <v>139</v>
      </c>
      <c r="I41" s="3" t="s">
        <v>976</v>
      </c>
      <c r="J41" s="13" t="s">
        <v>1065</v>
      </c>
      <c r="K41" s="14" t="s">
        <v>1066</v>
      </c>
      <c r="L41" s="17">
        <f t="shared" si="3"/>
        <v>1.1759259259259247E-2</v>
      </c>
      <c r="M41">
        <f t="shared" si="4"/>
        <v>23</v>
      </c>
    </row>
    <row r="42" spans="1:13" x14ac:dyDescent="0.25">
      <c r="A42" s="11"/>
      <c r="B42" s="12"/>
      <c r="C42" s="12"/>
      <c r="D42" s="12"/>
      <c r="E42" s="9" t="s">
        <v>154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1067</v>
      </c>
      <c r="H43" s="9" t="s">
        <v>156</v>
      </c>
      <c r="I43" s="3" t="s">
        <v>976</v>
      </c>
      <c r="J43" s="13" t="s">
        <v>1068</v>
      </c>
      <c r="K43" s="14" t="s">
        <v>1069</v>
      </c>
      <c r="L43" s="17">
        <f t="shared" si="3"/>
        <v>1.4143518518518527E-2</v>
      </c>
      <c r="M43">
        <f t="shared" si="4"/>
        <v>3</v>
      </c>
    </row>
    <row r="44" spans="1:13" x14ac:dyDescent="0.25">
      <c r="A44" s="11"/>
      <c r="B44" s="12"/>
      <c r="C44" s="12"/>
      <c r="D44" s="12"/>
      <c r="E44" s="12"/>
      <c r="F44" s="12"/>
      <c r="G44" s="9" t="s">
        <v>1070</v>
      </c>
      <c r="H44" s="9" t="s">
        <v>156</v>
      </c>
      <c r="I44" s="3" t="s">
        <v>976</v>
      </c>
      <c r="J44" s="13" t="s">
        <v>1071</v>
      </c>
      <c r="K44" s="14" t="s">
        <v>1072</v>
      </c>
      <c r="L44" s="17">
        <f t="shared" si="3"/>
        <v>2.4224537037036975E-2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1073</v>
      </c>
      <c r="H45" s="9" t="s">
        <v>156</v>
      </c>
      <c r="I45" s="3" t="s">
        <v>976</v>
      </c>
      <c r="J45" s="13" t="s">
        <v>1074</v>
      </c>
      <c r="K45" s="14" t="s">
        <v>1075</v>
      </c>
      <c r="L45" s="17">
        <f t="shared" si="3"/>
        <v>1.6481481481481541E-2</v>
      </c>
      <c r="M45">
        <f t="shared" si="4"/>
        <v>22</v>
      </c>
    </row>
    <row r="46" spans="1:13" x14ac:dyDescent="0.25">
      <c r="A46" s="11"/>
      <c r="B46" s="12"/>
      <c r="C46" s="9" t="s">
        <v>162</v>
      </c>
      <c r="D46" s="9" t="s">
        <v>163</v>
      </c>
      <c r="E46" s="9" t="s">
        <v>163</v>
      </c>
      <c r="F46" s="9" t="s">
        <v>15</v>
      </c>
      <c r="G46" s="9" t="s">
        <v>1076</v>
      </c>
      <c r="H46" s="9" t="s">
        <v>139</v>
      </c>
      <c r="I46" s="3" t="s">
        <v>976</v>
      </c>
      <c r="J46" s="13" t="s">
        <v>1077</v>
      </c>
      <c r="K46" s="14" t="s">
        <v>1078</v>
      </c>
      <c r="L46" s="17">
        <f t="shared" si="3"/>
        <v>4.0150462962962874E-2</v>
      </c>
      <c r="M46">
        <f t="shared" si="4"/>
        <v>8</v>
      </c>
    </row>
    <row r="47" spans="1:13" x14ac:dyDescent="0.25">
      <c r="A47" s="11"/>
      <c r="B47" s="12"/>
      <c r="C47" s="9" t="s">
        <v>173</v>
      </c>
      <c r="D47" s="9" t="s">
        <v>174</v>
      </c>
      <c r="E47" s="9" t="s">
        <v>174</v>
      </c>
      <c r="F47" s="9" t="s">
        <v>15</v>
      </c>
      <c r="G47" s="9" t="s">
        <v>1079</v>
      </c>
      <c r="H47" s="9" t="s">
        <v>139</v>
      </c>
      <c r="I47" s="3" t="s">
        <v>976</v>
      </c>
      <c r="J47" s="13" t="s">
        <v>1080</v>
      </c>
      <c r="K47" s="14" t="s">
        <v>1081</v>
      </c>
      <c r="L47" s="17">
        <f t="shared" si="3"/>
        <v>8.0324074074074048E-3</v>
      </c>
      <c r="M47">
        <f t="shared" si="4"/>
        <v>6</v>
      </c>
    </row>
    <row r="48" spans="1:13" x14ac:dyDescent="0.25">
      <c r="A48" s="11"/>
      <c r="B48" s="12"/>
      <c r="C48" s="9" t="s">
        <v>178</v>
      </c>
      <c r="D48" s="9" t="s">
        <v>179</v>
      </c>
      <c r="E48" s="9" t="s">
        <v>179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1082</v>
      </c>
      <c r="H49" s="9" t="s">
        <v>139</v>
      </c>
      <c r="I49" s="3" t="s">
        <v>976</v>
      </c>
      <c r="J49" s="13" t="s">
        <v>1083</v>
      </c>
      <c r="K49" s="14" t="s">
        <v>1084</v>
      </c>
      <c r="L49" s="17">
        <f t="shared" si="3"/>
        <v>1.3576388888888874E-2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1085</v>
      </c>
      <c r="H50" s="9" t="s">
        <v>139</v>
      </c>
      <c r="I50" s="3" t="s">
        <v>976</v>
      </c>
      <c r="J50" s="13" t="s">
        <v>1086</v>
      </c>
      <c r="K50" s="14" t="s">
        <v>1087</v>
      </c>
      <c r="L50" s="17">
        <f t="shared" si="3"/>
        <v>3.7974537037037015E-2</v>
      </c>
      <c r="M50">
        <f t="shared" si="4"/>
        <v>12</v>
      </c>
    </row>
    <row r="51" spans="1:13" x14ac:dyDescent="0.25">
      <c r="A51" s="11"/>
      <c r="B51" s="12"/>
      <c r="C51" s="9" t="s">
        <v>114</v>
      </c>
      <c r="D51" s="9" t="s">
        <v>115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115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1088</v>
      </c>
      <c r="H53" s="9" t="s">
        <v>139</v>
      </c>
      <c r="I53" s="3" t="s">
        <v>976</v>
      </c>
      <c r="J53" s="13" t="s">
        <v>1089</v>
      </c>
      <c r="K53" s="14" t="s">
        <v>1090</v>
      </c>
      <c r="L53" s="17">
        <f t="shared" si="3"/>
        <v>1.0497685185185179E-2</v>
      </c>
      <c r="M53">
        <f t="shared" si="4"/>
        <v>3</v>
      </c>
    </row>
    <row r="54" spans="1:13" x14ac:dyDescent="0.25">
      <c r="A54" s="11"/>
      <c r="B54" s="12"/>
      <c r="C54" s="12"/>
      <c r="D54" s="12"/>
      <c r="E54" s="12"/>
      <c r="F54" s="12"/>
      <c r="G54" s="9" t="s">
        <v>1091</v>
      </c>
      <c r="H54" s="9" t="s">
        <v>139</v>
      </c>
      <c r="I54" s="3" t="s">
        <v>976</v>
      </c>
      <c r="J54" s="13" t="s">
        <v>1092</v>
      </c>
      <c r="K54" s="14" t="s">
        <v>1093</v>
      </c>
      <c r="L54" s="17">
        <f t="shared" si="3"/>
        <v>2.7210648148148109E-2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9" t="s">
        <v>190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1094</v>
      </c>
      <c r="H56" s="9" t="s">
        <v>139</v>
      </c>
      <c r="I56" s="3" t="s">
        <v>976</v>
      </c>
      <c r="J56" s="13" t="s">
        <v>1095</v>
      </c>
      <c r="K56" s="14" t="s">
        <v>1096</v>
      </c>
      <c r="L56" s="17">
        <f t="shared" si="3"/>
        <v>1.8113425925925908E-2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1097</v>
      </c>
      <c r="H57" s="9" t="s">
        <v>139</v>
      </c>
      <c r="I57" s="3" t="s">
        <v>976</v>
      </c>
      <c r="J57" s="13" t="s">
        <v>1098</v>
      </c>
      <c r="K57" s="14" t="s">
        <v>1099</v>
      </c>
      <c r="L57" s="17">
        <f t="shared" si="3"/>
        <v>1.4710648148148153E-2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1100</v>
      </c>
      <c r="H58" s="9" t="s">
        <v>139</v>
      </c>
      <c r="I58" s="3" t="s">
        <v>976</v>
      </c>
      <c r="J58" s="13" t="s">
        <v>1101</v>
      </c>
      <c r="K58" s="14" t="s">
        <v>1102</v>
      </c>
      <c r="L58" s="17">
        <f t="shared" si="3"/>
        <v>4.9594907407407463E-2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1103</v>
      </c>
      <c r="H59" s="9" t="s">
        <v>139</v>
      </c>
      <c r="I59" s="3" t="s">
        <v>976</v>
      </c>
      <c r="J59" s="13" t="s">
        <v>1104</v>
      </c>
      <c r="K59" s="14" t="s">
        <v>1105</v>
      </c>
      <c r="L59" s="17">
        <f t="shared" si="3"/>
        <v>3.0034722222222254E-2</v>
      </c>
      <c r="M59">
        <f t="shared" si="4"/>
        <v>13</v>
      </c>
    </row>
    <row r="60" spans="1:13" x14ac:dyDescent="0.25">
      <c r="A60" s="11"/>
      <c r="B60" s="12"/>
      <c r="C60" s="12"/>
      <c r="D60" s="12"/>
      <c r="E60" s="12"/>
      <c r="F60" s="12"/>
      <c r="G60" s="9" t="s">
        <v>1106</v>
      </c>
      <c r="H60" s="9" t="s">
        <v>139</v>
      </c>
      <c r="I60" s="3" t="s">
        <v>976</v>
      </c>
      <c r="J60" s="13" t="s">
        <v>1107</v>
      </c>
      <c r="K60" s="14" t="s">
        <v>1108</v>
      </c>
      <c r="L60" s="17">
        <f t="shared" si="3"/>
        <v>3.3946759259259274E-2</v>
      </c>
      <c r="M60">
        <f t="shared" si="4"/>
        <v>14</v>
      </c>
    </row>
    <row r="61" spans="1:13" x14ac:dyDescent="0.25">
      <c r="A61" s="11"/>
      <c r="B61" s="12"/>
      <c r="C61" s="12"/>
      <c r="D61" s="12"/>
      <c r="E61" s="12"/>
      <c r="F61" s="12"/>
      <c r="G61" s="9" t="s">
        <v>1109</v>
      </c>
      <c r="H61" s="9" t="s">
        <v>139</v>
      </c>
      <c r="I61" s="3" t="s">
        <v>976</v>
      </c>
      <c r="J61" s="13" t="s">
        <v>1110</v>
      </c>
      <c r="K61" s="14" t="s">
        <v>1111</v>
      </c>
      <c r="L61" s="17">
        <f t="shared" si="3"/>
        <v>2.0405092592592489E-2</v>
      </c>
      <c r="M61">
        <f t="shared" si="4"/>
        <v>19</v>
      </c>
    </row>
    <row r="62" spans="1:13" x14ac:dyDescent="0.25">
      <c r="A62" s="11"/>
      <c r="B62" s="12"/>
      <c r="C62" s="9" t="s">
        <v>197</v>
      </c>
      <c r="D62" s="9" t="s">
        <v>198</v>
      </c>
      <c r="E62" s="9" t="s">
        <v>198</v>
      </c>
      <c r="F62" s="9" t="s">
        <v>15</v>
      </c>
      <c r="G62" s="9" t="s">
        <v>1112</v>
      </c>
      <c r="H62" s="9" t="s">
        <v>139</v>
      </c>
      <c r="I62" s="3" t="s">
        <v>976</v>
      </c>
      <c r="J62" s="13" t="s">
        <v>1113</v>
      </c>
      <c r="K62" s="14" t="s">
        <v>1114</v>
      </c>
      <c r="L62" s="17">
        <f t="shared" si="3"/>
        <v>5.7013888888888919E-2</v>
      </c>
      <c r="M62">
        <f t="shared" si="4"/>
        <v>8</v>
      </c>
    </row>
    <row r="63" spans="1:13" x14ac:dyDescent="0.25">
      <c r="A63" s="11"/>
      <c r="B63" s="12"/>
      <c r="C63" s="9" t="s">
        <v>1115</v>
      </c>
      <c r="D63" s="9" t="s">
        <v>1116</v>
      </c>
      <c r="E63" s="9" t="s">
        <v>1116</v>
      </c>
      <c r="F63" s="9" t="s">
        <v>15</v>
      </c>
      <c r="G63" s="9" t="s">
        <v>1117</v>
      </c>
      <c r="H63" s="9" t="s">
        <v>139</v>
      </c>
      <c r="I63" s="3" t="s">
        <v>976</v>
      </c>
      <c r="J63" s="13" t="s">
        <v>1118</v>
      </c>
      <c r="K63" s="14" t="s">
        <v>1119</v>
      </c>
      <c r="L63" s="17">
        <f t="shared" si="3"/>
        <v>2.9918981481481421E-2</v>
      </c>
      <c r="M63">
        <f t="shared" si="4"/>
        <v>19</v>
      </c>
    </row>
    <row r="64" spans="1:13" x14ac:dyDescent="0.25">
      <c r="A64" s="11"/>
      <c r="B64" s="12"/>
      <c r="C64" s="9" t="s">
        <v>124</v>
      </c>
      <c r="D64" s="9" t="s">
        <v>125</v>
      </c>
      <c r="E64" s="9" t="s">
        <v>125</v>
      </c>
      <c r="F64" s="9" t="s">
        <v>15</v>
      </c>
      <c r="G64" s="9" t="s">
        <v>1120</v>
      </c>
      <c r="H64" s="9" t="s">
        <v>139</v>
      </c>
      <c r="I64" s="3" t="s">
        <v>976</v>
      </c>
      <c r="J64" s="13" t="s">
        <v>1121</v>
      </c>
      <c r="K64" s="14" t="s">
        <v>1122</v>
      </c>
      <c r="L64" s="17">
        <f t="shared" si="3"/>
        <v>2.981481481481485E-2</v>
      </c>
      <c r="M64">
        <f t="shared" si="4"/>
        <v>12</v>
      </c>
    </row>
    <row r="65" spans="1:13" x14ac:dyDescent="0.25">
      <c r="A65" s="11"/>
      <c r="B65" s="12"/>
      <c r="C65" s="9" t="s">
        <v>1123</v>
      </c>
      <c r="D65" s="9" t="s">
        <v>1124</v>
      </c>
      <c r="E65" s="9" t="s">
        <v>1124</v>
      </c>
      <c r="F65" s="9" t="s">
        <v>15</v>
      </c>
      <c r="G65" s="9" t="s">
        <v>1125</v>
      </c>
      <c r="H65" s="9" t="s">
        <v>139</v>
      </c>
      <c r="I65" s="3" t="s">
        <v>976</v>
      </c>
      <c r="J65" s="13" t="s">
        <v>1126</v>
      </c>
      <c r="K65" s="14" t="s">
        <v>1127</v>
      </c>
      <c r="L65" s="17">
        <f t="shared" si="3"/>
        <v>3.2777777777777795E-2</v>
      </c>
      <c r="M65">
        <f t="shared" si="4"/>
        <v>19</v>
      </c>
    </row>
    <row r="66" spans="1:13" x14ac:dyDescent="0.25">
      <c r="A66" s="11"/>
      <c r="B66" s="12"/>
      <c r="C66" s="9" t="s">
        <v>1128</v>
      </c>
      <c r="D66" s="9" t="s">
        <v>1129</v>
      </c>
      <c r="E66" s="9" t="s">
        <v>1129</v>
      </c>
      <c r="F66" s="9" t="s">
        <v>15</v>
      </c>
      <c r="G66" s="9" t="s">
        <v>1130</v>
      </c>
      <c r="H66" s="9" t="s">
        <v>139</v>
      </c>
      <c r="I66" s="3" t="s">
        <v>976</v>
      </c>
      <c r="J66" s="13" t="s">
        <v>1131</v>
      </c>
      <c r="K66" s="14" t="s">
        <v>1132</v>
      </c>
      <c r="L66" s="17">
        <f t="shared" si="3"/>
        <v>4.2384259259259316E-2</v>
      </c>
      <c r="M66">
        <f t="shared" si="4"/>
        <v>7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1133</v>
      </c>
      <c r="H68" s="9" t="s">
        <v>139</v>
      </c>
      <c r="I68" s="3" t="s">
        <v>976</v>
      </c>
      <c r="J68" s="13" t="s">
        <v>1134</v>
      </c>
      <c r="K68" s="14" t="s">
        <v>1135</v>
      </c>
      <c r="L68" s="17">
        <f t="shared" ref="L68:L130" si="5">K68-J68</f>
        <v>2.8194444444444466E-2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1136</v>
      </c>
      <c r="H69" s="9" t="s">
        <v>139</v>
      </c>
      <c r="I69" s="3" t="s">
        <v>976</v>
      </c>
      <c r="J69" s="13" t="s">
        <v>1137</v>
      </c>
      <c r="K69" s="14" t="s">
        <v>1138</v>
      </c>
      <c r="L69" s="17">
        <f t="shared" si="5"/>
        <v>2.6956018518518476E-2</v>
      </c>
      <c r="M69">
        <f t="shared" si="6"/>
        <v>15</v>
      </c>
    </row>
    <row r="70" spans="1:13" x14ac:dyDescent="0.25">
      <c r="A70" s="11"/>
      <c r="B70" s="12"/>
      <c r="C70" s="9" t="s">
        <v>224</v>
      </c>
      <c r="D70" s="9" t="s">
        <v>225</v>
      </c>
      <c r="E70" s="9" t="s">
        <v>225</v>
      </c>
      <c r="F70" s="9" t="s">
        <v>15</v>
      </c>
      <c r="G70" s="9" t="s">
        <v>1139</v>
      </c>
      <c r="H70" s="9" t="s">
        <v>156</v>
      </c>
      <c r="I70" s="3" t="s">
        <v>976</v>
      </c>
      <c r="J70" s="13" t="s">
        <v>1140</v>
      </c>
      <c r="K70" s="14" t="s">
        <v>1141</v>
      </c>
      <c r="L70" s="17">
        <f t="shared" si="5"/>
        <v>2.430555555555558E-2</v>
      </c>
      <c r="M70">
        <f t="shared" si="6"/>
        <v>7</v>
      </c>
    </row>
    <row r="71" spans="1:13" x14ac:dyDescent="0.25">
      <c r="A71" s="3" t="s">
        <v>232</v>
      </c>
      <c r="B71" s="9" t="s">
        <v>233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234</v>
      </c>
      <c r="D72" s="9" t="s">
        <v>235</v>
      </c>
      <c r="E72" s="9" t="s">
        <v>235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1142</v>
      </c>
      <c r="H73" s="9" t="s">
        <v>139</v>
      </c>
      <c r="I73" s="3" t="s">
        <v>976</v>
      </c>
      <c r="J73" s="13" t="s">
        <v>1143</v>
      </c>
      <c r="K73" s="14" t="s">
        <v>1144</v>
      </c>
      <c r="L73" s="17">
        <f t="shared" si="5"/>
        <v>1.4386574074074066E-2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1145</v>
      </c>
      <c r="H74" s="9" t="s">
        <v>139</v>
      </c>
      <c r="I74" s="3" t="s">
        <v>976</v>
      </c>
      <c r="J74" s="13" t="s">
        <v>1146</v>
      </c>
      <c r="K74" s="14" t="s">
        <v>1147</v>
      </c>
      <c r="L74" s="17">
        <f t="shared" si="5"/>
        <v>1.9513888888888914E-2</v>
      </c>
      <c r="M74">
        <f t="shared" si="6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1148</v>
      </c>
      <c r="H75" s="9" t="s">
        <v>139</v>
      </c>
      <c r="I75" s="3" t="s">
        <v>976</v>
      </c>
      <c r="J75" s="13" t="s">
        <v>1149</v>
      </c>
      <c r="K75" s="14" t="s">
        <v>1150</v>
      </c>
      <c r="L75" s="17">
        <f t="shared" si="5"/>
        <v>2.2719907407407425E-2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1151</v>
      </c>
      <c r="H76" s="9" t="s">
        <v>139</v>
      </c>
      <c r="I76" s="3" t="s">
        <v>976</v>
      </c>
      <c r="J76" s="13" t="s">
        <v>1152</v>
      </c>
      <c r="K76" s="14" t="s">
        <v>1153</v>
      </c>
      <c r="L76" s="17">
        <f t="shared" si="5"/>
        <v>2.8611111111111143E-2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1154</v>
      </c>
      <c r="H77" s="9" t="s">
        <v>139</v>
      </c>
      <c r="I77" s="3" t="s">
        <v>976</v>
      </c>
      <c r="J77" s="13" t="s">
        <v>1155</v>
      </c>
      <c r="K77" s="14" t="s">
        <v>1156</v>
      </c>
      <c r="L77" s="17">
        <f t="shared" si="5"/>
        <v>3.7152777777777701E-2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1157</v>
      </c>
      <c r="H78" s="9" t="s">
        <v>139</v>
      </c>
      <c r="I78" s="3" t="s">
        <v>976</v>
      </c>
      <c r="J78" s="13" t="s">
        <v>1158</v>
      </c>
      <c r="K78" s="14" t="s">
        <v>1159</v>
      </c>
      <c r="L78" s="17">
        <f t="shared" si="5"/>
        <v>3.2268518518518585E-2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1160</v>
      </c>
      <c r="H79" s="9" t="s">
        <v>139</v>
      </c>
      <c r="I79" s="3" t="s">
        <v>976</v>
      </c>
      <c r="J79" s="13" t="s">
        <v>1161</v>
      </c>
      <c r="K79" s="14" t="s">
        <v>1162</v>
      </c>
      <c r="L79" s="17">
        <f t="shared" si="5"/>
        <v>1.9895833333333224E-2</v>
      </c>
      <c r="M79">
        <f t="shared" si="6"/>
        <v>13</v>
      </c>
    </row>
    <row r="80" spans="1:13" x14ac:dyDescent="0.25">
      <c r="A80" s="11"/>
      <c r="B80" s="12"/>
      <c r="C80" s="12"/>
      <c r="D80" s="12"/>
      <c r="E80" s="12"/>
      <c r="F80" s="12"/>
      <c r="G80" s="9" t="s">
        <v>1163</v>
      </c>
      <c r="H80" s="9" t="s">
        <v>139</v>
      </c>
      <c r="I80" s="3" t="s">
        <v>976</v>
      </c>
      <c r="J80" s="13" t="s">
        <v>1164</v>
      </c>
      <c r="K80" s="14" t="s">
        <v>1165</v>
      </c>
      <c r="L80" s="17">
        <f t="shared" si="5"/>
        <v>2.0844907407407298E-2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1166</v>
      </c>
      <c r="H81" s="9" t="s">
        <v>139</v>
      </c>
      <c r="I81" s="3" t="s">
        <v>976</v>
      </c>
      <c r="J81" s="13" t="s">
        <v>1167</v>
      </c>
      <c r="K81" s="14" t="s">
        <v>1168</v>
      </c>
      <c r="L81" s="17">
        <f t="shared" si="5"/>
        <v>1.3993055555555522E-2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12"/>
      <c r="F82" s="12"/>
      <c r="G82" s="9" t="s">
        <v>1169</v>
      </c>
      <c r="H82" s="9" t="s">
        <v>139</v>
      </c>
      <c r="I82" s="3" t="s">
        <v>976</v>
      </c>
      <c r="J82" s="13" t="s">
        <v>1170</v>
      </c>
      <c r="K82" s="14" t="s">
        <v>1171</v>
      </c>
      <c r="L82" s="17">
        <f t="shared" si="5"/>
        <v>1.4837962962963025E-2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1172</v>
      </c>
      <c r="H83" s="9" t="s">
        <v>139</v>
      </c>
      <c r="I83" s="3" t="s">
        <v>976</v>
      </c>
      <c r="J83" s="13" t="s">
        <v>1173</v>
      </c>
      <c r="K83" s="14" t="s">
        <v>1174</v>
      </c>
      <c r="L83" s="17">
        <f t="shared" si="5"/>
        <v>2.1064814814814814E-2</v>
      </c>
      <c r="M83">
        <f t="shared" si="6"/>
        <v>15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1175</v>
      </c>
      <c r="H84" s="9" t="s">
        <v>139</v>
      </c>
      <c r="I84" s="3" t="s">
        <v>976</v>
      </c>
      <c r="J84" s="13" t="s">
        <v>1176</v>
      </c>
      <c r="K84" s="14" t="s">
        <v>1177</v>
      </c>
      <c r="L84" s="17">
        <f t="shared" si="5"/>
        <v>1.2569444444444411E-2</v>
      </c>
      <c r="M84">
        <f t="shared" si="6"/>
        <v>16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1178</v>
      </c>
      <c r="H85" s="9" t="s">
        <v>139</v>
      </c>
      <c r="I85" s="3" t="s">
        <v>976</v>
      </c>
      <c r="J85" s="13" t="s">
        <v>1179</v>
      </c>
      <c r="K85" s="14" t="s">
        <v>1180</v>
      </c>
      <c r="L85" s="17">
        <f t="shared" si="5"/>
        <v>1.8842592592592577E-2</v>
      </c>
      <c r="M85">
        <f t="shared" si="6"/>
        <v>16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1181</v>
      </c>
      <c r="H86" s="9" t="s">
        <v>139</v>
      </c>
      <c r="I86" s="3" t="s">
        <v>976</v>
      </c>
      <c r="J86" s="13" t="s">
        <v>1182</v>
      </c>
      <c r="K86" s="14" t="s">
        <v>1183</v>
      </c>
      <c r="L86" s="17">
        <f t="shared" si="5"/>
        <v>1.1064814814814694E-2</v>
      </c>
      <c r="M86">
        <f t="shared" si="6"/>
        <v>17</v>
      </c>
    </row>
    <row r="87" spans="1:13" x14ac:dyDescent="0.25">
      <c r="A87" s="11"/>
      <c r="B87" s="12"/>
      <c r="C87" s="12"/>
      <c r="D87" s="12"/>
      <c r="E87" s="12"/>
      <c r="F87" s="12"/>
      <c r="G87" s="9" t="s">
        <v>1184</v>
      </c>
      <c r="H87" s="9" t="s">
        <v>139</v>
      </c>
      <c r="I87" s="3" t="s">
        <v>976</v>
      </c>
      <c r="J87" s="13" t="s">
        <v>1185</v>
      </c>
      <c r="K87" s="14" t="s">
        <v>1186</v>
      </c>
      <c r="L87" s="17">
        <f t="shared" si="5"/>
        <v>1.3101851851851865E-2</v>
      </c>
      <c r="M87">
        <f t="shared" si="6"/>
        <v>19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1187</v>
      </c>
      <c r="H89" s="9" t="s">
        <v>139</v>
      </c>
      <c r="I89" s="3" t="s">
        <v>976</v>
      </c>
      <c r="J89" s="13" t="s">
        <v>1188</v>
      </c>
      <c r="K89" s="14" t="s">
        <v>1189</v>
      </c>
      <c r="L89" s="17">
        <f t="shared" si="5"/>
        <v>1.5081018518518563E-2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1190</v>
      </c>
      <c r="H90" s="9" t="s">
        <v>139</v>
      </c>
      <c r="I90" s="3" t="s">
        <v>976</v>
      </c>
      <c r="J90" s="13" t="s">
        <v>1191</v>
      </c>
      <c r="K90" s="14" t="s">
        <v>1192</v>
      </c>
      <c r="L90" s="17">
        <f t="shared" si="5"/>
        <v>1.8182870370370363E-2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1193</v>
      </c>
      <c r="H91" s="9" t="s">
        <v>139</v>
      </c>
      <c r="I91" s="3" t="s">
        <v>976</v>
      </c>
      <c r="J91" s="13" t="s">
        <v>1194</v>
      </c>
      <c r="K91" s="14" t="s">
        <v>1195</v>
      </c>
      <c r="L91" s="17">
        <f t="shared" si="5"/>
        <v>1.432870370370376E-2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1196</v>
      </c>
      <c r="H92" s="9" t="s">
        <v>139</v>
      </c>
      <c r="I92" s="3" t="s">
        <v>976</v>
      </c>
      <c r="J92" s="13" t="s">
        <v>1197</v>
      </c>
      <c r="K92" s="14" t="s">
        <v>1198</v>
      </c>
      <c r="L92" s="17">
        <f t="shared" si="5"/>
        <v>1.3854166666666612E-2</v>
      </c>
      <c r="M92">
        <f t="shared" si="6"/>
        <v>18</v>
      </c>
    </row>
    <row r="93" spans="1:13" x14ac:dyDescent="0.25">
      <c r="A93" s="11"/>
      <c r="B93" s="12"/>
      <c r="C93" s="12"/>
      <c r="D93" s="12"/>
      <c r="E93" s="12"/>
      <c r="F93" s="12"/>
      <c r="G93" s="9" t="s">
        <v>1199</v>
      </c>
      <c r="H93" s="9" t="s">
        <v>139</v>
      </c>
      <c r="I93" s="3" t="s">
        <v>976</v>
      </c>
      <c r="J93" s="13" t="s">
        <v>1200</v>
      </c>
      <c r="K93" s="14" t="s">
        <v>1201</v>
      </c>
      <c r="L93" s="17">
        <f t="shared" si="5"/>
        <v>1.5266203703703685E-2</v>
      </c>
      <c r="M93">
        <f t="shared" si="6"/>
        <v>20</v>
      </c>
    </row>
    <row r="94" spans="1:13" x14ac:dyDescent="0.25">
      <c r="A94" s="11"/>
      <c r="B94" s="12"/>
      <c r="C94" s="12"/>
      <c r="D94" s="12"/>
      <c r="E94" s="12"/>
      <c r="F94" s="12"/>
      <c r="G94" s="9" t="s">
        <v>1202</v>
      </c>
      <c r="H94" s="9" t="s">
        <v>139</v>
      </c>
      <c r="I94" s="3" t="s">
        <v>976</v>
      </c>
      <c r="J94" s="13" t="s">
        <v>1203</v>
      </c>
      <c r="K94" s="14" t="s">
        <v>1204</v>
      </c>
      <c r="L94" s="17">
        <f t="shared" si="5"/>
        <v>1.3703703703703662E-2</v>
      </c>
      <c r="M94">
        <f t="shared" si="6"/>
        <v>23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1205</v>
      </c>
      <c r="H96" s="9" t="s">
        <v>139</v>
      </c>
      <c r="I96" s="3" t="s">
        <v>976</v>
      </c>
      <c r="J96" s="13" t="s">
        <v>1206</v>
      </c>
      <c r="K96" s="14" t="s">
        <v>1207</v>
      </c>
      <c r="L96" s="17">
        <f t="shared" si="5"/>
        <v>1.9756944444444452E-2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1208</v>
      </c>
      <c r="H97" s="9" t="s">
        <v>139</v>
      </c>
      <c r="I97" s="3" t="s">
        <v>976</v>
      </c>
      <c r="J97" s="13" t="s">
        <v>1209</v>
      </c>
      <c r="K97" s="14" t="s">
        <v>1210</v>
      </c>
      <c r="L97" s="17">
        <f t="shared" si="5"/>
        <v>2.7187499999999976E-2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1211</v>
      </c>
      <c r="H98" s="9" t="s">
        <v>139</v>
      </c>
      <c r="I98" s="3" t="s">
        <v>976</v>
      </c>
      <c r="J98" s="13" t="s">
        <v>1212</v>
      </c>
      <c r="K98" s="14" t="s">
        <v>1213</v>
      </c>
      <c r="L98" s="17">
        <f t="shared" si="5"/>
        <v>1.5243055555555579E-2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1214</v>
      </c>
      <c r="H99" s="9" t="s">
        <v>139</v>
      </c>
      <c r="I99" s="3" t="s">
        <v>976</v>
      </c>
      <c r="J99" s="13" t="s">
        <v>1215</v>
      </c>
      <c r="K99" s="14" t="s">
        <v>1216</v>
      </c>
      <c r="L99" s="17">
        <f t="shared" si="5"/>
        <v>1.6458333333333353E-2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1217</v>
      </c>
      <c r="H100" s="9" t="s">
        <v>139</v>
      </c>
      <c r="I100" s="3" t="s">
        <v>976</v>
      </c>
      <c r="J100" s="13" t="s">
        <v>1218</v>
      </c>
      <c r="K100" s="14" t="s">
        <v>1219</v>
      </c>
      <c r="L100" s="17">
        <f t="shared" si="5"/>
        <v>2.9421296296296251E-2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1220</v>
      </c>
      <c r="H101" s="9" t="s">
        <v>139</v>
      </c>
      <c r="I101" s="3" t="s">
        <v>976</v>
      </c>
      <c r="J101" s="13" t="s">
        <v>1221</v>
      </c>
      <c r="K101" s="14" t="s">
        <v>1222</v>
      </c>
      <c r="L101" s="17">
        <f t="shared" si="5"/>
        <v>3.5069444444444431E-2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1223</v>
      </c>
      <c r="H102" s="9" t="s">
        <v>139</v>
      </c>
      <c r="I102" s="3" t="s">
        <v>976</v>
      </c>
      <c r="J102" s="13" t="s">
        <v>1224</v>
      </c>
      <c r="K102" s="14" t="s">
        <v>1225</v>
      </c>
      <c r="L102" s="17">
        <f t="shared" si="5"/>
        <v>2.5509259259259232E-2</v>
      </c>
      <c r="M102">
        <f t="shared" si="6"/>
        <v>9</v>
      </c>
    </row>
    <row r="103" spans="1:13" x14ac:dyDescent="0.25">
      <c r="A103" s="11"/>
      <c r="B103" s="12"/>
      <c r="C103" s="9" t="s">
        <v>323</v>
      </c>
      <c r="D103" s="9" t="s">
        <v>324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325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1226</v>
      </c>
      <c r="H105" s="9" t="s">
        <v>139</v>
      </c>
      <c r="I105" s="3" t="s">
        <v>976</v>
      </c>
      <c r="J105" s="13" t="s">
        <v>1227</v>
      </c>
      <c r="K105" s="14" t="s">
        <v>1228</v>
      </c>
      <c r="L105" s="17">
        <f t="shared" si="5"/>
        <v>1.6516203703703686E-2</v>
      </c>
      <c r="M105">
        <f t="shared" si="6"/>
        <v>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1229</v>
      </c>
      <c r="H106" s="9" t="s">
        <v>139</v>
      </c>
      <c r="I106" s="3" t="s">
        <v>976</v>
      </c>
      <c r="J106" s="13" t="s">
        <v>227</v>
      </c>
      <c r="K106" s="14" t="s">
        <v>1230</v>
      </c>
      <c r="L106" s="17">
        <f t="shared" si="5"/>
        <v>2.180555555555555E-2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1231</v>
      </c>
      <c r="H107" s="9" t="s">
        <v>139</v>
      </c>
      <c r="I107" s="3" t="s">
        <v>976</v>
      </c>
      <c r="J107" s="13" t="s">
        <v>1232</v>
      </c>
      <c r="K107" s="14" t="s">
        <v>1233</v>
      </c>
      <c r="L107" s="17">
        <f t="shared" si="5"/>
        <v>3.2187500000000008E-2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1234</v>
      </c>
      <c r="H108" s="9" t="s">
        <v>139</v>
      </c>
      <c r="I108" s="3" t="s">
        <v>976</v>
      </c>
      <c r="J108" s="13" t="s">
        <v>1235</v>
      </c>
      <c r="K108" s="14" t="s">
        <v>1236</v>
      </c>
      <c r="L108" s="17">
        <f t="shared" si="5"/>
        <v>2.3946759259259265E-2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1237</v>
      </c>
      <c r="H109" s="9" t="s">
        <v>139</v>
      </c>
      <c r="I109" s="3" t="s">
        <v>976</v>
      </c>
      <c r="J109" s="13" t="s">
        <v>1238</v>
      </c>
      <c r="K109" s="14" t="s">
        <v>1239</v>
      </c>
      <c r="L109" s="17">
        <f t="shared" si="5"/>
        <v>5.1377314814814834E-2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1240</v>
      </c>
      <c r="H110" s="9" t="s">
        <v>139</v>
      </c>
      <c r="I110" s="3" t="s">
        <v>976</v>
      </c>
      <c r="J110" s="13" t="s">
        <v>1241</v>
      </c>
      <c r="K110" s="14" t="s">
        <v>1242</v>
      </c>
      <c r="L110" s="17">
        <f t="shared" si="5"/>
        <v>5.2858796296296306E-2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1243</v>
      </c>
      <c r="H111" s="9" t="s">
        <v>139</v>
      </c>
      <c r="I111" s="3" t="s">
        <v>976</v>
      </c>
      <c r="J111" s="13" t="s">
        <v>1244</v>
      </c>
      <c r="K111" s="14" t="s">
        <v>1245</v>
      </c>
      <c r="L111" s="17">
        <f t="shared" si="5"/>
        <v>1.5046296296296335E-2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1246</v>
      </c>
      <c r="H112" s="9" t="s">
        <v>139</v>
      </c>
      <c r="I112" s="3" t="s">
        <v>976</v>
      </c>
      <c r="J112" s="13" t="s">
        <v>1247</v>
      </c>
      <c r="K112" s="14" t="s">
        <v>1248</v>
      </c>
      <c r="L112" s="17">
        <f t="shared" si="5"/>
        <v>2.3194444444444406E-2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1249</v>
      </c>
      <c r="H113" s="9" t="s">
        <v>139</v>
      </c>
      <c r="I113" s="3" t="s">
        <v>976</v>
      </c>
      <c r="J113" s="13" t="s">
        <v>1250</v>
      </c>
      <c r="K113" s="14" t="s">
        <v>1251</v>
      </c>
      <c r="L113" s="17">
        <f t="shared" si="5"/>
        <v>3.42824074074074E-2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1252</v>
      </c>
      <c r="H114" s="9" t="s">
        <v>139</v>
      </c>
      <c r="I114" s="3" t="s">
        <v>976</v>
      </c>
      <c r="J114" s="13" t="s">
        <v>1253</v>
      </c>
      <c r="K114" s="14" t="s">
        <v>1254</v>
      </c>
      <c r="L114" s="17">
        <f t="shared" si="5"/>
        <v>3.378472222222223E-2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1255</v>
      </c>
      <c r="H115" s="9" t="s">
        <v>139</v>
      </c>
      <c r="I115" s="3" t="s">
        <v>976</v>
      </c>
      <c r="J115" s="13" t="s">
        <v>1256</v>
      </c>
      <c r="K115" s="14" t="s">
        <v>1257</v>
      </c>
      <c r="L115" s="17">
        <f t="shared" si="5"/>
        <v>3.1203703703703678E-2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1258</v>
      </c>
      <c r="H116" s="9" t="s">
        <v>139</v>
      </c>
      <c r="I116" s="3" t="s">
        <v>976</v>
      </c>
      <c r="J116" s="13" t="s">
        <v>1259</v>
      </c>
      <c r="K116" s="14" t="s">
        <v>1260</v>
      </c>
      <c r="L116" s="17">
        <f t="shared" si="5"/>
        <v>3.2523148148148107E-2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1261</v>
      </c>
      <c r="H117" s="9" t="s">
        <v>139</v>
      </c>
      <c r="I117" s="3" t="s">
        <v>976</v>
      </c>
      <c r="J117" s="13" t="s">
        <v>1262</v>
      </c>
      <c r="K117" s="14" t="s">
        <v>1263</v>
      </c>
      <c r="L117" s="17">
        <f t="shared" si="5"/>
        <v>2.7141203703703709E-2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1264</v>
      </c>
      <c r="H118" s="9" t="s">
        <v>139</v>
      </c>
      <c r="I118" s="3" t="s">
        <v>976</v>
      </c>
      <c r="J118" s="13" t="s">
        <v>1265</v>
      </c>
      <c r="K118" s="14" t="s">
        <v>1266</v>
      </c>
      <c r="L118" s="17">
        <f t="shared" si="5"/>
        <v>2.994212962962961E-2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1267</v>
      </c>
      <c r="H119" s="9" t="s">
        <v>139</v>
      </c>
      <c r="I119" s="3" t="s">
        <v>976</v>
      </c>
      <c r="J119" s="13" t="s">
        <v>1268</v>
      </c>
      <c r="K119" s="14" t="s">
        <v>1269</v>
      </c>
      <c r="L119" s="17">
        <f t="shared" si="5"/>
        <v>1.4976851851851825E-2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1270</v>
      </c>
      <c r="H120" s="9" t="s">
        <v>139</v>
      </c>
      <c r="I120" s="3" t="s">
        <v>976</v>
      </c>
      <c r="J120" s="13" t="s">
        <v>1271</v>
      </c>
      <c r="K120" s="14" t="s">
        <v>1272</v>
      </c>
      <c r="L120" s="17">
        <f t="shared" si="5"/>
        <v>2.5671296296296386E-2</v>
      </c>
      <c r="M120">
        <f t="shared" si="6"/>
        <v>14</v>
      </c>
    </row>
    <row r="121" spans="1:13" x14ac:dyDescent="0.25">
      <c r="A121" s="11"/>
      <c r="B121" s="12"/>
      <c r="C121" s="12"/>
      <c r="D121" s="12"/>
      <c r="E121" s="9" t="s">
        <v>338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1273</v>
      </c>
      <c r="H122" s="9" t="s">
        <v>139</v>
      </c>
      <c r="I122" s="3" t="s">
        <v>976</v>
      </c>
      <c r="J122" s="13" t="s">
        <v>1274</v>
      </c>
      <c r="K122" s="14" t="s">
        <v>1275</v>
      </c>
      <c r="L122" s="17">
        <f t="shared" si="5"/>
        <v>2.3888888888888848E-2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1276</v>
      </c>
      <c r="H123" s="9" t="s">
        <v>139</v>
      </c>
      <c r="I123" s="3" t="s">
        <v>976</v>
      </c>
      <c r="J123" s="13" t="s">
        <v>1277</v>
      </c>
      <c r="K123" s="14" t="s">
        <v>1278</v>
      </c>
      <c r="L123" s="17">
        <f t="shared" si="5"/>
        <v>3.4189814814814812E-2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1279</v>
      </c>
      <c r="H124" s="9" t="s">
        <v>139</v>
      </c>
      <c r="I124" s="3" t="s">
        <v>976</v>
      </c>
      <c r="J124" s="13" t="s">
        <v>1280</v>
      </c>
      <c r="K124" s="14" t="s">
        <v>1281</v>
      </c>
      <c r="L124" s="17">
        <f t="shared" si="5"/>
        <v>1.4594907407407431E-2</v>
      </c>
      <c r="M124">
        <f t="shared" si="6"/>
        <v>14</v>
      </c>
    </row>
    <row r="125" spans="1:13" x14ac:dyDescent="0.25">
      <c r="A125" s="11"/>
      <c r="B125" s="12"/>
      <c r="C125" s="9" t="s">
        <v>178</v>
      </c>
      <c r="D125" s="9" t="s">
        <v>179</v>
      </c>
      <c r="E125" s="9" t="s">
        <v>179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1282</v>
      </c>
      <c r="H126" s="9" t="s">
        <v>139</v>
      </c>
      <c r="I126" s="3" t="s">
        <v>976</v>
      </c>
      <c r="J126" s="13" t="s">
        <v>1283</v>
      </c>
      <c r="K126" s="14" t="s">
        <v>1284</v>
      </c>
      <c r="L126" s="17">
        <f t="shared" si="5"/>
        <v>3.2372685185185213E-2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1285</v>
      </c>
      <c r="H127" s="9" t="s">
        <v>139</v>
      </c>
      <c r="I127" s="3" t="s">
        <v>976</v>
      </c>
      <c r="J127" s="13" t="s">
        <v>1286</v>
      </c>
      <c r="K127" s="14" t="s">
        <v>1287</v>
      </c>
      <c r="L127" s="17">
        <f t="shared" si="5"/>
        <v>1.4212962962962927E-2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1288</v>
      </c>
      <c r="H128" s="9" t="s">
        <v>139</v>
      </c>
      <c r="I128" s="3" t="s">
        <v>976</v>
      </c>
      <c r="J128" s="13" t="s">
        <v>1289</v>
      </c>
      <c r="K128" s="14" t="s">
        <v>1290</v>
      </c>
      <c r="L128" s="17">
        <f t="shared" si="5"/>
        <v>1.4664351851851665E-2</v>
      </c>
      <c r="M128">
        <f t="shared" si="6"/>
        <v>21</v>
      </c>
    </row>
    <row r="129" spans="1:13" x14ac:dyDescent="0.25">
      <c r="A129" s="11"/>
      <c r="B129" s="12"/>
      <c r="C129" s="9" t="s">
        <v>114</v>
      </c>
      <c r="D129" s="9" t="s">
        <v>115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115</v>
      </c>
      <c r="F130" s="9" t="s">
        <v>15</v>
      </c>
      <c r="G130" s="9" t="s">
        <v>1291</v>
      </c>
      <c r="H130" s="9" t="s">
        <v>139</v>
      </c>
      <c r="I130" s="3" t="s">
        <v>976</v>
      </c>
      <c r="J130" s="13" t="s">
        <v>1292</v>
      </c>
      <c r="K130" s="14" t="s">
        <v>1293</v>
      </c>
      <c r="L130" s="17">
        <f t="shared" si="5"/>
        <v>1.3333333333333308E-2</v>
      </c>
      <c r="M130">
        <f t="shared" si="6"/>
        <v>22</v>
      </c>
    </row>
    <row r="131" spans="1:13" x14ac:dyDescent="0.25">
      <c r="A131" s="11"/>
      <c r="B131" s="12"/>
      <c r="C131" s="12"/>
      <c r="D131" s="12"/>
      <c r="E131" s="9" t="s">
        <v>190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1294</v>
      </c>
      <c r="H132" s="9" t="s">
        <v>139</v>
      </c>
      <c r="I132" s="3" t="s">
        <v>976</v>
      </c>
      <c r="J132" s="13" t="s">
        <v>1295</v>
      </c>
      <c r="K132" s="14" t="s">
        <v>1296</v>
      </c>
      <c r="L132" s="17">
        <f t="shared" ref="L132:L194" si="7">K132-J132</f>
        <v>1.873842592592595E-2</v>
      </c>
      <c r="M132">
        <f t="shared" ref="M132:M194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1297</v>
      </c>
      <c r="H133" s="9" t="s">
        <v>139</v>
      </c>
      <c r="I133" s="3" t="s">
        <v>976</v>
      </c>
      <c r="J133" s="13" t="s">
        <v>1298</v>
      </c>
      <c r="K133" s="14" t="s">
        <v>1299</v>
      </c>
      <c r="L133" s="17">
        <f t="shared" si="7"/>
        <v>1.2546296296296333E-2</v>
      </c>
      <c r="M133">
        <f t="shared" si="8"/>
        <v>23</v>
      </c>
    </row>
    <row r="134" spans="1:13" x14ac:dyDescent="0.25">
      <c r="A134" s="11"/>
      <c r="B134" s="12"/>
      <c r="C134" s="9" t="s">
        <v>384</v>
      </c>
      <c r="D134" s="9" t="s">
        <v>385</v>
      </c>
      <c r="E134" s="9" t="s">
        <v>385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1300</v>
      </c>
      <c r="H135" s="9" t="s">
        <v>139</v>
      </c>
      <c r="I135" s="3" t="s">
        <v>976</v>
      </c>
      <c r="J135" s="13" t="s">
        <v>1301</v>
      </c>
      <c r="K135" s="14" t="s">
        <v>1302</v>
      </c>
      <c r="L135" s="17">
        <f t="shared" si="7"/>
        <v>2.3449074074074067E-2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1303</v>
      </c>
      <c r="H136" s="9" t="s">
        <v>139</v>
      </c>
      <c r="I136" s="3" t="s">
        <v>976</v>
      </c>
      <c r="J136" s="13" t="s">
        <v>1304</v>
      </c>
      <c r="K136" s="14" t="s">
        <v>1305</v>
      </c>
      <c r="L136" s="17">
        <f t="shared" si="7"/>
        <v>3.7291666666666723E-2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1306</v>
      </c>
      <c r="H137" s="9" t="s">
        <v>139</v>
      </c>
      <c r="I137" s="3" t="s">
        <v>976</v>
      </c>
      <c r="J137" s="13" t="s">
        <v>1307</v>
      </c>
      <c r="K137" s="14" t="s">
        <v>1308</v>
      </c>
      <c r="L137" s="17">
        <f t="shared" si="7"/>
        <v>2.987268518518521E-2</v>
      </c>
      <c r="M137">
        <f t="shared" si="8"/>
        <v>11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1309</v>
      </c>
      <c r="H138" s="9" t="s">
        <v>139</v>
      </c>
      <c r="I138" s="3" t="s">
        <v>976</v>
      </c>
      <c r="J138" s="13" t="s">
        <v>1310</v>
      </c>
      <c r="K138" s="14" t="s">
        <v>1311</v>
      </c>
      <c r="L138" s="17">
        <f t="shared" si="7"/>
        <v>1.6574074074074185E-2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1312</v>
      </c>
      <c r="H140" s="9" t="s">
        <v>139</v>
      </c>
      <c r="I140" s="3" t="s">
        <v>976</v>
      </c>
      <c r="J140" s="13" t="s">
        <v>1313</v>
      </c>
      <c r="K140" s="14" t="s">
        <v>1314</v>
      </c>
      <c r="L140" s="17">
        <f t="shared" si="7"/>
        <v>1.6134259259259154E-2</v>
      </c>
      <c r="M140">
        <f t="shared" si="8"/>
        <v>16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1315</v>
      </c>
      <c r="H141" s="9" t="s">
        <v>139</v>
      </c>
      <c r="I141" s="3" t="s">
        <v>976</v>
      </c>
      <c r="J141" s="13" t="s">
        <v>1316</v>
      </c>
      <c r="K141" s="14" t="s">
        <v>1317</v>
      </c>
      <c r="L141" s="17">
        <f t="shared" si="7"/>
        <v>2.3067129629629535E-2</v>
      </c>
      <c r="M141">
        <f t="shared" si="8"/>
        <v>16</v>
      </c>
    </row>
    <row r="142" spans="1:13" x14ac:dyDescent="0.25">
      <c r="A142" s="11"/>
      <c r="B142" s="12"/>
      <c r="C142" s="9" t="s">
        <v>1318</v>
      </c>
      <c r="D142" s="9" t="s">
        <v>1319</v>
      </c>
      <c r="E142" s="9" t="s">
        <v>1319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1320</v>
      </c>
      <c r="H143" s="9" t="s">
        <v>139</v>
      </c>
      <c r="I143" s="3" t="s">
        <v>976</v>
      </c>
      <c r="J143" s="13" t="s">
        <v>1321</v>
      </c>
      <c r="K143" s="14" t="s">
        <v>1322</v>
      </c>
      <c r="L143" s="17">
        <f t="shared" si="7"/>
        <v>2.6296296296296262E-2</v>
      </c>
      <c r="M143">
        <f t="shared" si="8"/>
        <v>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1323</v>
      </c>
      <c r="H144" s="9" t="s">
        <v>139</v>
      </c>
      <c r="I144" s="3" t="s">
        <v>976</v>
      </c>
      <c r="J144" s="13" t="s">
        <v>1324</v>
      </c>
      <c r="K144" s="14" t="s">
        <v>1325</v>
      </c>
      <c r="L144" s="17">
        <f t="shared" si="7"/>
        <v>1.7037037037037073E-2</v>
      </c>
      <c r="M144">
        <f t="shared" si="8"/>
        <v>18</v>
      </c>
    </row>
    <row r="145" spans="1:13" x14ac:dyDescent="0.25">
      <c r="A145" s="11"/>
      <c r="B145" s="12"/>
      <c r="C145" s="9" t="s">
        <v>400</v>
      </c>
      <c r="D145" s="9" t="s">
        <v>401</v>
      </c>
      <c r="E145" s="9" t="s">
        <v>401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1326</v>
      </c>
      <c r="H146" s="9" t="s">
        <v>139</v>
      </c>
      <c r="I146" s="3" t="s">
        <v>976</v>
      </c>
      <c r="J146" s="13" t="s">
        <v>1327</v>
      </c>
      <c r="K146" s="14" t="s">
        <v>1328</v>
      </c>
      <c r="L146" s="17">
        <f t="shared" si="7"/>
        <v>1.9398148148148137E-2</v>
      </c>
      <c r="M146">
        <f t="shared" si="8"/>
        <v>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1329</v>
      </c>
      <c r="H147" s="9" t="s">
        <v>139</v>
      </c>
      <c r="I147" s="3" t="s">
        <v>976</v>
      </c>
      <c r="J147" s="13" t="s">
        <v>1330</v>
      </c>
      <c r="K147" s="14" t="s">
        <v>1331</v>
      </c>
      <c r="L147" s="17">
        <f t="shared" si="7"/>
        <v>3.0740740740740735E-2</v>
      </c>
      <c r="M147">
        <f t="shared" si="8"/>
        <v>6</v>
      </c>
    </row>
    <row r="148" spans="1:13" x14ac:dyDescent="0.25">
      <c r="A148" s="11"/>
      <c r="B148" s="12"/>
      <c r="C148" s="9" t="s">
        <v>64</v>
      </c>
      <c r="D148" s="9" t="s">
        <v>65</v>
      </c>
      <c r="E148" s="10" t="s">
        <v>12</v>
      </c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9" t="s">
        <v>66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1332</v>
      </c>
      <c r="H150" s="9" t="s">
        <v>139</v>
      </c>
      <c r="I150" s="3" t="s">
        <v>976</v>
      </c>
      <c r="J150" s="13" t="s">
        <v>1333</v>
      </c>
      <c r="K150" s="14" t="s">
        <v>1334</v>
      </c>
      <c r="L150" s="17">
        <f t="shared" si="7"/>
        <v>1.9085648148148115E-2</v>
      </c>
      <c r="M150">
        <f t="shared" si="8"/>
        <v>7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1335</v>
      </c>
      <c r="H151" s="9" t="s">
        <v>409</v>
      </c>
      <c r="I151" s="3" t="s">
        <v>976</v>
      </c>
      <c r="J151" s="13" t="s">
        <v>1336</v>
      </c>
      <c r="K151" s="14" t="s">
        <v>1337</v>
      </c>
      <c r="L151" s="17">
        <f t="shared" si="7"/>
        <v>3.1631944444444504E-2</v>
      </c>
      <c r="M151">
        <f t="shared" si="8"/>
        <v>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1338</v>
      </c>
      <c r="H152" s="9" t="s">
        <v>409</v>
      </c>
      <c r="I152" s="3" t="s">
        <v>976</v>
      </c>
      <c r="J152" s="13" t="s">
        <v>1339</v>
      </c>
      <c r="K152" s="14" t="s">
        <v>1340</v>
      </c>
      <c r="L152" s="17">
        <f t="shared" si="7"/>
        <v>3.5312500000000024E-2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1341</v>
      </c>
      <c r="H153" s="9" t="s">
        <v>409</v>
      </c>
      <c r="I153" s="3" t="s">
        <v>976</v>
      </c>
      <c r="J153" s="13" t="s">
        <v>1342</v>
      </c>
      <c r="K153" s="14" t="s">
        <v>1343</v>
      </c>
      <c r="L153" s="17">
        <f t="shared" si="7"/>
        <v>3.2129629629629619E-2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1344</v>
      </c>
      <c r="H154" s="9" t="s">
        <v>409</v>
      </c>
      <c r="I154" s="3" t="s">
        <v>976</v>
      </c>
      <c r="J154" s="13" t="s">
        <v>1345</v>
      </c>
      <c r="K154" s="14" t="s">
        <v>1346</v>
      </c>
      <c r="L154" s="17">
        <f t="shared" si="7"/>
        <v>3.1932870370370403E-2</v>
      </c>
      <c r="M154">
        <f t="shared" si="8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1347</v>
      </c>
      <c r="H155" s="9" t="s">
        <v>409</v>
      </c>
      <c r="I155" s="3" t="s">
        <v>976</v>
      </c>
      <c r="J155" s="13" t="s">
        <v>1348</v>
      </c>
      <c r="K155" s="14" t="s">
        <v>1349</v>
      </c>
      <c r="L155" s="17">
        <f t="shared" si="7"/>
        <v>3.5995370370370372E-2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1350</v>
      </c>
      <c r="H156" s="9" t="s">
        <v>409</v>
      </c>
      <c r="I156" s="3" t="s">
        <v>976</v>
      </c>
      <c r="J156" s="13" t="s">
        <v>1351</v>
      </c>
      <c r="K156" s="14" t="s">
        <v>1352</v>
      </c>
      <c r="L156" s="17">
        <f t="shared" si="7"/>
        <v>4.8055555555555518E-2</v>
      </c>
      <c r="M156">
        <f t="shared" si="8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1353</v>
      </c>
      <c r="H157" s="9" t="s">
        <v>139</v>
      </c>
      <c r="I157" s="3" t="s">
        <v>976</v>
      </c>
      <c r="J157" s="13" t="s">
        <v>1354</v>
      </c>
      <c r="K157" s="14" t="s">
        <v>1355</v>
      </c>
      <c r="L157" s="17">
        <f t="shared" si="7"/>
        <v>1.6574074074074074E-2</v>
      </c>
      <c r="M157">
        <f t="shared" si="8"/>
        <v>13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1356</v>
      </c>
      <c r="H158" s="9" t="s">
        <v>409</v>
      </c>
      <c r="I158" s="3" t="s">
        <v>976</v>
      </c>
      <c r="J158" s="13" t="s">
        <v>1357</v>
      </c>
      <c r="K158" s="14" t="s">
        <v>1358</v>
      </c>
      <c r="L158" s="17">
        <f t="shared" si="7"/>
        <v>2.6122685185185235E-2</v>
      </c>
      <c r="M158">
        <f t="shared" si="8"/>
        <v>15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1359</v>
      </c>
      <c r="H159" s="9" t="s">
        <v>409</v>
      </c>
      <c r="I159" s="3" t="s">
        <v>976</v>
      </c>
      <c r="J159" s="13" t="s">
        <v>1360</v>
      </c>
      <c r="K159" s="14" t="s">
        <v>1361</v>
      </c>
      <c r="L159" s="17">
        <f t="shared" si="7"/>
        <v>1.7650462962963021E-2</v>
      </c>
      <c r="M159">
        <f t="shared" si="8"/>
        <v>15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1362</v>
      </c>
      <c r="H160" s="9" t="s">
        <v>139</v>
      </c>
      <c r="I160" s="3" t="s">
        <v>976</v>
      </c>
      <c r="J160" s="13" t="s">
        <v>1363</v>
      </c>
      <c r="K160" s="14" t="s">
        <v>1364</v>
      </c>
      <c r="L160" s="17">
        <f t="shared" si="7"/>
        <v>1.4375000000000138E-2</v>
      </c>
      <c r="M160">
        <f t="shared" si="8"/>
        <v>17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1365</v>
      </c>
      <c r="H161" s="9" t="s">
        <v>409</v>
      </c>
      <c r="I161" s="3" t="s">
        <v>976</v>
      </c>
      <c r="J161" s="13" t="s">
        <v>1366</v>
      </c>
      <c r="K161" s="14" t="s">
        <v>1367</v>
      </c>
      <c r="L161" s="17">
        <f t="shared" si="7"/>
        <v>1.4849537037037064E-2</v>
      </c>
      <c r="M161">
        <f t="shared" si="8"/>
        <v>21</v>
      </c>
    </row>
    <row r="162" spans="1:13" x14ac:dyDescent="0.25">
      <c r="A162" s="11"/>
      <c r="B162" s="12"/>
      <c r="C162" s="12"/>
      <c r="D162" s="12"/>
      <c r="E162" s="9" t="s">
        <v>65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1368</v>
      </c>
      <c r="H163" s="9" t="s">
        <v>409</v>
      </c>
      <c r="I163" s="3" t="s">
        <v>976</v>
      </c>
      <c r="J163" s="13" t="s">
        <v>1369</v>
      </c>
      <c r="K163" s="14" t="s">
        <v>1370</v>
      </c>
      <c r="L163" s="17">
        <f t="shared" si="7"/>
        <v>2.135416666666673E-2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1371</v>
      </c>
      <c r="H164" s="9" t="s">
        <v>409</v>
      </c>
      <c r="I164" s="3" t="s">
        <v>976</v>
      </c>
      <c r="J164" s="13" t="s">
        <v>1372</v>
      </c>
      <c r="K164" s="14" t="s">
        <v>1373</v>
      </c>
      <c r="L164" s="17">
        <f t="shared" si="7"/>
        <v>2.2372685185185204E-2</v>
      </c>
      <c r="M164">
        <f t="shared" si="8"/>
        <v>17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1374</v>
      </c>
      <c r="H165" s="9" t="s">
        <v>409</v>
      </c>
      <c r="I165" s="3" t="s">
        <v>976</v>
      </c>
      <c r="J165" s="13" t="s">
        <v>1375</v>
      </c>
      <c r="K165" s="14" t="s">
        <v>1376</v>
      </c>
      <c r="L165" s="17">
        <f t="shared" si="7"/>
        <v>2.2592592592592609E-2</v>
      </c>
      <c r="M165">
        <f t="shared" si="8"/>
        <v>17</v>
      </c>
    </row>
    <row r="166" spans="1:13" x14ac:dyDescent="0.25">
      <c r="A166" s="11"/>
      <c r="B166" s="12"/>
      <c r="C166" s="9" t="s">
        <v>441</v>
      </c>
      <c r="D166" s="9" t="s">
        <v>442</v>
      </c>
      <c r="E166" s="9" t="s">
        <v>442</v>
      </c>
      <c r="F166" s="9" t="s">
        <v>15</v>
      </c>
      <c r="G166" s="9" t="s">
        <v>1377</v>
      </c>
      <c r="H166" s="9" t="s">
        <v>139</v>
      </c>
      <c r="I166" s="3" t="s">
        <v>976</v>
      </c>
      <c r="J166" s="13" t="s">
        <v>1378</v>
      </c>
      <c r="K166" s="14" t="s">
        <v>1379</v>
      </c>
      <c r="L166" s="17">
        <f t="shared" si="7"/>
        <v>3.9918981481481486E-2</v>
      </c>
      <c r="M166">
        <f t="shared" si="8"/>
        <v>10</v>
      </c>
    </row>
    <row r="167" spans="1:13" x14ac:dyDescent="0.25">
      <c r="A167" s="11"/>
      <c r="B167" s="12"/>
      <c r="C167" s="9" t="s">
        <v>202</v>
      </c>
      <c r="D167" s="9" t="s">
        <v>203</v>
      </c>
      <c r="E167" s="9" t="s">
        <v>203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1380</v>
      </c>
      <c r="H168" s="9" t="s">
        <v>139</v>
      </c>
      <c r="I168" s="3" t="s">
        <v>976</v>
      </c>
      <c r="J168" s="13" t="s">
        <v>1381</v>
      </c>
      <c r="K168" s="14" t="s">
        <v>1382</v>
      </c>
      <c r="L168" s="17">
        <f t="shared" si="7"/>
        <v>1.4247685185185183E-2</v>
      </c>
      <c r="M168">
        <f t="shared" si="8"/>
        <v>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1383</v>
      </c>
      <c r="H169" s="9" t="s">
        <v>139</v>
      </c>
      <c r="I169" s="3" t="s">
        <v>976</v>
      </c>
      <c r="J169" s="13" t="s">
        <v>1384</v>
      </c>
      <c r="K169" s="14" t="s">
        <v>1385</v>
      </c>
      <c r="L169" s="17">
        <f t="shared" si="7"/>
        <v>1.5856481481481527E-2</v>
      </c>
      <c r="M169">
        <f t="shared" si="8"/>
        <v>4</v>
      </c>
    </row>
    <row r="170" spans="1:13" x14ac:dyDescent="0.25">
      <c r="A170" s="3" t="s">
        <v>869</v>
      </c>
      <c r="B170" s="9" t="s">
        <v>870</v>
      </c>
      <c r="C170" s="9" t="s">
        <v>871</v>
      </c>
      <c r="D170" s="9" t="s">
        <v>872</v>
      </c>
      <c r="E170" s="9" t="s">
        <v>872</v>
      </c>
      <c r="F170" s="9" t="s">
        <v>873</v>
      </c>
      <c r="G170" s="9" t="s">
        <v>1386</v>
      </c>
      <c r="H170" s="9" t="s">
        <v>139</v>
      </c>
      <c r="I170" s="3" t="s">
        <v>976</v>
      </c>
      <c r="J170" s="13" t="s">
        <v>1387</v>
      </c>
      <c r="K170" s="14" t="s">
        <v>1388</v>
      </c>
      <c r="L170" s="17">
        <f t="shared" si="7"/>
        <v>4.3090277777777741E-2</v>
      </c>
      <c r="M170">
        <f t="shared" si="8"/>
        <v>8</v>
      </c>
    </row>
    <row r="171" spans="1:13" x14ac:dyDescent="0.25">
      <c r="A171" s="3" t="s">
        <v>463</v>
      </c>
      <c r="B171" s="9" t="s">
        <v>464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882</v>
      </c>
      <c r="D172" s="9" t="s">
        <v>883</v>
      </c>
      <c r="E172" s="9" t="s">
        <v>883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1389</v>
      </c>
      <c r="H173" s="9" t="s">
        <v>139</v>
      </c>
      <c r="I173" s="3" t="s">
        <v>976</v>
      </c>
      <c r="J173" s="13" t="s">
        <v>1390</v>
      </c>
      <c r="K173" s="14" t="s">
        <v>1391</v>
      </c>
      <c r="L173" s="17">
        <f t="shared" si="7"/>
        <v>2.3472222222222228E-2</v>
      </c>
      <c r="M173">
        <f t="shared" si="8"/>
        <v>4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1392</v>
      </c>
      <c r="H174" s="9" t="s">
        <v>139</v>
      </c>
      <c r="I174" s="3" t="s">
        <v>976</v>
      </c>
      <c r="J174" s="13" t="s">
        <v>1393</v>
      </c>
      <c r="K174" s="14" t="s">
        <v>1394</v>
      </c>
      <c r="L174" s="17">
        <f t="shared" si="7"/>
        <v>3.8842592592592595E-2</v>
      </c>
      <c r="M174">
        <f t="shared" si="8"/>
        <v>8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1395</v>
      </c>
      <c r="H175" s="9" t="s">
        <v>139</v>
      </c>
      <c r="I175" s="3" t="s">
        <v>976</v>
      </c>
      <c r="J175" s="13" t="s">
        <v>1396</v>
      </c>
      <c r="K175" s="14" t="s">
        <v>1397</v>
      </c>
      <c r="L175" s="17">
        <f t="shared" si="7"/>
        <v>2.3101851851851873E-2</v>
      </c>
      <c r="M175">
        <f t="shared" si="8"/>
        <v>12</v>
      </c>
    </row>
    <row r="176" spans="1:13" x14ac:dyDescent="0.25">
      <c r="A176" s="11"/>
      <c r="B176" s="12"/>
      <c r="C176" s="9" t="s">
        <v>896</v>
      </c>
      <c r="D176" s="9" t="s">
        <v>897</v>
      </c>
      <c r="E176" s="9" t="s">
        <v>898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1398</v>
      </c>
      <c r="H177" s="9" t="s">
        <v>139</v>
      </c>
      <c r="I177" s="3" t="s">
        <v>976</v>
      </c>
      <c r="J177" s="13" t="s">
        <v>1399</v>
      </c>
      <c r="K177" s="14" t="s">
        <v>1400</v>
      </c>
      <c r="L177" s="17">
        <f t="shared" si="7"/>
        <v>2.5219907407407427E-2</v>
      </c>
      <c r="M177">
        <f t="shared" si="8"/>
        <v>4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1401</v>
      </c>
      <c r="H178" s="9" t="s">
        <v>139</v>
      </c>
      <c r="I178" s="3" t="s">
        <v>976</v>
      </c>
      <c r="J178" s="13" t="s">
        <v>1402</v>
      </c>
      <c r="K178" s="14" t="s">
        <v>1403</v>
      </c>
      <c r="L178" s="17">
        <f t="shared" si="7"/>
        <v>2.6956018518518532E-2</v>
      </c>
      <c r="M178">
        <f t="shared" si="8"/>
        <v>8</v>
      </c>
    </row>
    <row r="179" spans="1:13" x14ac:dyDescent="0.25">
      <c r="A179" s="11"/>
      <c r="B179" s="12"/>
      <c r="C179" s="9" t="s">
        <v>908</v>
      </c>
      <c r="D179" s="9" t="s">
        <v>909</v>
      </c>
      <c r="E179" s="9" t="s">
        <v>910</v>
      </c>
      <c r="F179" s="9" t="s">
        <v>15</v>
      </c>
      <c r="G179" s="9" t="s">
        <v>1404</v>
      </c>
      <c r="H179" s="9" t="s">
        <v>139</v>
      </c>
      <c r="I179" s="3" t="s">
        <v>976</v>
      </c>
      <c r="J179" s="13" t="s">
        <v>1405</v>
      </c>
      <c r="K179" s="14" t="s">
        <v>1406</v>
      </c>
      <c r="L179" s="17">
        <f t="shared" si="7"/>
        <v>3.5879629629629595E-2</v>
      </c>
      <c r="M179">
        <f t="shared" si="8"/>
        <v>10</v>
      </c>
    </row>
    <row r="180" spans="1:13" x14ac:dyDescent="0.25">
      <c r="A180" s="11"/>
      <c r="B180" s="12"/>
      <c r="C180" s="9" t="s">
        <v>1407</v>
      </c>
      <c r="D180" s="9" t="s">
        <v>1408</v>
      </c>
      <c r="E180" s="9" t="s">
        <v>1409</v>
      </c>
      <c r="F180" s="9" t="s">
        <v>15</v>
      </c>
      <c r="G180" s="9" t="s">
        <v>1410</v>
      </c>
      <c r="H180" s="9" t="s">
        <v>139</v>
      </c>
      <c r="I180" s="3" t="s">
        <v>976</v>
      </c>
      <c r="J180" s="13" t="s">
        <v>1411</v>
      </c>
      <c r="K180" s="14" t="s">
        <v>1412</v>
      </c>
      <c r="L180" s="17">
        <f t="shared" si="7"/>
        <v>1.9525462962962981E-2</v>
      </c>
      <c r="M180">
        <f t="shared" si="8"/>
        <v>14</v>
      </c>
    </row>
    <row r="181" spans="1:13" x14ac:dyDescent="0.25">
      <c r="A181" s="11"/>
      <c r="B181" s="12"/>
      <c r="C181" s="9" t="s">
        <v>479</v>
      </c>
      <c r="D181" s="9" t="s">
        <v>480</v>
      </c>
      <c r="E181" s="9" t="s">
        <v>481</v>
      </c>
      <c r="F181" s="9" t="s">
        <v>15</v>
      </c>
      <c r="G181" s="10" t="s">
        <v>12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1413</v>
      </c>
      <c r="H182" s="9" t="s">
        <v>139</v>
      </c>
      <c r="I182" s="3" t="s">
        <v>976</v>
      </c>
      <c r="J182" s="13" t="s">
        <v>1414</v>
      </c>
      <c r="K182" s="14" t="s">
        <v>1415</v>
      </c>
      <c r="L182" s="17">
        <f t="shared" si="7"/>
        <v>2.0682870370370365E-2</v>
      </c>
      <c r="M182">
        <f t="shared" si="8"/>
        <v>8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1416</v>
      </c>
      <c r="H183" s="9" t="s">
        <v>139</v>
      </c>
      <c r="I183" s="3" t="s">
        <v>976</v>
      </c>
      <c r="J183" s="13" t="s">
        <v>1417</v>
      </c>
      <c r="K183" s="14" t="s">
        <v>1418</v>
      </c>
      <c r="L183" s="17">
        <f t="shared" si="7"/>
        <v>3.6435185185185126E-2</v>
      </c>
      <c r="M183">
        <f t="shared" si="8"/>
        <v>11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1419</v>
      </c>
      <c r="H184" s="9" t="s">
        <v>139</v>
      </c>
      <c r="I184" s="3" t="s">
        <v>976</v>
      </c>
      <c r="J184" s="13" t="s">
        <v>1420</v>
      </c>
      <c r="K184" s="14" t="s">
        <v>1421</v>
      </c>
      <c r="L184" s="17">
        <f t="shared" si="7"/>
        <v>2.8263888888888977E-2</v>
      </c>
      <c r="M184">
        <f t="shared" si="8"/>
        <v>14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1422</v>
      </c>
      <c r="H185" s="9" t="s">
        <v>139</v>
      </c>
      <c r="I185" s="3" t="s">
        <v>976</v>
      </c>
      <c r="J185" s="13" t="s">
        <v>1423</v>
      </c>
      <c r="K185" s="14" t="s">
        <v>1424</v>
      </c>
      <c r="L185" s="17">
        <f t="shared" si="7"/>
        <v>1.6111111111111076E-2</v>
      </c>
      <c r="M185">
        <f t="shared" si="8"/>
        <v>18</v>
      </c>
    </row>
    <row r="186" spans="1:13" x14ac:dyDescent="0.25">
      <c r="A186" s="11"/>
      <c r="B186" s="12"/>
      <c r="C186" s="9" t="s">
        <v>465</v>
      </c>
      <c r="D186" s="9" t="s">
        <v>466</v>
      </c>
      <c r="E186" s="9" t="s">
        <v>467</v>
      </c>
      <c r="F186" s="9" t="s">
        <v>15</v>
      </c>
      <c r="G186" s="9" t="s">
        <v>1425</v>
      </c>
      <c r="H186" s="9" t="s">
        <v>139</v>
      </c>
      <c r="I186" s="3" t="s">
        <v>976</v>
      </c>
      <c r="J186" s="13" t="s">
        <v>1426</v>
      </c>
      <c r="K186" s="14" t="s">
        <v>1427</v>
      </c>
      <c r="L186" s="17">
        <f t="shared" si="7"/>
        <v>3.2546296296296351E-2</v>
      </c>
      <c r="M186">
        <f t="shared" si="8"/>
        <v>10</v>
      </c>
    </row>
    <row r="187" spans="1:13" x14ac:dyDescent="0.25">
      <c r="A187" s="3" t="s">
        <v>477</v>
      </c>
      <c r="B187" s="9" t="s">
        <v>478</v>
      </c>
      <c r="C187" s="10" t="s">
        <v>12</v>
      </c>
      <c r="D187" s="5"/>
      <c r="E187" s="5"/>
      <c r="F187" s="5"/>
      <c r="G187" s="5"/>
      <c r="H187" s="5"/>
      <c r="I187" s="6"/>
      <c r="J187" s="7"/>
      <c r="K187" s="8"/>
    </row>
    <row r="188" spans="1:13" x14ac:dyDescent="0.25">
      <c r="A188" s="11"/>
      <c r="B188" s="12"/>
      <c r="C188" s="9" t="s">
        <v>929</v>
      </c>
      <c r="D188" s="9" t="s">
        <v>930</v>
      </c>
      <c r="E188" s="9" t="s">
        <v>931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1428</v>
      </c>
      <c r="H189" s="9" t="s">
        <v>42</v>
      </c>
      <c r="I189" s="3" t="s">
        <v>976</v>
      </c>
      <c r="J189" s="13" t="s">
        <v>1429</v>
      </c>
      <c r="K189" s="14" t="s">
        <v>1430</v>
      </c>
      <c r="L189" s="17">
        <f t="shared" si="7"/>
        <v>4.9479166666666685E-2</v>
      </c>
      <c r="M189">
        <f t="shared" si="8"/>
        <v>9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1431</v>
      </c>
      <c r="H190" s="9" t="s">
        <v>42</v>
      </c>
      <c r="I190" s="3" t="s">
        <v>976</v>
      </c>
      <c r="J190" s="13" t="s">
        <v>1432</v>
      </c>
      <c r="K190" s="14" t="s">
        <v>1433</v>
      </c>
      <c r="L190" s="17">
        <f t="shared" si="7"/>
        <v>4.5520833333333344E-2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1434</v>
      </c>
      <c r="H191" s="9" t="s">
        <v>42</v>
      </c>
      <c r="I191" s="3" t="s">
        <v>976</v>
      </c>
      <c r="J191" s="13" t="s">
        <v>1435</v>
      </c>
      <c r="K191" s="14" t="s">
        <v>1436</v>
      </c>
      <c r="L191" s="17">
        <f t="shared" si="7"/>
        <v>1.9999999999999907E-2</v>
      </c>
      <c r="M191">
        <f t="shared" si="8"/>
        <v>13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1437</v>
      </c>
      <c r="H192" s="9" t="s">
        <v>42</v>
      </c>
      <c r="I192" s="3" t="s">
        <v>976</v>
      </c>
      <c r="J192" s="13" t="s">
        <v>1438</v>
      </c>
      <c r="K192" s="14" t="s">
        <v>1439</v>
      </c>
      <c r="L192" s="17">
        <f t="shared" si="7"/>
        <v>3.6284722222222232E-2</v>
      </c>
      <c r="M192">
        <f t="shared" si="8"/>
        <v>14</v>
      </c>
    </row>
    <row r="193" spans="1:13" x14ac:dyDescent="0.25">
      <c r="A193" s="11"/>
      <c r="B193" s="12"/>
      <c r="C193" s="9" t="s">
        <v>1440</v>
      </c>
      <c r="D193" s="9" t="s">
        <v>1441</v>
      </c>
      <c r="E193" s="9" t="s">
        <v>1442</v>
      </c>
      <c r="F193" s="9" t="s">
        <v>15</v>
      </c>
      <c r="G193" s="9" t="s">
        <v>1443</v>
      </c>
      <c r="H193" s="9" t="s">
        <v>42</v>
      </c>
      <c r="I193" s="3" t="s">
        <v>976</v>
      </c>
      <c r="J193" s="13" t="s">
        <v>1444</v>
      </c>
      <c r="K193" s="14" t="s">
        <v>1445</v>
      </c>
      <c r="L193" s="17">
        <f t="shared" si="7"/>
        <v>4.049768518518515E-2</v>
      </c>
      <c r="M193">
        <f t="shared" si="8"/>
        <v>14</v>
      </c>
    </row>
    <row r="194" spans="1:13" x14ac:dyDescent="0.25">
      <c r="A194" s="11"/>
      <c r="B194" s="12"/>
      <c r="C194" s="9" t="s">
        <v>944</v>
      </c>
      <c r="D194" s="9" t="s">
        <v>945</v>
      </c>
      <c r="E194" s="9" t="s">
        <v>946</v>
      </c>
      <c r="F194" s="9" t="s">
        <v>15</v>
      </c>
      <c r="G194" s="9" t="s">
        <v>1446</v>
      </c>
      <c r="H194" s="9" t="s">
        <v>42</v>
      </c>
      <c r="I194" s="3" t="s">
        <v>976</v>
      </c>
      <c r="J194" s="13" t="s">
        <v>1447</v>
      </c>
      <c r="K194" s="14" t="s">
        <v>1448</v>
      </c>
      <c r="L194" s="17">
        <f t="shared" si="7"/>
        <v>2.5775462962962958E-2</v>
      </c>
      <c r="M194">
        <f t="shared" si="8"/>
        <v>15</v>
      </c>
    </row>
    <row r="195" spans="1:13" x14ac:dyDescent="0.25">
      <c r="A195" s="11"/>
      <c r="B195" s="12"/>
      <c r="C195" s="9" t="s">
        <v>956</v>
      </c>
      <c r="D195" s="9" t="s">
        <v>957</v>
      </c>
      <c r="E195" s="9" t="s">
        <v>958</v>
      </c>
      <c r="F195" s="9" t="s">
        <v>15</v>
      </c>
      <c r="G195" s="9" t="s">
        <v>1449</v>
      </c>
      <c r="H195" s="9" t="s">
        <v>42</v>
      </c>
      <c r="I195" s="3" t="s">
        <v>976</v>
      </c>
      <c r="J195" s="13" t="s">
        <v>1450</v>
      </c>
      <c r="K195" s="14" t="s">
        <v>1451</v>
      </c>
      <c r="L195" s="17">
        <f t="shared" ref="L195:L196" si="9">K195-J195</f>
        <v>1.8553240740740606E-2</v>
      </c>
      <c r="M195">
        <f t="shared" ref="M195:M196" si="10">HOUR(J195)</f>
        <v>19</v>
      </c>
    </row>
    <row r="196" spans="1:13" x14ac:dyDescent="0.25">
      <c r="A196" s="11"/>
      <c r="B196" s="11"/>
      <c r="C196" s="3" t="s">
        <v>465</v>
      </c>
      <c r="D196" s="3" t="s">
        <v>466</v>
      </c>
      <c r="E196" s="3" t="s">
        <v>467</v>
      </c>
      <c r="F196" s="3" t="s">
        <v>15</v>
      </c>
      <c r="G196" s="3" t="s">
        <v>1452</v>
      </c>
      <c r="H196" s="3" t="s">
        <v>42</v>
      </c>
      <c r="I196" s="3" t="s">
        <v>976</v>
      </c>
      <c r="J196" s="15" t="s">
        <v>1453</v>
      </c>
      <c r="K196" s="16" t="s">
        <v>1454</v>
      </c>
      <c r="L196" s="17">
        <f t="shared" si="9"/>
        <v>3.4270833333333306E-2</v>
      </c>
      <c r="M196">
        <f t="shared" si="10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workbookViewId="0">
      <selection activeCell="H17" sqref="H1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6.125</v>
      </c>
      <c r="R2" s="17">
        <f t="shared" ref="R2:R22" si="0">AVERAGEIF(M1:M399,  O2, L1:L399)</f>
        <v>1.1608796296296298E-2</v>
      </c>
      <c r="S2" s="17">
        <f>AVERAGE($R$2:$R$25)</f>
        <v>2.073174701509482E-2</v>
      </c>
    </row>
    <row r="3" spans="1:19" x14ac:dyDescent="0.25">
      <c r="A3" s="3" t="s">
        <v>89</v>
      </c>
      <c r="B3" s="9" t="s">
        <v>90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6.125</v>
      </c>
      <c r="R3" s="17">
        <f t="shared" si="0"/>
        <v>1.2743055555555556E-2</v>
      </c>
      <c r="S3" s="17">
        <f t="shared" ref="S3:S25" si="2">AVERAGE($R$2:$R$25)</f>
        <v>2.073174701509482E-2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1"/>
        <v>6.125</v>
      </c>
      <c r="R4" s="17">
        <f t="shared" si="0"/>
        <v>1.5335648148148154E-2</v>
      </c>
      <c r="S4" s="17">
        <f t="shared" si="2"/>
        <v>2.073174701509482E-2</v>
      </c>
    </row>
    <row r="5" spans="1:19" x14ac:dyDescent="0.25">
      <c r="A5" s="11"/>
      <c r="B5" s="12"/>
      <c r="C5" s="12"/>
      <c r="D5" s="12"/>
      <c r="E5" s="12"/>
      <c r="F5" s="12"/>
      <c r="G5" s="9" t="s">
        <v>502</v>
      </c>
      <c r="H5" s="9" t="s">
        <v>17</v>
      </c>
      <c r="I5" s="3" t="s">
        <v>503</v>
      </c>
      <c r="J5" s="13" t="s">
        <v>504</v>
      </c>
      <c r="K5" s="14" t="s">
        <v>505</v>
      </c>
      <c r="L5" s="17">
        <f t="shared" ref="L5:L66" si="3">K5-J5</f>
        <v>1.678240740740744E-2</v>
      </c>
      <c r="M5">
        <f t="shared" ref="M5:M66" si="4">HOUR(J5)</f>
        <v>8</v>
      </c>
      <c r="O5">
        <v>3</v>
      </c>
      <c r="P5">
        <f>COUNTIF(M:M,"3")</f>
        <v>6</v>
      </c>
      <c r="Q5">
        <f t="shared" si="1"/>
        <v>6.125</v>
      </c>
      <c r="R5" s="17">
        <f t="shared" si="0"/>
        <v>1.808256172839506E-2</v>
      </c>
      <c r="S5" s="17">
        <f t="shared" si="2"/>
        <v>2.073174701509482E-2</v>
      </c>
    </row>
    <row r="6" spans="1:19" x14ac:dyDescent="0.25">
      <c r="A6" s="11"/>
      <c r="B6" s="12"/>
      <c r="C6" s="12"/>
      <c r="D6" s="12"/>
      <c r="E6" s="12"/>
      <c r="F6" s="12"/>
      <c r="G6" s="9" t="s">
        <v>506</v>
      </c>
      <c r="H6" s="9" t="s">
        <v>17</v>
      </c>
      <c r="I6" s="3" t="s">
        <v>503</v>
      </c>
      <c r="J6" s="13" t="s">
        <v>507</v>
      </c>
      <c r="K6" s="14" t="s">
        <v>508</v>
      </c>
      <c r="L6" s="17">
        <f t="shared" si="3"/>
        <v>4.8796296296296338E-2</v>
      </c>
      <c r="M6">
        <f t="shared" si="4"/>
        <v>10</v>
      </c>
      <c r="O6">
        <v>4</v>
      </c>
      <c r="P6">
        <f>COUNTIF(M:M,"4")</f>
        <v>8</v>
      </c>
      <c r="Q6">
        <f t="shared" si="1"/>
        <v>6.125</v>
      </c>
      <c r="R6" s="17">
        <f t="shared" si="0"/>
        <v>1.6087962962962964E-2</v>
      </c>
      <c r="S6" s="17">
        <f t="shared" si="2"/>
        <v>2.073174701509482E-2</v>
      </c>
    </row>
    <row r="7" spans="1:19" x14ac:dyDescent="0.25">
      <c r="A7" s="11"/>
      <c r="B7" s="12"/>
      <c r="C7" s="12"/>
      <c r="D7" s="12"/>
      <c r="E7" s="12"/>
      <c r="F7" s="12"/>
      <c r="G7" s="9" t="s">
        <v>509</v>
      </c>
      <c r="H7" s="9" t="s">
        <v>17</v>
      </c>
      <c r="I7" s="3" t="s">
        <v>503</v>
      </c>
      <c r="J7" s="13" t="s">
        <v>510</v>
      </c>
      <c r="K7" s="14" t="s">
        <v>511</v>
      </c>
      <c r="L7" s="17">
        <f t="shared" si="3"/>
        <v>1.7222222222222139E-2</v>
      </c>
      <c r="M7">
        <f t="shared" si="4"/>
        <v>14</v>
      </c>
      <c r="O7">
        <v>5</v>
      </c>
      <c r="P7">
        <f>COUNTIF(M:M,"5")</f>
        <v>5</v>
      </c>
      <c r="Q7">
        <f t="shared" si="1"/>
        <v>6.125</v>
      </c>
      <c r="R7" s="17">
        <f t="shared" si="0"/>
        <v>1.7740740740740744E-2</v>
      </c>
      <c r="S7" s="17">
        <f t="shared" si="2"/>
        <v>2.073174701509482E-2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9" t="s">
        <v>512</v>
      </c>
      <c r="H8" s="9" t="s">
        <v>17</v>
      </c>
      <c r="I8" s="3" t="s">
        <v>503</v>
      </c>
      <c r="J8" s="13" t="s">
        <v>513</v>
      </c>
      <c r="K8" s="14" t="s">
        <v>514</v>
      </c>
      <c r="L8" s="17">
        <f t="shared" si="3"/>
        <v>4.4479166666666681E-2</v>
      </c>
      <c r="M8">
        <f t="shared" si="4"/>
        <v>11</v>
      </c>
      <c r="O8">
        <v>6</v>
      </c>
      <c r="P8">
        <f>COUNTIF(M:M,"6")</f>
        <v>8</v>
      </c>
      <c r="Q8">
        <f t="shared" si="1"/>
        <v>6.125</v>
      </c>
      <c r="R8" s="17">
        <f t="shared" si="0"/>
        <v>1.80150462962963E-2</v>
      </c>
      <c r="S8" s="17">
        <f t="shared" si="2"/>
        <v>2.073174701509482E-2</v>
      </c>
    </row>
    <row r="9" spans="1:19" x14ac:dyDescent="0.25">
      <c r="A9" s="11"/>
      <c r="B9" s="12"/>
      <c r="C9" s="9" t="s">
        <v>114</v>
      </c>
      <c r="D9" s="9" t="s">
        <v>115</v>
      </c>
      <c r="E9" s="9" t="s">
        <v>115</v>
      </c>
      <c r="F9" s="9" t="s">
        <v>15</v>
      </c>
      <c r="G9" s="9" t="s">
        <v>515</v>
      </c>
      <c r="H9" s="9" t="s">
        <v>42</v>
      </c>
      <c r="I9" s="3" t="s">
        <v>503</v>
      </c>
      <c r="J9" s="13" t="s">
        <v>516</v>
      </c>
      <c r="K9" s="14" t="s">
        <v>517</v>
      </c>
      <c r="L9" s="17">
        <f t="shared" si="3"/>
        <v>2.0659722222222232E-2</v>
      </c>
      <c r="M9">
        <f t="shared" si="4"/>
        <v>8</v>
      </c>
      <c r="O9">
        <v>7</v>
      </c>
      <c r="P9">
        <f>COUNTIF(M:M,"7")</f>
        <v>12</v>
      </c>
      <c r="Q9">
        <f t="shared" si="1"/>
        <v>6.125</v>
      </c>
      <c r="R9" s="17">
        <f t="shared" si="0"/>
        <v>1.9646026234567914E-2</v>
      </c>
      <c r="S9" s="17">
        <f t="shared" si="2"/>
        <v>2.073174701509482E-2</v>
      </c>
    </row>
    <row r="10" spans="1:19" x14ac:dyDescent="0.25">
      <c r="A10" s="11"/>
      <c r="B10" s="12"/>
      <c r="C10" s="9" t="s">
        <v>518</v>
      </c>
      <c r="D10" s="9" t="s">
        <v>519</v>
      </c>
      <c r="E10" s="9" t="s">
        <v>519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1"/>
        <v>6.125</v>
      </c>
      <c r="R10" s="17">
        <f t="shared" si="0"/>
        <v>2.0028935185185188E-2</v>
      </c>
      <c r="S10" s="17">
        <f t="shared" si="2"/>
        <v>2.073174701509482E-2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520</v>
      </c>
      <c r="H11" s="9" t="s">
        <v>42</v>
      </c>
      <c r="I11" s="3" t="s">
        <v>503</v>
      </c>
      <c r="J11" s="13" t="s">
        <v>521</v>
      </c>
      <c r="K11" s="14" t="s">
        <v>522</v>
      </c>
      <c r="L11" s="17">
        <f t="shared" si="3"/>
        <v>1.3645833333333357E-2</v>
      </c>
      <c r="M11">
        <f t="shared" si="4"/>
        <v>5</v>
      </c>
      <c r="O11">
        <v>9</v>
      </c>
      <c r="P11">
        <f>COUNTIF(M:M,"9")</f>
        <v>13</v>
      </c>
      <c r="Q11">
        <f t="shared" si="1"/>
        <v>6.125</v>
      </c>
      <c r="R11" s="17">
        <f t="shared" si="0"/>
        <v>2.3245192307692307E-2</v>
      </c>
      <c r="S11" s="17">
        <f t="shared" si="2"/>
        <v>2.073174701509482E-2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523</v>
      </c>
      <c r="H12" s="9" t="s">
        <v>42</v>
      </c>
      <c r="I12" s="3" t="s">
        <v>503</v>
      </c>
      <c r="J12" s="13" t="s">
        <v>524</v>
      </c>
      <c r="K12" s="14" t="s">
        <v>525</v>
      </c>
      <c r="L12" s="17">
        <f t="shared" si="3"/>
        <v>1.8912037037037033E-2</v>
      </c>
      <c r="M12">
        <f t="shared" si="4"/>
        <v>13</v>
      </c>
      <c r="O12">
        <v>10</v>
      </c>
      <c r="P12">
        <f>COUNTIF(M:M,"10")</f>
        <v>14</v>
      </c>
      <c r="Q12">
        <f t="shared" si="1"/>
        <v>6.125</v>
      </c>
      <c r="R12" s="17">
        <f t="shared" si="0"/>
        <v>3.8690349002849005E-2</v>
      </c>
      <c r="S12" s="17">
        <f t="shared" si="2"/>
        <v>2.073174701509482E-2</v>
      </c>
    </row>
    <row r="13" spans="1:19" x14ac:dyDescent="0.25">
      <c r="A13" s="11"/>
      <c r="B13" s="12"/>
      <c r="C13" s="9" t="s">
        <v>56</v>
      </c>
      <c r="D13" s="9" t="s">
        <v>57</v>
      </c>
      <c r="E13" s="9" t="s">
        <v>57</v>
      </c>
      <c r="F13" s="9" t="s">
        <v>15</v>
      </c>
      <c r="G13" s="9" t="s">
        <v>526</v>
      </c>
      <c r="H13" s="9" t="s">
        <v>42</v>
      </c>
      <c r="I13" s="3" t="s">
        <v>503</v>
      </c>
      <c r="J13" s="13" t="s">
        <v>527</v>
      </c>
      <c r="K13" s="14" t="s">
        <v>528</v>
      </c>
      <c r="L13" s="17">
        <f t="shared" si="3"/>
        <v>4.7638888888888953E-2</v>
      </c>
      <c r="M13">
        <f t="shared" si="4"/>
        <v>10</v>
      </c>
      <c r="O13">
        <v>11</v>
      </c>
      <c r="P13">
        <f>COUNTIF(M:M,"11")</f>
        <v>11</v>
      </c>
      <c r="Q13">
        <f t="shared" si="1"/>
        <v>6.125</v>
      </c>
      <c r="R13" s="17">
        <f t="shared" si="0"/>
        <v>4.3583333333333377E-2</v>
      </c>
      <c r="S13" s="17">
        <f t="shared" si="2"/>
        <v>2.073174701509482E-2</v>
      </c>
    </row>
    <row r="14" spans="1:19" x14ac:dyDescent="0.25">
      <c r="A14" s="11"/>
      <c r="B14" s="12"/>
      <c r="C14" s="9" t="s">
        <v>84</v>
      </c>
      <c r="D14" s="9" t="s">
        <v>85</v>
      </c>
      <c r="E14" s="9" t="s">
        <v>85</v>
      </c>
      <c r="F14" s="9" t="s">
        <v>15</v>
      </c>
      <c r="G14" s="9" t="s">
        <v>529</v>
      </c>
      <c r="H14" s="9" t="s">
        <v>17</v>
      </c>
      <c r="I14" s="3" t="s">
        <v>503</v>
      </c>
      <c r="J14" s="13" t="s">
        <v>530</v>
      </c>
      <c r="K14" s="14" t="s">
        <v>531</v>
      </c>
      <c r="L14" s="17">
        <f t="shared" si="3"/>
        <v>2.1412037037036979E-2</v>
      </c>
      <c r="M14">
        <f t="shared" si="4"/>
        <v>15</v>
      </c>
      <c r="O14">
        <v>12</v>
      </c>
      <c r="P14">
        <f>COUNTIF(M:M,"12")</f>
        <v>6</v>
      </c>
      <c r="Q14">
        <f t="shared" si="1"/>
        <v>6.125</v>
      </c>
      <c r="R14" s="17">
        <f t="shared" si="0"/>
        <v>3.2366898148148138E-2</v>
      </c>
      <c r="S14" s="17">
        <f t="shared" si="2"/>
        <v>2.073174701509482E-2</v>
      </c>
    </row>
    <row r="15" spans="1:19" x14ac:dyDescent="0.25">
      <c r="A15" s="11"/>
      <c r="B15" s="12"/>
      <c r="C15" s="9" t="s">
        <v>124</v>
      </c>
      <c r="D15" s="9" t="s">
        <v>125</v>
      </c>
      <c r="E15" s="9" t="s">
        <v>125</v>
      </c>
      <c r="F15" s="9" t="s">
        <v>15</v>
      </c>
      <c r="G15" s="9" t="s">
        <v>532</v>
      </c>
      <c r="H15" s="9" t="s">
        <v>42</v>
      </c>
      <c r="I15" s="3" t="s">
        <v>503</v>
      </c>
      <c r="J15" s="13" t="s">
        <v>533</v>
      </c>
      <c r="K15" s="14" t="s">
        <v>534</v>
      </c>
      <c r="L15" s="17">
        <f t="shared" si="3"/>
        <v>1.8715277777777761E-2</v>
      </c>
      <c r="M15">
        <f t="shared" si="4"/>
        <v>6</v>
      </c>
      <c r="O15">
        <v>13</v>
      </c>
      <c r="P15">
        <f>COUNTIF(M:M,"13")</f>
        <v>7</v>
      </c>
      <c r="Q15">
        <f t="shared" si="1"/>
        <v>6.125</v>
      </c>
      <c r="R15" s="17">
        <f t="shared" si="0"/>
        <v>2.3003472222222248E-2</v>
      </c>
      <c r="S15" s="17">
        <f t="shared" si="2"/>
        <v>2.073174701509482E-2</v>
      </c>
    </row>
    <row r="16" spans="1:19" x14ac:dyDescent="0.25">
      <c r="A16" s="3" t="s">
        <v>129</v>
      </c>
      <c r="B16" s="9" t="s">
        <v>130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10</v>
      </c>
      <c r="Q16">
        <f t="shared" si="1"/>
        <v>6.125</v>
      </c>
      <c r="R16" s="17">
        <f t="shared" si="0"/>
        <v>3.2626028806584356E-2</v>
      </c>
      <c r="S16" s="17">
        <f t="shared" si="2"/>
        <v>2.073174701509482E-2</v>
      </c>
    </row>
    <row r="17" spans="1:19" x14ac:dyDescent="0.25">
      <c r="A17" s="11"/>
      <c r="B17" s="12"/>
      <c r="C17" s="9" t="s">
        <v>136</v>
      </c>
      <c r="D17" s="9" t="s">
        <v>137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11</v>
      </c>
      <c r="Q17">
        <f t="shared" si="1"/>
        <v>6.125</v>
      </c>
      <c r="R17" s="17">
        <f t="shared" si="0"/>
        <v>4.3046296296296284E-2</v>
      </c>
      <c r="S17" s="17">
        <f t="shared" si="2"/>
        <v>2.073174701509482E-2</v>
      </c>
    </row>
    <row r="18" spans="1:19" x14ac:dyDescent="0.25">
      <c r="A18" s="11"/>
      <c r="B18" s="12"/>
      <c r="C18" s="12"/>
      <c r="D18" s="12"/>
      <c r="E18" s="9" t="s">
        <v>137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7</v>
      </c>
      <c r="Q18">
        <f t="shared" si="1"/>
        <v>6.125</v>
      </c>
      <c r="R18" s="17">
        <f t="shared" si="0"/>
        <v>2.3283730158730215E-2</v>
      </c>
      <c r="S18" s="17">
        <f t="shared" si="2"/>
        <v>2.073174701509482E-2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535</v>
      </c>
      <c r="H19" s="9" t="s">
        <v>139</v>
      </c>
      <c r="I19" s="3" t="s">
        <v>503</v>
      </c>
      <c r="J19" s="13" t="s">
        <v>536</v>
      </c>
      <c r="K19" s="14" t="s">
        <v>537</v>
      </c>
      <c r="L19" s="17">
        <f t="shared" si="3"/>
        <v>1.1608796296296298E-2</v>
      </c>
      <c r="M19">
        <f t="shared" si="4"/>
        <v>0</v>
      </c>
      <c r="O19">
        <v>17</v>
      </c>
      <c r="P19">
        <f>COUNTIF(M:M,"17")</f>
        <v>2</v>
      </c>
      <c r="Q19">
        <f t="shared" si="1"/>
        <v>6.125</v>
      </c>
      <c r="R19" s="17">
        <f t="shared" si="0"/>
        <v>2.3072916666666665E-2</v>
      </c>
      <c r="S19" s="17">
        <f t="shared" si="2"/>
        <v>2.073174701509482E-2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538</v>
      </c>
      <c r="H20" s="9" t="s">
        <v>139</v>
      </c>
      <c r="I20" s="3" t="s">
        <v>503</v>
      </c>
      <c r="J20" s="13" t="s">
        <v>539</v>
      </c>
      <c r="K20" s="14" t="s">
        <v>540</v>
      </c>
      <c r="L20" s="17">
        <f t="shared" si="3"/>
        <v>1.6597222222222263E-2</v>
      </c>
      <c r="M20">
        <f t="shared" si="4"/>
        <v>7</v>
      </c>
      <c r="O20">
        <v>18</v>
      </c>
      <c r="P20">
        <f>COUNTIF(M:M,"18")</f>
        <v>3</v>
      </c>
      <c r="Q20">
        <f t="shared" si="1"/>
        <v>6.125</v>
      </c>
      <c r="R20" s="17">
        <f t="shared" si="0"/>
        <v>1.8097993827160524E-2</v>
      </c>
      <c r="S20" s="17">
        <f t="shared" si="2"/>
        <v>2.073174701509482E-2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541</v>
      </c>
      <c r="H21" s="9" t="s">
        <v>139</v>
      </c>
      <c r="I21" s="3" t="s">
        <v>503</v>
      </c>
      <c r="J21" s="13" t="s">
        <v>373</v>
      </c>
      <c r="K21" s="14" t="s">
        <v>542</v>
      </c>
      <c r="L21" s="17">
        <f t="shared" si="3"/>
        <v>5.6504629629629655E-2</v>
      </c>
      <c r="M21">
        <f t="shared" si="4"/>
        <v>10</v>
      </c>
      <c r="O21">
        <v>19</v>
      </c>
      <c r="P21">
        <f>COUNTIF(M:M,"19")</f>
        <v>1</v>
      </c>
      <c r="Q21">
        <f t="shared" si="1"/>
        <v>6.125</v>
      </c>
      <c r="R21" s="17">
        <f t="shared" si="0"/>
        <v>1.3124999999999942E-2</v>
      </c>
      <c r="S21" s="17">
        <f t="shared" si="2"/>
        <v>2.073174701509482E-2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543</v>
      </c>
      <c r="H22" s="9" t="s">
        <v>139</v>
      </c>
      <c r="I22" s="3" t="s">
        <v>503</v>
      </c>
      <c r="J22" s="13" t="s">
        <v>544</v>
      </c>
      <c r="K22" s="14" t="s">
        <v>545</v>
      </c>
      <c r="L22" s="17">
        <f t="shared" si="3"/>
        <v>2.7696759259259185E-2</v>
      </c>
      <c r="M22">
        <f t="shared" si="4"/>
        <v>16</v>
      </c>
      <c r="O22">
        <v>20</v>
      </c>
      <c r="P22">
        <f>COUNTIF(M:M,"20")</f>
        <v>6</v>
      </c>
      <c r="Q22">
        <f t="shared" si="1"/>
        <v>6.125</v>
      </c>
      <c r="R22" s="17">
        <f t="shared" si="0"/>
        <v>1.7806712962962972E-2</v>
      </c>
      <c r="S22" s="17">
        <f t="shared" si="2"/>
        <v>2.073174701509482E-2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546</v>
      </c>
      <c r="H23" s="9" t="s">
        <v>139</v>
      </c>
      <c r="I23" s="3" t="s">
        <v>503</v>
      </c>
      <c r="J23" s="13" t="s">
        <v>547</v>
      </c>
      <c r="K23" s="14" t="s">
        <v>548</v>
      </c>
      <c r="L23" s="17">
        <f t="shared" si="3"/>
        <v>1.9525462962963092E-2</v>
      </c>
      <c r="M23">
        <f t="shared" si="4"/>
        <v>20</v>
      </c>
      <c r="O23">
        <v>21</v>
      </c>
      <c r="P23">
        <f>COUNTIF(M:M,"21")</f>
        <v>0</v>
      </c>
      <c r="Q23">
        <f t="shared" si="1"/>
        <v>6.125</v>
      </c>
      <c r="R23" s="17">
        <v>0</v>
      </c>
      <c r="S23" s="17">
        <f t="shared" si="2"/>
        <v>2.073174701509482E-2</v>
      </c>
    </row>
    <row r="24" spans="1:19" x14ac:dyDescent="0.25">
      <c r="A24" s="11"/>
      <c r="B24" s="12"/>
      <c r="C24" s="12"/>
      <c r="D24" s="12"/>
      <c r="E24" s="9" t="s">
        <v>154</v>
      </c>
      <c r="F24" s="9" t="s">
        <v>15</v>
      </c>
      <c r="G24" s="9" t="s">
        <v>549</v>
      </c>
      <c r="H24" s="9" t="s">
        <v>156</v>
      </c>
      <c r="I24" s="3" t="s">
        <v>503</v>
      </c>
      <c r="J24" s="13" t="s">
        <v>550</v>
      </c>
      <c r="K24" s="14" t="s">
        <v>551</v>
      </c>
      <c r="L24" s="17">
        <f t="shared" si="3"/>
        <v>1.6944444444444456E-2</v>
      </c>
      <c r="M24">
        <f t="shared" si="4"/>
        <v>2</v>
      </c>
      <c r="O24">
        <v>22</v>
      </c>
      <c r="P24">
        <f>COUNTIF(M:M,"22")</f>
        <v>0</v>
      </c>
      <c r="Q24">
        <f t="shared" si="1"/>
        <v>6.125</v>
      </c>
      <c r="R24" s="17">
        <v>0</v>
      </c>
      <c r="S24" s="17">
        <f t="shared" si="2"/>
        <v>2.073174701509482E-2</v>
      </c>
    </row>
    <row r="25" spans="1:19" x14ac:dyDescent="0.25">
      <c r="A25" s="11"/>
      <c r="B25" s="12"/>
      <c r="C25" s="9" t="s">
        <v>162</v>
      </c>
      <c r="D25" s="9" t="s">
        <v>163</v>
      </c>
      <c r="E25" s="9" t="s">
        <v>163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1"/>
        <v>6.125</v>
      </c>
      <c r="R25" s="17">
        <f>AVERAGEIF(M24:M422,  O25, L24:L422)</f>
        <v>1.6325231481481461E-2</v>
      </c>
      <c r="S25" s="17">
        <f t="shared" si="2"/>
        <v>2.073174701509482E-2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552</v>
      </c>
      <c r="H26" s="9" t="s">
        <v>139</v>
      </c>
      <c r="I26" s="3" t="s">
        <v>503</v>
      </c>
      <c r="J26" s="13" t="s">
        <v>553</v>
      </c>
      <c r="K26" s="14" t="s">
        <v>554</v>
      </c>
      <c r="L26" s="17">
        <f t="shared" si="3"/>
        <v>1.5219907407407418E-2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555</v>
      </c>
      <c r="H27" s="9" t="s">
        <v>139</v>
      </c>
      <c r="I27" s="3" t="s">
        <v>503</v>
      </c>
      <c r="J27" s="13" t="s">
        <v>556</v>
      </c>
      <c r="K27" s="14" t="s">
        <v>557</v>
      </c>
      <c r="L27" s="17">
        <f t="shared" si="3"/>
        <v>2.4421296296296302E-2</v>
      </c>
      <c r="M27">
        <f t="shared" si="4"/>
        <v>9</v>
      </c>
    </row>
    <row r="28" spans="1:19" x14ac:dyDescent="0.25">
      <c r="A28" s="11"/>
      <c r="B28" s="12"/>
      <c r="C28" s="12"/>
      <c r="D28" s="12"/>
      <c r="E28" s="12"/>
      <c r="F28" s="12"/>
      <c r="G28" s="9" t="s">
        <v>558</v>
      </c>
      <c r="H28" s="9" t="s">
        <v>139</v>
      </c>
      <c r="I28" s="3" t="s">
        <v>503</v>
      </c>
      <c r="J28" s="13" t="s">
        <v>559</v>
      </c>
      <c r="K28" s="14" t="s">
        <v>560</v>
      </c>
      <c r="L28" s="17">
        <f t="shared" si="3"/>
        <v>1.4108796296296244E-2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561</v>
      </c>
      <c r="H29" s="9" t="s">
        <v>139</v>
      </c>
      <c r="I29" s="3" t="s">
        <v>503</v>
      </c>
      <c r="J29" s="13" t="s">
        <v>562</v>
      </c>
      <c r="K29" s="14" t="s">
        <v>62</v>
      </c>
      <c r="L29" s="17">
        <f t="shared" si="3"/>
        <v>1.8483796296296262E-2</v>
      </c>
      <c r="M29">
        <f t="shared" si="4"/>
        <v>14</v>
      </c>
    </row>
    <row r="30" spans="1:19" x14ac:dyDescent="0.25">
      <c r="A30" s="11"/>
      <c r="B30" s="12"/>
      <c r="C30" s="9" t="s">
        <v>173</v>
      </c>
      <c r="D30" s="9" t="s">
        <v>174</v>
      </c>
      <c r="E30" s="9" t="s">
        <v>174</v>
      </c>
      <c r="F30" s="9" t="s">
        <v>15</v>
      </c>
      <c r="G30" s="9" t="s">
        <v>563</v>
      </c>
      <c r="H30" s="9" t="s">
        <v>139</v>
      </c>
      <c r="I30" s="3" t="s">
        <v>503</v>
      </c>
      <c r="J30" s="13" t="s">
        <v>564</v>
      </c>
      <c r="K30" s="14" t="s">
        <v>565</v>
      </c>
      <c r="L30" s="17">
        <f t="shared" si="3"/>
        <v>1.1631944444444431E-2</v>
      </c>
      <c r="M30">
        <f t="shared" si="4"/>
        <v>3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566</v>
      </c>
      <c r="H33" s="9" t="s">
        <v>139</v>
      </c>
      <c r="I33" s="3" t="s">
        <v>503</v>
      </c>
      <c r="J33" s="13" t="s">
        <v>567</v>
      </c>
      <c r="K33" s="14" t="s">
        <v>568</v>
      </c>
      <c r="L33" s="17">
        <f t="shared" si="3"/>
        <v>1.3726851851851851E-2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569</v>
      </c>
      <c r="H34" s="9" t="s">
        <v>139</v>
      </c>
      <c r="I34" s="3" t="s">
        <v>503</v>
      </c>
      <c r="J34" s="13" t="s">
        <v>570</v>
      </c>
      <c r="K34" s="14" t="s">
        <v>571</v>
      </c>
      <c r="L34" s="17">
        <f t="shared" si="3"/>
        <v>1.1064814814814805E-2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572</v>
      </c>
      <c r="H35" s="9" t="s">
        <v>139</v>
      </c>
      <c r="I35" s="3" t="s">
        <v>503</v>
      </c>
      <c r="J35" s="13" t="s">
        <v>573</v>
      </c>
      <c r="K35" s="14" t="s">
        <v>574</v>
      </c>
      <c r="L35" s="17">
        <f t="shared" si="3"/>
        <v>1.635416666666667E-2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575</v>
      </c>
      <c r="H36" s="9" t="s">
        <v>139</v>
      </c>
      <c r="I36" s="3" t="s">
        <v>503</v>
      </c>
      <c r="J36" s="13" t="s">
        <v>576</v>
      </c>
      <c r="K36" s="14" t="s">
        <v>577</v>
      </c>
      <c r="L36" s="17">
        <f t="shared" si="3"/>
        <v>1.8125000000000169E-2</v>
      </c>
      <c r="M36">
        <f t="shared" si="4"/>
        <v>20</v>
      </c>
    </row>
    <row r="37" spans="1:13" x14ac:dyDescent="0.25">
      <c r="A37" s="11"/>
      <c r="B37" s="12"/>
      <c r="C37" s="12"/>
      <c r="D37" s="12"/>
      <c r="E37" s="12"/>
      <c r="F37" s="12"/>
      <c r="G37" s="9" t="s">
        <v>578</v>
      </c>
      <c r="H37" s="9" t="s">
        <v>139</v>
      </c>
      <c r="I37" s="3" t="s">
        <v>503</v>
      </c>
      <c r="J37" s="13" t="s">
        <v>579</v>
      </c>
      <c r="K37" s="14" t="s">
        <v>968</v>
      </c>
      <c r="L37" s="17">
        <f t="shared" si="3"/>
        <v>2.0347222222222183E-2</v>
      </c>
      <c r="M37">
        <f t="shared" si="4"/>
        <v>23</v>
      </c>
    </row>
    <row r="38" spans="1:13" x14ac:dyDescent="0.25">
      <c r="A38" s="11"/>
      <c r="B38" s="12"/>
      <c r="C38" s="12"/>
      <c r="D38" s="12"/>
      <c r="E38" s="9" t="s">
        <v>190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580</v>
      </c>
      <c r="H39" s="9" t="s">
        <v>139</v>
      </c>
      <c r="I39" s="3" t="s">
        <v>503</v>
      </c>
      <c r="J39" s="13" t="s">
        <v>581</v>
      </c>
      <c r="K39" s="14" t="s">
        <v>582</v>
      </c>
      <c r="L39" s="17">
        <f t="shared" si="3"/>
        <v>1.7187499999999994E-2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583</v>
      </c>
      <c r="H40" s="9" t="s">
        <v>139</v>
      </c>
      <c r="I40" s="3" t="s">
        <v>503</v>
      </c>
      <c r="J40" s="13" t="s">
        <v>584</v>
      </c>
      <c r="K40" s="14" t="s">
        <v>585</v>
      </c>
      <c r="L40" s="17">
        <f t="shared" si="3"/>
        <v>2.1631944444444384E-2</v>
      </c>
      <c r="M40">
        <f t="shared" si="4"/>
        <v>15</v>
      </c>
    </row>
    <row r="41" spans="1:13" x14ac:dyDescent="0.25">
      <c r="A41" s="11"/>
      <c r="B41" s="12"/>
      <c r="C41" s="12"/>
      <c r="D41" s="12"/>
      <c r="E41" s="12"/>
      <c r="F41" s="12"/>
      <c r="G41" s="9" t="s">
        <v>586</v>
      </c>
      <c r="H41" s="9" t="s">
        <v>139</v>
      </c>
      <c r="I41" s="3" t="s">
        <v>503</v>
      </c>
      <c r="J41" s="13" t="s">
        <v>587</v>
      </c>
      <c r="K41" s="14" t="s">
        <v>588</v>
      </c>
      <c r="L41" s="17">
        <f t="shared" si="3"/>
        <v>1.431712962962961E-2</v>
      </c>
      <c r="M41">
        <f t="shared" si="4"/>
        <v>20</v>
      </c>
    </row>
    <row r="42" spans="1:13" x14ac:dyDescent="0.25">
      <c r="A42" s="11"/>
      <c r="B42" s="12"/>
      <c r="C42" s="12"/>
      <c r="D42" s="12"/>
      <c r="E42" s="12"/>
      <c r="F42" s="12"/>
      <c r="G42" s="9" t="s">
        <v>589</v>
      </c>
      <c r="H42" s="9" t="s">
        <v>139</v>
      </c>
      <c r="I42" s="3" t="s">
        <v>503</v>
      </c>
      <c r="J42" s="13" t="s">
        <v>590</v>
      </c>
      <c r="K42" s="14" t="s">
        <v>969</v>
      </c>
      <c r="L42" s="17">
        <f t="shared" si="3"/>
        <v>1.230324074074074E-2</v>
      </c>
      <c r="M42">
        <f t="shared" si="4"/>
        <v>23</v>
      </c>
    </row>
    <row r="43" spans="1:13" x14ac:dyDescent="0.25">
      <c r="A43" s="11"/>
      <c r="B43" s="12"/>
      <c r="C43" s="9" t="s">
        <v>400</v>
      </c>
      <c r="D43" s="9" t="s">
        <v>401</v>
      </c>
      <c r="E43" s="9" t="s">
        <v>401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591</v>
      </c>
      <c r="H44" s="9" t="s">
        <v>139</v>
      </c>
      <c r="I44" s="3" t="s">
        <v>503</v>
      </c>
      <c r="J44" s="13" t="s">
        <v>592</v>
      </c>
      <c r="K44" s="14" t="s">
        <v>593</v>
      </c>
      <c r="L44" s="17">
        <f t="shared" si="3"/>
        <v>1.9872685185185229E-2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594</v>
      </c>
      <c r="H45" s="9" t="s">
        <v>139</v>
      </c>
      <c r="I45" s="3" t="s">
        <v>503</v>
      </c>
      <c r="J45" s="13" t="s">
        <v>595</v>
      </c>
      <c r="K45" s="14" t="s">
        <v>596</v>
      </c>
      <c r="L45" s="17">
        <f t="shared" si="3"/>
        <v>4.6284722222222241E-2</v>
      </c>
      <c r="M45">
        <f t="shared" si="4"/>
        <v>9</v>
      </c>
    </row>
    <row r="46" spans="1:13" x14ac:dyDescent="0.25">
      <c r="A46" s="11"/>
      <c r="B46" s="12"/>
      <c r="C46" s="9" t="s">
        <v>64</v>
      </c>
      <c r="D46" s="9" t="s">
        <v>65</v>
      </c>
      <c r="E46" s="9" t="s">
        <v>66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597</v>
      </c>
      <c r="H47" s="9" t="s">
        <v>139</v>
      </c>
      <c r="I47" s="3" t="s">
        <v>503</v>
      </c>
      <c r="J47" s="13" t="s">
        <v>598</v>
      </c>
      <c r="K47" s="14" t="s">
        <v>599</v>
      </c>
      <c r="L47" s="17">
        <f t="shared" si="3"/>
        <v>2.0532407407407416E-2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600</v>
      </c>
      <c r="H48" s="9" t="s">
        <v>139</v>
      </c>
      <c r="I48" s="3" t="s">
        <v>503</v>
      </c>
      <c r="J48" s="13" t="s">
        <v>601</v>
      </c>
      <c r="K48" s="14" t="s">
        <v>602</v>
      </c>
      <c r="L48" s="17">
        <f t="shared" si="3"/>
        <v>2.2523148148148153E-2</v>
      </c>
      <c r="M48">
        <f t="shared" si="4"/>
        <v>9</v>
      </c>
    </row>
    <row r="49" spans="1:13" x14ac:dyDescent="0.25">
      <c r="A49" s="11"/>
      <c r="B49" s="12"/>
      <c r="C49" s="9" t="s">
        <v>202</v>
      </c>
      <c r="D49" s="9" t="s">
        <v>203</v>
      </c>
      <c r="E49" s="9" t="s">
        <v>203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603</v>
      </c>
      <c r="H50" s="9" t="s">
        <v>139</v>
      </c>
      <c r="I50" s="3" t="s">
        <v>503</v>
      </c>
      <c r="J50" s="13" t="s">
        <v>604</v>
      </c>
      <c r="K50" s="14" t="s">
        <v>605</v>
      </c>
      <c r="L50" s="17">
        <f t="shared" si="3"/>
        <v>2.2488425925925926E-2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606</v>
      </c>
      <c r="H51" s="9" t="s">
        <v>139</v>
      </c>
      <c r="I51" s="3" t="s">
        <v>503</v>
      </c>
      <c r="J51" s="13" t="s">
        <v>607</v>
      </c>
      <c r="K51" s="14" t="s">
        <v>608</v>
      </c>
      <c r="L51" s="17">
        <f t="shared" si="3"/>
        <v>3.6041666666666528E-2</v>
      </c>
      <c r="M51">
        <f t="shared" si="4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609</v>
      </c>
      <c r="H52" s="9" t="s">
        <v>139</v>
      </c>
      <c r="I52" s="3" t="s">
        <v>503</v>
      </c>
      <c r="J52" s="13" t="s">
        <v>610</v>
      </c>
      <c r="K52" s="14" t="s">
        <v>611</v>
      </c>
      <c r="L52" s="17">
        <f t="shared" si="3"/>
        <v>2.229166666666671E-2</v>
      </c>
      <c r="M52">
        <f t="shared" si="4"/>
        <v>16</v>
      </c>
    </row>
    <row r="53" spans="1:13" x14ac:dyDescent="0.25">
      <c r="A53" s="11"/>
      <c r="B53" s="12"/>
      <c r="C53" s="9" t="s">
        <v>219</v>
      </c>
      <c r="D53" s="9" t="s">
        <v>220</v>
      </c>
      <c r="E53" s="9" t="s">
        <v>220</v>
      </c>
      <c r="F53" s="9" t="s">
        <v>15</v>
      </c>
      <c r="G53" s="9" t="s">
        <v>612</v>
      </c>
      <c r="H53" s="9" t="s">
        <v>139</v>
      </c>
      <c r="I53" s="3" t="s">
        <v>503</v>
      </c>
      <c r="J53" s="13" t="s">
        <v>613</v>
      </c>
      <c r="K53" s="14" t="s">
        <v>614</v>
      </c>
      <c r="L53" s="17">
        <f t="shared" si="3"/>
        <v>1.5393518518518556E-2</v>
      </c>
      <c r="M53">
        <f t="shared" si="4"/>
        <v>6</v>
      </c>
    </row>
    <row r="54" spans="1:13" x14ac:dyDescent="0.25">
      <c r="A54" s="11"/>
      <c r="B54" s="12"/>
      <c r="C54" s="9" t="s">
        <v>224</v>
      </c>
      <c r="D54" s="9" t="s">
        <v>225</v>
      </c>
      <c r="E54" s="9" t="s">
        <v>225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615</v>
      </c>
      <c r="H55" s="9" t="s">
        <v>156</v>
      </c>
      <c r="I55" s="3" t="s">
        <v>503</v>
      </c>
      <c r="J55" s="13" t="s">
        <v>616</v>
      </c>
      <c r="K55" s="14" t="s">
        <v>617</v>
      </c>
      <c r="L55" s="17">
        <f t="shared" si="3"/>
        <v>2.054398148148151E-2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618</v>
      </c>
      <c r="H56" s="9" t="s">
        <v>156</v>
      </c>
      <c r="I56" s="3" t="s">
        <v>503</v>
      </c>
      <c r="J56" s="13" t="s">
        <v>619</v>
      </c>
      <c r="K56" s="14" t="s">
        <v>620</v>
      </c>
      <c r="L56" s="17">
        <f t="shared" si="3"/>
        <v>1.8067129629629697E-2</v>
      </c>
      <c r="M56">
        <f t="shared" si="4"/>
        <v>11</v>
      </c>
    </row>
    <row r="57" spans="1:13" x14ac:dyDescent="0.25">
      <c r="A57" s="3" t="s">
        <v>232</v>
      </c>
      <c r="B57" s="9" t="s">
        <v>233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234</v>
      </c>
      <c r="D58" s="9" t="s">
        <v>235</v>
      </c>
      <c r="E58" s="9" t="s">
        <v>235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621</v>
      </c>
      <c r="H59" s="9" t="s">
        <v>139</v>
      </c>
      <c r="I59" s="3" t="s">
        <v>503</v>
      </c>
      <c r="J59" s="13" t="s">
        <v>622</v>
      </c>
      <c r="K59" s="14" t="s">
        <v>623</v>
      </c>
      <c r="L59" s="17">
        <f t="shared" si="3"/>
        <v>2.7233796296296298E-2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624</v>
      </c>
      <c r="H60" s="9" t="s">
        <v>139</v>
      </c>
      <c r="I60" s="3" t="s">
        <v>503</v>
      </c>
      <c r="J60" s="13" t="s">
        <v>625</v>
      </c>
      <c r="K60" s="14" t="s">
        <v>626</v>
      </c>
      <c r="L60" s="17">
        <f t="shared" si="3"/>
        <v>1.8182870370370363E-2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627</v>
      </c>
      <c r="H61" s="9" t="s">
        <v>139</v>
      </c>
      <c r="I61" s="3" t="s">
        <v>503</v>
      </c>
      <c r="J61" s="13" t="s">
        <v>628</v>
      </c>
      <c r="K61" s="14" t="s">
        <v>629</v>
      </c>
      <c r="L61" s="17">
        <f t="shared" si="3"/>
        <v>2.2685185185185197E-2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630</v>
      </c>
      <c r="H62" s="9" t="s">
        <v>139</v>
      </c>
      <c r="I62" s="3" t="s">
        <v>503</v>
      </c>
      <c r="J62" s="13" t="s">
        <v>631</v>
      </c>
      <c r="K62" s="14" t="s">
        <v>632</v>
      </c>
      <c r="L62" s="17">
        <f t="shared" si="3"/>
        <v>1.7546296296296282E-2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633</v>
      </c>
      <c r="H63" s="9" t="s">
        <v>139</v>
      </c>
      <c r="I63" s="3" t="s">
        <v>503</v>
      </c>
      <c r="J63" s="13" t="s">
        <v>634</v>
      </c>
      <c r="K63" s="14" t="s">
        <v>635</v>
      </c>
      <c r="L63" s="17">
        <f t="shared" si="3"/>
        <v>1.1863425925925875E-2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636</v>
      </c>
      <c r="H64" s="9" t="s">
        <v>139</v>
      </c>
      <c r="I64" s="3" t="s">
        <v>503</v>
      </c>
      <c r="J64" s="13" t="s">
        <v>637</v>
      </c>
      <c r="K64" s="14" t="s">
        <v>638</v>
      </c>
      <c r="L64" s="17">
        <f t="shared" si="3"/>
        <v>3.5011574074074125E-2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639</v>
      </c>
      <c r="H65" s="9" t="s">
        <v>139</v>
      </c>
      <c r="I65" s="3" t="s">
        <v>503</v>
      </c>
      <c r="J65" s="13" t="s">
        <v>640</v>
      </c>
      <c r="K65" s="14" t="s">
        <v>641</v>
      </c>
      <c r="L65" s="17">
        <f t="shared" si="3"/>
        <v>3.775462962962961E-2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642</v>
      </c>
      <c r="H66" s="9" t="s">
        <v>139</v>
      </c>
      <c r="I66" s="3" t="s">
        <v>503</v>
      </c>
      <c r="J66" s="13" t="s">
        <v>643</v>
      </c>
      <c r="K66" s="14" t="s">
        <v>644</v>
      </c>
      <c r="L66" s="17">
        <f t="shared" si="3"/>
        <v>1.6724537037037024E-2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645</v>
      </c>
      <c r="H67" s="9" t="s">
        <v>139</v>
      </c>
      <c r="I67" s="3" t="s">
        <v>503</v>
      </c>
      <c r="J67" s="13" t="s">
        <v>646</v>
      </c>
      <c r="K67" s="14" t="s">
        <v>647</v>
      </c>
      <c r="L67" s="17">
        <f t="shared" ref="L67:L130" si="5">K67-J67</f>
        <v>2.461805555555574E-2</v>
      </c>
      <c r="M67">
        <f t="shared" ref="M67:M130" si="6">HOUR(J67)</f>
        <v>16</v>
      </c>
    </row>
    <row r="68" spans="1:13" x14ac:dyDescent="0.25">
      <c r="A68" s="11"/>
      <c r="B68" s="12"/>
      <c r="C68" s="12"/>
      <c r="D68" s="12"/>
      <c r="E68" s="12"/>
      <c r="F68" s="12"/>
      <c r="G68" s="9" t="s">
        <v>648</v>
      </c>
      <c r="H68" s="9" t="s">
        <v>139</v>
      </c>
      <c r="I68" s="3" t="s">
        <v>503</v>
      </c>
      <c r="J68" s="13" t="s">
        <v>649</v>
      </c>
      <c r="K68" s="14" t="s">
        <v>650</v>
      </c>
      <c r="L68" s="17">
        <f t="shared" si="5"/>
        <v>2.8356481481481621E-2</v>
      </c>
      <c r="M68">
        <f t="shared" si="6"/>
        <v>16</v>
      </c>
    </row>
    <row r="69" spans="1:13" x14ac:dyDescent="0.25">
      <c r="A69" s="11"/>
      <c r="B69" s="12"/>
      <c r="C69" s="12"/>
      <c r="D69" s="12"/>
      <c r="E69" s="12"/>
      <c r="F69" s="12"/>
      <c r="G69" s="9" t="s">
        <v>651</v>
      </c>
      <c r="H69" s="9" t="s">
        <v>139</v>
      </c>
      <c r="I69" s="3" t="s">
        <v>503</v>
      </c>
      <c r="J69" s="13" t="s">
        <v>652</v>
      </c>
      <c r="K69" s="14" t="s">
        <v>653</v>
      </c>
      <c r="L69" s="17">
        <f t="shared" si="5"/>
        <v>1.3217592592592475E-2</v>
      </c>
      <c r="M69">
        <f t="shared" si="6"/>
        <v>20</v>
      </c>
    </row>
    <row r="70" spans="1:13" x14ac:dyDescent="0.25">
      <c r="A70" s="11"/>
      <c r="B70" s="12"/>
      <c r="C70" s="9" t="s">
        <v>136</v>
      </c>
      <c r="D70" s="9" t="s">
        <v>137</v>
      </c>
      <c r="E70" s="9" t="s">
        <v>137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654</v>
      </c>
      <c r="H71" s="9" t="s">
        <v>139</v>
      </c>
      <c r="I71" s="3" t="s">
        <v>503</v>
      </c>
      <c r="J71" s="13" t="s">
        <v>655</v>
      </c>
      <c r="K71" s="14" t="s">
        <v>656</v>
      </c>
      <c r="L71" s="17">
        <f t="shared" si="5"/>
        <v>1.2581018518518533E-2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657</v>
      </c>
      <c r="H72" s="9" t="s">
        <v>139</v>
      </c>
      <c r="I72" s="3" t="s">
        <v>503</v>
      </c>
      <c r="J72" s="13" t="s">
        <v>658</v>
      </c>
      <c r="K72" s="14" t="s">
        <v>659</v>
      </c>
      <c r="L72" s="17">
        <f t="shared" si="5"/>
        <v>1.5451388888888917E-2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660</v>
      </c>
      <c r="H73" s="9" t="s">
        <v>139</v>
      </c>
      <c r="I73" s="3" t="s">
        <v>503</v>
      </c>
      <c r="J73" s="13" t="s">
        <v>661</v>
      </c>
      <c r="K73" s="14" t="s">
        <v>662</v>
      </c>
      <c r="L73" s="17">
        <f t="shared" si="5"/>
        <v>1.5069444444444524E-2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663</v>
      </c>
      <c r="H74" s="9" t="s">
        <v>139</v>
      </c>
      <c r="I74" s="3" t="s">
        <v>503</v>
      </c>
      <c r="J74" s="13" t="s">
        <v>664</v>
      </c>
      <c r="K74" s="14" t="s">
        <v>665</v>
      </c>
      <c r="L74" s="17">
        <f t="shared" si="5"/>
        <v>1.6585648148148113E-2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12"/>
      <c r="F75" s="12"/>
      <c r="G75" s="9" t="s">
        <v>666</v>
      </c>
      <c r="H75" s="9" t="s">
        <v>139</v>
      </c>
      <c r="I75" s="3" t="s">
        <v>503</v>
      </c>
      <c r="J75" s="13" t="s">
        <v>667</v>
      </c>
      <c r="K75" s="14" t="s">
        <v>668</v>
      </c>
      <c r="L75" s="17">
        <f t="shared" si="5"/>
        <v>1.3865740740740651E-2</v>
      </c>
      <c r="M75">
        <f t="shared" si="6"/>
        <v>17</v>
      </c>
    </row>
    <row r="76" spans="1:13" x14ac:dyDescent="0.25">
      <c r="A76" s="11"/>
      <c r="B76" s="12"/>
      <c r="C76" s="12"/>
      <c r="D76" s="12"/>
      <c r="E76" s="12"/>
      <c r="F76" s="12"/>
      <c r="G76" s="9" t="s">
        <v>669</v>
      </c>
      <c r="H76" s="9" t="s">
        <v>139</v>
      </c>
      <c r="I76" s="3" t="s">
        <v>503</v>
      </c>
      <c r="J76" s="13" t="s">
        <v>670</v>
      </c>
      <c r="K76" s="14" t="s">
        <v>671</v>
      </c>
      <c r="L76" s="17">
        <f t="shared" si="5"/>
        <v>2.4178240740740709E-2</v>
      </c>
      <c r="M76">
        <f t="shared" si="6"/>
        <v>20</v>
      </c>
    </row>
    <row r="77" spans="1:13" x14ac:dyDescent="0.25">
      <c r="A77" s="11"/>
      <c r="B77" s="12"/>
      <c r="C77" s="9" t="s">
        <v>162</v>
      </c>
      <c r="D77" s="9" t="s">
        <v>163</v>
      </c>
      <c r="E77" s="9" t="s">
        <v>163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672</v>
      </c>
      <c r="H78" s="9" t="s">
        <v>139</v>
      </c>
      <c r="I78" s="3" t="s">
        <v>503</v>
      </c>
      <c r="J78" s="13" t="s">
        <v>673</v>
      </c>
      <c r="K78" s="14" t="s">
        <v>674</v>
      </c>
      <c r="L78" s="17">
        <f t="shared" si="5"/>
        <v>1.3020833333333343E-2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675</v>
      </c>
      <c r="H79" s="9" t="s">
        <v>139</v>
      </c>
      <c r="I79" s="3" t="s">
        <v>503</v>
      </c>
      <c r="J79" s="13" t="s">
        <v>676</v>
      </c>
      <c r="K79" s="14" t="s">
        <v>677</v>
      </c>
      <c r="L79" s="17">
        <f t="shared" si="5"/>
        <v>1.3391203703703725E-2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678</v>
      </c>
      <c r="H80" s="9" t="s">
        <v>139</v>
      </c>
      <c r="I80" s="3" t="s">
        <v>503</v>
      </c>
      <c r="J80" s="13" t="s">
        <v>679</v>
      </c>
      <c r="K80" s="14" t="s">
        <v>680</v>
      </c>
      <c r="L80" s="17">
        <f t="shared" si="5"/>
        <v>1.8518518518518545E-2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681</v>
      </c>
      <c r="H81" s="9" t="s">
        <v>139</v>
      </c>
      <c r="I81" s="3" t="s">
        <v>503</v>
      </c>
      <c r="J81" s="13" t="s">
        <v>682</v>
      </c>
      <c r="K81" s="14" t="s">
        <v>683</v>
      </c>
      <c r="L81" s="17">
        <f t="shared" si="5"/>
        <v>2.6608796296296311E-2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684</v>
      </c>
      <c r="H82" s="9" t="s">
        <v>139</v>
      </c>
      <c r="I82" s="3" t="s">
        <v>503</v>
      </c>
      <c r="J82" s="13" t="s">
        <v>685</v>
      </c>
      <c r="K82" s="14" t="s">
        <v>686</v>
      </c>
      <c r="L82" s="17">
        <f t="shared" si="5"/>
        <v>1.6793981481481479E-2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687</v>
      </c>
      <c r="H83" s="9" t="s">
        <v>139</v>
      </c>
      <c r="I83" s="3" t="s">
        <v>503</v>
      </c>
      <c r="J83" s="13" t="s">
        <v>688</v>
      </c>
      <c r="K83" s="14" t="s">
        <v>689</v>
      </c>
      <c r="L83" s="17">
        <f t="shared" si="5"/>
        <v>3.6412037037036993E-2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690</v>
      </c>
      <c r="H84" s="9" t="s">
        <v>139</v>
      </c>
      <c r="I84" s="3" t="s">
        <v>503</v>
      </c>
      <c r="J84" s="13" t="s">
        <v>691</v>
      </c>
      <c r="K84" s="14" t="s">
        <v>692</v>
      </c>
      <c r="L84" s="17">
        <f t="shared" si="5"/>
        <v>4.2638888888888893E-2</v>
      </c>
      <c r="M84">
        <f t="shared" si="6"/>
        <v>14</v>
      </c>
    </row>
    <row r="85" spans="1:13" x14ac:dyDescent="0.25">
      <c r="A85" s="11"/>
      <c r="B85" s="12"/>
      <c r="C85" s="9" t="s">
        <v>323</v>
      </c>
      <c r="D85" s="9" t="s">
        <v>324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325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693</v>
      </c>
      <c r="H87" s="9" t="s">
        <v>139</v>
      </c>
      <c r="I87" s="3" t="s">
        <v>503</v>
      </c>
      <c r="J87" s="13" t="s">
        <v>694</v>
      </c>
      <c r="K87" s="14" t="s">
        <v>695</v>
      </c>
      <c r="L87" s="17">
        <f t="shared" si="5"/>
        <v>1.8738425925925922E-2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696</v>
      </c>
      <c r="H88" s="9" t="s">
        <v>139</v>
      </c>
      <c r="I88" s="3" t="s">
        <v>503</v>
      </c>
      <c r="J88" s="13" t="s">
        <v>697</v>
      </c>
      <c r="K88" s="14" t="s">
        <v>698</v>
      </c>
      <c r="L88" s="17">
        <f t="shared" si="5"/>
        <v>3.3206018518518565E-2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699</v>
      </c>
      <c r="H89" s="9" t="s">
        <v>139</v>
      </c>
      <c r="I89" s="3" t="s">
        <v>503</v>
      </c>
      <c r="J89" s="13" t="s">
        <v>700</v>
      </c>
      <c r="K89" s="14" t="s">
        <v>701</v>
      </c>
      <c r="L89" s="17">
        <f t="shared" si="5"/>
        <v>2.4965277777777795E-2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702</v>
      </c>
      <c r="H90" s="9" t="s">
        <v>139</v>
      </c>
      <c r="I90" s="3" t="s">
        <v>503</v>
      </c>
      <c r="J90" s="13" t="s">
        <v>703</v>
      </c>
      <c r="K90" s="14" t="s">
        <v>704</v>
      </c>
      <c r="L90" s="17">
        <f t="shared" si="5"/>
        <v>3.76157407407407E-3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705</v>
      </c>
      <c r="H91" s="9" t="s">
        <v>139</v>
      </c>
      <c r="I91" s="3" t="s">
        <v>503</v>
      </c>
      <c r="J91" s="13" t="s">
        <v>706</v>
      </c>
      <c r="K91" s="14" t="s">
        <v>707</v>
      </c>
      <c r="L91" s="17">
        <f t="shared" si="5"/>
        <v>2.4189814814814858E-2</v>
      </c>
      <c r="M91">
        <f t="shared" si="6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708</v>
      </c>
      <c r="H92" s="9" t="s">
        <v>139</v>
      </c>
      <c r="I92" s="3" t="s">
        <v>503</v>
      </c>
      <c r="J92" s="13" t="s">
        <v>709</v>
      </c>
      <c r="K92" s="14" t="s">
        <v>710</v>
      </c>
      <c r="L92" s="17">
        <f t="shared" si="5"/>
        <v>2.4224537037037031E-2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711</v>
      </c>
      <c r="H93" s="9" t="s">
        <v>139</v>
      </c>
      <c r="I93" s="3" t="s">
        <v>503</v>
      </c>
      <c r="J93" s="13" t="s">
        <v>712</v>
      </c>
      <c r="K93" s="14" t="s">
        <v>713</v>
      </c>
      <c r="L93" s="17">
        <f t="shared" si="5"/>
        <v>1.9282407407407387E-2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714</v>
      </c>
      <c r="H94" s="9" t="s">
        <v>139</v>
      </c>
      <c r="I94" s="3" t="s">
        <v>503</v>
      </c>
      <c r="J94" s="13" t="s">
        <v>715</v>
      </c>
      <c r="K94" s="14" t="s">
        <v>716</v>
      </c>
      <c r="L94" s="17">
        <f t="shared" si="5"/>
        <v>1.8553240740740828E-2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717</v>
      </c>
      <c r="H95" s="9" t="s">
        <v>139</v>
      </c>
      <c r="I95" s="3" t="s">
        <v>503</v>
      </c>
      <c r="J95" s="13" t="s">
        <v>718</v>
      </c>
      <c r="K95" s="14" t="s">
        <v>719</v>
      </c>
      <c r="L95" s="17">
        <f t="shared" si="5"/>
        <v>1.9282407407407387E-2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720</v>
      </c>
      <c r="H96" s="9" t="s">
        <v>139</v>
      </c>
      <c r="I96" s="3" t="s">
        <v>503</v>
      </c>
      <c r="J96" s="13" t="s">
        <v>721</v>
      </c>
      <c r="K96" s="14" t="s">
        <v>722</v>
      </c>
      <c r="L96" s="17">
        <f t="shared" si="5"/>
        <v>3.4432870370370405E-2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723</v>
      </c>
      <c r="H97" s="9" t="s">
        <v>139</v>
      </c>
      <c r="I97" s="3" t="s">
        <v>503</v>
      </c>
      <c r="J97" s="13" t="s">
        <v>724</v>
      </c>
      <c r="K97" s="14" t="s">
        <v>725</v>
      </c>
      <c r="L97" s="17">
        <f t="shared" si="5"/>
        <v>5.0671296296296298E-2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726</v>
      </c>
      <c r="H98" s="9" t="s">
        <v>139</v>
      </c>
      <c r="I98" s="3" t="s">
        <v>503</v>
      </c>
      <c r="J98" s="13" t="s">
        <v>727</v>
      </c>
      <c r="K98" s="14" t="s">
        <v>728</v>
      </c>
      <c r="L98" s="17">
        <f t="shared" si="5"/>
        <v>3.6770833333333308E-2</v>
      </c>
      <c r="M98">
        <f t="shared" si="6"/>
        <v>14</v>
      </c>
    </row>
    <row r="99" spans="1:13" x14ac:dyDescent="0.25">
      <c r="A99" s="11"/>
      <c r="B99" s="12"/>
      <c r="C99" s="12"/>
      <c r="D99" s="12"/>
      <c r="E99" s="12"/>
      <c r="F99" s="12"/>
      <c r="G99" s="9" t="s">
        <v>729</v>
      </c>
      <c r="H99" s="9" t="s">
        <v>139</v>
      </c>
      <c r="I99" s="3" t="s">
        <v>503</v>
      </c>
      <c r="J99" s="13" t="s">
        <v>730</v>
      </c>
      <c r="K99" s="14" t="s">
        <v>731</v>
      </c>
      <c r="L99" s="17">
        <f t="shared" si="5"/>
        <v>4.7928240740740868E-2</v>
      </c>
      <c r="M99">
        <f t="shared" si="6"/>
        <v>15</v>
      </c>
    </row>
    <row r="100" spans="1:13" x14ac:dyDescent="0.25">
      <c r="A100" s="11"/>
      <c r="B100" s="12"/>
      <c r="C100" s="12"/>
      <c r="D100" s="12"/>
      <c r="E100" s="9" t="s">
        <v>338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732</v>
      </c>
      <c r="H101" s="9" t="s">
        <v>139</v>
      </c>
      <c r="I101" s="3" t="s">
        <v>503</v>
      </c>
      <c r="J101" s="13" t="s">
        <v>733</v>
      </c>
      <c r="K101" s="14" t="s">
        <v>734</v>
      </c>
      <c r="L101" s="17">
        <f t="shared" si="5"/>
        <v>4.2199074074074139E-2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735</v>
      </c>
      <c r="H102" s="9" t="s">
        <v>139</v>
      </c>
      <c r="I102" s="3" t="s">
        <v>503</v>
      </c>
      <c r="J102" s="13" t="s">
        <v>736</v>
      </c>
      <c r="K102" s="14" t="s">
        <v>737</v>
      </c>
      <c r="L102" s="17">
        <f t="shared" si="5"/>
        <v>2.1608796296296306E-2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738</v>
      </c>
      <c r="H103" s="9" t="s">
        <v>139</v>
      </c>
      <c r="I103" s="3" t="s">
        <v>503</v>
      </c>
      <c r="J103" s="13" t="s">
        <v>739</v>
      </c>
      <c r="K103" s="14" t="s">
        <v>740</v>
      </c>
      <c r="L103" s="17">
        <f t="shared" si="5"/>
        <v>6.1562499999999964E-2</v>
      </c>
      <c r="M103">
        <f t="shared" si="6"/>
        <v>15</v>
      </c>
    </row>
    <row r="104" spans="1:13" x14ac:dyDescent="0.25">
      <c r="A104" s="11"/>
      <c r="B104" s="12"/>
      <c r="C104" s="9" t="s">
        <v>173</v>
      </c>
      <c r="D104" s="9" t="s">
        <v>174</v>
      </c>
      <c r="E104" s="9" t="s">
        <v>174</v>
      </c>
      <c r="F104" s="9" t="s">
        <v>15</v>
      </c>
      <c r="G104" s="9" t="s">
        <v>741</v>
      </c>
      <c r="H104" s="9" t="s">
        <v>139</v>
      </c>
      <c r="I104" s="3" t="s">
        <v>503</v>
      </c>
      <c r="J104" s="13" t="s">
        <v>742</v>
      </c>
      <c r="K104" s="14" t="s">
        <v>743</v>
      </c>
      <c r="L104" s="17">
        <f t="shared" si="5"/>
        <v>1.2743055555555556E-2</v>
      </c>
      <c r="M104">
        <f t="shared" si="6"/>
        <v>1</v>
      </c>
    </row>
    <row r="105" spans="1:13" x14ac:dyDescent="0.25">
      <c r="A105" s="11"/>
      <c r="B105" s="12"/>
      <c r="C105" s="9" t="s">
        <v>178</v>
      </c>
      <c r="D105" s="9" t="s">
        <v>179</v>
      </c>
      <c r="E105" s="9" t="s">
        <v>179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744</v>
      </c>
      <c r="H106" s="9" t="s">
        <v>139</v>
      </c>
      <c r="I106" s="3" t="s">
        <v>503</v>
      </c>
      <c r="J106" s="13" t="s">
        <v>745</v>
      </c>
      <c r="K106" s="14" t="s">
        <v>746</v>
      </c>
      <c r="L106" s="17">
        <f t="shared" si="5"/>
        <v>1.7546296296296254E-2</v>
      </c>
      <c r="M106">
        <f t="shared" si="6"/>
        <v>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747</v>
      </c>
      <c r="H107" s="9" t="s">
        <v>139</v>
      </c>
      <c r="I107" s="3" t="s">
        <v>503</v>
      </c>
      <c r="J107" s="13" t="s">
        <v>748</v>
      </c>
      <c r="K107" s="14" t="s">
        <v>749</v>
      </c>
      <c r="L107" s="17">
        <f t="shared" si="5"/>
        <v>1.6539351851851791E-2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750</v>
      </c>
      <c r="H108" s="9" t="s">
        <v>139</v>
      </c>
      <c r="I108" s="3" t="s">
        <v>503</v>
      </c>
      <c r="J108" s="13" t="s">
        <v>751</v>
      </c>
      <c r="K108" s="14" t="s">
        <v>752</v>
      </c>
      <c r="L108" s="17">
        <f t="shared" si="5"/>
        <v>2.9733796296296355E-2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753</v>
      </c>
      <c r="H109" s="9" t="s">
        <v>139</v>
      </c>
      <c r="I109" s="3" t="s">
        <v>503</v>
      </c>
      <c r="J109" s="13" t="s">
        <v>754</v>
      </c>
      <c r="K109" s="14" t="s">
        <v>755</v>
      </c>
      <c r="L109" s="17">
        <f t="shared" si="5"/>
        <v>1.3125000000000053E-2</v>
      </c>
      <c r="M109">
        <f t="shared" si="6"/>
        <v>18</v>
      </c>
    </row>
    <row r="110" spans="1:13" x14ac:dyDescent="0.25">
      <c r="A110" s="11"/>
      <c r="B110" s="12"/>
      <c r="C110" s="9" t="s">
        <v>114</v>
      </c>
      <c r="D110" s="9" t="s">
        <v>115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115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756</v>
      </c>
      <c r="H112" s="9" t="s">
        <v>139</v>
      </c>
      <c r="I112" s="3" t="s">
        <v>503</v>
      </c>
      <c r="J112" s="13" t="s">
        <v>757</v>
      </c>
      <c r="K112" s="14" t="s">
        <v>758</v>
      </c>
      <c r="L112" s="17">
        <f t="shared" si="5"/>
        <v>1.3460648148148152E-2</v>
      </c>
      <c r="M112">
        <f t="shared" si="6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759</v>
      </c>
      <c r="H113" s="9" t="s">
        <v>139</v>
      </c>
      <c r="I113" s="3" t="s">
        <v>503</v>
      </c>
      <c r="J113" s="13" t="s">
        <v>760</v>
      </c>
      <c r="K113" s="14" t="s">
        <v>761</v>
      </c>
      <c r="L113" s="17">
        <f t="shared" si="5"/>
        <v>2.4178240740740736E-2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9" t="s">
        <v>190</v>
      </c>
      <c r="F114" s="9" t="s">
        <v>15</v>
      </c>
      <c r="G114" s="9" t="s">
        <v>762</v>
      </c>
      <c r="H114" s="9" t="s">
        <v>139</v>
      </c>
      <c r="I114" s="3" t="s">
        <v>503</v>
      </c>
      <c r="J114" s="13" t="s">
        <v>763</v>
      </c>
      <c r="K114" s="14" t="s">
        <v>764</v>
      </c>
      <c r="L114" s="17">
        <f t="shared" si="5"/>
        <v>2.7094907407407387E-2</v>
      </c>
      <c r="M114">
        <f t="shared" si="6"/>
        <v>8</v>
      </c>
    </row>
    <row r="115" spans="1:13" x14ac:dyDescent="0.25">
      <c r="A115" s="11"/>
      <c r="B115" s="12"/>
      <c r="C115" s="9" t="s">
        <v>384</v>
      </c>
      <c r="D115" s="9" t="s">
        <v>385</v>
      </c>
      <c r="E115" s="9" t="s">
        <v>385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765</v>
      </c>
      <c r="H116" s="9" t="s">
        <v>139</v>
      </c>
      <c r="I116" s="3" t="s">
        <v>503</v>
      </c>
      <c r="J116" s="13" t="s">
        <v>766</v>
      </c>
      <c r="K116" s="14" t="s">
        <v>767</v>
      </c>
      <c r="L116" s="17">
        <f t="shared" si="5"/>
        <v>2.2071759259259249E-2</v>
      </c>
      <c r="M116">
        <f t="shared" si="6"/>
        <v>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768</v>
      </c>
      <c r="H117" s="9" t="s">
        <v>139</v>
      </c>
      <c r="I117" s="3" t="s">
        <v>503</v>
      </c>
      <c r="J117" s="13" t="s">
        <v>769</v>
      </c>
      <c r="K117" s="14" t="s">
        <v>770</v>
      </c>
      <c r="L117" s="17">
        <f t="shared" si="5"/>
        <v>1.6261574074074026E-2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771</v>
      </c>
      <c r="H118" s="9" t="s">
        <v>139</v>
      </c>
      <c r="I118" s="3" t="s">
        <v>503</v>
      </c>
      <c r="J118" s="13" t="s">
        <v>772</v>
      </c>
      <c r="K118" s="14" t="s">
        <v>773</v>
      </c>
      <c r="L118" s="17">
        <f t="shared" si="5"/>
        <v>3.6979166666666619E-2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774</v>
      </c>
      <c r="H119" s="9" t="s">
        <v>139</v>
      </c>
      <c r="I119" s="3" t="s">
        <v>503</v>
      </c>
      <c r="J119" s="13" t="s">
        <v>775</v>
      </c>
      <c r="K119" s="14" t="s">
        <v>776</v>
      </c>
      <c r="L119" s="17">
        <f t="shared" si="5"/>
        <v>5.3912037037037064E-2</v>
      </c>
      <c r="M119">
        <f t="shared" si="6"/>
        <v>15</v>
      </c>
    </row>
    <row r="120" spans="1:13" x14ac:dyDescent="0.25">
      <c r="A120" s="11"/>
      <c r="B120" s="12"/>
      <c r="C120" s="9" t="s">
        <v>197</v>
      </c>
      <c r="D120" s="9" t="s">
        <v>198</v>
      </c>
      <c r="E120" s="9" t="s">
        <v>198</v>
      </c>
      <c r="F120" s="9" t="s">
        <v>15</v>
      </c>
      <c r="G120" s="9" t="s">
        <v>777</v>
      </c>
      <c r="H120" s="9" t="s">
        <v>139</v>
      </c>
      <c r="I120" s="3" t="s">
        <v>503</v>
      </c>
      <c r="J120" s="13" t="s">
        <v>778</v>
      </c>
      <c r="K120" s="14" t="s">
        <v>779</v>
      </c>
      <c r="L120" s="17">
        <f t="shared" si="5"/>
        <v>2.2824074074074052E-2</v>
      </c>
      <c r="M120">
        <f t="shared" si="6"/>
        <v>16</v>
      </c>
    </row>
    <row r="121" spans="1:13" x14ac:dyDescent="0.25">
      <c r="A121" s="11"/>
      <c r="B121" s="12"/>
      <c r="C121" s="9" t="s">
        <v>400</v>
      </c>
      <c r="D121" s="9" t="s">
        <v>401</v>
      </c>
      <c r="E121" s="9" t="s">
        <v>401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780</v>
      </c>
      <c r="H122" s="9" t="s">
        <v>139</v>
      </c>
      <c r="I122" s="3" t="s">
        <v>503</v>
      </c>
      <c r="J122" s="13" t="s">
        <v>781</v>
      </c>
      <c r="K122" s="14" t="s">
        <v>782</v>
      </c>
      <c r="L122" s="17">
        <f t="shared" si="5"/>
        <v>1.3807870370370373E-2</v>
      </c>
      <c r="M122">
        <f t="shared" si="6"/>
        <v>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783</v>
      </c>
      <c r="H123" s="9" t="s">
        <v>139</v>
      </c>
      <c r="I123" s="3" t="s">
        <v>503</v>
      </c>
      <c r="J123" s="13" t="s">
        <v>784</v>
      </c>
      <c r="K123" s="14" t="s">
        <v>785</v>
      </c>
      <c r="L123" s="17">
        <f t="shared" si="5"/>
        <v>1.4675925925925926E-2</v>
      </c>
      <c r="M123">
        <f t="shared" si="6"/>
        <v>6</v>
      </c>
    </row>
    <row r="124" spans="1:13" x14ac:dyDescent="0.25">
      <c r="A124" s="11"/>
      <c r="B124" s="12"/>
      <c r="C124" s="9" t="s">
        <v>64</v>
      </c>
      <c r="D124" s="9" t="s">
        <v>65</v>
      </c>
      <c r="E124" s="10" t="s">
        <v>12</v>
      </c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9" t="s">
        <v>66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786</v>
      </c>
      <c r="H126" s="9" t="s">
        <v>409</v>
      </c>
      <c r="I126" s="3" t="s">
        <v>503</v>
      </c>
      <c r="J126" s="13" t="s">
        <v>787</v>
      </c>
      <c r="K126" s="14" t="s">
        <v>788</v>
      </c>
      <c r="L126" s="17">
        <f t="shared" si="5"/>
        <v>2.3090277777777779E-2</v>
      </c>
      <c r="M126">
        <f t="shared" si="6"/>
        <v>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789</v>
      </c>
      <c r="H127" s="9" t="s">
        <v>409</v>
      </c>
      <c r="I127" s="3" t="s">
        <v>503</v>
      </c>
      <c r="J127" s="13" t="s">
        <v>790</v>
      </c>
      <c r="K127" s="14" t="s">
        <v>791</v>
      </c>
      <c r="L127" s="17">
        <f t="shared" si="5"/>
        <v>4.5289351851851845E-2</v>
      </c>
      <c r="M127">
        <f t="shared" si="6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792</v>
      </c>
      <c r="H128" s="9" t="s">
        <v>139</v>
      </c>
      <c r="I128" s="3" t="s">
        <v>503</v>
      </c>
      <c r="J128" s="13" t="s">
        <v>793</v>
      </c>
      <c r="K128" s="14" t="s">
        <v>794</v>
      </c>
      <c r="L128" s="17">
        <f t="shared" si="5"/>
        <v>3.7083333333333357E-2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795</v>
      </c>
      <c r="H129" s="9" t="s">
        <v>409</v>
      </c>
      <c r="I129" s="3" t="s">
        <v>503</v>
      </c>
      <c r="J129" s="13" t="s">
        <v>796</v>
      </c>
      <c r="K129" s="14" t="s">
        <v>797</v>
      </c>
      <c r="L129" s="17">
        <f t="shared" si="5"/>
        <v>1.5821759259259327E-2</v>
      </c>
      <c r="M129">
        <f t="shared" si="6"/>
        <v>13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798</v>
      </c>
      <c r="H130" s="9" t="s">
        <v>409</v>
      </c>
      <c r="I130" s="3" t="s">
        <v>503</v>
      </c>
      <c r="J130" s="13" t="s">
        <v>799</v>
      </c>
      <c r="K130" s="14" t="s">
        <v>800</v>
      </c>
      <c r="L130" s="17">
        <f t="shared" si="5"/>
        <v>4.6851851851851922E-2</v>
      </c>
      <c r="M130">
        <f t="shared" si="6"/>
        <v>14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801</v>
      </c>
      <c r="H131" s="9" t="s">
        <v>409</v>
      </c>
      <c r="I131" s="3" t="s">
        <v>503</v>
      </c>
      <c r="J131" s="13" t="s">
        <v>802</v>
      </c>
      <c r="K131" s="14" t="s">
        <v>803</v>
      </c>
      <c r="L131" s="17">
        <f t="shared" ref="L131:L190" si="7">K131-J131</f>
        <v>4.9317129629629641E-2</v>
      </c>
      <c r="M131">
        <f t="shared" ref="M131:M190" si="8">HOUR(J131)</f>
        <v>15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804</v>
      </c>
      <c r="H132" s="9" t="s">
        <v>139</v>
      </c>
      <c r="I132" s="3" t="s">
        <v>503</v>
      </c>
      <c r="J132" s="13" t="s">
        <v>805</v>
      </c>
      <c r="K132" s="14" t="s">
        <v>806</v>
      </c>
      <c r="L132" s="17">
        <f t="shared" si="7"/>
        <v>2.5335648148148149E-2</v>
      </c>
      <c r="M132">
        <f t="shared" si="8"/>
        <v>18</v>
      </c>
    </row>
    <row r="133" spans="1:13" x14ac:dyDescent="0.25">
      <c r="A133" s="11"/>
      <c r="B133" s="12"/>
      <c r="C133" s="12"/>
      <c r="D133" s="12"/>
      <c r="E133" s="9" t="s">
        <v>65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807</v>
      </c>
      <c r="H134" s="9" t="s">
        <v>409</v>
      </c>
      <c r="I134" s="3" t="s">
        <v>503</v>
      </c>
      <c r="J134" s="13" t="s">
        <v>808</v>
      </c>
      <c r="K134" s="14" t="s">
        <v>809</v>
      </c>
      <c r="L134" s="17">
        <f t="shared" si="7"/>
        <v>5.2534722222222274E-2</v>
      </c>
      <c r="M134">
        <f t="shared" si="8"/>
        <v>11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810</v>
      </c>
      <c r="H135" s="9" t="s">
        <v>409</v>
      </c>
      <c r="I135" s="3" t="s">
        <v>503</v>
      </c>
      <c r="J135" s="13" t="s">
        <v>811</v>
      </c>
      <c r="K135" s="14" t="s">
        <v>812</v>
      </c>
      <c r="L135" s="17">
        <f t="shared" si="7"/>
        <v>5.7997685185185111E-2</v>
      </c>
      <c r="M135">
        <f t="shared" si="8"/>
        <v>15</v>
      </c>
    </row>
    <row r="136" spans="1:13" x14ac:dyDescent="0.25">
      <c r="A136" s="11"/>
      <c r="B136" s="12"/>
      <c r="C136" s="9" t="s">
        <v>813</v>
      </c>
      <c r="D136" s="9" t="s">
        <v>814</v>
      </c>
      <c r="E136" s="9" t="s">
        <v>814</v>
      </c>
      <c r="F136" s="9" t="s">
        <v>15</v>
      </c>
      <c r="G136" s="9" t="s">
        <v>815</v>
      </c>
      <c r="H136" s="9" t="s">
        <v>139</v>
      </c>
      <c r="I136" s="3" t="s">
        <v>503</v>
      </c>
      <c r="J136" s="13" t="s">
        <v>816</v>
      </c>
      <c r="K136" s="14" t="s">
        <v>817</v>
      </c>
      <c r="L136" s="17">
        <f t="shared" si="7"/>
        <v>2.3240740740740728E-2</v>
      </c>
      <c r="M136">
        <f t="shared" si="8"/>
        <v>9</v>
      </c>
    </row>
    <row r="137" spans="1:13" x14ac:dyDescent="0.25">
      <c r="A137" s="11"/>
      <c r="B137" s="12"/>
      <c r="C137" s="9" t="s">
        <v>441</v>
      </c>
      <c r="D137" s="9" t="s">
        <v>442</v>
      </c>
      <c r="E137" s="9" t="s">
        <v>442</v>
      </c>
      <c r="F137" s="9" t="s">
        <v>15</v>
      </c>
      <c r="G137" s="9" t="s">
        <v>818</v>
      </c>
      <c r="H137" s="9" t="s">
        <v>139</v>
      </c>
      <c r="I137" s="3" t="s">
        <v>503</v>
      </c>
      <c r="J137" s="13" t="s">
        <v>819</v>
      </c>
      <c r="K137" s="14" t="s">
        <v>820</v>
      </c>
      <c r="L137" s="17">
        <f t="shared" si="7"/>
        <v>3.43518518518518E-2</v>
      </c>
      <c r="M137">
        <f t="shared" si="8"/>
        <v>10</v>
      </c>
    </row>
    <row r="138" spans="1:13" x14ac:dyDescent="0.25">
      <c r="A138" s="11"/>
      <c r="B138" s="12"/>
      <c r="C138" s="9" t="s">
        <v>446</v>
      </c>
      <c r="D138" s="9" t="s">
        <v>447</v>
      </c>
      <c r="E138" s="9" t="s">
        <v>447</v>
      </c>
      <c r="F138" s="9" t="s">
        <v>15</v>
      </c>
      <c r="G138" s="9" t="s">
        <v>821</v>
      </c>
      <c r="H138" s="9" t="s">
        <v>139</v>
      </c>
      <c r="I138" s="3" t="s">
        <v>503</v>
      </c>
      <c r="J138" s="13" t="s">
        <v>822</v>
      </c>
      <c r="K138" s="14" t="s">
        <v>823</v>
      </c>
      <c r="L138" s="17">
        <f t="shared" si="7"/>
        <v>2.5520833333333326E-2</v>
      </c>
      <c r="M138">
        <f t="shared" si="8"/>
        <v>8</v>
      </c>
    </row>
    <row r="139" spans="1:13" x14ac:dyDescent="0.25">
      <c r="A139" s="11"/>
      <c r="B139" s="12"/>
      <c r="C139" s="9" t="s">
        <v>202</v>
      </c>
      <c r="D139" s="9" t="s">
        <v>203</v>
      </c>
      <c r="E139" s="9" t="s">
        <v>203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824</v>
      </c>
      <c r="H140" s="9" t="s">
        <v>139</v>
      </c>
      <c r="I140" s="3" t="s">
        <v>503</v>
      </c>
      <c r="J140" s="13" t="s">
        <v>825</v>
      </c>
      <c r="K140" s="14" t="s">
        <v>826</v>
      </c>
      <c r="L140" s="17">
        <f t="shared" si="7"/>
        <v>1.5659722222222228E-2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827</v>
      </c>
      <c r="H141" s="9" t="s">
        <v>139</v>
      </c>
      <c r="I141" s="3" t="s">
        <v>503</v>
      </c>
      <c r="J141" s="13" t="s">
        <v>828</v>
      </c>
      <c r="K141" s="14" t="s">
        <v>829</v>
      </c>
      <c r="L141" s="17">
        <f t="shared" si="7"/>
        <v>2.719907407407407E-2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830</v>
      </c>
      <c r="H142" s="9" t="s">
        <v>139</v>
      </c>
      <c r="I142" s="3" t="s">
        <v>503</v>
      </c>
      <c r="J142" s="13" t="s">
        <v>831</v>
      </c>
      <c r="K142" s="14" t="s">
        <v>832</v>
      </c>
      <c r="L142" s="17">
        <f t="shared" si="7"/>
        <v>1.3657407407407396E-2</v>
      </c>
      <c r="M142">
        <f t="shared" si="8"/>
        <v>4</v>
      </c>
    </row>
    <row r="143" spans="1:13" x14ac:dyDescent="0.25">
      <c r="A143" s="3" t="s">
        <v>10</v>
      </c>
      <c r="B143" s="9" t="s">
        <v>11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13</v>
      </c>
      <c r="D144" s="9" t="s">
        <v>14</v>
      </c>
      <c r="E144" s="9" t="s">
        <v>14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833</v>
      </c>
      <c r="H145" s="9" t="s">
        <v>17</v>
      </c>
      <c r="I145" s="3" t="s">
        <v>503</v>
      </c>
      <c r="J145" s="13" t="s">
        <v>834</v>
      </c>
      <c r="K145" s="14" t="s">
        <v>835</v>
      </c>
      <c r="L145" s="17">
        <f t="shared" si="7"/>
        <v>2.1527777777777701E-2</v>
      </c>
      <c r="M145">
        <f t="shared" si="8"/>
        <v>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836</v>
      </c>
      <c r="H146" s="9" t="s">
        <v>17</v>
      </c>
      <c r="I146" s="3" t="s">
        <v>503</v>
      </c>
      <c r="J146" s="13" t="s">
        <v>837</v>
      </c>
      <c r="K146" s="14" t="s">
        <v>838</v>
      </c>
      <c r="L146" s="17">
        <f t="shared" si="7"/>
        <v>1.3368055555555536E-2</v>
      </c>
      <c r="M146">
        <f t="shared" si="8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839</v>
      </c>
      <c r="H147" s="9" t="s">
        <v>17</v>
      </c>
      <c r="I147" s="3" t="s">
        <v>503</v>
      </c>
      <c r="J147" s="13" t="s">
        <v>840</v>
      </c>
      <c r="K147" s="14" t="s">
        <v>841</v>
      </c>
      <c r="L147" s="17">
        <f t="shared" si="7"/>
        <v>3.210648148148143E-2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842</v>
      </c>
      <c r="H148" s="9" t="s">
        <v>17</v>
      </c>
      <c r="I148" s="3" t="s">
        <v>503</v>
      </c>
      <c r="J148" s="13" t="s">
        <v>843</v>
      </c>
      <c r="K148" s="14" t="s">
        <v>844</v>
      </c>
      <c r="L148" s="17">
        <f t="shared" si="7"/>
        <v>5.403935185185188E-2</v>
      </c>
      <c r="M148">
        <f t="shared" si="8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845</v>
      </c>
      <c r="H149" s="9" t="s">
        <v>17</v>
      </c>
      <c r="I149" s="3" t="s">
        <v>503</v>
      </c>
      <c r="J149" s="13" t="s">
        <v>846</v>
      </c>
      <c r="K149" s="14" t="s">
        <v>847</v>
      </c>
      <c r="L149" s="17">
        <f t="shared" si="7"/>
        <v>2.2916666666666696E-2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848</v>
      </c>
      <c r="H150" s="9" t="s">
        <v>17</v>
      </c>
      <c r="I150" s="3" t="s">
        <v>503</v>
      </c>
      <c r="J150" s="13" t="s">
        <v>849</v>
      </c>
      <c r="K150" s="14" t="s">
        <v>850</v>
      </c>
      <c r="L150" s="17">
        <f t="shared" si="7"/>
        <v>2.0034722222222245E-2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851</v>
      </c>
      <c r="H151" s="9" t="s">
        <v>17</v>
      </c>
      <c r="I151" s="3" t="s">
        <v>503</v>
      </c>
      <c r="J151" s="13" t="s">
        <v>852</v>
      </c>
      <c r="K151" s="14" t="s">
        <v>853</v>
      </c>
      <c r="L151" s="17">
        <f t="shared" si="7"/>
        <v>3.228009259259268E-2</v>
      </c>
      <c r="M151">
        <f t="shared" si="8"/>
        <v>17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854</v>
      </c>
      <c r="H152" s="9" t="s">
        <v>17</v>
      </c>
      <c r="I152" s="3" t="s">
        <v>503</v>
      </c>
      <c r="J152" s="13" t="s">
        <v>855</v>
      </c>
      <c r="K152" s="14" t="s">
        <v>856</v>
      </c>
      <c r="L152" s="17">
        <f t="shared" si="7"/>
        <v>1.7476851851851771E-2</v>
      </c>
      <c r="M152">
        <f t="shared" si="8"/>
        <v>20</v>
      </c>
    </row>
    <row r="153" spans="1:13" x14ac:dyDescent="0.25">
      <c r="A153" s="11"/>
      <c r="B153" s="12"/>
      <c r="C153" s="9" t="s">
        <v>33</v>
      </c>
      <c r="D153" s="9" t="s">
        <v>34</v>
      </c>
      <c r="E153" s="9" t="s">
        <v>34</v>
      </c>
      <c r="F153" s="9" t="s">
        <v>15</v>
      </c>
      <c r="G153" s="9" t="s">
        <v>857</v>
      </c>
      <c r="H153" s="9" t="s">
        <v>17</v>
      </c>
      <c r="I153" s="3" t="s">
        <v>503</v>
      </c>
      <c r="J153" s="13" t="s">
        <v>858</v>
      </c>
      <c r="K153" s="14" t="s">
        <v>859</v>
      </c>
      <c r="L153" s="17">
        <f t="shared" si="7"/>
        <v>1.71412037037037E-2</v>
      </c>
      <c r="M153">
        <f t="shared" si="8"/>
        <v>6</v>
      </c>
    </row>
    <row r="154" spans="1:13" x14ac:dyDescent="0.25">
      <c r="A154" s="11"/>
      <c r="B154" s="12"/>
      <c r="C154" s="9" t="s">
        <v>56</v>
      </c>
      <c r="D154" s="9" t="s">
        <v>57</v>
      </c>
      <c r="E154" s="9" t="s">
        <v>57</v>
      </c>
      <c r="F154" s="9" t="s">
        <v>15</v>
      </c>
      <c r="G154" s="9" t="s">
        <v>860</v>
      </c>
      <c r="H154" s="9" t="s">
        <v>42</v>
      </c>
      <c r="I154" s="3" t="s">
        <v>503</v>
      </c>
      <c r="J154" s="13" t="s">
        <v>861</v>
      </c>
      <c r="K154" s="14" t="s">
        <v>862</v>
      </c>
      <c r="L154" s="17">
        <f t="shared" si="7"/>
        <v>2.5891203703703791E-2</v>
      </c>
      <c r="M154">
        <f t="shared" si="8"/>
        <v>13</v>
      </c>
    </row>
    <row r="155" spans="1:13" x14ac:dyDescent="0.25">
      <c r="A155" s="11"/>
      <c r="B155" s="12"/>
      <c r="C155" s="9" t="s">
        <v>64</v>
      </c>
      <c r="D155" s="9" t="s">
        <v>65</v>
      </c>
      <c r="E155" s="9" t="s">
        <v>65</v>
      </c>
      <c r="F155" s="9" t="s">
        <v>15</v>
      </c>
      <c r="G155" s="9" t="s">
        <v>863</v>
      </c>
      <c r="H155" s="9" t="s">
        <v>17</v>
      </c>
      <c r="I155" s="3" t="s">
        <v>503</v>
      </c>
      <c r="J155" s="13" t="s">
        <v>864</v>
      </c>
      <c r="K155" s="14" t="s">
        <v>865</v>
      </c>
      <c r="L155" s="17">
        <f t="shared" si="7"/>
        <v>4.7546296296296309E-2</v>
      </c>
      <c r="M155">
        <f t="shared" si="8"/>
        <v>11</v>
      </c>
    </row>
    <row r="156" spans="1:13" x14ac:dyDescent="0.25">
      <c r="A156" s="11"/>
      <c r="B156" s="12"/>
      <c r="C156" s="9" t="s">
        <v>79</v>
      </c>
      <c r="D156" s="9" t="s">
        <v>80</v>
      </c>
      <c r="E156" s="9" t="s">
        <v>80</v>
      </c>
      <c r="F156" s="9" t="s">
        <v>15</v>
      </c>
      <c r="G156" s="9" t="s">
        <v>866</v>
      </c>
      <c r="H156" s="9" t="s">
        <v>42</v>
      </c>
      <c r="I156" s="3" t="s">
        <v>503</v>
      </c>
      <c r="J156" s="13" t="s">
        <v>867</v>
      </c>
      <c r="K156" s="14" t="s">
        <v>868</v>
      </c>
      <c r="L156" s="17">
        <f t="shared" si="7"/>
        <v>2.1261574074074086E-2</v>
      </c>
      <c r="M156">
        <f t="shared" si="8"/>
        <v>7</v>
      </c>
    </row>
    <row r="157" spans="1:13" x14ac:dyDescent="0.25">
      <c r="A157" s="3" t="s">
        <v>869</v>
      </c>
      <c r="B157" s="9" t="s">
        <v>870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871</v>
      </c>
      <c r="D158" s="9" t="s">
        <v>872</v>
      </c>
      <c r="E158" s="9" t="s">
        <v>872</v>
      </c>
      <c r="F158" s="9" t="s">
        <v>873</v>
      </c>
      <c r="G158" s="9" t="s">
        <v>874</v>
      </c>
      <c r="H158" s="9" t="s">
        <v>139</v>
      </c>
      <c r="I158" s="3" t="s">
        <v>503</v>
      </c>
      <c r="J158" s="13" t="s">
        <v>875</v>
      </c>
      <c r="K158" s="14" t="s">
        <v>876</v>
      </c>
      <c r="L158" s="17">
        <f t="shared" si="7"/>
        <v>5.0474537037037026E-2</v>
      </c>
      <c r="M158">
        <f t="shared" si="8"/>
        <v>10</v>
      </c>
    </row>
    <row r="159" spans="1:13" x14ac:dyDescent="0.25">
      <c r="A159" s="11"/>
      <c r="B159" s="12"/>
      <c r="C159" s="9" t="s">
        <v>877</v>
      </c>
      <c r="D159" s="9" t="s">
        <v>878</v>
      </c>
      <c r="E159" s="9" t="s">
        <v>878</v>
      </c>
      <c r="F159" s="9" t="s">
        <v>873</v>
      </c>
      <c r="G159" s="9" t="s">
        <v>879</v>
      </c>
      <c r="H159" s="9" t="s">
        <v>139</v>
      </c>
      <c r="I159" s="3" t="s">
        <v>503</v>
      </c>
      <c r="J159" s="13" t="s">
        <v>880</v>
      </c>
      <c r="K159" s="14" t="s">
        <v>881</v>
      </c>
      <c r="L159" s="17">
        <f t="shared" si="7"/>
        <v>3.8148148148148042E-2</v>
      </c>
      <c r="M159">
        <f t="shared" si="8"/>
        <v>14</v>
      </c>
    </row>
    <row r="160" spans="1:13" x14ac:dyDescent="0.25">
      <c r="A160" s="3" t="s">
        <v>463</v>
      </c>
      <c r="B160" s="9" t="s">
        <v>464</v>
      </c>
      <c r="C160" s="10" t="s">
        <v>12</v>
      </c>
      <c r="D160" s="5"/>
      <c r="E160" s="5"/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9" t="s">
        <v>882</v>
      </c>
      <c r="D161" s="9" t="s">
        <v>883</v>
      </c>
      <c r="E161" s="9" t="s">
        <v>883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884</v>
      </c>
      <c r="H162" s="9" t="s">
        <v>139</v>
      </c>
      <c r="I162" s="3" t="s">
        <v>503</v>
      </c>
      <c r="J162" s="13" t="s">
        <v>885</v>
      </c>
      <c r="K162" s="14" t="s">
        <v>886</v>
      </c>
      <c r="L162" s="17">
        <f t="shared" si="7"/>
        <v>1.8125000000000002E-2</v>
      </c>
      <c r="M162">
        <f t="shared" si="8"/>
        <v>3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887</v>
      </c>
      <c r="H163" s="9" t="s">
        <v>139</v>
      </c>
      <c r="I163" s="3" t="s">
        <v>503</v>
      </c>
      <c r="J163" s="13" t="s">
        <v>888</v>
      </c>
      <c r="K163" s="14" t="s">
        <v>889</v>
      </c>
      <c r="L163" s="17">
        <f t="shared" si="7"/>
        <v>1.4259259259259305E-2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890</v>
      </c>
      <c r="H164" s="9" t="s">
        <v>139</v>
      </c>
      <c r="I164" s="3" t="s">
        <v>503</v>
      </c>
      <c r="J164" s="13" t="s">
        <v>891</v>
      </c>
      <c r="K164" s="14" t="s">
        <v>892</v>
      </c>
      <c r="L164" s="17">
        <f t="shared" si="7"/>
        <v>1.9791666666666652E-2</v>
      </c>
      <c r="M164">
        <f t="shared" si="8"/>
        <v>10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893</v>
      </c>
      <c r="H165" s="9" t="s">
        <v>139</v>
      </c>
      <c r="I165" s="3" t="s">
        <v>503</v>
      </c>
      <c r="J165" s="13" t="s">
        <v>894</v>
      </c>
      <c r="K165" s="14" t="s">
        <v>895</v>
      </c>
      <c r="L165" s="17">
        <f t="shared" si="7"/>
        <v>4.9259259259259336E-2</v>
      </c>
      <c r="M165">
        <f t="shared" si="8"/>
        <v>14</v>
      </c>
    </row>
    <row r="166" spans="1:13" x14ac:dyDescent="0.25">
      <c r="A166" s="11"/>
      <c r="B166" s="12"/>
      <c r="C166" s="9" t="s">
        <v>896</v>
      </c>
      <c r="D166" s="9" t="s">
        <v>897</v>
      </c>
      <c r="E166" s="9" t="s">
        <v>898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899</v>
      </c>
      <c r="H167" s="9" t="s">
        <v>139</v>
      </c>
      <c r="I167" s="3" t="s">
        <v>503</v>
      </c>
      <c r="J167" s="13" t="s">
        <v>900</v>
      </c>
      <c r="K167" s="14" t="s">
        <v>901</v>
      </c>
      <c r="L167" s="17">
        <f t="shared" si="7"/>
        <v>1.8182870370370363E-2</v>
      </c>
      <c r="M167">
        <f t="shared" si="8"/>
        <v>7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902</v>
      </c>
      <c r="H168" s="9" t="s">
        <v>139</v>
      </c>
      <c r="I168" s="3" t="s">
        <v>503</v>
      </c>
      <c r="J168" s="13" t="s">
        <v>903</v>
      </c>
      <c r="K168" s="14" t="s">
        <v>904</v>
      </c>
      <c r="L168" s="17">
        <f t="shared" si="7"/>
        <v>2.828703703703711E-2</v>
      </c>
      <c r="M168">
        <f t="shared" si="8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905</v>
      </c>
      <c r="H169" s="9" t="s">
        <v>139</v>
      </c>
      <c r="I169" s="3" t="s">
        <v>503</v>
      </c>
      <c r="J169" s="13" t="s">
        <v>906</v>
      </c>
      <c r="K169" s="14" t="s">
        <v>907</v>
      </c>
      <c r="L169" s="17">
        <f t="shared" si="7"/>
        <v>5.5358796296296364E-2</v>
      </c>
      <c r="M169">
        <f t="shared" si="8"/>
        <v>11</v>
      </c>
    </row>
    <row r="170" spans="1:13" x14ac:dyDescent="0.25">
      <c r="A170" s="11"/>
      <c r="B170" s="12"/>
      <c r="C170" s="9" t="s">
        <v>908</v>
      </c>
      <c r="D170" s="9" t="s">
        <v>909</v>
      </c>
      <c r="E170" s="9" t="s">
        <v>910</v>
      </c>
      <c r="F170" s="9" t="s">
        <v>15</v>
      </c>
      <c r="G170" s="9" t="s">
        <v>911</v>
      </c>
      <c r="H170" s="9" t="s">
        <v>139</v>
      </c>
      <c r="I170" s="3" t="s">
        <v>503</v>
      </c>
      <c r="J170" s="13" t="s">
        <v>912</v>
      </c>
      <c r="K170" s="14" t="s">
        <v>913</v>
      </c>
      <c r="L170" s="17">
        <f t="shared" si="7"/>
        <v>4.5173611111111123E-2</v>
      </c>
      <c r="M170">
        <f t="shared" si="8"/>
        <v>11</v>
      </c>
    </row>
    <row r="171" spans="1:13" x14ac:dyDescent="0.25">
      <c r="A171" s="11"/>
      <c r="B171" s="12"/>
      <c r="C171" s="9" t="s">
        <v>465</v>
      </c>
      <c r="D171" s="9" t="s">
        <v>466</v>
      </c>
      <c r="E171" s="9" t="s">
        <v>467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914</v>
      </c>
      <c r="H172" s="9" t="s">
        <v>139</v>
      </c>
      <c r="I172" s="3" t="s">
        <v>503</v>
      </c>
      <c r="J172" s="13" t="s">
        <v>915</v>
      </c>
      <c r="K172" s="14" t="s">
        <v>916</v>
      </c>
      <c r="L172" s="17">
        <f t="shared" si="7"/>
        <v>4.6655092592592651E-2</v>
      </c>
      <c r="M172">
        <f t="shared" si="8"/>
        <v>11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917</v>
      </c>
      <c r="H173" s="9" t="s">
        <v>139</v>
      </c>
      <c r="I173" s="3" t="s">
        <v>503</v>
      </c>
      <c r="J173" s="13" t="s">
        <v>918</v>
      </c>
      <c r="K173" s="14" t="s">
        <v>919</v>
      </c>
      <c r="L173" s="17">
        <f t="shared" si="7"/>
        <v>5.4409722222222179E-2</v>
      </c>
      <c r="M173">
        <f t="shared" si="8"/>
        <v>15</v>
      </c>
    </row>
    <row r="174" spans="1:13" x14ac:dyDescent="0.25">
      <c r="A174" s="3" t="s">
        <v>477</v>
      </c>
      <c r="B174" s="9" t="s">
        <v>478</v>
      </c>
      <c r="C174" s="10" t="s">
        <v>12</v>
      </c>
      <c r="D174" s="5"/>
      <c r="E174" s="5"/>
      <c r="F174" s="5"/>
      <c r="G174" s="5"/>
      <c r="H174" s="5"/>
      <c r="I174" s="6"/>
      <c r="J174" s="7"/>
      <c r="K174" s="8"/>
    </row>
    <row r="175" spans="1:13" x14ac:dyDescent="0.25">
      <c r="A175" s="11"/>
      <c r="B175" s="12"/>
      <c r="C175" s="9" t="s">
        <v>479</v>
      </c>
      <c r="D175" s="9" t="s">
        <v>480</v>
      </c>
      <c r="E175" s="9" t="s">
        <v>481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920</v>
      </c>
      <c r="H176" s="9" t="s">
        <v>42</v>
      </c>
      <c r="I176" s="3" t="s">
        <v>503</v>
      </c>
      <c r="J176" s="13" t="s">
        <v>921</v>
      </c>
      <c r="K176" s="14" t="s">
        <v>922</v>
      </c>
      <c r="L176" s="17">
        <f t="shared" si="7"/>
        <v>5.7187500000000002E-2</v>
      </c>
      <c r="M176">
        <f t="shared" si="8"/>
        <v>10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923</v>
      </c>
      <c r="H177" s="9" t="s">
        <v>42</v>
      </c>
      <c r="I177" s="3" t="s">
        <v>503</v>
      </c>
      <c r="J177" s="13" t="s">
        <v>924</v>
      </c>
      <c r="K177" s="14" t="s">
        <v>925</v>
      </c>
      <c r="L177" s="17">
        <f t="shared" si="7"/>
        <v>3.1076388888888973E-2</v>
      </c>
      <c r="M177">
        <f t="shared" si="8"/>
        <v>15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926</v>
      </c>
      <c r="H178" s="9" t="s">
        <v>42</v>
      </c>
      <c r="I178" s="3" t="s">
        <v>503</v>
      </c>
      <c r="J178" s="13" t="s">
        <v>927</v>
      </c>
      <c r="K178" s="14" t="s">
        <v>928</v>
      </c>
      <c r="L178" s="17">
        <f t="shared" si="7"/>
        <v>1.3124999999999942E-2</v>
      </c>
      <c r="M178">
        <f t="shared" si="8"/>
        <v>19</v>
      </c>
    </row>
    <row r="179" spans="1:13" x14ac:dyDescent="0.25">
      <c r="A179" s="11"/>
      <c r="B179" s="12"/>
      <c r="C179" s="9" t="s">
        <v>929</v>
      </c>
      <c r="D179" s="9" t="s">
        <v>930</v>
      </c>
      <c r="E179" s="9" t="s">
        <v>931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932</v>
      </c>
      <c r="H180" s="9" t="s">
        <v>42</v>
      </c>
      <c r="I180" s="3" t="s">
        <v>503</v>
      </c>
      <c r="J180" s="13" t="s">
        <v>933</v>
      </c>
      <c r="K180" s="14" t="s">
        <v>934</v>
      </c>
      <c r="L180" s="17">
        <f t="shared" si="7"/>
        <v>1.7395833333333333E-2</v>
      </c>
      <c r="M180">
        <f t="shared" si="8"/>
        <v>9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935</v>
      </c>
      <c r="H181" s="9" t="s">
        <v>42</v>
      </c>
      <c r="I181" s="3" t="s">
        <v>503</v>
      </c>
      <c r="J181" s="13" t="s">
        <v>936</v>
      </c>
      <c r="K181" s="14" t="s">
        <v>937</v>
      </c>
      <c r="L181" s="17">
        <f t="shared" si="7"/>
        <v>6.793981481481487E-2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938</v>
      </c>
      <c r="H182" s="9" t="s">
        <v>42</v>
      </c>
      <c r="I182" s="3" t="s">
        <v>503</v>
      </c>
      <c r="J182" s="13" t="s">
        <v>939</v>
      </c>
      <c r="K182" s="14" t="s">
        <v>940</v>
      </c>
      <c r="L182" s="17">
        <f t="shared" si="7"/>
        <v>3.1666666666666621E-2</v>
      </c>
      <c r="M182">
        <f t="shared" si="8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941</v>
      </c>
      <c r="H183" s="9" t="s">
        <v>42</v>
      </c>
      <c r="I183" s="3" t="s">
        <v>503</v>
      </c>
      <c r="J183" s="13" t="s">
        <v>942</v>
      </c>
      <c r="K183" s="14" t="s">
        <v>943</v>
      </c>
      <c r="L183" s="17">
        <f t="shared" si="7"/>
        <v>1.3796296296296418E-2</v>
      </c>
      <c r="M183">
        <f t="shared" si="8"/>
        <v>16</v>
      </c>
    </row>
    <row r="184" spans="1:13" x14ac:dyDescent="0.25">
      <c r="A184" s="11"/>
      <c r="B184" s="12"/>
      <c r="C184" s="9" t="s">
        <v>944</v>
      </c>
      <c r="D184" s="9" t="s">
        <v>945</v>
      </c>
      <c r="E184" s="9" t="s">
        <v>946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947</v>
      </c>
      <c r="H185" s="9" t="s">
        <v>42</v>
      </c>
      <c r="I185" s="3" t="s">
        <v>503</v>
      </c>
      <c r="J185" s="13" t="s">
        <v>948</v>
      </c>
      <c r="K185" s="14" t="s">
        <v>949</v>
      </c>
      <c r="L185" s="17">
        <f t="shared" si="7"/>
        <v>3.1203703703703733E-2</v>
      </c>
      <c r="M185">
        <f t="shared" si="8"/>
        <v>13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950</v>
      </c>
      <c r="H186" s="9" t="s">
        <v>42</v>
      </c>
      <c r="I186" s="3" t="s">
        <v>503</v>
      </c>
      <c r="J186" s="13" t="s">
        <v>951</v>
      </c>
      <c r="K186" s="14" t="s">
        <v>952</v>
      </c>
      <c r="L186" s="17">
        <f t="shared" si="7"/>
        <v>1.864583333333325E-2</v>
      </c>
      <c r="M186">
        <f t="shared" si="8"/>
        <v>13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953</v>
      </c>
      <c r="H187" s="9" t="s">
        <v>42</v>
      </c>
      <c r="I187" s="3" t="s">
        <v>503</v>
      </c>
      <c r="J187" s="13" t="s">
        <v>954</v>
      </c>
      <c r="K187" s="14" t="s">
        <v>955</v>
      </c>
      <c r="L187" s="17">
        <f t="shared" si="7"/>
        <v>2.3402777777777772E-2</v>
      </c>
      <c r="M187">
        <f t="shared" si="8"/>
        <v>16</v>
      </c>
    </row>
    <row r="188" spans="1:13" x14ac:dyDescent="0.25">
      <c r="A188" s="11"/>
      <c r="B188" s="12"/>
      <c r="C188" s="9" t="s">
        <v>956</v>
      </c>
      <c r="D188" s="9" t="s">
        <v>957</v>
      </c>
      <c r="E188" s="9" t="s">
        <v>958</v>
      </c>
      <c r="F188" s="9" t="s">
        <v>15</v>
      </c>
      <c r="G188" s="9" t="s">
        <v>959</v>
      </c>
      <c r="H188" s="9" t="s">
        <v>42</v>
      </c>
      <c r="I188" s="3" t="s">
        <v>503</v>
      </c>
      <c r="J188" s="13" t="s">
        <v>960</v>
      </c>
      <c r="K188" s="14" t="s">
        <v>961</v>
      </c>
      <c r="L188" s="17">
        <f t="shared" si="7"/>
        <v>1.5833333333333366E-2</v>
      </c>
      <c r="M188">
        <f t="shared" si="8"/>
        <v>18</v>
      </c>
    </row>
    <row r="189" spans="1:13" x14ac:dyDescent="0.25">
      <c r="A189" s="11"/>
      <c r="B189" s="12"/>
      <c r="C189" s="9" t="s">
        <v>491</v>
      </c>
      <c r="D189" s="9" t="s">
        <v>492</v>
      </c>
      <c r="E189" s="9" t="s">
        <v>493</v>
      </c>
      <c r="F189" s="9" t="s">
        <v>15</v>
      </c>
      <c r="G189" s="9" t="s">
        <v>962</v>
      </c>
      <c r="H189" s="9" t="s">
        <v>42</v>
      </c>
      <c r="I189" s="3" t="s">
        <v>503</v>
      </c>
      <c r="J189" s="13" t="s">
        <v>963</v>
      </c>
      <c r="K189" s="14" t="s">
        <v>964</v>
      </c>
      <c r="L189" s="17">
        <f t="shared" si="7"/>
        <v>1.9525462962963036E-2</v>
      </c>
      <c r="M189">
        <f t="shared" si="8"/>
        <v>8</v>
      </c>
    </row>
    <row r="190" spans="1:13" x14ac:dyDescent="0.25">
      <c r="A190" s="11"/>
      <c r="B190" s="11"/>
      <c r="C190" s="3" t="s">
        <v>465</v>
      </c>
      <c r="D190" s="3" t="s">
        <v>466</v>
      </c>
      <c r="E190" s="3" t="s">
        <v>467</v>
      </c>
      <c r="F190" s="3" t="s">
        <v>15</v>
      </c>
      <c r="G190" s="3" t="s">
        <v>965</v>
      </c>
      <c r="H190" s="3" t="s">
        <v>42</v>
      </c>
      <c r="I190" s="3" t="s">
        <v>503</v>
      </c>
      <c r="J190" s="15" t="s">
        <v>966</v>
      </c>
      <c r="K190" s="16" t="s">
        <v>967</v>
      </c>
      <c r="L190" s="17">
        <f t="shared" si="7"/>
        <v>1.9837962962962918E-2</v>
      </c>
      <c r="M190">
        <f t="shared" si="8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workbookViewId="0">
      <selection activeCell="J10" sqref="J1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31.28515625" bestFit="1" customWidth="1"/>
    <col min="5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2</v>
      </c>
      <c r="Q2">
        <f>AVERAGE($P$2:$P$25)</f>
        <v>5.541666666666667</v>
      </c>
      <c r="R2" s="17">
        <f t="shared" ref="R2:R20" si="0">AVERAGEIF(M1:M399,  O2, L1:L399)</f>
        <v>1.3032407407407413E-2</v>
      </c>
      <c r="S2" s="17">
        <f>AVERAGE($R$2:$R$25)</f>
        <v>1.9098563475570863E-2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1</v>
      </c>
      <c r="Q3">
        <f t="shared" ref="Q3:Q25" si="1">AVERAGE($P$2:$P$25)</f>
        <v>5.541666666666667</v>
      </c>
      <c r="R3" s="17">
        <f t="shared" si="0"/>
        <v>1.217592592592593E-2</v>
      </c>
      <c r="S3" s="17">
        <f t="shared" ref="S3:S25" si="2">AVERAGE($R$2:$R$25)</f>
        <v>1.9098563475570863E-2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1"/>
        <v>5.541666666666667</v>
      </c>
      <c r="R4" s="17">
        <f t="shared" si="0"/>
        <v>1.2384259259259248E-2</v>
      </c>
      <c r="S4" s="17">
        <f t="shared" si="2"/>
        <v>1.9098563475570863E-2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2.850694444444446E-2</v>
      </c>
      <c r="M5">
        <f t="shared" ref="M5:M66" si="4">HOUR(J5)</f>
        <v>7</v>
      </c>
      <c r="O5">
        <v>3</v>
      </c>
      <c r="P5">
        <f>COUNTIF(M:M,"3")</f>
        <v>3</v>
      </c>
      <c r="Q5">
        <f t="shared" si="1"/>
        <v>5.541666666666667</v>
      </c>
      <c r="R5" s="17">
        <f t="shared" si="0"/>
        <v>1.3730709876543226E-2</v>
      </c>
      <c r="S5" s="17">
        <f t="shared" si="2"/>
        <v>1.9098563475570863E-2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2.3321759259259223E-2</v>
      </c>
      <c r="M6">
        <f t="shared" si="4"/>
        <v>8</v>
      </c>
      <c r="O6">
        <v>4</v>
      </c>
      <c r="P6">
        <f>COUNTIF(M:M,"4")</f>
        <v>7</v>
      </c>
      <c r="Q6">
        <f t="shared" si="1"/>
        <v>5.541666666666667</v>
      </c>
      <c r="R6" s="17">
        <f t="shared" si="0"/>
        <v>1.92013888888889E-2</v>
      </c>
      <c r="S6" s="17">
        <f t="shared" si="2"/>
        <v>1.9098563475570863E-2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7">
        <f t="shared" si="3"/>
        <v>2.0462962962962961E-2</v>
      </c>
      <c r="M7">
        <f t="shared" si="4"/>
        <v>9</v>
      </c>
      <c r="O7">
        <v>5</v>
      </c>
      <c r="P7">
        <f>COUNTIF(M:M,"5")</f>
        <v>2</v>
      </c>
      <c r="Q7">
        <f t="shared" si="1"/>
        <v>5.541666666666667</v>
      </c>
      <c r="R7" s="17">
        <f t="shared" si="0"/>
        <v>1.849537037037037E-2</v>
      </c>
      <c r="S7" s="17">
        <f t="shared" si="2"/>
        <v>1.9098563475570863E-2</v>
      </c>
    </row>
    <row r="8" spans="1:19" x14ac:dyDescent="0.25">
      <c r="A8" s="11"/>
      <c r="B8" s="12"/>
      <c r="C8" s="12"/>
      <c r="D8" s="12"/>
      <c r="E8" s="12"/>
      <c r="F8" s="12"/>
      <c r="G8" s="9" t="s">
        <v>27</v>
      </c>
      <c r="H8" s="9" t="s">
        <v>17</v>
      </c>
      <c r="I8" s="3" t="s">
        <v>18</v>
      </c>
      <c r="J8" s="13" t="s">
        <v>28</v>
      </c>
      <c r="K8" s="14" t="s">
        <v>29</v>
      </c>
      <c r="L8" s="17">
        <f t="shared" si="3"/>
        <v>2.4317129629629619E-2</v>
      </c>
      <c r="M8">
        <f t="shared" si="4"/>
        <v>12</v>
      </c>
      <c r="O8">
        <v>6</v>
      </c>
      <c r="P8">
        <f>COUNTIF(M:M,"6")</f>
        <v>7</v>
      </c>
      <c r="Q8">
        <f t="shared" si="1"/>
        <v>5.541666666666667</v>
      </c>
      <c r="R8" s="17">
        <f t="shared" si="0"/>
        <v>1.727843915343916E-2</v>
      </c>
      <c r="S8" s="17">
        <f t="shared" si="2"/>
        <v>1.9098563475570863E-2</v>
      </c>
    </row>
    <row r="9" spans="1:19" x14ac:dyDescent="0.25">
      <c r="A9" s="11"/>
      <c r="B9" s="12"/>
      <c r="C9" s="12"/>
      <c r="D9" s="12"/>
      <c r="E9" s="12"/>
      <c r="F9" s="12"/>
      <c r="G9" s="9" t="s">
        <v>30</v>
      </c>
      <c r="H9" s="9" t="s">
        <v>17</v>
      </c>
      <c r="I9" s="3" t="s">
        <v>18</v>
      </c>
      <c r="J9" s="13" t="s">
        <v>31</v>
      </c>
      <c r="K9" s="14" t="s">
        <v>32</v>
      </c>
      <c r="L9" s="17">
        <f t="shared" si="3"/>
        <v>3.9062500000000111E-2</v>
      </c>
      <c r="M9">
        <f t="shared" si="4"/>
        <v>15</v>
      </c>
      <c r="O9">
        <v>7</v>
      </c>
      <c r="P9">
        <f>COUNTIF(M:M,"7")</f>
        <v>4</v>
      </c>
      <c r="Q9">
        <f t="shared" si="1"/>
        <v>5.541666666666667</v>
      </c>
      <c r="R9" s="17">
        <f t="shared" si="0"/>
        <v>1.6423611111111087E-2</v>
      </c>
      <c r="S9" s="17">
        <f t="shared" si="2"/>
        <v>1.9098563475570863E-2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1"/>
        <v>5.541666666666667</v>
      </c>
      <c r="R10" s="17">
        <f t="shared" si="0"/>
        <v>1.6535493827160512E-2</v>
      </c>
      <c r="S10" s="17">
        <f t="shared" si="2"/>
        <v>1.9098563475570863E-2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17</v>
      </c>
      <c r="I11" s="3" t="s">
        <v>18</v>
      </c>
      <c r="J11" s="13" t="s">
        <v>36</v>
      </c>
      <c r="K11" s="14" t="s">
        <v>37</v>
      </c>
      <c r="L11" s="17">
        <f t="shared" si="3"/>
        <v>1.3032407407407413E-2</v>
      </c>
      <c r="M11">
        <f t="shared" si="4"/>
        <v>0</v>
      </c>
      <c r="O11">
        <v>9</v>
      </c>
      <c r="P11">
        <f>COUNTIF(M:M,"9")</f>
        <v>13</v>
      </c>
      <c r="Q11">
        <f t="shared" si="1"/>
        <v>5.541666666666667</v>
      </c>
      <c r="R11" s="17">
        <f t="shared" si="0"/>
        <v>2.6512345679012343E-2</v>
      </c>
      <c r="S11" s="17">
        <f t="shared" si="2"/>
        <v>1.9098563475570863E-2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</v>
      </c>
      <c r="H12" s="9" t="s">
        <v>17</v>
      </c>
      <c r="I12" s="3" t="s">
        <v>18</v>
      </c>
      <c r="J12" s="13" t="s">
        <v>39</v>
      </c>
      <c r="K12" s="14" t="s">
        <v>40</v>
      </c>
      <c r="L12" s="17">
        <f t="shared" si="3"/>
        <v>1.2673611111111108E-2</v>
      </c>
      <c r="M12">
        <f t="shared" si="4"/>
        <v>1</v>
      </c>
      <c r="O12">
        <v>10</v>
      </c>
      <c r="P12">
        <f>COUNTIF(M:M,"10")</f>
        <v>16</v>
      </c>
      <c r="Q12">
        <f t="shared" si="1"/>
        <v>5.541666666666667</v>
      </c>
      <c r="R12" s="17">
        <f t="shared" si="0"/>
        <v>3.6318721064814805E-2</v>
      </c>
      <c r="S12" s="17">
        <f t="shared" si="2"/>
        <v>1.9098563475570863E-2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41</v>
      </c>
      <c r="H13" s="9" t="s">
        <v>42</v>
      </c>
      <c r="I13" s="3" t="s">
        <v>18</v>
      </c>
      <c r="J13" s="13" t="s">
        <v>43</v>
      </c>
      <c r="K13" s="14" t="s">
        <v>44</v>
      </c>
      <c r="L13" s="17">
        <f t="shared" si="3"/>
        <v>1.2384259259259248E-2</v>
      </c>
      <c r="M13">
        <f t="shared" si="4"/>
        <v>2</v>
      </c>
      <c r="O13">
        <v>11</v>
      </c>
      <c r="P13">
        <f>COUNTIF(M:M,"11")</f>
        <v>4</v>
      </c>
      <c r="Q13">
        <f t="shared" si="1"/>
        <v>5.541666666666667</v>
      </c>
      <c r="R13" s="17">
        <f t="shared" si="0"/>
        <v>3.5083912037037035E-2</v>
      </c>
      <c r="S13" s="17">
        <f t="shared" si="2"/>
        <v>1.9098563475570863E-2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17">
        <f t="shared" si="3"/>
        <v>1.3622685185185196E-2</v>
      </c>
      <c r="M14">
        <f t="shared" si="4"/>
        <v>3</v>
      </c>
      <c r="O14">
        <v>12</v>
      </c>
      <c r="P14">
        <f>COUNTIF(M:M,"12")</f>
        <v>12</v>
      </c>
      <c r="Q14">
        <f t="shared" si="1"/>
        <v>5.541666666666667</v>
      </c>
      <c r="R14" s="17">
        <f t="shared" si="0"/>
        <v>2.8474326599326614E-2</v>
      </c>
      <c r="S14" s="17">
        <f t="shared" si="2"/>
        <v>1.9098563475570863E-2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3"/>
        <v>2.8402777777777777E-2</v>
      </c>
      <c r="M15">
        <f t="shared" si="4"/>
        <v>12</v>
      </c>
      <c r="O15">
        <v>13</v>
      </c>
      <c r="P15">
        <f>COUNTIF(M:M,"13")</f>
        <v>7</v>
      </c>
      <c r="Q15">
        <f t="shared" si="1"/>
        <v>5.541666666666667</v>
      </c>
      <c r="R15" s="17">
        <f t="shared" si="0"/>
        <v>2.4358465608465631E-2</v>
      </c>
      <c r="S15" s="17">
        <f t="shared" si="2"/>
        <v>1.9098563475570863E-2</v>
      </c>
    </row>
    <row r="16" spans="1:19" x14ac:dyDescent="0.25">
      <c r="A16" s="11"/>
      <c r="B16" s="12"/>
      <c r="C16" s="9" t="s">
        <v>51</v>
      </c>
      <c r="D16" s="9" t="s">
        <v>52</v>
      </c>
      <c r="E16" s="9" t="s">
        <v>52</v>
      </c>
      <c r="F16" s="9" t="s">
        <v>15</v>
      </c>
      <c r="G16" s="9" t="s">
        <v>53</v>
      </c>
      <c r="H16" s="9" t="s">
        <v>42</v>
      </c>
      <c r="I16" s="3" t="s">
        <v>18</v>
      </c>
      <c r="J16" s="13" t="s">
        <v>54</v>
      </c>
      <c r="K16" s="14" t="s">
        <v>55</v>
      </c>
      <c r="L16" s="17">
        <f t="shared" si="3"/>
        <v>1.8136574074074152E-2</v>
      </c>
      <c r="M16">
        <f t="shared" si="4"/>
        <v>11</v>
      </c>
      <c r="O16">
        <v>14</v>
      </c>
      <c r="P16">
        <f>COUNTIF(M:M,"14")</f>
        <v>14</v>
      </c>
      <c r="Q16">
        <f t="shared" si="1"/>
        <v>5.541666666666667</v>
      </c>
      <c r="R16" s="17">
        <f t="shared" si="0"/>
        <v>2.4102182539682531E-2</v>
      </c>
      <c r="S16" s="17">
        <f t="shared" si="2"/>
        <v>1.9098563475570863E-2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8</v>
      </c>
      <c r="Q17">
        <f t="shared" si="1"/>
        <v>5.541666666666667</v>
      </c>
      <c r="R17" s="17">
        <f t="shared" si="0"/>
        <v>3.1927910052910055E-2</v>
      </c>
      <c r="S17" s="17">
        <f t="shared" si="2"/>
        <v>1.9098563475570863E-2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9" t="s">
        <v>42</v>
      </c>
      <c r="I18" s="3" t="s">
        <v>18</v>
      </c>
      <c r="J18" s="13" t="s">
        <v>59</v>
      </c>
      <c r="K18" s="14" t="s">
        <v>60</v>
      </c>
      <c r="L18" s="17">
        <f t="shared" si="3"/>
        <v>1.6967592592592617E-2</v>
      </c>
      <c r="M18">
        <f t="shared" si="4"/>
        <v>8</v>
      </c>
      <c r="O18">
        <v>16</v>
      </c>
      <c r="P18">
        <f>COUNTIF(M:M,"16")</f>
        <v>6</v>
      </c>
      <c r="Q18">
        <f t="shared" si="1"/>
        <v>5.541666666666667</v>
      </c>
      <c r="R18" s="17">
        <f t="shared" si="0"/>
        <v>3.229359567901232E-2</v>
      </c>
      <c r="S18" s="17">
        <f t="shared" si="2"/>
        <v>1.9098563475570863E-2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61</v>
      </c>
      <c r="H19" s="9" t="s">
        <v>42</v>
      </c>
      <c r="I19" s="3" t="s">
        <v>18</v>
      </c>
      <c r="J19" s="13" t="s">
        <v>62</v>
      </c>
      <c r="K19" s="14" t="s">
        <v>63</v>
      </c>
      <c r="L19" s="17">
        <f t="shared" si="3"/>
        <v>4.3182870370370385E-2</v>
      </c>
      <c r="M19">
        <f t="shared" si="4"/>
        <v>15</v>
      </c>
      <c r="O19">
        <v>17</v>
      </c>
      <c r="P19">
        <f>COUNTIF(M:M,"17")</f>
        <v>5</v>
      </c>
      <c r="Q19">
        <f t="shared" si="1"/>
        <v>5.541666666666667</v>
      </c>
      <c r="R19" s="17">
        <f t="shared" si="0"/>
        <v>1.7863425925925935E-2</v>
      </c>
      <c r="S19" s="17">
        <f t="shared" si="2"/>
        <v>1.9098563475570863E-2</v>
      </c>
    </row>
    <row r="20" spans="1:19" x14ac:dyDescent="0.25">
      <c r="A20" s="11"/>
      <c r="B20" s="12"/>
      <c r="C20" s="9" t="s">
        <v>64</v>
      </c>
      <c r="D20" s="9" t="s">
        <v>65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4</v>
      </c>
      <c r="Q20">
        <f t="shared" si="1"/>
        <v>5.541666666666667</v>
      </c>
      <c r="R20" s="17">
        <f t="shared" si="0"/>
        <v>1.8625578703703766E-2</v>
      </c>
      <c r="S20" s="17">
        <f t="shared" si="2"/>
        <v>1.9098563475570863E-2</v>
      </c>
    </row>
    <row r="21" spans="1:19" x14ac:dyDescent="0.25">
      <c r="A21" s="11"/>
      <c r="B21" s="12"/>
      <c r="C21" s="12"/>
      <c r="D21" s="12"/>
      <c r="E21" s="9" t="s">
        <v>66</v>
      </c>
      <c r="F21" s="9" t="s">
        <v>15</v>
      </c>
      <c r="G21" s="9" t="s">
        <v>67</v>
      </c>
      <c r="H21" s="9" t="s">
        <v>17</v>
      </c>
      <c r="I21" s="3" t="s">
        <v>18</v>
      </c>
      <c r="J21" s="13" t="s">
        <v>68</v>
      </c>
      <c r="K21" s="14" t="s">
        <v>69</v>
      </c>
      <c r="L21" s="17">
        <f t="shared" si="3"/>
        <v>4.6550925925926023E-2</v>
      </c>
      <c r="M21">
        <f t="shared" si="4"/>
        <v>16</v>
      </c>
      <c r="O21">
        <v>19</v>
      </c>
      <c r="P21">
        <f>COUNTIF(M:M,"19")</f>
        <v>0</v>
      </c>
      <c r="Q21">
        <f t="shared" si="1"/>
        <v>5.541666666666667</v>
      </c>
      <c r="R21" s="17">
        <v>0</v>
      </c>
      <c r="S21" s="17">
        <f t="shared" si="2"/>
        <v>1.9098563475570863E-2</v>
      </c>
    </row>
    <row r="22" spans="1:19" x14ac:dyDescent="0.25">
      <c r="A22" s="11"/>
      <c r="B22" s="12"/>
      <c r="C22" s="12"/>
      <c r="D22" s="12"/>
      <c r="E22" s="9" t="s">
        <v>65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4</v>
      </c>
      <c r="Q22">
        <f t="shared" si="1"/>
        <v>5.541666666666667</v>
      </c>
      <c r="R22" s="17">
        <f>AVERAGEIF(M21:M419,  O22, L21:L419)</f>
        <v>1.4230324074074124E-2</v>
      </c>
      <c r="S22" s="17">
        <f t="shared" si="2"/>
        <v>1.9098563475570863E-2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70</v>
      </c>
      <c r="H23" s="9" t="s">
        <v>17</v>
      </c>
      <c r="I23" s="3" t="s">
        <v>18</v>
      </c>
      <c r="J23" s="13" t="s">
        <v>71</v>
      </c>
      <c r="K23" s="14" t="s">
        <v>72</v>
      </c>
      <c r="L23" s="17">
        <f t="shared" si="3"/>
        <v>2.2476851851851887E-2</v>
      </c>
      <c r="M23">
        <f t="shared" si="4"/>
        <v>12</v>
      </c>
      <c r="O23">
        <v>21</v>
      </c>
      <c r="P23">
        <f>COUNTIF(M:M,"21")</f>
        <v>2</v>
      </c>
      <c r="Q23">
        <f t="shared" si="1"/>
        <v>5.541666666666667</v>
      </c>
      <c r="R23" s="17">
        <f>AVERAGEIF(M22:M420,  O23, L22:L420)</f>
        <v>1.3182870370370303E-2</v>
      </c>
      <c r="S23" s="17">
        <f t="shared" si="2"/>
        <v>1.9098563475570863E-2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73</v>
      </c>
      <c r="H24" s="9" t="s">
        <v>17</v>
      </c>
      <c r="I24" s="3" t="s">
        <v>18</v>
      </c>
      <c r="J24" s="13" t="s">
        <v>74</v>
      </c>
      <c r="K24" s="14" t="s">
        <v>75</v>
      </c>
      <c r="L24" s="17">
        <f t="shared" si="3"/>
        <v>3.3321759259259176E-2</v>
      </c>
      <c r="M24">
        <f t="shared" si="4"/>
        <v>14</v>
      </c>
      <c r="O24">
        <v>22</v>
      </c>
      <c r="P24">
        <f>COUNTIF(M:M,"22")</f>
        <v>0</v>
      </c>
      <c r="Q24">
        <f t="shared" si="1"/>
        <v>5.541666666666667</v>
      </c>
      <c r="R24" s="17">
        <v>0</v>
      </c>
      <c r="S24" s="17">
        <f t="shared" si="2"/>
        <v>1.9098563475570863E-2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76</v>
      </c>
      <c r="H25" s="9" t="s">
        <v>17</v>
      </c>
      <c r="I25" s="3" t="s">
        <v>18</v>
      </c>
      <c r="J25" s="13" t="s">
        <v>77</v>
      </c>
      <c r="K25" s="14" t="s">
        <v>78</v>
      </c>
      <c r="L25" s="17">
        <f t="shared" si="3"/>
        <v>3.9675925925925948E-2</v>
      </c>
      <c r="M25">
        <f t="shared" si="4"/>
        <v>16</v>
      </c>
      <c r="O25">
        <v>23</v>
      </c>
      <c r="P25">
        <f>COUNTIF(M:M,"23")</f>
        <v>1</v>
      </c>
      <c r="Q25">
        <f t="shared" si="1"/>
        <v>5.541666666666667</v>
      </c>
      <c r="R25" s="17">
        <f>AVERAGEIF(M24:M422,  O25, L24:L422)</f>
        <v>1.6134259259259376E-2</v>
      </c>
      <c r="S25" s="17">
        <f t="shared" si="2"/>
        <v>1.9098563475570863E-2</v>
      </c>
    </row>
    <row r="26" spans="1:19" x14ac:dyDescent="0.25">
      <c r="A26" s="11"/>
      <c r="B26" s="12"/>
      <c r="C26" s="9" t="s">
        <v>79</v>
      </c>
      <c r="D26" s="9" t="s">
        <v>80</v>
      </c>
      <c r="E26" s="9" t="s">
        <v>80</v>
      </c>
      <c r="F26" s="9" t="s">
        <v>15</v>
      </c>
      <c r="G26" s="9" t="s">
        <v>81</v>
      </c>
      <c r="H26" s="9" t="s">
        <v>42</v>
      </c>
      <c r="I26" s="3" t="s">
        <v>18</v>
      </c>
      <c r="J26" s="13" t="s">
        <v>82</v>
      </c>
      <c r="K26" s="14" t="s">
        <v>83</v>
      </c>
      <c r="L26" s="17">
        <f t="shared" si="3"/>
        <v>1.771990740740742E-2</v>
      </c>
      <c r="M26">
        <f t="shared" si="4"/>
        <v>6</v>
      </c>
    </row>
    <row r="27" spans="1:19" x14ac:dyDescent="0.25">
      <c r="A27" s="11"/>
      <c r="B27" s="12"/>
      <c r="C27" s="9" t="s">
        <v>84</v>
      </c>
      <c r="D27" s="9" t="s">
        <v>85</v>
      </c>
      <c r="E27" s="9" t="s">
        <v>85</v>
      </c>
      <c r="F27" s="9" t="s">
        <v>15</v>
      </c>
      <c r="G27" s="9" t="s">
        <v>86</v>
      </c>
      <c r="H27" s="9" t="s">
        <v>17</v>
      </c>
      <c r="I27" s="3" t="s">
        <v>18</v>
      </c>
      <c r="J27" s="13" t="s">
        <v>87</v>
      </c>
      <c r="K27" s="14" t="s">
        <v>88</v>
      </c>
      <c r="L27" s="17">
        <f t="shared" si="3"/>
        <v>1.7025462962962923E-2</v>
      </c>
      <c r="M27">
        <f t="shared" si="4"/>
        <v>9</v>
      </c>
    </row>
    <row r="28" spans="1:19" x14ac:dyDescent="0.25">
      <c r="A28" s="3" t="s">
        <v>89</v>
      </c>
      <c r="B28" s="9" t="s">
        <v>90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13</v>
      </c>
      <c r="D29" s="9" t="s">
        <v>14</v>
      </c>
      <c r="E29" s="9" t="s">
        <v>14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91</v>
      </c>
      <c r="H30" s="9" t="s">
        <v>17</v>
      </c>
      <c r="I30" s="3" t="s">
        <v>18</v>
      </c>
      <c r="J30" s="13" t="s">
        <v>92</v>
      </c>
      <c r="K30" s="14" t="s">
        <v>93</v>
      </c>
      <c r="L30" s="17">
        <f t="shared" si="3"/>
        <v>2.2766203703703747E-2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94</v>
      </c>
      <c r="H31" s="9" t="s">
        <v>17</v>
      </c>
      <c r="I31" s="3" t="s">
        <v>18</v>
      </c>
      <c r="J31" s="13" t="s">
        <v>95</v>
      </c>
      <c r="K31" s="14" t="s">
        <v>96</v>
      </c>
      <c r="L31" s="17">
        <f t="shared" si="3"/>
        <v>3.6932870370370408E-2</v>
      </c>
      <c r="M31">
        <f t="shared" si="4"/>
        <v>14</v>
      </c>
    </row>
    <row r="32" spans="1:19" x14ac:dyDescent="0.25">
      <c r="A32" s="11"/>
      <c r="B32" s="12"/>
      <c r="C32" s="9" t="s">
        <v>33</v>
      </c>
      <c r="D32" s="9" t="s">
        <v>34</v>
      </c>
      <c r="E32" s="9" t="s">
        <v>34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97</v>
      </c>
      <c r="H33" s="9" t="s">
        <v>42</v>
      </c>
      <c r="I33" s="3" t="s">
        <v>18</v>
      </c>
      <c r="J33" s="13" t="s">
        <v>98</v>
      </c>
      <c r="K33" s="14" t="s">
        <v>99</v>
      </c>
      <c r="L33" s="17">
        <f t="shared" si="3"/>
        <v>2.5787037037037053E-2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100</v>
      </c>
      <c r="H34" s="9" t="s">
        <v>17</v>
      </c>
      <c r="I34" s="3" t="s">
        <v>18</v>
      </c>
      <c r="J34" s="13" t="s">
        <v>101</v>
      </c>
      <c r="K34" s="14" t="s">
        <v>102</v>
      </c>
      <c r="L34" s="17">
        <f t="shared" si="3"/>
        <v>1.7881944444444464E-2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103</v>
      </c>
      <c r="H35" s="9" t="s">
        <v>17</v>
      </c>
      <c r="I35" s="3" t="s">
        <v>18</v>
      </c>
      <c r="J35" s="13" t="s">
        <v>104</v>
      </c>
      <c r="K35" s="14" t="s">
        <v>105</v>
      </c>
      <c r="L35" s="17">
        <f t="shared" si="3"/>
        <v>4.3587962962962967E-2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106</v>
      </c>
      <c r="H36" s="9" t="s">
        <v>17</v>
      </c>
      <c r="I36" s="3" t="s">
        <v>18</v>
      </c>
      <c r="J36" s="13" t="s">
        <v>107</v>
      </c>
      <c r="K36" s="14" t="s">
        <v>108</v>
      </c>
      <c r="L36" s="17">
        <f t="shared" si="3"/>
        <v>4.3807870370370372E-2</v>
      </c>
      <c r="M36">
        <f t="shared" si="4"/>
        <v>15</v>
      </c>
    </row>
    <row r="37" spans="1:13" x14ac:dyDescent="0.25">
      <c r="A37" s="11"/>
      <c r="B37" s="12"/>
      <c r="C37" s="9" t="s">
        <v>109</v>
      </c>
      <c r="D37" s="9" t="s">
        <v>110</v>
      </c>
      <c r="E37" s="9" t="s">
        <v>110</v>
      </c>
      <c r="F37" s="9" t="s">
        <v>15</v>
      </c>
      <c r="G37" s="9" t="s">
        <v>111</v>
      </c>
      <c r="H37" s="9" t="s">
        <v>42</v>
      </c>
      <c r="I37" s="3" t="s">
        <v>18</v>
      </c>
      <c r="J37" s="13" t="s">
        <v>112</v>
      </c>
      <c r="K37" s="14" t="s">
        <v>113</v>
      </c>
      <c r="L37" s="17">
        <f t="shared" si="3"/>
        <v>3.2627314814814734E-2</v>
      </c>
      <c r="M37">
        <f t="shared" si="4"/>
        <v>14</v>
      </c>
    </row>
    <row r="38" spans="1:13" x14ac:dyDescent="0.25">
      <c r="A38" s="11"/>
      <c r="B38" s="12"/>
      <c r="C38" s="9" t="s">
        <v>114</v>
      </c>
      <c r="D38" s="9" t="s">
        <v>115</v>
      </c>
      <c r="E38" s="9" t="s">
        <v>115</v>
      </c>
      <c r="F38" s="9" t="s">
        <v>15</v>
      </c>
      <c r="G38" s="9" t="s">
        <v>116</v>
      </c>
      <c r="H38" s="9" t="s">
        <v>42</v>
      </c>
      <c r="I38" s="3" t="s">
        <v>18</v>
      </c>
      <c r="J38" s="13" t="s">
        <v>117</v>
      </c>
      <c r="K38" s="14" t="s">
        <v>118</v>
      </c>
      <c r="L38" s="17">
        <f t="shared" si="3"/>
        <v>3.5613425925925868E-2</v>
      </c>
      <c r="M38">
        <f t="shared" si="4"/>
        <v>10</v>
      </c>
    </row>
    <row r="39" spans="1:13" x14ac:dyDescent="0.25">
      <c r="A39" s="11"/>
      <c r="B39" s="12"/>
      <c r="C39" s="9" t="s">
        <v>119</v>
      </c>
      <c r="D39" s="9" t="s">
        <v>120</v>
      </c>
      <c r="E39" s="9" t="s">
        <v>120</v>
      </c>
      <c r="F39" s="9" t="s">
        <v>15</v>
      </c>
      <c r="G39" s="9" t="s">
        <v>121</v>
      </c>
      <c r="H39" s="9" t="s">
        <v>42</v>
      </c>
      <c r="I39" s="3" t="s">
        <v>18</v>
      </c>
      <c r="J39" s="13" t="s">
        <v>122</v>
      </c>
      <c r="K39" s="14" t="s">
        <v>123</v>
      </c>
      <c r="L39" s="17">
        <f t="shared" si="3"/>
        <v>4.2465277777777755E-2</v>
      </c>
      <c r="M39">
        <f t="shared" si="4"/>
        <v>10</v>
      </c>
    </row>
    <row r="40" spans="1:13" x14ac:dyDescent="0.25">
      <c r="A40" s="11"/>
      <c r="B40" s="12"/>
      <c r="C40" s="9" t="s">
        <v>124</v>
      </c>
      <c r="D40" s="9" t="s">
        <v>125</v>
      </c>
      <c r="E40" s="9" t="s">
        <v>125</v>
      </c>
      <c r="F40" s="9" t="s">
        <v>15</v>
      </c>
      <c r="G40" s="9" t="s">
        <v>126</v>
      </c>
      <c r="H40" s="9" t="s">
        <v>42</v>
      </c>
      <c r="I40" s="3" t="s">
        <v>18</v>
      </c>
      <c r="J40" s="13" t="s">
        <v>127</v>
      </c>
      <c r="K40" s="14" t="s">
        <v>128</v>
      </c>
      <c r="L40" s="17">
        <f t="shared" si="3"/>
        <v>1.9733796296296235E-2</v>
      </c>
      <c r="M40">
        <f t="shared" si="4"/>
        <v>14</v>
      </c>
    </row>
    <row r="41" spans="1:13" x14ac:dyDescent="0.25">
      <c r="A41" s="3" t="s">
        <v>129</v>
      </c>
      <c r="B41" s="9" t="s">
        <v>130</v>
      </c>
      <c r="C41" s="10" t="s">
        <v>12</v>
      </c>
      <c r="D41" s="5"/>
      <c r="E41" s="5"/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9" t="s">
        <v>131</v>
      </c>
      <c r="D42" s="9" t="s">
        <v>132</v>
      </c>
      <c r="E42" s="9" t="s">
        <v>132</v>
      </c>
      <c r="F42" s="9" t="s">
        <v>15</v>
      </c>
      <c r="G42" s="9" t="s">
        <v>133</v>
      </c>
      <c r="H42" s="9" t="s">
        <v>42</v>
      </c>
      <c r="I42" s="3" t="s">
        <v>18</v>
      </c>
      <c r="J42" s="13" t="s">
        <v>134</v>
      </c>
      <c r="K42" s="14" t="s">
        <v>135</v>
      </c>
      <c r="L42" s="17">
        <f t="shared" si="3"/>
        <v>1.8379629629629579E-2</v>
      </c>
      <c r="M42">
        <f t="shared" si="4"/>
        <v>16</v>
      </c>
    </row>
    <row r="43" spans="1:13" x14ac:dyDescent="0.25">
      <c r="A43" s="11"/>
      <c r="B43" s="12"/>
      <c r="C43" s="9" t="s">
        <v>136</v>
      </c>
      <c r="D43" s="9" t="s">
        <v>137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137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138</v>
      </c>
      <c r="H45" s="9" t="s">
        <v>139</v>
      </c>
      <c r="I45" s="3" t="s">
        <v>18</v>
      </c>
      <c r="J45" s="13" t="s">
        <v>140</v>
      </c>
      <c r="K45" s="14" t="s">
        <v>141</v>
      </c>
      <c r="L45" s="17">
        <f t="shared" si="3"/>
        <v>1.4745370370370325E-2</v>
      </c>
      <c r="M45">
        <f t="shared" si="4"/>
        <v>6</v>
      </c>
    </row>
    <row r="46" spans="1:13" x14ac:dyDescent="0.25">
      <c r="A46" s="11"/>
      <c r="B46" s="12"/>
      <c r="C46" s="12"/>
      <c r="D46" s="12"/>
      <c r="E46" s="12"/>
      <c r="F46" s="12"/>
      <c r="G46" s="9" t="s">
        <v>142</v>
      </c>
      <c r="H46" s="9" t="s">
        <v>139</v>
      </c>
      <c r="I46" s="3" t="s">
        <v>18</v>
      </c>
      <c r="J46" s="13" t="s">
        <v>143</v>
      </c>
      <c r="K46" s="14" t="s">
        <v>144</v>
      </c>
      <c r="L46" s="17">
        <f t="shared" si="3"/>
        <v>1.592592592592601E-2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145</v>
      </c>
      <c r="H47" s="9" t="s">
        <v>139</v>
      </c>
      <c r="I47" s="3" t="s">
        <v>18</v>
      </c>
      <c r="J47" s="13" t="s">
        <v>146</v>
      </c>
      <c r="K47" s="14" t="s">
        <v>147</v>
      </c>
      <c r="L47" s="17">
        <f t="shared" si="3"/>
        <v>3.2442129629629612E-2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148</v>
      </c>
      <c r="H48" s="9" t="s">
        <v>139</v>
      </c>
      <c r="I48" s="3" t="s">
        <v>18</v>
      </c>
      <c r="J48" s="13" t="s">
        <v>149</v>
      </c>
      <c r="K48" s="14" t="s">
        <v>150</v>
      </c>
      <c r="L48" s="17">
        <f t="shared" si="3"/>
        <v>1.6481481481481541E-2</v>
      </c>
      <c r="M48">
        <f t="shared" si="4"/>
        <v>17</v>
      </c>
    </row>
    <row r="49" spans="1:13" x14ac:dyDescent="0.25">
      <c r="A49" s="11"/>
      <c r="B49" s="12"/>
      <c r="C49" s="12"/>
      <c r="D49" s="12"/>
      <c r="E49" s="12"/>
      <c r="F49" s="12"/>
      <c r="G49" s="9" t="s">
        <v>151</v>
      </c>
      <c r="H49" s="9" t="s">
        <v>139</v>
      </c>
      <c r="I49" s="3" t="s">
        <v>18</v>
      </c>
      <c r="J49" s="13" t="s">
        <v>152</v>
      </c>
      <c r="K49" s="14" t="s">
        <v>153</v>
      </c>
      <c r="L49" s="17">
        <f t="shared" si="3"/>
        <v>1.1851851851851891E-2</v>
      </c>
      <c r="M49">
        <f t="shared" si="4"/>
        <v>20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155</v>
      </c>
      <c r="H51" s="9" t="s">
        <v>156</v>
      </c>
      <c r="I51" s="3" t="s">
        <v>18</v>
      </c>
      <c r="J51" s="13" t="s">
        <v>157</v>
      </c>
      <c r="K51" s="14" t="s">
        <v>158</v>
      </c>
      <c r="L51" s="17">
        <f t="shared" si="3"/>
        <v>1.9456018518518525E-2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159</v>
      </c>
      <c r="H52" s="9" t="s">
        <v>156</v>
      </c>
      <c r="I52" s="3" t="s">
        <v>18</v>
      </c>
      <c r="J52" s="13" t="s">
        <v>160</v>
      </c>
      <c r="K52" s="14" t="s">
        <v>161</v>
      </c>
      <c r="L52" s="17">
        <f t="shared" si="3"/>
        <v>1.4305555555555349E-2</v>
      </c>
      <c r="M52">
        <f t="shared" si="4"/>
        <v>21</v>
      </c>
    </row>
    <row r="53" spans="1:13" x14ac:dyDescent="0.25">
      <c r="A53" s="11"/>
      <c r="B53" s="12"/>
      <c r="C53" s="9" t="s">
        <v>162</v>
      </c>
      <c r="D53" s="9" t="s">
        <v>163</v>
      </c>
      <c r="E53" s="9" t="s">
        <v>163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164</v>
      </c>
      <c r="H54" s="9" t="s">
        <v>139</v>
      </c>
      <c r="I54" s="3" t="s">
        <v>18</v>
      </c>
      <c r="J54" s="13" t="s">
        <v>165</v>
      </c>
      <c r="K54" s="14" t="s">
        <v>166</v>
      </c>
      <c r="L54" s="17">
        <f t="shared" si="3"/>
        <v>1.7060185185185178E-2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139</v>
      </c>
      <c r="I55" s="3" t="s">
        <v>18</v>
      </c>
      <c r="J55" s="13" t="s">
        <v>168</v>
      </c>
      <c r="K55" s="14" t="s">
        <v>169</v>
      </c>
      <c r="L55" s="17">
        <f t="shared" si="3"/>
        <v>1.7546296296296338E-2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170</v>
      </c>
      <c r="H56" s="9" t="s">
        <v>139</v>
      </c>
      <c r="I56" s="3" t="s">
        <v>18</v>
      </c>
      <c r="J56" s="13" t="s">
        <v>171</v>
      </c>
      <c r="K56" s="14" t="s">
        <v>172</v>
      </c>
      <c r="L56" s="17">
        <f t="shared" si="3"/>
        <v>1.6701388888888946E-2</v>
      </c>
      <c r="M56">
        <f t="shared" si="4"/>
        <v>14</v>
      </c>
    </row>
    <row r="57" spans="1:13" x14ac:dyDescent="0.25">
      <c r="A57" s="11"/>
      <c r="B57" s="12"/>
      <c r="C57" s="9" t="s">
        <v>173</v>
      </c>
      <c r="D57" s="9" t="s">
        <v>174</v>
      </c>
      <c r="E57" s="9" t="s">
        <v>174</v>
      </c>
      <c r="F57" s="9" t="s">
        <v>15</v>
      </c>
      <c r="G57" s="9" t="s">
        <v>175</v>
      </c>
      <c r="H57" s="9" t="s">
        <v>139</v>
      </c>
      <c r="I57" s="3" t="s">
        <v>18</v>
      </c>
      <c r="J57" s="13" t="s">
        <v>176</v>
      </c>
      <c r="K57" s="14" t="s">
        <v>177</v>
      </c>
      <c r="L57" s="17">
        <f t="shared" si="3"/>
        <v>1.5324074074074101E-2</v>
      </c>
      <c r="M57">
        <f t="shared" si="4"/>
        <v>4</v>
      </c>
    </row>
    <row r="58" spans="1:13" x14ac:dyDescent="0.25">
      <c r="A58" s="11"/>
      <c r="B58" s="12"/>
      <c r="C58" s="9" t="s">
        <v>178</v>
      </c>
      <c r="D58" s="9" t="s">
        <v>179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180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181</v>
      </c>
      <c r="H60" s="9" t="s">
        <v>156</v>
      </c>
      <c r="I60" s="3" t="s">
        <v>18</v>
      </c>
      <c r="J60" s="13" t="s">
        <v>182</v>
      </c>
      <c r="K60" s="14" t="s">
        <v>183</v>
      </c>
      <c r="L60" s="17">
        <f t="shared" si="3"/>
        <v>1.7442129629629599E-2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184</v>
      </c>
      <c r="H61" s="9" t="s">
        <v>156</v>
      </c>
      <c r="I61" s="3" t="s">
        <v>18</v>
      </c>
      <c r="J61" s="13" t="s">
        <v>185</v>
      </c>
      <c r="K61" s="14" t="s">
        <v>186</v>
      </c>
      <c r="L61" s="17">
        <f t="shared" si="3"/>
        <v>3.935185185185186E-2</v>
      </c>
      <c r="M61">
        <f t="shared" si="4"/>
        <v>15</v>
      </c>
    </row>
    <row r="62" spans="1:13" x14ac:dyDescent="0.25">
      <c r="A62" s="11"/>
      <c r="B62" s="12"/>
      <c r="C62" s="12"/>
      <c r="D62" s="12"/>
      <c r="E62" s="9" t="s">
        <v>179</v>
      </c>
      <c r="F62" s="9" t="s">
        <v>15</v>
      </c>
      <c r="G62" s="9" t="s">
        <v>187</v>
      </c>
      <c r="H62" s="9" t="s">
        <v>139</v>
      </c>
      <c r="I62" s="3" t="s">
        <v>18</v>
      </c>
      <c r="J62" s="13" t="s">
        <v>188</v>
      </c>
      <c r="K62" s="14" t="s">
        <v>189</v>
      </c>
      <c r="L62" s="17">
        <f t="shared" si="3"/>
        <v>2.6504629629629628E-2</v>
      </c>
      <c r="M62">
        <f t="shared" si="4"/>
        <v>12</v>
      </c>
    </row>
    <row r="63" spans="1:13" x14ac:dyDescent="0.25">
      <c r="A63" s="11"/>
      <c r="B63" s="12"/>
      <c r="C63" s="9" t="s">
        <v>114</v>
      </c>
      <c r="D63" s="9" t="s">
        <v>115</v>
      </c>
      <c r="E63" s="9" t="s">
        <v>190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191</v>
      </c>
      <c r="H64" s="9" t="s">
        <v>139</v>
      </c>
      <c r="I64" s="3" t="s">
        <v>18</v>
      </c>
      <c r="J64" s="13" t="s">
        <v>192</v>
      </c>
      <c r="K64" s="14" t="s">
        <v>193</v>
      </c>
      <c r="L64" s="17">
        <f t="shared" si="3"/>
        <v>1.6331018518518536E-2</v>
      </c>
      <c r="M64">
        <f t="shared" si="4"/>
        <v>6</v>
      </c>
    </row>
    <row r="65" spans="1:13" x14ac:dyDescent="0.25">
      <c r="A65" s="11"/>
      <c r="B65" s="12"/>
      <c r="C65" s="12"/>
      <c r="D65" s="12"/>
      <c r="E65" s="12"/>
      <c r="F65" s="12"/>
      <c r="G65" s="9" t="s">
        <v>194</v>
      </c>
      <c r="H65" s="9" t="s">
        <v>139</v>
      </c>
      <c r="I65" s="3" t="s">
        <v>18</v>
      </c>
      <c r="J65" s="13" t="s">
        <v>195</v>
      </c>
      <c r="K65" s="14" t="s">
        <v>196</v>
      </c>
      <c r="L65" s="17">
        <f t="shared" si="3"/>
        <v>1.9780092592592613E-2</v>
      </c>
      <c r="M65">
        <f t="shared" si="4"/>
        <v>17</v>
      </c>
    </row>
    <row r="66" spans="1:13" x14ac:dyDescent="0.25">
      <c r="A66" s="11"/>
      <c r="B66" s="12"/>
      <c r="C66" s="9" t="s">
        <v>197</v>
      </c>
      <c r="D66" s="9" t="s">
        <v>198</v>
      </c>
      <c r="E66" s="9" t="s">
        <v>198</v>
      </c>
      <c r="F66" s="9" t="s">
        <v>15</v>
      </c>
      <c r="G66" s="9" t="s">
        <v>199</v>
      </c>
      <c r="H66" s="9" t="s">
        <v>139</v>
      </c>
      <c r="I66" s="3" t="s">
        <v>18</v>
      </c>
      <c r="J66" s="13" t="s">
        <v>200</v>
      </c>
      <c r="K66" s="14" t="s">
        <v>201</v>
      </c>
      <c r="L66" s="17">
        <f t="shared" si="3"/>
        <v>2.1759259259259256E-2</v>
      </c>
      <c r="M66">
        <f t="shared" si="4"/>
        <v>18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139</v>
      </c>
      <c r="I68" s="3" t="s">
        <v>18</v>
      </c>
      <c r="J68" s="13" t="s">
        <v>205</v>
      </c>
      <c r="K68" s="14" t="s">
        <v>206</v>
      </c>
      <c r="L68" s="17">
        <f t="shared" ref="L68:L130" si="5">K68-J68</f>
        <v>1.7476851851851827E-2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207</v>
      </c>
      <c r="H69" s="9" t="s">
        <v>139</v>
      </c>
      <c r="I69" s="3" t="s">
        <v>18</v>
      </c>
      <c r="J69" s="13" t="s">
        <v>208</v>
      </c>
      <c r="K69" s="14" t="s">
        <v>209</v>
      </c>
      <c r="L69" s="17">
        <f t="shared" si="5"/>
        <v>1.9166666666666665E-2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210</v>
      </c>
      <c r="H70" s="9" t="s">
        <v>139</v>
      </c>
      <c r="I70" s="3" t="s">
        <v>18</v>
      </c>
      <c r="J70" s="13" t="s">
        <v>211</v>
      </c>
      <c r="K70" s="14" t="s">
        <v>212</v>
      </c>
      <c r="L70" s="17">
        <f t="shared" si="5"/>
        <v>3.2291666666666663E-2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213</v>
      </c>
      <c r="H71" s="9" t="s">
        <v>139</v>
      </c>
      <c r="I71" s="3" t="s">
        <v>18</v>
      </c>
      <c r="J71" s="13" t="s">
        <v>214</v>
      </c>
      <c r="K71" s="14" t="s">
        <v>215</v>
      </c>
      <c r="L71" s="17">
        <f t="shared" si="5"/>
        <v>4.20949074074074E-2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216</v>
      </c>
      <c r="H72" s="9" t="s">
        <v>139</v>
      </c>
      <c r="I72" s="3" t="s">
        <v>18</v>
      </c>
      <c r="J72" s="13" t="s">
        <v>217</v>
      </c>
      <c r="K72" s="14" t="s">
        <v>218</v>
      </c>
      <c r="L72" s="17">
        <f t="shared" si="5"/>
        <v>1.7650462962963021E-2</v>
      </c>
      <c r="M72">
        <f t="shared" si="6"/>
        <v>13</v>
      </c>
    </row>
    <row r="73" spans="1:13" x14ac:dyDescent="0.25">
      <c r="A73" s="11"/>
      <c r="B73" s="12"/>
      <c r="C73" s="9" t="s">
        <v>219</v>
      </c>
      <c r="D73" s="9" t="s">
        <v>220</v>
      </c>
      <c r="E73" s="9" t="s">
        <v>220</v>
      </c>
      <c r="F73" s="9" t="s">
        <v>15</v>
      </c>
      <c r="G73" s="9" t="s">
        <v>221</v>
      </c>
      <c r="H73" s="9" t="s">
        <v>139</v>
      </c>
      <c r="I73" s="3" t="s">
        <v>18</v>
      </c>
      <c r="J73" s="13" t="s">
        <v>222</v>
      </c>
      <c r="K73" s="14" t="s">
        <v>223</v>
      </c>
      <c r="L73" s="17">
        <f t="shared" si="5"/>
        <v>2.3483796296296267E-2</v>
      </c>
      <c r="M73">
        <f t="shared" si="6"/>
        <v>14</v>
      </c>
    </row>
    <row r="74" spans="1:13" x14ac:dyDescent="0.25">
      <c r="A74" s="11"/>
      <c r="B74" s="12"/>
      <c r="C74" s="9" t="s">
        <v>224</v>
      </c>
      <c r="D74" s="9" t="s">
        <v>225</v>
      </c>
      <c r="E74" s="9" t="s">
        <v>225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226</v>
      </c>
      <c r="H75" s="9" t="s">
        <v>156</v>
      </c>
      <c r="I75" s="3" t="s">
        <v>18</v>
      </c>
      <c r="J75" s="13" t="s">
        <v>227</v>
      </c>
      <c r="K75" s="14" t="s">
        <v>228</v>
      </c>
      <c r="L75" s="17">
        <f t="shared" si="5"/>
        <v>2.1331018518518513E-2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229</v>
      </c>
      <c r="H76" s="9" t="s">
        <v>156</v>
      </c>
      <c r="I76" s="3" t="s">
        <v>18</v>
      </c>
      <c r="J76" s="13" t="s">
        <v>230</v>
      </c>
      <c r="K76" s="14" t="s">
        <v>231</v>
      </c>
      <c r="L76" s="17">
        <f t="shared" si="5"/>
        <v>1.9131944444444438E-2</v>
      </c>
      <c r="M76">
        <f t="shared" si="6"/>
        <v>10</v>
      </c>
    </row>
    <row r="77" spans="1:13" x14ac:dyDescent="0.25">
      <c r="A77" s="3" t="s">
        <v>232</v>
      </c>
      <c r="B77" s="9" t="s">
        <v>233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234</v>
      </c>
      <c r="D78" s="9" t="s">
        <v>235</v>
      </c>
      <c r="E78" s="9" t="s">
        <v>235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236</v>
      </c>
      <c r="H79" s="9" t="s">
        <v>139</v>
      </c>
      <c r="I79" s="3" t="s">
        <v>18</v>
      </c>
      <c r="J79" s="13" t="s">
        <v>237</v>
      </c>
      <c r="K79" s="14" t="s">
        <v>238</v>
      </c>
      <c r="L79" s="17">
        <f t="shared" si="5"/>
        <v>1.2499999999999983E-2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239</v>
      </c>
      <c r="H80" s="9" t="s">
        <v>139</v>
      </c>
      <c r="I80" s="3" t="s">
        <v>18</v>
      </c>
      <c r="J80" s="13" t="s">
        <v>240</v>
      </c>
      <c r="K80" s="14" t="s">
        <v>241</v>
      </c>
      <c r="L80" s="17">
        <f t="shared" si="5"/>
        <v>1.2800925925925966E-2</v>
      </c>
      <c r="M80">
        <f t="shared" si="6"/>
        <v>15</v>
      </c>
    </row>
    <row r="81" spans="1:13" x14ac:dyDescent="0.25">
      <c r="A81" s="11"/>
      <c r="B81" s="12"/>
      <c r="C81" s="12"/>
      <c r="D81" s="12"/>
      <c r="E81" s="12"/>
      <c r="F81" s="12"/>
      <c r="G81" s="9" t="s">
        <v>242</v>
      </c>
      <c r="H81" s="9" t="s">
        <v>139</v>
      </c>
      <c r="I81" s="3" t="s">
        <v>18</v>
      </c>
      <c r="J81" s="13" t="s">
        <v>243</v>
      </c>
      <c r="K81" s="14" t="s">
        <v>244</v>
      </c>
      <c r="L81" s="17">
        <f t="shared" si="5"/>
        <v>1.4467592592592782E-2</v>
      </c>
      <c r="M81">
        <f t="shared" si="6"/>
        <v>18</v>
      </c>
    </row>
    <row r="82" spans="1:13" x14ac:dyDescent="0.25">
      <c r="A82" s="11"/>
      <c r="B82" s="12"/>
      <c r="C82" s="12"/>
      <c r="D82" s="12"/>
      <c r="E82" s="12"/>
      <c r="F82" s="12"/>
      <c r="G82" s="9" t="s">
        <v>245</v>
      </c>
      <c r="H82" s="9" t="s">
        <v>139</v>
      </c>
      <c r="I82" s="3" t="s">
        <v>18</v>
      </c>
      <c r="J82" s="13" t="s">
        <v>246</v>
      </c>
      <c r="K82" s="14" t="s">
        <v>247</v>
      </c>
      <c r="L82" s="17">
        <f t="shared" si="5"/>
        <v>1.3252314814814925E-2</v>
      </c>
      <c r="M82">
        <f t="shared" si="6"/>
        <v>20</v>
      </c>
    </row>
    <row r="83" spans="1:13" x14ac:dyDescent="0.25">
      <c r="A83" s="11"/>
      <c r="B83" s="12"/>
      <c r="C83" s="9" t="s">
        <v>136</v>
      </c>
      <c r="D83" s="9" t="s">
        <v>137</v>
      </c>
      <c r="E83" s="9" t="s">
        <v>137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248</v>
      </c>
      <c r="H84" s="9" t="s">
        <v>139</v>
      </c>
      <c r="I84" s="3" t="s">
        <v>18</v>
      </c>
      <c r="J84" s="13" t="s">
        <v>249</v>
      </c>
      <c r="K84" s="14" t="s">
        <v>250</v>
      </c>
      <c r="L84" s="17">
        <f t="shared" si="5"/>
        <v>1.4143518518518472E-2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251</v>
      </c>
      <c r="H85" s="9" t="s">
        <v>139</v>
      </c>
      <c r="I85" s="3" t="s">
        <v>18</v>
      </c>
      <c r="J85" s="13" t="s">
        <v>252</v>
      </c>
      <c r="K85" s="14" t="s">
        <v>253</v>
      </c>
      <c r="L85" s="17">
        <f t="shared" si="5"/>
        <v>1.5555555555555545E-2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254</v>
      </c>
      <c r="H86" s="9" t="s">
        <v>139</v>
      </c>
      <c r="I86" s="3" t="s">
        <v>18</v>
      </c>
      <c r="J86" s="13" t="s">
        <v>255</v>
      </c>
      <c r="K86" s="14" t="s">
        <v>256</v>
      </c>
      <c r="L86" s="17">
        <f t="shared" si="5"/>
        <v>1.6504629629629619E-2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257</v>
      </c>
      <c r="H87" s="9" t="s">
        <v>139</v>
      </c>
      <c r="I87" s="3" t="s">
        <v>18</v>
      </c>
      <c r="J87" s="13" t="s">
        <v>258</v>
      </c>
      <c r="K87" s="14" t="s">
        <v>259</v>
      </c>
      <c r="L87" s="17">
        <f t="shared" si="5"/>
        <v>3.5266203703703702E-2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260</v>
      </c>
      <c r="H88" s="9" t="s">
        <v>139</v>
      </c>
      <c r="I88" s="3" t="s">
        <v>18</v>
      </c>
      <c r="J88" s="13" t="s">
        <v>261</v>
      </c>
      <c r="K88" s="14" t="s">
        <v>262</v>
      </c>
      <c r="L88" s="17">
        <f t="shared" si="5"/>
        <v>2.6701388888888955E-2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263</v>
      </c>
      <c r="H89" s="9" t="s">
        <v>139</v>
      </c>
      <c r="I89" s="3" t="s">
        <v>18</v>
      </c>
      <c r="J89" s="13" t="s">
        <v>264</v>
      </c>
      <c r="K89" s="14" t="s">
        <v>265</v>
      </c>
      <c r="L89" s="17">
        <f t="shared" si="5"/>
        <v>1.7152777777777684E-2</v>
      </c>
      <c r="M89">
        <f t="shared" si="6"/>
        <v>17</v>
      </c>
    </row>
    <row r="90" spans="1:13" x14ac:dyDescent="0.25">
      <c r="A90" s="11"/>
      <c r="B90" s="12"/>
      <c r="C90" s="12"/>
      <c r="D90" s="12"/>
      <c r="E90" s="12"/>
      <c r="F90" s="12"/>
      <c r="G90" s="9" t="s">
        <v>266</v>
      </c>
      <c r="H90" s="9" t="s">
        <v>139</v>
      </c>
      <c r="I90" s="3" t="s">
        <v>18</v>
      </c>
      <c r="J90" s="13" t="s">
        <v>267</v>
      </c>
      <c r="K90" s="14" t="s">
        <v>268</v>
      </c>
      <c r="L90" s="17">
        <f t="shared" si="5"/>
        <v>1.3703703703703662E-2</v>
      </c>
      <c r="M90">
        <f t="shared" si="6"/>
        <v>20</v>
      </c>
    </row>
    <row r="91" spans="1:13" x14ac:dyDescent="0.25">
      <c r="A91" s="11"/>
      <c r="B91" s="12"/>
      <c r="C91" s="9" t="s">
        <v>162</v>
      </c>
      <c r="D91" s="9" t="s">
        <v>163</v>
      </c>
      <c r="E91" s="9" t="s">
        <v>163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269</v>
      </c>
      <c r="H92" s="9" t="s">
        <v>139</v>
      </c>
      <c r="I92" s="3" t="s">
        <v>18</v>
      </c>
      <c r="J92" s="13" t="s">
        <v>270</v>
      </c>
      <c r="K92" s="14" t="s">
        <v>271</v>
      </c>
      <c r="L92" s="17">
        <f t="shared" si="5"/>
        <v>1.6481481481481514E-2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272</v>
      </c>
      <c r="H93" s="9" t="s">
        <v>139</v>
      </c>
      <c r="I93" s="3" t="s">
        <v>18</v>
      </c>
      <c r="J93" s="13" t="s">
        <v>273</v>
      </c>
      <c r="K93" s="14" t="s">
        <v>274</v>
      </c>
      <c r="L93" s="17">
        <f t="shared" si="5"/>
        <v>1.9375000000000003E-2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275</v>
      </c>
      <c r="H94" s="9" t="s">
        <v>139</v>
      </c>
      <c r="I94" s="3" t="s">
        <v>18</v>
      </c>
      <c r="J94" s="13" t="s">
        <v>276</v>
      </c>
      <c r="K94" s="14" t="s">
        <v>277</v>
      </c>
      <c r="L94" s="17">
        <f t="shared" si="5"/>
        <v>2.5717592592592625E-2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278</v>
      </c>
      <c r="H95" s="9" t="s">
        <v>139</v>
      </c>
      <c r="I95" s="3" t="s">
        <v>18</v>
      </c>
      <c r="J95" s="13" t="s">
        <v>279</v>
      </c>
      <c r="K95" s="14" t="s">
        <v>280</v>
      </c>
      <c r="L95" s="17">
        <f t="shared" si="5"/>
        <v>1.375000000000004E-2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281</v>
      </c>
      <c r="H96" s="9" t="s">
        <v>139</v>
      </c>
      <c r="I96" s="3" t="s">
        <v>18</v>
      </c>
      <c r="J96" s="13" t="s">
        <v>282</v>
      </c>
      <c r="K96" s="14" t="s">
        <v>283</v>
      </c>
      <c r="L96" s="17">
        <f t="shared" si="5"/>
        <v>1.4351851851851838E-2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284</v>
      </c>
      <c r="H97" s="9" t="s">
        <v>139</v>
      </c>
      <c r="I97" s="3" t="s">
        <v>18</v>
      </c>
      <c r="J97" s="13" t="s">
        <v>285</v>
      </c>
      <c r="K97" s="14" t="s">
        <v>286</v>
      </c>
      <c r="L97" s="17">
        <f t="shared" si="5"/>
        <v>1.8171296296296324E-2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287</v>
      </c>
      <c r="H98" s="9" t="s">
        <v>139</v>
      </c>
      <c r="I98" s="3" t="s">
        <v>18</v>
      </c>
      <c r="J98" s="13" t="s">
        <v>288</v>
      </c>
      <c r="K98" s="14" t="s">
        <v>289</v>
      </c>
      <c r="L98" s="17">
        <f t="shared" si="5"/>
        <v>1.7372685185185199E-2</v>
      </c>
      <c r="M98">
        <f t="shared" si="6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290</v>
      </c>
      <c r="H99" s="9" t="s">
        <v>139</v>
      </c>
      <c r="I99" s="3" t="s">
        <v>18</v>
      </c>
      <c r="J99" s="13" t="s">
        <v>291</v>
      </c>
      <c r="K99" s="14" t="s">
        <v>292</v>
      </c>
      <c r="L99" s="17">
        <f t="shared" si="5"/>
        <v>3.2013888888888842E-2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293</v>
      </c>
      <c r="H100" s="9" t="s">
        <v>139</v>
      </c>
      <c r="I100" s="3" t="s">
        <v>18</v>
      </c>
      <c r="J100" s="13" t="s">
        <v>294</v>
      </c>
      <c r="K100" s="14" t="s">
        <v>295</v>
      </c>
      <c r="L100" s="17">
        <f t="shared" si="5"/>
        <v>5.8182870370370399E-2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139</v>
      </c>
      <c r="I101" s="3" t="s">
        <v>18</v>
      </c>
      <c r="J101" s="13" t="s">
        <v>297</v>
      </c>
      <c r="K101" s="14" t="s">
        <v>298</v>
      </c>
      <c r="L101" s="17">
        <f t="shared" si="5"/>
        <v>4.1666666666666685E-2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139</v>
      </c>
      <c r="I102" s="3" t="s">
        <v>18</v>
      </c>
      <c r="J102" s="13" t="s">
        <v>300</v>
      </c>
      <c r="K102" s="14" t="s">
        <v>301</v>
      </c>
      <c r="L102" s="17">
        <f t="shared" si="5"/>
        <v>2.3229166666666634E-2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302</v>
      </c>
      <c r="H103" s="9" t="s">
        <v>139</v>
      </c>
      <c r="I103" s="3" t="s">
        <v>18</v>
      </c>
      <c r="J103" s="13" t="s">
        <v>303</v>
      </c>
      <c r="K103" s="14" t="s">
        <v>304</v>
      </c>
      <c r="L103" s="17">
        <f t="shared" si="5"/>
        <v>3.254629629629624E-2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305</v>
      </c>
      <c r="H104" s="9" t="s">
        <v>139</v>
      </c>
      <c r="I104" s="3" t="s">
        <v>18</v>
      </c>
      <c r="J104" s="13" t="s">
        <v>306</v>
      </c>
      <c r="K104" s="14" t="s">
        <v>307</v>
      </c>
      <c r="L104" s="17">
        <f t="shared" si="5"/>
        <v>3.3206018518518565E-2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308</v>
      </c>
      <c r="H105" s="9" t="s">
        <v>139</v>
      </c>
      <c r="I105" s="3" t="s">
        <v>18</v>
      </c>
      <c r="J105" s="13" t="s">
        <v>309</v>
      </c>
      <c r="K105" s="14" t="s">
        <v>310</v>
      </c>
      <c r="L105" s="17">
        <f t="shared" si="5"/>
        <v>2.5439814814814832E-2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311</v>
      </c>
      <c r="H106" s="9" t="s">
        <v>139</v>
      </c>
      <c r="I106" s="3" t="s">
        <v>18</v>
      </c>
      <c r="J106" s="13" t="s">
        <v>312</v>
      </c>
      <c r="K106" s="14" t="s">
        <v>313</v>
      </c>
      <c r="L106" s="17">
        <f t="shared" si="5"/>
        <v>3.0150462962962976E-2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314</v>
      </c>
      <c r="H107" s="9" t="s">
        <v>139</v>
      </c>
      <c r="I107" s="3" t="s">
        <v>18</v>
      </c>
      <c r="J107" s="13" t="s">
        <v>315</v>
      </c>
      <c r="K107" s="14" t="s">
        <v>316</v>
      </c>
      <c r="L107" s="17">
        <f t="shared" si="5"/>
        <v>1.1678240740740753E-2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317</v>
      </c>
      <c r="H108" s="9" t="s">
        <v>139</v>
      </c>
      <c r="I108" s="3" t="s">
        <v>18</v>
      </c>
      <c r="J108" s="13" t="s">
        <v>318</v>
      </c>
      <c r="K108" s="14" t="s">
        <v>319</v>
      </c>
      <c r="L108" s="17">
        <f t="shared" si="5"/>
        <v>3.2893518518518516E-2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320</v>
      </c>
      <c r="H109" s="9" t="s">
        <v>139</v>
      </c>
      <c r="I109" s="3" t="s">
        <v>18</v>
      </c>
      <c r="J109" s="13" t="s">
        <v>321</v>
      </c>
      <c r="K109" s="14" t="s">
        <v>322</v>
      </c>
      <c r="L109" s="17">
        <f t="shared" si="5"/>
        <v>3.4872685185185159E-2</v>
      </c>
      <c r="M109">
        <f t="shared" si="6"/>
        <v>14</v>
      </c>
    </row>
    <row r="110" spans="1:13" x14ac:dyDescent="0.25">
      <c r="A110" s="11"/>
      <c r="B110" s="12"/>
      <c r="C110" s="9" t="s">
        <v>323</v>
      </c>
      <c r="D110" s="9" t="s">
        <v>324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325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326</v>
      </c>
      <c r="H112" s="9" t="s">
        <v>139</v>
      </c>
      <c r="I112" s="3" t="s">
        <v>18</v>
      </c>
      <c r="J112" s="13" t="s">
        <v>327</v>
      </c>
      <c r="K112" s="14" t="s">
        <v>328</v>
      </c>
      <c r="L112" s="17">
        <f t="shared" si="5"/>
        <v>1.5659722222222228E-2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329</v>
      </c>
      <c r="H113" s="9" t="s">
        <v>139</v>
      </c>
      <c r="I113" s="3" t="s">
        <v>18</v>
      </c>
      <c r="J113" s="13" t="s">
        <v>330</v>
      </c>
      <c r="K113" s="14" t="s">
        <v>331</v>
      </c>
      <c r="L113" s="17">
        <f t="shared" si="5"/>
        <v>1.4675925925925926E-2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332</v>
      </c>
      <c r="H114" s="9" t="s">
        <v>139</v>
      </c>
      <c r="I114" s="3" t="s">
        <v>18</v>
      </c>
      <c r="J114" s="13" t="s">
        <v>333</v>
      </c>
      <c r="K114" s="14" t="s">
        <v>334</v>
      </c>
      <c r="L114" s="17">
        <f t="shared" si="5"/>
        <v>3.9351851851851749E-2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335</v>
      </c>
      <c r="H115" s="9" t="s">
        <v>139</v>
      </c>
      <c r="I115" s="3" t="s">
        <v>18</v>
      </c>
      <c r="J115" s="13" t="s">
        <v>336</v>
      </c>
      <c r="K115" s="14" t="s">
        <v>337</v>
      </c>
      <c r="L115" s="17">
        <f t="shared" si="5"/>
        <v>4.2048611111111023E-2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9" t="s">
        <v>338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339</v>
      </c>
      <c r="H117" s="9" t="s">
        <v>139</v>
      </c>
      <c r="I117" s="3" t="s">
        <v>18</v>
      </c>
      <c r="J117" s="13" t="s">
        <v>340</v>
      </c>
      <c r="K117" s="14" t="s">
        <v>341</v>
      </c>
      <c r="L117" s="17">
        <f t="shared" si="5"/>
        <v>2.7638888888888935E-2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342</v>
      </c>
      <c r="H118" s="9" t="s">
        <v>139</v>
      </c>
      <c r="I118" s="3" t="s">
        <v>18</v>
      </c>
      <c r="J118" s="13" t="s">
        <v>343</v>
      </c>
      <c r="K118" s="14" t="s">
        <v>344</v>
      </c>
      <c r="L118" s="17">
        <f t="shared" si="5"/>
        <v>4.0254629629629612E-2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345</v>
      </c>
      <c r="H119" s="9" t="s">
        <v>139</v>
      </c>
      <c r="I119" s="3" t="s">
        <v>18</v>
      </c>
      <c r="J119" s="13" t="s">
        <v>346</v>
      </c>
      <c r="K119" s="14" t="s">
        <v>347</v>
      </c>
      <c r="L119" s="17">
        <f t="shared" si="5"/>
        <v>3.8437499999999958E-2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348</v>
      </c>
      <c r="H120" s="9" t="s">
        <v>139</v>
      </c>
      <c r="I120" s="3" t="s">
        <v>18</v>
      </c>
      <c r="J120" s="13" t="s">
        <v>349</v>
      </c>
      <c r="K120" s="14" t="s">
        <v>350</v>
      </c>
      <c r="L120" s="17">
        <f t="shared" si="5"/>
        <v>2.762731481481473E-2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351</v>
      </c>
      <c r="H121" s="9" t="s">
        <v>139</v>
      </c>
      <c r="I121" s="3" t="s">
        <v>18</v>
      </c>
      <c r="J121" s="13" t="s">
        <v>352</v>
      </c>
      <c r="K121" s="14" t="s">
        <v>353</v>
      </c>
      <c r="L121" s="17">
        <f t="shared" si="5"/>
        <v>2.4467592592592569E-2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354</v>
      </c>
      <c r="H122" s="9" t="s">
        <v>139</v>
      </c>
      <c r="I122" s="3" t="s">
        <v>18</v>
      </c>
      <c r="J122" s="13" t="s">
        <v>355</v>
      </c>
      <c r="K122" s="14" t="s">
        <v>356</v>
      </c>
      <c r="L122" s="17">
        <f t="shared" si="5"/>
        <v>2.0196759259259234E-2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357</v>
      </c>
      <c r="H123" s="9" t="s">
        <v>139</v>
      </c>
      <c r="I123" s="3" t="s">
        <v>18</v>
      </c>
      <c r="J123" s="13" t="s">
        <v>358</v>
      </c>
      <c r="K123" s="14" t="s">
        <v>359</v>
      </c>
      <c r="L123" s="17">
        <f t="shared" si="5"/>
        <v>1.8668981481481439E-2</v>
      </c>
      <c r="M123">
        <f t="shared" si="6"/>
        <v>15</v>
      </c>
    </row>
    <row r="124" spans="1:13" x14ac:dyDescent="0.25">
      <c r="A124" s="11"/>
      <c r="B124" s="12"/>
      <c r="C124" s="9" t="s">
        <v>178</v>
      </c>
      <c r="D124" s="9" t="s">
        <v>179</v>
      </c>
      <c r="E124" s="9" t="s">
        <v>179</v>
      </c>
      <c r="F124" s="9" t="s">
        <v>15</v>
      </c>
      <c r="G124" s="9" t="s">
        <v>360</v>
      </c>
      <c r="H124" s="9" t="s">
        <v>139</v>
      </c>
      <c r="I124" s="3" t="s">
        <v>18</v>
      </c>
      <c r="J124" s="13" t="s">
        <v>361</v>
      </c>
      <c r="K124" s="14" t="s">
        <v>362</v>
      </c>
      <c r="L124" s="17">
        <f t="shared" si="5"/>
        <v>1.8113425925926019E-2</v>
      </c>
      <c r="M124">
        <f t="shared" si="6"/>
        <v>20</v>
      </c>
    </row>
    <row r="125" spans="1:13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363</v>
      </c>
      <c r="H127" s="9" t="s">
        <v>139</v>
      </c>
      <c r="I127" s="3" t="s">
        <v>18</v>
      </c>
      <c r="J127" s="13" t="s">
        <v>364</v>
      </c>
      <c r="K127" s="14" t="s">
        <v>365</v>
      </c>
      <c r="L127" s="17">
        <f t="shared" si="5"/>
        <v>1.1678240740740753E-2</v>
      </c>
      <c r="M127">
        <f t="shared" si="6"/>
        <v>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366</v>
      </c>
      <c r="H128" s="9" t="s">
        <v>139</v>
      </c>
      <c r="I128" s="3" t="s">
        <v>18</v>
      </c>
      <c r="J128" s="13" t="s">
        <v>367</v>
      </c>
      <c r="K128" s="14" t="s">
        <v>368</v>
      </c>
      <c r="L128" s="17">
        <f t="shared" si="5"/>
        <v>2.4328703703703658E-2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9" t="s">
        <v>190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369</v>
      </c>
      <c r="H130" s="9" t="s">
        <v>139</v>
      </c>
      <c r="I130" s="3" t="s">
        <v>18</v>
      </c>
      <c r="J130" s="13" t="s">
        <v>370</v>
      </c>
      <c r="K130" s="14" t="s">
        <v>371</v>
      </c>
      <c r="L130" s="17">
        <f t="shared" si="5"/>
        <v>1.5856481481481499E-2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372</v>
      </c>
      <c r="H131" s="9" t="s">
        <v>139</v>
      </c>
      <c r="I131" s="3" t="s">
        <v>18</v>
      </c>
      <c r="J131" s="13" t="s">
        <v>373</v>
      </c>
      <c r="K131" s="14" t="s">
        <v>374</v>
      </c>
      <c r="L131" s="17">
        <f t="shared" ref="L131:L174" si="7">K131-J131</f>
        <v>3.7013888888888902E-2</v>
      </c>
      <c r="M131">
        <f t="shared" ref="M131:M174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375</v>
      </c>
      <c r="H132" s="9" t="s">
        <v>139</v>
      </c>
      <c r="I132" s="3" t="s">
        <v>18</v>
      </c>
      <c r="J132" s="13" t="s">
        <v>376</v>
      </c>
      <c r="K132" s="14" t="s">
        <v>377</v>
      </c>
      <c r="L132" s="17">
        <f t="shared" si="7"/>
        <v>3.5150462962962981E-2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378</v>
      </c>
      <c r="H133" s="9" t="s">
        <v>139</v>
      </c>
      <c r="I133" s="3" t="s">
        <v>18</v>
      </c>
      <c r="J133" s="13" t="s">
        <v>379</v>
      </c>
      <c r="K133" s="14" t="s">
        <v>380</v>
      </c>
      <c r="L133" s="17">
        <f t="shared" si="7"/>
        <v>1.4131944444444433E-2</v>
      </c>
      <c r="M133">
        <f t="shared" si="8"/>
        <v>14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381</v>
      </c>
      <c r="H134" s="9" t="s">
        <v>139</v>
      </c>
      <c r="I134" s="3" t="s">
        <v>18</v>
      </c>
      <c r="J134" s="13" t="s">
        <v>382</v>
      </c>
      <c r="K134" s="14" t="s">
        <v>383</v>
      </c>
      <c r="L134" s="17">
        <f t="shared" si="7"/>
        <v>1.2060185185185257E-2</v>
      </c>
      <c r="M134">
        <f t="shared" si="8"/>
        <v>21</v>
      </c>
    </row>
    <row r="135" spans="1:13" x14ac:dyDescent="0.25">
      <c r="A135" s="11"/>
      <c r="B135" s="12"/>
      <c r="C135" s="9" t="s">
        <v>384</v>
      </c>
      <c r="D135" s="9" t="s">
        <v>385</v>
      </c>
      <c r="E135" s="9" t="s">
        <v>385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386</v>
      </c>
      <c r="H136" s="9" t="s">
        <v>139</v>
      </c>
      <c r="I136" s="3" t="s">
        <v>18</v>
      </c>
      <c r="J136" s="13" t="s">
        <v>387</v>
      </c>
      <c r="K136" s="14" t="s">
        <v>388</v>
      </c>
      <c r="L136" s="17">
        <f t="shared" si="7"/>
        <v>1.7268518518518516E-2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389</v>
      </c>
      <c r="H137" s="9" t="s">
        <v>139</v>
      </c>
      <c r="I137" s="3" t="s">
        <v>18</v>
      </c>
      <c r="J137" s="13" t="s">
        <v>390</v>
      </c>
      <c r="K137" s="14" t="s">
        <v>391</v>
      </c>
      <c r="L137" s="17">
        <f t="shared" si="7"/>
        <v>2.8263888888888866E-2</v>
      </c>
      <c r="M137">
        <f t="shared" si="8"/>
        <v>15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392</v>
      </c>
      <c r="H138" s="9" t="s">
        <v>139</v>
      </c>
      <c r="I138" s="3" t="s">
        <v>18</v>
      </c>
      <c r="J138" s="13" t="s">
        <v>393</v>
      </c>
      <c r="K138" s="14" t="s">
        <v>501</v>
      </c>
      <c r="L138" s="17">
        <f t="shared" si="7"/>
        <v>1.6134259259259376E-2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394</v>
      </c>
      <c r="H140" s="9" t="s">
        <v>139</v>
      </c>
      <c r="I140" s="3" t="s">
        <v>18</v>
      </c>
      <c r="J140" s="13" t="s">
        <v>395</v>
      </c>
      <c r="K140" s="14" t="s">
        <v>396</v>
      </c>
      <c r="L140" s="17">
        <f t="shared" si="7"/>
        <v>1.3333333333333364E-2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397</v>
      </c>
      <c r="H141" s="9" t="s">
        <v>139</v>
      </c>
      <c r="I141" s="3" t="s">
        <v>18</v>
      </c>
      <c r="J141" s="13" t="s">
        <v>398</v>
      </c>
      <c r="K141" s="14" t="s">
        <v>399</v>
      </c>
      <c r="L141" s="17">
        <f t="shared" si="7"/>
        <v>2.3715277777777821E-2</v>
      </c>
      <c r="M141">
        <f t="shared" si="8"/>
        <v>13</v>
      </c>
    </row>
    <row r="142" spans="1:13" x14ac:dyDescent="0.25">
      <c r="A142" s="11"/>
      <c r="B142" s="12"/>
      <c r="C142" s="9" t="s">
        <v>400</v>
      </c>
      <c r="D142" s="9" t="s">
        <v>401</v>
      </c>
      <c r="E142" s="9" t="s">
        <v>401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402</v>
      </c>
      <c r="H143" s="9" t="s">
        <v>139</v>
      </c>
      <c r="I143" s="3" t="s">
        <v>18</v>
      </c>
      <c r="J143" s="13" t="s">
        <v>403</v>
      </c>
      <c r="K143" s="14" t="s">
        <v>404</v>
      </c>
      <c r="L143" s="17">
        <f t="shared" si="7"/>
        <v>1.4560185185185204E-2</v>
      </c>
      <c r="M143">
        <f t="shared" si="8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405</v>
      </c>
      <c r="H144" s="9" t="s">
        <v>139</v>
      </c>
      <c r="I144" s="3" t="s">
        <v>18</v>
      </c>
      <c r="J144" s="13" t="s">
        <v>406</v>
      </c>
      <c r="K144" s="14" t="s">
        <v>407</v>
      </c>
      <c r="L144" s="17">
        <f t="shared" si="7"/>
        <v>1.5347222222222234E-2</v>
      </c>
      <c r="M144">
        <f t="shared" si="8"/>
        <v>6</v>
      </c>
    </row>
    <row r="145" spans="1:13" x14ac:dyDescent="0.25">
      <c r="A145" s="11"/>
      <c r="B145" s="12"/>
      <c r="C145" s="9" t="s">
        <v>64</v>
      </c>
      <c r="D145" s="9" t="s">
        <v>65</v>
      </c>
      <c r="E145" s="10" t="s">
        <v>12</v>
      </c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9" t="s">
        <v>66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408</v>
      </c>
      <c r="H147" s="9" t="s">
        <v>409</v>
      </c>
      <c r="I147" s="3" t="s">
        <v>18</v>
      </c>
      <c r="J147" s="13" t="s">
        <v>410</v>
      </c>
      <c r="K147" s="14" t="s">
        <v>411</v>
      </c>
      <c r="L147" s="17">
        <f t="shared" si="7"/>
        <v>2.1134259259259214E-2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412</v>
      </c>
      <c r="H148" s="9" t="s">
        <v>409</v>
      </c>
      <c r="I148" s="3" t="s">
        <v>18</v>
      </c>
      <c r="J148" s="13" t="s">
        <v>413</v>
      </c>
      <c r="K148" s="14" t="s">
        <v>414</v>
      </c>
      <c r="L148" s="17">
        <f t="shared" si="7"/>
        <v>2.9178240740740768E-2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415</v>
      </c>
      <c r="H149" s="9" t="s">
        <v>409</v>
      </c>
      <c r="I149" s="3" t="s">
        <v>18</v>
      </c>
      <c r="J149" s="13" t="s">
        <v>416</v>
      </c>
      <c r="K149" s="14" t="s">
        <v>417</v>
      </c>
      <c r="L149" s="17">
        <f t="shared" si="7"/>
        <v>5.4849537037037044E-2</v>
      </c>
      <c r="M149">
        <f t="shared" si="8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418</v>
      </c>
      <c r="H150" s="9" t="s">
        <v>409</v>
      </c>
      <c r="I150" s="3" t="s">
        <v>18</v>
      </c>
      <c r="J150" s="13" t="s">
        <v>419</v>
      </c>
      <c r="K150" s="14" t="s">
        <v>420</v>
      </c>
      <c r="L150" s="17">
        <f t="shared" si="7"/>
        <v>4.3726851851851822E-2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421</v>
      </c>
      <c r="H151" s="9" t="s">
        <v>409</v>
      </c>
      <c r="I151" s="3" t="s">
        <v>18</v>
      </c>
      <c r="J151" s="13" t="s">
        <v>422</v>
      </c>
      <c r="K151" s="14" t="s">
        <v>423</v>
      </c>
      <c r="L151" s="17">
        <f t="shared" si="7"/>
        <v>1.8692129629629628E-2</v>
      </c>
      <c r="M151">
        <f t="shared" si="8"/>
        <v>14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424</v>
      </c>
      <c r="H152" s="9" t="s">
        <v>409</v>
      </c>
      <c r="I152" s="3" t="s">
        <v>18</v>
      </c>
      <c r="J152" s="13" t="s">
        <v>425</v>
      </c>
      <c r="K152" s="14" t="s">
        <v>426</v>
      </c>
      <c r="L152" s="17">
        <f t="shared" si="7"/>
        <v>2.1967592592592511E-2</v>
      </c>
      <c r="M152">
        <f t="shared" si="8"/>
        <v>16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427</v>
      </c>
      <c r="H153" s="9" t="s">
        <v>409</v>
      </c>
      <c r="I153" s="3" t="s">
        <v>18</v>
      </c>
      <c r="J153" s="13" t="s">
        <v>428</v>
      </c>
      <c r="K153" s="14" t="s">
        <v>429</v>
      </c>
      <c r="L153" s="17">
        <f t="shared" si="7"/>
        <v>2.2916666666666474E-2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430</v>
      </c>
      <c r="H154" s="9" t="s">
        <v>409</v>
      </c>
      <c r="I154" s="3" t="s">
        <v>18</v>
      </c>
      <c r="J154" s="13" t="s">
        <v>431</v>
      </c>
      <c r="K154" s="14" t="s">
        <v>432</v>
      </c>
      <c r="L154" s="17">
        <f t="shared" si="7"/>
        <v>1.8101851851851869E-2</v>
      </c>
      <c r="M154">
        <f t="shared" si="8"/>
        <v>18</v>
      </c>
    </row>
    <row r="155" spans="1:13" x14ac:dyDescent="0.25">
      <c r="A155" s="11"/>
      <c r="B155" s="12"/>
      <c r="C155" s="12"/>
      <c r="D155" s="12"/>
      <c r="E155" s="9" t="s">
        <v>65</v>
      </c>
      <c r="F155" s="9" t="s">
        <v>15</v>
      </c>
      <c r="G155" s="9" t="s">
        <v>433</v>
      </c>
      <c r="H155" s="9" t="s">
        <v>409</v>
      </c>
      <c r="I155" s="3" t="s">
        <v>18</v>
      </c>
      <c r="J155" s="13" t="s">
        <v>434</v>
      </c>
      <c r="K155" s="14" t="s">
        <v>435</v>
      </c>
      <c r="L155" s="17">
        <f t="shared" si="7"/>
        <v>2.0173611111111156E-2</v>
      </c>
      <c r="M155">
        <f t="shared" si="8"/>
        <v>18</v>
      </c>
    </row>
    <row r="156" spans="1:13" x14ac:dyDescent="0.25">
      <c r="A156" s="11"/>
      <c r="B156" s="12"/>
      <c r="C156" s="9" t="s">
        <v>436</v>
      </c>
      <c r="D156" s="9" t="s">
        <v>437</v>
      </c>
      <c r="E156" s="9" t="s">
        <v>437</v>
      </c>
      <c r="F156" s="9" t="s">
        <v>15</v>
      </c>
      <c r="G156" s="9" t="s">
        <v>438</v>
      </c>
      <c r="H156" s="9" t="s">
        <v>139</v>
      </c>
      <c r="I156" s="3" t="s">
        <v>18</v>
      </c>
      <c r="J156" s="13" t="s">
        <v>439</v>
      </c>
      <c r="K156" s="14" t="s">
        <v>440</v>
      </c>
      <c r="L156" s="17">
        <f t="shared" si="7"/>
        <v>2.822916666666675E-2</v>
      </c>
      <c r="M156">
        <f t="shared" si="8"/>
        <v>12</v>
      </c>
    </row>
    <row r="157" spans="1:13" x14ac:dyDescent="0.25">
      <c r="A157" s="11"/>
      <c r="B157" s="12"/>
      <c r="C157" s="9" t="s">
        <v>441</v>
      </c>
      <c r="D157" s="9" t="s">
        <v>442</v>
      </c>
      <c r="E157" s="9" t="s">
        <v>442</v>
      </c>
      <c r="F157" s="9" t="s">
        <v>15</v>
      </c>
      <c r="G157" s="9" t="s">
        <v>443</v>
      </c>
      <c r="H157" s="9" t="s">
        <v>139</v>
      </c>
      <c r="I157" s="3" t="s">
        <v>18</v>
      </c>
      <c r="J157" s="13" t="s">
        <v>444</v>
      </c>
      <c r="K157" s="14" t="s">
        <v>445</v>
      </c>
      <c r="L157" s="17">
        <f t="shared" si="7"/>
        <v>4.2326388888888899E-2</v>
      </c>
      <c r="M157">
        <f t="shared" si="8"/>
        <v>10</v>
      </c>
    </row>
    <row r="158" spans="1:13" x14ac:dyDescent="0.25">
      <c r="A158" s="11"/>
      <c r="B158" s="12"/>
      <c r="C158" s="9" t="s">
        <v>446</v>
      </c>
      <c r="D158" s="9" t="s">
        <v>447</v>
      </c>
      <c r="E158" s="9" t="s">
        <v>447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448</v>
      </c>
      <c r="H159" s="9" t="s">
        <v>139</v>
      </c>
      <c r="I159" s="3" t="s">
        <v>18</v>
      </c>
      <c r="J159" s="13" t="s">
        <v>449</v>
      </c>
      <c r="K159" s="14" t="s">
        <v>450</v>
      </c>
      <c r="L159" s="17">
        <f t="shared" si="7"/>
        <v>2.0381944444444411E-2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451</v>
      </c>
      <c r="H160" s="9" t="s">
        <v>139</v>
      </c>
      <c r="I160" s="3" t="s">
        <v>18</v>
      </c>
      <c r="J160" s="13" t="s">
        <v>452</v>
      </c>
      <c r="K160" s="14" t="s">
        <v>453</v>
      </c>
      <c r="L160" s="17">
        <f t="shared" si="7"/>
        <v>2.4375000000000036E-2</v>
      </c>
      <c r="M160">
        <f t="shared" si="8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454</v>
      </c>
      <c r="H161" s="9" t="s">
        <v>139</v>
      </c>
      <c r="I161" s="3" t="s">
        <v>18</v>
      </c>
      <c r="J161" s="13" t="s">
        <v>455</v>
      </c>
      <c r="K161" s="14" t="s">
        <v>456</v>
      </c>
      <c r="L161" s="17">
        <f t="shared" si="7"/>
        <v>2.0636574074074154E-2</v>
      </c>
      <c r="M161">
        <f t="shared" si="8"/>
        <v>17</v>
      </c>
    </row>
    <row r="162" spans="1:13" x14ac:dyDescent="0.25">
      <c r="A162" s="11"/>
      <c r="B162" s="12"/>
      <c r="C162" s="9" t="s">
        <v>202</v>
      </c>
      <c r="D162" s="9" t="s">
        <v>203</v>
      </c>
      <c r="E162" s="9" t="s">
        <v>203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457</v>
      </c>
      <c r="H163" s="9" t="s">
        <v>139</v>
      </c>
      <c r="I163" s="3" t="s">
        <v>18</v>
      </c>
      <c r="J163" s="13" t="s">
        <v>458</v>
      </c>
      <c r="K163" s="14" t="s">
        <v>459</v>
      </c>
      <c r="L163" s="17">
        <f t="shared" si="7"/>
        <v>1.3009259259259276E-2</v>
      </c>
      <c r="M163">
        <f t="shared" si="8"/>
        <v>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460</v>
      </c>
      <c r="H164" s="9" t="s">
        <v>139</v>
      </c>
      <c r="I164" s="3" t="s">
        <v>18</v>
      </c>
      <c r="J164" s="13" t="s">
        <v>461</v>
      </c>
      <c r="K164" s="14" t="s">
        <v>462</v>
      </c>
      <c r="L164" s="17">
        <f t="shared" si="7"/>
        <v>2.7951388888888901E-2</v>
      </c>
      <c r="M164">
        <f t="shared" si="8"/>
        <v>4</v>
      </c>
    </row>
    <row r="165" spans="1:13" x14ac:dyDescent="0.25">
      <c r="A165" s="3" t="s">
        <v>463</v>
      </c>
      <c r="B165" s="9" t="s">
        <v>464</v>
      </c>
      <c r="C165" s="9" t="s">
        <v>465</v>
      </c>
      <c r="D165" s="9" t="s">
        <v>466</v>
      </c>
      <c r="E165" s="9" t="s">
        <v>467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468</v>
      </c>
      <c r="H166" s="9" t="s">
        <v>139</v>
      </c>
      <c r="I166" s="3" t="s">
        <v>18</v>
      </c>
      <c r="J166" s="13" t="s">
        <v>469</v>
      </c>
      <c r="K166" s="14" t="s">
        <v>470</v>
      </c>
      <c r="L166" s="17">
        <f t="shared" si="7"/>
        <v>4.0486111111111167E-2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471</v>
      </c>
      <c r="H167" s="9" t="s">
        <v>139</v>
      </c>
      <c r="I167" s="3" t="s">
        <v>18</v>
      </c>
      <c r="J167" s="13" t="s">
        <v>472</v>
      </c>
      <c r="K167" s="14" t="s">
        <v>473</v>
      </c>
      <c r="L167" s="17">
        <f t="shared" si="7"/>
        <v>2.2523148148148264E-2</v>
      </c>
      <c r="M167">
        <f t="shared" si="8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474</v>
      </c>
      <c r="H168" s="9" t="s">
        <v>139</v>
      </c>
      <c r="I168" s="3" t="s">
        <v>18</v>
      </c>
      <c r="J168" s="13" t="s">
        <v>475</v>
      </c>
      <c r="K168" s="14" t="s">
        <v>476</v>
      </c>
      <c r="L168" s="17">
        <f t="shared" si="7"/>
        <v>1.5266203703703685E-2</v>
      </c>
      <c r="M168">
        <f t="shared" si="8"/>
        <v>17</v>
      </c>
    </row>
    <row r="169" spans="1:13" x14ac:dyDescent="0.25">
      <c r="A169" s="3" t="s">
        <v>477</v>
      </c>
      <c r="B169" s="9" t="s">
        <v>478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479</v>
      </c>
      <c r="D170" s="9" t="s">
        <v>480</v>
      </c>
      <c r="E170" s="9" t="s">
        <v>481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482</v>
      </c>
      <c r="H171" s="9" t="s">
        <v>42</v>
      </c>
      <c r="I171" s="3" t="s">
        <v>18</v>
      </c>
      <c r="J171" s="13" t="s">
        <v>483</v>
      </c>
      <c r="K171" s="14" t="s">
        <v>484</v>
      </c>
      <c r="L171" s="17">
        <f t="shared" si="7"/>
        <v>4.0034722222222208E-2</v>
      </c>
      <c r="M171">
        <f t="shared" si="8"/>
        <v>11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485</v>
      </c>
      <c r="H172" s="9" t="s">
        <v>42</v>
      </c>
      <c r="I172" s="3" t="s">
        <v>18</v>
      </c>
      <c r="J172" s="13" t="s">
        <v>486</v>
      </c>
      <c r="K172" s="14" t="s">
        <v>487</v>
      </c>
      <c r="L172" s="17">
        <f t="shared" si="7"/>
        <v>1.5462962962963012E-2</v>
      </c>
      <c r="M172">
        <f t="shared" si="8"/>
        <v>14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488</v>
      </c>
      <c r="H173" s="9" t="s">
        <v>42</v>
      </c>
      <c r="I173" s="3" t="s">
        <v>18</v>
      </c>
      <c r="J173" s="13" t="s">
        <v>489</v>
      </c>
      <c r="K173" s="14" t="s">
        <v>490</v>
      </c>
      <c r="L173" s="17">
        <f t="shared" si="7"/>
        <v>4.427083333333337E-2</v>
      </c>
      <c r="M173">
        <f t="shared" si="8"/>
        <v>16</v>
      </c>
    </row>
    <row r="174" spans="1:13" x14ac:dyDescent="0.25">
      <c r="A174" s="11"/>
      <c r="B174" s="11"/>
      <c r="C174" s="3" t="s">
        <v>491</v>
      </c>
      <c r="D174" s="3" t="s">
        <v>492</v>
      </c>
      <c r="E174" s="3" t="s">
        <v>493</v>
      </c>
      <c r="F174" s="3" t="s">
        <v>15</v>
      </c>
      <c r="G174" s="3" t="s">
        <v>494</v>
      </c>
      <c r="H174" s="3" t="s">
        <v>42</v>
      </c>
      <c r="I174" s="3" t="s">
        <v>18</v>
      </c>
      <c r="J174" s="15" t="s">
        <v>495</v>
      </c>
      <c r="K174" s="16" t="s">
        <v>496</v>
      </c>
      <c r="L174" s="17">
        <f t="shared" si="7"/>
        <v>3.7418981481481484E-2</v>
      </c>
      <c r="M174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Dates</vt:lpstr>
      <vt:lpstr>Thu, Mar 03, 2022</vt:lpstr>
      <vt:lpstr>Wed, Mar 02, 2022</vt:lpstr>
      <vt:lpstr>Tues, Mar 01, 2022</vt:lpstr>
      <vt:lpstr>Mon, Feb 28,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2022-03-03T15:07:17Z</dcterms:created>
  <dcterms:modified xsi:type="dcterms:W3CDTF">2022-03-03T16:04:13Z</dcterms:modified>
</cp:coreProperties>
</file>