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600" windowWidth="28800" windowHeight="12285" activeTab="1"/>
  </bookViews>
  <sheets>
    <sheet name="Mon, Mar 21, 2022" sheetId="1" r:id="rId1"/>
    <sheet name="Tue, Mar 22, 2022" sheetId="2" r:id="rId2"/>
    <sheet name="Wed, Mar 23, 2022" sheetId="3" r:id="rId3"/>
    <sheet name="Thu, Mar 24, 2022" sheetId="4" r:id="rId4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2" i="4"/>
  <c r="P2" i="4"/>
  <c r="L5" i="4"/>
  <c r="L6" i="4"/>
  <c r="L7" i="4"/>
  <c r="L9" i="4"/>
  <c r="L10" i="4"/>
  <c r="L11" i="4"/>
  <c r="L12" i="4"/>
  <c r="L13" i="4"/>
  <c r="L15" i="4"/>
  <c r="L16" i="4"/>
  <c r="L17" i="4"/>
  <c r="L18" i="4"/>
  <c r="L19" i="4"/>
  <c r="L20" i="4"/>
  <c r="L21" i="4"/>
  <c r="L25" i="4"/>
  <c r="L26" i="4"/>
  <c r="L27" i="4"/>
  <c r="L28" i="4"/>
  <c r="L29" i="4"/>
  <c r="L30" i="4"/>
  <c r="L31" i="4"/>
  <c r="L33" i="4"/>
  <c r="L34" i="4"/>
  <c r="L35" i="4"/>
  <c r="L36" i="4"/>
  <c r="L38" i="4"/>
  <c r="L39" i="4"/>
  <c r="L40" i="4"/>
  <c r="L41" i="4"/>
  <c r="L42" i="4"/>
  <c r="L44" i="4"/>
  <c r="L45" i="4"/>
  <c r="L46" i="4"/>
  <c r="L48" i="4"/>
  <c r="L49" i="4"/>
  <c r="L51" i="4"/>
  <c r="L52" i="4"/>
  <c r="L55" i="4"/>
  <c r="L56" i="4"/>
  <c r="L57" i="4"/>
  <c r="L59" i="4"/>
  <c r="L60" i="4"/>
  <c r="L61" i="4"/>
  <c r="L62" i="4"/>
  <c r="L64" i="4"/>
  <c r="L65" i="4"/>
  <c r="L66" i="4"/>
  <c r="L68" i="4"/>
  <c r="L69" i="4"/>
  <c r="L70" i="4"/>
  <c r="L71" i="4"/>
  <c r="L72" i="4"/>
  <c r="L73" i="4"/>
  <c r="L75" i="4"/>
  <c r="L76" i="4"/>
  <c r="L77" i="4"/>
  <c r="L78" i="4"/>
  <c r="L81" i="4"/>
  <c r="L82" i="4"/>
  <c r="L83" i="4"/>
  <c r="L84" i="4"/>
  <c r="L85" i="4"/>
  <c r="L87" i="4"/>
  <c r="L88" i="4"/>
  <c r="L89" i="4"/>
  <c r="L91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6" i="4"/>
  <c r="L107" i="4"/>
  <c r="L109" i="4"/>
  <c r="L110" i="4"/>
  <c r="L112" i="4"/>
  <c r="L113" i="4"/>
  <c r="L114" i="4"/>
  <c r="L115" i="4"/>
  <c r="L116" i="4"/>
  <c r="L117" i="4"/>
  <c r="L118" i="4"/>
  <c r="L119" i="4"/>
  <c r="L120" i="4"/>
  <c r="L121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40" i="4"/>
  <c r="L141" i="4"/>
  <c r="L144" i="4"/>
  <c r="L145" i="4"/>
  <c r="L146" i="4"/>
  <c r="L147" i="4"/>
  <c r="L148" i="4"/>
  <c r="L151" i="4"/>
  <c r="L152" i="4"/>
  <c r="L153" i="4"/>
  <c r="L154" i="4"/>
  <c r="L156" i="4"/>
  <c r="L157" i="4"/>
  <c r="L158" i="4"/>
  <c r="M5" i="4"/>
  <c r="R4" i="4" s="1"/>
  <c r="M6" i="4"/>
  <c r="R7" i="4" s="1"/>
  <c r="M7" i="4"/>
  <c r="R8" i="4" s="1"/>
  <c r="M9" i="4"/>
  <c r="R10" i="4" s="1"/>
  <c r="M10" i="4"/>
  <c r="R11" i="4" s="1"/>
  <c r="M11" i="4"/>
  <c r="P9" i="4" s="1"/>
  <c r="M12" i="4"/>
  <c r="R13" i="4" s="1"/>
  <c r="M13" i="4"/>
  <c r="R14" i="4" s="1"/>
  <c r="M15" i="4"/>
  <c r="R16" i="4" s="1"/>
  <c r="M16" i="4"/>
  <c r="R17" i="4" s="1"/>
  <c r="M17" i="4"/>
  <c r="R18" i="4" s="1"/>
  <c r="M18" i="4"/>
  <c r="R15" i="4" s="1"/>
  <c r="M19" i="4"/>
  <c r="R20" i="4" s="1"/>
  <c r="M20" i="4"/>
  <c r="M21" i="4"/>
  <c r="R22" i="4" s="1"/>
  <c r="M25" i="4"/>
  <c r="R23" i="4" s="1"/>
  <c r="M26" i="4"/>
  <c r="M27" i="4"/>
  <c r="R21" i="4" s="1"/>
  <c r="M28" i="4"/>
  <c r="M29" i="4"/>
  <c r="M30" i="4"/>
  <c r="M31" i="4"/>
  <c r="M33" i="4"/>
  <c r="M34" i="4"/>
  <c r="M35" i="4"/>
  <c r="M36" i="4"/>
  <c r="M38" i="4"/>
  <c r="M39" i="4"/>
  <c r="M40" i="4"/>
  <c r="M41" i="4"/>
  <c r="M42" i="4"/>
  <c r="M44" i="4"/>
  <c r="M45" i="4"/>
  <c r="M46" i="4"/>
  <c r="M48" i="4"/>
  <c r="M49" i="4"/>
  <c r="M51" i="4"/>
  <c r="M52" i="4"/>
  <c r="M55" i="4"/>
  <c r="M56" i="4"/>
  <c r="M57" i="4"/>
  <c r="M59" i="4"/>
  <c r="M60" i="4"/>
  <c r="M61" i="4"/>
  <c r="M62" i="4"/>
  <c r="M64" i="4"/>
  <c r="M65" i="4"/>
  <c r="M66" i="4"/>
  <c r="M68" i="4"/>
  <c r="M69" i="4"/>
  <c r="M70" i="4"/>
  <c r="M71" i="4"/>
  <c r="M72" i="4"/>
  <c r="M73" i="4"/>
  <c r="M75" i="4"/>
  <c r="M76" i="4"/>
  <c r="M77" i="4"/>
  <c r="M78" i="4"/>
  <c r="M81" i="4"/>
  <c r="M82" i="4"/>
  <c r="M83" i="4"/>
  <c r="M84" i="4"/>
  <c r="M85" i="4"/>
  <c r="M87" i="4"/>
  <c r="M88" i="4"/>
  <c r="M89" i="4"/>
  <c r="M91" i="4"/>
  <c r="M92" i="4"/>
  <c r="M93" i="4"/>
  <c r="M94" i="4"/>
  <c r="M95" i="4"/>
  <c r="M96" i="4"/>
  <c r="M98" i="4"/>
  <c r="M99" i="4"/>
  <c r="M100" i="4"/>
  <c r="M101" i="4"/>
  <c r="M102" i="4"/>
  <c r="M103" i="4"/>
  <c r="M105" i="4"/>
  <c r="M106" i="4"/>
  <c r="M107" i="4"/>
  <c r="M109" i="4"/>
  <c r="M110" i="4"/>
  <c r="M112" i="4"/>
  <c r="M113" i="4"/>
  <c r="M114" i="4"/>
  <c r="M115" i="4"/>
  <c r="M116" i="4"/>
  <c r="M117" i="4"/>
  <c r="M118" i="4"/>
  <c r="M119" i="4"/>
  <c r="M120" i="4"/>
  <c r="M121" i="4"/>
  <c r="M124" i="4"/>
  <c r="M125" i="4"/>
  <c r="M126" i="4"/>
  <c r="M127" i="4"/>
  <c r="M128" i="4"/>
  <c r="M129" i="4"/>
  <c r="M130" i="4"/>
  <c r="M132" i="4"/>
  <c r="M133" i="4"/>
  <c r="M134" i="4"/>
  <c r="M135" i="4"/>
  <c r="M136" i="4"/>
  <c r="M137" i="4"/>
  <c r="M138" i="4"/>
  <c r="M140" i="4"/>
  <c r="M141" i="4"/>
  <c r="M144" i="4"/>
  <c r="M145" i="4"/>
  <c r="M147" i="4"/>
  <c r="M148" i="4"/>
  <c r="M151" i="4"/>
  <c r="M152" i="4"/>
  <c r="M153" i="4"/>
  <c r="M154" i="4"/>
  <c r="M156" i="4"/>
  <c r="M157" i="4"/>
  <c r="M158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P3" i="1"/>
  <c r="P2" i="1"/>
  <c r="Q7" i="1" s="1"/>
  <c r="L4" i="3"/>
  <c r="L6" i="3"/>
  <c r="L7" i="3"/>
  <c r="L9" i="3"/>
  <c r="L10" i="3"/>
  <c r="L14" i="3"/>
  <c r="L15" i="3"/>
  <c r="L16" i="3"/>
  <c r="L17" i="3"/>
  <c r="L18" i="3"/>
  <c r="L19" i="3"/>
  <c r="R20" i="3" s="1"/>
  <c r="L20" i="3"/>
  <c r="L21" i="3"/>
  <c r="L23" i="3"/>
  <c r="L24" i="3"/>
  <c r="L25" i="3"/>
  <c r="L27" i="3"/>
  <c r="L28" i="3"/>
  <c r="L29" i="3"/>
  <c r="L32" i="3"/>
  <c r="L33" i="3"/>
  <c r="L35" i="3"/>
  <c r="L36" i="3"/>
  <c r="L37" i="3"/>
  <c r="L38" i="3"/>
  <c r="L40" i="3"/>
  <c r="L41" i="3"/>
  <c r="L43" i="3"/>
  <c r="L44" i="3"/>
  <c r="L45" i="3"/>
  <c r="L46" i="3"/>
  <c r="L47" i="3"/>
  <c r="L49" i="3"/>
  <c r="L50" i="3"/>
  <c r="L53" i="3"/>
  <c r="L54" i="3"/>
  <c r="L55" i="3"/>
  <c r="L56" i="3"/>
  <c r="L57" i="3"/>
  <c r="L58" i="3"/>
  <c r="L59" i="3"/>
  <c r="L61" i="3"/>
  <c r="L62" i="3"/>
  <c r="L63" i="3"/>
  <c r="L64" i="3"/>
  <c r="L65" i="3"/>
  <c r="L66" i="3"/>
  <c r="L67" i="3"/>
  <c r="L68" i="3"/>
  <c r="L70" i="3"/>
  <c r="L71" i="3"/>
  <c r="L72" i="3"/>
  <c r="L73" i="3"/>
  <c r="L74" i="3"/>
  <c r="L75" i="3"/>
  <c r="L76" i="3"/>
  <c r="L79" i="3"/>
  <c r="L80" i="3"/>
  <c r="L81" i="3"/>
  <c r="L82" i="3"/>
  <c r="L83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100" i="3"/>
  <c r="L101" i="3"/>
  <c r="L102" i="3"/>
  <c r="L103" i="3"/>
  <c r="L104" i="3"/>
  <c r="L105" i="3"/>
  <c r="L107" i="3"/>
  <c r="L108" i="3"/>
  <c r="L110" i="3"/>
  <c r="L111" i="3"/>
  <c r="L112" i="3"/>
  <c r="L113" i="3"/>
  <c r="L114" i="3"/>
  <c r="L115" i="3"/>
  <c r="L116" i="3"/>
  <c r="L117" i="3"/>
  <c r="L118" i="3"/>
  <c r="L120" i="3"/>
  <c r="L121" i="3"/>
  <c r="L122" i="3"/>
  <c r="L123" i="3"/>
  <c r="L125" i="3"/>
  <c r="L126" i="3"/>
  <c r="L127" i="3"/>
  <c r="L130" i="3"/>
  <c r="L131" i="3"/>
  <c r="L132" i="3"/>
  <c r="L134" i="3"/>
  <c r="L135" i="3"/>
  <c r="L136" i="3"/>
  <c r="L137" i="3"/>
  <c r="L139" i="3"/>
  <c r="L140" i="3"/>
  <c r="L142" i="3"/>
  <c r="L143" i="3"/>
  <c r="L144" i="3"/>
  <c r="L145" i="3"/>
  <c r="L148" i="3"/>
  <c r="L149" i="3"/>
  <c r="L150" i="3"/>
  <c r="L152" i="3"/>
  <c r="L154" i="3"/>
  <c r="L155" i="3"/>
  <c r="L156" i="3"/>
  <c r="L157" i="3"/>
  <c r="L158" i="3"/>
  <c r="L159" i="3"/>
  <c r="L160" i="3"/>
  <c r="L162" i="3"/>
  <c r="L164" i="3"/>
  <c r="L165" i="3"/>
  <c r="L166" i="3"/>
  <c r="L167" i="3"/>
  <c r="L170" i="3"/>
  <c r="L171" i="3"/>
  <c r="L172" i="3"/>
  <c r="L173" i="3"/>
  <c r="L174" i="3"/>
  <c r="L176" i="3"/>
  <c r="L177" i="3"/>
  <c r="M170" i="3"/>
  <c r="M4" i="3"/>
  <c r="P25" i="3" s="1"/>
  <c r="M6" i="3"/>
  <c r="R6" i="3" s="1"/>
  <c r="M7" i="3"/>
  <c r="M9" i="3"/>
  <c r="R9" i="3" s="1"/>
  <c r="M10" i="3"/>
  <c r="M14" i="3"/>
  <c r="R13" i="3" s="1"/>
  <c r="M15" i="3"/>
  <c r="R16" i="3" s="1"/>
  <c r="M16" i="3"/>
  <c r="R17" i="3" s="1"/>
  <c r="M17" i="3"/>
  <c r="R18" i="3" s="1"/>
  <c r="M18" i="3"/>
  <c r="M19" i="3"/>
  <c r="M20" i="3"/>
  <c r="R21" i="3" s="1"/>
  <c r="M21" i="3"/>
  <c r="R22" i="3" s="1"/>
  <c r="M23" i="3"/>
  <c r="R23" i="3" s="1"/>
  <c r="M24" i="3"/>
  <c r="M25" i="3"/>
  <c r="M27" i="3"/>
  <c r="M28" i="3"/>
  <c r="R25" i="3" s="1"/>
  <c r="M29" i="3"/>
  <c r="M32" i="3"/>
  <c r="M33" i="3"/>
  <c r="M35" i="3"/>
  <c r="M36" i="3"/>
  <c r="M37" i="3"/>
  <c r="M38" i="3"/>
  <c r="M40" i="3"/>
  <c r="M41" i="3"/>
  <c r="M43" i="3"/>
  <c r="M44" i="3"/>
  <c r="M45" i="3"/>
  <c r="M46" i="3"/>
  <c r="M47" i="3"/>
  <c r="M49" i="3"/>
  <c r="M50" i="3"/>
  <c r="M53" i="3"/>
  <c r="M54" i="3"/>
  <c r="M55" i="3"/>
  <c r="M56" i="3"/>
  <c r="M57" i="3"/>
  <c r="M58" i="3"/>
  <c r="M59" i="3"/>
  <c r="M61" i="3"/>
  <c r="M62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9" i="3"/>
  <c r="M80" i="3"/>
  <c r="M81" i="3"/>
  <c r="M82" i="3"/>
  <c r="M83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100" i="3"/>
  <c r="M101" i="3"/>
  <c r="M102" i="3"/>
  <c r="M103" i="3"/>
  <c r="M104" i="3"/>
  <c r="M105" i="3"/>
  <c r="M107" i="3"/>
  <c r="M108" i="3"/>
  <c r="M110" i="3"/>
  <c r="M111" i="3"/>
  <c r="M112" i="3"/>
  <c r="M113" i="3"/>
  <c r="M114" i="3"/>
  <c r="M115" i="3"/>
  <c r="M116" i="3"/>
  <c r="M117" i="3"/>
  <c r="M118" i="3"/>
  <c r="M120" i="3"/>
  <c r="M121" i="3"/>
  <c r="M122" i="3"/>
  <c r="M123" i="3"/>
  <c r="M125" i="3"/>
  <c r="M126" i="3"/>
  <c r="M127" i="3"/>
  <c r="M130" i="3"/>
  <c r="M131" i="3"/>
  <c r="M132" i="3"/>
  <c r="M134" i="3"/>
  <c r="M135" i="3"/>
  <c r="M136" i="3"/>
  <c r="M137" i="3"/>
  <c r="M139" i="3"/>
  <c r="M140" i="3"/>
  <c r="M142" i="3"/>
  <c r="M143" i="3"/>
  <c r="M144" i="3"/>
  <c r="M145" i="3"/>
  <c r="M148" i="3"/>
  <c r="M149" i="3"/>
  <c r="M150" i="3"/>
  <c r="M152" i="3"/>
  <c r="M154" i="3"/>
  <c r="M155" i="3"/>
  <c r="M156" i="3"/>
  <c r="M157" i="3"/>
  <c r="M158" i="3"/>
  <c r="M159" i="3"/>
  <c r="M160" i="3"/>
  <c r="M162" i="3"/>
  <c r="M164" i="3"/>
  <c r="M165" i="3"/>
  <c r="M166" i="3"/>
  <c r="M167" i="3"/>
  <c r="M171" i="3"/>
  <c r="M172" i="3"/>
  <c r="M173" i="3"/>
  <c r="M174" i="3"/>
  <c r="M176" i="3"/>
  <c r="M177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2" i="2"/>
  <c r="P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L5" i="2"/>
  <c r="L6" i="2"/>
  <c r="L7" i="2"/>
  <c r="L8" i="2"/>
  <c r="L9" i="2"/>
  <c r="L10" i="2"/>
  <c r="L14" i="2"/>
  <c r="L15" i="2"/>
  <c r="L16" i="2"/>
  <c r="L17" i="2"/>
  <c r="L19" i="2"/>
  <c r="L20" i="2"/>
  <c r="L21" i="2"/>
  <c r="L22" i="2"/>
  <c r="L23" i="2"/>
  <c r="L24" i="2"/>
  <c r="L26" i="2"/>
  <c r="L27" i="2"/>
  <c r="L28" i="2"/>
  <c r="L29" i="2"/>
  <c r="L30" i="2"/>
  <c r="L32" i="2"/>
  <c r="L34" i="2"/>
  <c r="L35" i="2"/>
  <c r="L36" i="2"/>
  <c r="L37" i="2"/>
  <c r="L39" i="2"/>
  <c r="L40" i="2"/>
  <c r="L41" i="2"/>
  <c r="L42" i="2"/>
  <c r="L43" i="2"/>
  <c r="L44" i="2"/>
  <c r="L45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3" i="2"/>
  <c r="L76" i="2"/>
  <c r="L77" i="2"/>
  <c r="L78" i="2"/>
  <c r="L79" i="2"/>
  <c r="L81" i="2"/>
  <c r="L82" i="2"/>
  <c r="L83" i="2"/>
  <c r="L84" i="2"/>
  <c r="L85" i="2"/>
  <c r="L86" i="2"/>
  <c r="L88" i="2"/>
  <c r="L89" i="2"/>
  <c r="L90" i="2"/>
  <c r="L91" i="2"/>
  <c r="L92" i="2"/>
  <c r="L95" i="2"/>
  <c r="L96" i="2"/>
  <c r="L97" i="2"/>
  <c r="L99" i="2"/>
  <c r="L100" i="2"/>
  <c r="L101" i="2"/>
  <c r="L102" i="2"/>
  <c r="L103" i="2"/>
  <c r="L104" i="2"/>
  <c r="L105" i="2"/>
  <c r="L106" i="2"/>
  <c r="L107" i="2"/>
  <c r="L109" i="2"/>
  <c r="L110" i="2"/>
  <c r="L113" i="2"/>
  <c r="L114" i="2"/>
  <c r="L115" i="2"/>
  <c r="L116" i="2"/>
  <c r="L117" i="2"/>
  <c r="L119" i="2"/>
  <c r="L120" i="2"/>
  <c r="L121" i="2"/>
  <c r="L122" i="2"/>
  <c r="L124" i="2"/>
  <c r="L125" i="2"/>
  <c r="L126" i="2"/>
  <c r="L127" i="2"/>
  <c r="L128" i="2"/>
  <c r="L129" i="2"/>
  <c r="L131" i="2"/>
  <c r="L133" i="2"/>
  <c r="L134" i="2"/>
  <c r="L135" i="2"/>
  <c r="L136" i="2"/>
  <c r="L138" i="2"/>
  <c r="L139" i="2"/>
  <c r="L140" i="2"/>
  <c r="L141" i="2"/>
  <c r="L142" i="2"/>
  <c r="L145" i="2"/>
  <c r="L146" i="2"/>
  <c r="L147" i="2"/>
  <c r="L149" i="2"/>
  <c r="L150" i="2"/>
  <c r="L151" i="2"/>
  <c r="L152" i="2"/>
  <c r="L153" i="2"/>
  <c r="L155" i="2"/>
  <c r="L156" i="2"/>
  <c r="L157" i="2"/>
  <c r="L160" i="2"/>
  <c r="L161" i="2"/>
  <c r="L163" i="2"/>
  <c r="L164" i="2"/>
  <c r="L166" i="2"/>
  <c r="L167" i="2"/>
  <c r="L16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5" i="2"/>
  <c r="M6" i="2"/>
  <c r="M7" i="2"/>
  <c r="M8" i="2"/>
  <c r="M9" i="2"/>
  <c r="M10" i="2"/>
  <c r="M14" i="2"/>
  <c r="M15" i="2"/>
  <c r="M16" i="2"/>
  <c r="M17" i="2"/>
  <c r="M19" i="2"/>
  <c r="M20" i="2"/>
  <c r="M21" i="2"/>
  <c r="M22" i="2"/>
  <c r="M23" i="2"/>
  <c r="M24" i="2"/>
  <c r="M26" i="2"/>
  <c r="M27" i="2"/>
  <c r="M28" i="2"/>
  <c r="M29" i="2"/>
  <c r="M30" i="2"/>
  <c r="M32" i="2"/>
  <c r="M34" i="2"/>
  <c r="M35" i="2"/>
  <c r="M36" i="2"/>
  <c r="M37" i="2"/>
  <c r="M39" i="2"/>
  <c r="M40" i="2"/>
  <c r="M41" i="2"/>
  <c r="M42" i="2"/>
  <c r="M43" i="2"/>
  <c r="M44" i="2"/>
  <c r="M45" i="2"/>
  <c r="M48" i="2"/>
  <c r="M49" i="2"/>
  <c r="M50" i="2"/>
  <c r="M51" i="2"/>
  <c r="M52" i="2"/>
  <c r="M53" i="2"/>
  <c r="M54" i="2"/>
  <c r="M56" i="2"/>
  <c r="M57" i="2"/>
  <c r="M58" i="2"/>
  <c r="M59" i="2"/>
  <c r="M60" i="2"/>
  <c r="M61" i="2"/>
  <c r="M62" i="2"/>
  <c r="M63" i="2"/>
  <c r="M64" i="2"/>
  <c r="M66" i="2"/>
  <c r="M67" i="2"/>
  <c r="M68" i="2"/>
  <c r="M69" i="2"/>
  <c r="M70" i="2"/>
  <c r="M71" i="2"/>
  <c r="M72" i="2"/>
  <c r="M73" i="2"/>
  <c r="M76" i="2"/>
  <c r="M77" i="2"/>
  <c r="M78" i="2"/>
  <c r="M79" i="2"/>
  <c r="M81" i="2"/>
  <c r="M82" i="2"/>
  <c r="M83" i="2"/>
  <c r="M84" i="2"/>
  <c r="M85" i="2"/>
  <c r="M86" i="2"/>
  <c r="M88" i="2"/>
  <c r="M89" i="2"/>
  <c r="M90" i="2"/>
  <c r="M91" i="2"/>
  <c r="M92" i="2"/>
  <c r="M95" i="2"/>
  <c r="M96" i="2"/>
  <c r="M97" i="2"/>
  <c r="M99" i="2"/>
  <c r="M100" i="2"/>
  <c r="M101" i="2"/>
  <c r="M102" i="2"/>
  <c r="M103" i="2"/>
  <c r="M104" i="2"/>
  <c r="M105" i="2"/>
  <c r="M106" i="2"/>
  <c r="M107" i="2"/>
  <c r="M109" i="2"/>
  <c r="M110" i="2"/>
  <c r="M113" i="2"/>
  <c r="M114" i="2"/>
  <c r="M115" i="2"/>
  <c r="M116" i="2"/>
  <c r="M117" i="2"/>
  <c r="M119" i="2"/>
  <c r="M120" i="2"/>
  <c r="M121" i="2"/>
  <c r="M122" i="2"/>
  <c r="M124" i="2"/>
  <c r="M125" i="2"/>
  <c r="M126" i="2"/>
  <c r="M127" i="2"/>
  <c r="M128" i="2"/>
  <c r="M129" i="2"/>
  <c r="M130" i="2"/>
  <c r="M131" i="2"/>
  <c r="M133" i="2"/>
  <c r="M134" i="2"/>
  <c r="M135" i="2"/>
  <c r="M136" i="2"/>
  <c r="M138" i="2"/>
  <c r="M139" i="2"/>
  <c r="M140" i="2"/>
  <c r="M141" i="2"/>
  <c r="M142" i="2"/>
  <c r="M145" i="2"/>
  <c r="M146" i="2"/>
  <c r="M147" i="2"/>
  <c r="M149" i="2"/>
  <c r="M150" i="2"/>
  <c r="M151" i="2"/>
  <c r="M152" i="2"/>
  <c r="M153" i="2"/>
  <c r="M155" i="2"/>
  <c r="M156" i="2"/>
  <c r="M157" i="2"/>
  <c r="M160" i="2"/>
  <c r="M161" i="2"/>
  <c r="M163" i="2"/>
  <c r="M164" i="2"/>
  <c r="M166" i="2"/>
  <c r="M167" i="2"/>
  <c r="M168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P21" i="4" l="1"/>
  <c r="R9" i="4"/>
  <c r="P4" i="4"/>
  <c r="P10" i="4"/>
  <c r="P16" i="4"/>
  <c r="P22" i="4"/>
  <c r="R3" i="4"/>
  <c r="P15" i="4"/>
  <c r="P5" i="4"/>
  <c r="P11" i="4"/>
  <c r="P17" i="4"/>
  <c r="P23" i="4"/>
  <c r="R25" i="4"/>
  <c r="R19" i="4"/>
  <c r="P3" i="4"/>
  <c r="P6" i="4"/>
  <c r="P12" i="4"/>
  <c r="P18" i="4"/>
  <c r="P24" i="4"/>
  <c r="R24" i="4"/>
  <c r="R12" i="4"/>
  <c r="R6" i="4"/>
  <c r="P7" i="4"/>
  <c r="P13" i="4"/>
  <c r="P19" i="4"/>
  <c r="P25" i="4"/>
  <c r="R5" i="4"/>
  <c r="P8" i="4"/>
  <c r="P14" i="4"/>
  <c r="P20" i="4"/>
  <c r="R7" i="3"/>
  <c r="P21" i="3"/>
  <c r="R24" i="3"/>
  <c r="R12" i="3"/>
  <c r="R8" i="3"/>
  <c r="R11" i="3"/>
  <c r="R5" i="3"/>
  <c r="R14" i="3"/>
  <c r="R19" i="3"/>
  <c r="R10" i="3"/>
  <c r="R4" i="3"/>
  <c r="P20" i="3"/>
  <c r="P18" i="3"/>
  <c r="R15" i="3"/>
  <c r="R3" i="3"/>
  <c r="P15" i="3"/>
  <c r="P4" i="3"/>
  <c r="P10" i="3"/>
  <c r="P16" i="3"/>
  <c r="P22" i="3"/>
  <c r="P14" i="3"/>
  <c r="P9" i="3"/>
  <c r="P5" i="3"/>
  <c r="P11" i="3"/>
  <c r="P17" i="3"/>
  <c r="P23" i="3"/>
  <c r="P2" i="3"/>
  <c r="P8" i="3"/>
  <c r="P3" i="3"/>
  <c r="P6" i="3"/>
  <c r="P12" i="3"/>
  <c r="P24" i="3"/>
  <c r="P7" i="3"/>
  <c r="P13" i="3"/>
  <c r="P19" i="3"/>
  <c r="Q18" i="1"/>
  <c r="Q6" i="1"/>
  <c r="Q17" i="1"/>
  <c r="Q11" i="1"/>
  <c r="Q4" i="1"/>
  <c r="Q24" i="1"/>
  <c r="Q12" i="1"/>
  <c r="Q23" i="1"/>
  <c r="Q5" i="1"/>
  <c r="Q3" i="1"/>
  <c r="Q22" i="1"/>
  <c r="Q16" i="1"/>
  <c r="Q10" i="1"/>
  <c r="Q21" i="1"/>
  <c r="Q15" i="1"/>
  <c r="Q9" i="1"/>
  <c r="Q2" i="1"/>
  <c r="Q20" i="1"/>
  <c r="Q14" i="1"/>
  <c r="Q8" i="1"/>
  <c r="Q25" i="1"/>
  <c r="Q19" i="1"/>
  <c r="Q13" i="1"/>
  <c r="R2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3" i="1"/>
  <c r="L5" i="1"/>
  <c r="L6" i="1"/>
  <c r="L8" i="1"/>
  <c r="L9" i="1"/>
  <c r="L10" i="1"/>
  <c r="L11" i="1"/>
  <c r="L13" i="1"/>
  <c r="L15" i="1"/>
  <c r="L16" i="1"/>
  <c r="L17" i="1"/>
  <c r="L18" i="1"/>
  <c r="L21" i="1"/>
  <c r="L22" i="1"/>
  <c r="L24" i="1"/>
  <c r="L25" i="1"/>
  <c r="L2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1" i="1"/>
  <c r="L52" i="1"/>
  <c r="L54" i="1"/>
  <c r="L55" i="1"/>
  <c r="L56" i="1"/>
  <c r="L57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8" i="1"/>
  <c r="L119" i="1"/>
  <c r="L120" i="1"/>
  <c r="L122" i="1"/>
  <c r="L123" i="1"/>
  <c r="L124" i="1"/>
  <c r="L125" i="1"/>
  <c r="L126" i="1"/>
  <c r="L127" i="1"/>
  <c r="L130" i="1"/>
  <c r="L131" i="1"/>
  <c r="L132" i="1"/>
  <c r="L133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5" i="1"/>
  <c r="L156" i="1"/>
  <c r="L157" i="1"/>
  <c r="L159" i="1"/>
  <c r="L161" i="1"/>
  <c r="L162" i="1"/>
  <c r="L163" i="1"/>
  <c r="L165" i="1"/>
  <c r="L166" i="1"/>
  <c r="L167" i="1"/>
  <c r="L168" i="1"/>
  <c r="L169" i="1"/>
  <c r="L171" i="1"/>
  <c r="L172" i="1"/>
  <c r="L174" i="1"/>
  <c r="L175" i="1"/>
  <c r="L177" i="1"/>
  <c r="L178" i="1"/>
  <c r="L180" i="1"/>
  <c r="L181" i="1"/>
  <c r="L18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5" i="1"/>
  <c r="M6" i="1"/>
  <c r="M8" i="1"/>
  <c r="M9" i="1"/>
  <c r="M10" i="1"/>
  <c r="M11" i="1"/>
  <c r="M13" i="1"/>
  <c r="M15" i="1"/>
  <c r="M16" i="1"/>
  <c r="M17" i="1"/>
  <c r="M18" i="1"/>
  <c r="M21" i="1"/>
  <c r="M22" i="1"/>
  <c r="M24" i="1"/>
  <c r="M25" i="1"/>
  <c r="M26" i="1"/>
  <c r="M29" i="1"/>
  <c r="M30" i="1"/>
  <c r="M31" i="1"/>
  <c r="M33" i="1"/>
  <c r="M34" i="1"/>
  <c r="M35" i="1"/>
  <c r="M36" i="1"/>
  <c r="M37" i="1"/>
  <c r="M38" i="1"/>
  <c r="M39" i="1"/>
  <c r="M40" i="1"/>
  <c r="M41" i="1"/>
  <c r="M45" i="1"/>
  <c r="M46" i="1"/>
  <c r="M47" i="1"/>
  <c r="M48" i="1"/>
  <c r="M49" i="1"/>
  <c r="M51" i="1"/>
  <c r="M52" i="1"/>
  <c r="M54" i="1"/>
  <c r="M55" i="1"/>
  <c r="M56" i="1"/>
  <c r="M57" i="1"/>
  <c r="M60" i="1"/>
  <c r="M61" i="1"/>
  <c r="M64" i="1"/>
  <c r="M66" i="1"/>
  <c r="M67" i="1"/>
  <c r="M68" i="1"/>
  <c r="M70" i="1"/>
  <c r="M71" i="1"/>
  <c r="M72" i="1"/>
  <c r="M73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8" i="1"/>
  <c r="M119" i="1"/>
  <c r="M120" i="1"/>
  <c r="M122" i="1"/>
  <c r="M123" i="1"/>
  <c r="M124" i="1"/>
  <c r="M125" i="1"/>
  <c r="M126" i="1"/>
  <c r="M127" i="1"/>
  <c r="M130" i="1"/>
  <c r="M131" i="1"/>
  <c r="M132" i="1"/>
  <c r="M133" i="1"/>
  <c r="M135" i="1"/>
  <c r="M136" i="1"/>
  <c r="M137" i="1"/>
  <c r="M138" i="1"/>
  <c r="M139" i="1"/>
  <c r="M141" i="1"/>
  <c r="M142" i="1"/>
  <c r="M143" i="1"/>
  <c r="M144" i="1"/>
  <c r="M145" i="1"/>
  <c r="M146" i="1"/>
  <c r="M147" i="1"/>
  <c r="M149" i="1"/>
  <c r="M150" i="1"/>
  <c r="M151" i="1"/>
  <c r="M152" i="1"/>
  <c r="M155" i="1"/>
  <c r="M156" i="1"/>
  <c r="M157" i="1"/>
  <c r="M159" i="1"/>
  <c r="M161" i="1"/>
  <c r="M162" i="1"/>
  <c r="M163" i="1"/>
  <c r="M165" i="1"/>
  <c r="M166" i="1"/>
  <c r="M167" i="1"/>
  <c r="M168" i="1"/>
  <c r="M169" i="1"/>
  <c r="M171" i="1"/>
  <c r="M172" i="1"/>
  <c r="M174" i="1"/>
  <c r="M175" i="1"/>
  <c r="M177" i="1"/>
  <c r="M178" i="1"/>
  <c r="M180" i="1"/>
  <c r="M181" i="1"/>
  <c r="M182" i="1"/>
</calcChain>
</file>

<file path=xl/sharedStrings.xml><?xml version="1.0" encoding="utf-8"?>
<sst xmlns="http://schemas.openxmlformats.org/spreadsheetml/2006/main" count="3641" uniqueCount="1711">
  <si>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</si>
  <si>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</si>
  <si>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</si>
  <si>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</si>
  <si>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</si>
  <si>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</si>
  <si>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</si>
  <si>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</si>
  <si>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</si>
  <si>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</si>
  <si>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</si>
  <si>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</si>
  <si>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</si>
  <si>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</si>
  <si>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</si>
  <si>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</si>
  <si>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11165316</t>
  </si>
  <si>
    <t>Mixed Hardwood</t>
  </si>
  <si>
    <t>21.03.2022</t>
  </si>
  <si>
    <t>21:56:12</t>
  </si>
  <si>
    <t>22:33:16</t>
  </si>
  <si>
    <t>11165380</t>
  </si>
  <si>
    <t>23:51:37</t>
  </si>
  <si>
    <t>126249</t>
  </si>
  <si>
    <t>Kepley-Frank Hardwood Co.</t>
  </si>
  <si>
    <t>11164521</t>
  </si>
  <si>
    <t>11:05:54</t>
  </si>
  <si>
    <t>11:45:45</t>
  </si>
  <si>
    <t>11165099</t>
  </si>
  <si>
    <t>15:09:25</t>
  </si>
  <si>
    <t>15:54:39</t>
  </si>
  <si>
    <t>133766</t>
  </si>
  <si>
    <t>Fulp's Lumber Company</t>
  </si>
  <si>
    <t>11164079</t>
  </si>
  <si>
    <t>9:22:29</t>
  </si>
  <si>
    <t>9:48:15</t>
  </si>
  <si>
    <t>133775</t>
  </si>
  <si>
    <t>High Rock Forest Products</t>
  </si>
  <si>
    <t>11165057</t>
  </si>
  <si>
    <t>14:32:28</t>
  </si>
  <si>
    <t>15:31:20</t>
  </si>
  <si>
    <t>133777</t>
  </si>
  <si>
    <t>Woodgrain Inc</t>
  </si>
  <si>
    <t>LZ Woodgrain - Independence VA</t>
  </si>
  <si>
    <t>11165278</t>
  </si>
  <si>
    <t>Poplar</t>
  </si>
  <si>
    <t>21:22:17</t>
  </si>
  <si>
    <t>21:49:20</t>
  </si>
  <si>
    <t>11164150</t>
  </si>
  <si>
    <t>9:38:14</t>
  </si>
  <si>
    <t>10:10:33</t>
  </si>
  <si>
    <t>11164918</t>
  </si>
  <si>
    <t>13:27:26</t>
  </si>
  <si>
    <t>14:34:56</t>
  </si>
  <si>
    <t>11165220</t>
  </si>
  <si>
    <t>17:59:14</t>
  </si>
  <si>
    <t>18:35:39</t>
  </si>
  <si>
    <t>134022</t>
  </si>
  <si>
    <t>R &amp; M Lumber</t>
  </si>
  <si>
    <t>11165018</t>
  </si>
  <si>
    <t>14:16:47</t>
  </si>
  <si>
    <t>15:19:30</t>
  </si>
  <si>
    <t>812275</t>
  </si>
  <si>
    <t>Sawdust       dec.wood    -    - -</t>
  </si>
  <si>
    <t>121422</t>
  </si>
  <si>
    <t>PalletOne of North Carolina</t>
  </si>
  <si>
    <t>11163896</t>
  </si>
  <si>
    <t>8:50:58</t>
  </si>
  <si>
    <t>9:18:04</t>
  </si>
  <si>
    <t>11164765</t>
  </si>
  <si>
    <t>12:13:57</t>
  </si>
  <si>
    <t>12:49:04</t>
  </si>
  <si>
    <t>11164889</t>
  </si>
  <si>
    <t>13:08:47</t>
  </si>
  <si>
    <t>13:42:28</t>
  </si>
  <si>
    <t>11165128</t>
  </si>
  <si>
    <t>15:51:50</t>
  </si>
  <si>
    <t>16:34:21</t>
  </si>
  <si>
    <t>11164892</t>
  </si>
  <si>
    <t>13:10:33</t>
  </si>
  <si>
    <t>14:09:00</t>
  </si>
  <si>
    <t>131860</t>
  </si>
  <si>
    <t>Hopkins Lumber Contractors Inc</t>
  </si>
  <si>
    <t>11162509</t>
  </si>
  <si>
    <t>4:19:03</t>
  </si>
  <si>
    <t>4:42:02</t>
  </si>
  <si>
    <t>11163268</t>
  </si>
  <si>
    <t>6:48:51</t>
  </si>
  <si>
    <t>7:09:09</t>
  </si>
  <si>
    <t>11164447</t>
  </si>
  <si>
    <t>10:50:33</t>
  </si>
  <si>
    <t>11:13:07</t>
  </si>
  <si>
    <t>LZ-Hopkins-Critz Mill</t>
  </si>
  <si>
    <t>11162983</t>
  </si>
  <si>
    <t>5:48:14</t>
  </si>
  <si>
    <t>6:08:11</t>
  </si>
  <si>
    <t>11164887</t>
  </si>
  <si>
    <t>13:05:18</t>
  </si>
  <si>
    <t>13:34:47</t>
  </si>
  <si>
    <t>11165208</t>
  </si>
  <si>
    <t>17:20:48</t>
  </si>
  <si>
    <t>17:39:58</t>
  </si>
  <si>
    <t>11165277</t>
  </si>
  <si>
    <t>21:03:58</t>
  </si>
  <si>
    <t>21:21:57</t>
  </si>
  <si>
    <t>11164852</t>
  </si>
  <si>
    <t>12:48:43</t>
  </si>
  <si>
    <t>13:24:41</t>
  </si>
  <si>
    <t>11165133</t>
  </si>
  <si>
    <t>16:08:13</t>
  </si>
  <si>
    <t>16:47:12</t>
  </si>
  <si>
    <t>134020</t>
  </si>
  <si>
    <t>Stoneville Lumber Co., Inc</t>
  </si>
  <si>
    <t>11165215</t>
  </si>
  <si>
    <t>17:42:54</t>
  </si>
  <si>
    <t>18:08:23</t>
  </si>
  <si>
    <t>11165280</t>
  </si>
  <si>
    <t>21:29:24</t>
  </si>
  <si>
    <t>22:02:23</t>
  </si>
  <si>
    <t>1474070</t>
  </si>
  <si>
    <t>Sawdust     Pine             -    - -</t>
  </si>
  <si>
    <t>122405</t>
  </si>
  <si>
    <t>Jordan Lumber &amp; Supply</t>
  </si>
  <si>
    <t>11163728</t>
  </si>
  <si>
    <t>Southern Yellow Pine</t>
  </si>
  <si>
    <t>8:17:56</t>
  </si>
  <si>
    <t>8:52:24</t>
  </si>
  <si>
    <t>11164769</t>
  </si>
  <si>
    <t>12:15:44</t>
  </si>
  <si>
    <t>12:41:21</t>
  </si>
  <si>
    <t>11165188</t>
  </si>
  <si>
    <t>16:54:07</t>
  </si>
  <si>
    <t>17:12:50</t>
  </si>
  <si>
    <t>11165259</t>
  </si>
  <si>
    <t>19:57:04</t>
  </si>
  <si>
    <t>20:19:28</t>
  </si>
  <si>
    <t>11165344</t>
  </si>
  <si>
    <t>23:02:12</t>
  </si>
  <si>
    <t>23:22:19</t>
  </si>
  <si>
    <t>LZ Jordan Lumber S</t>
  </si>
  <si>
    <t>11162054</t>
  </si>
  <si>
    <t>Shavings</t>
  </si>
  <si>
    <t>2:47:11</t>
  </si>
  <si>
    <t>3:09:31</t>
  </si>
  <si>
    <t>11164098</t>
  </si>
  <si>
    <t>9:26:32</t>
  </si>
  <si>
    <t>9:50:34</t>
  </si>
  <si>
    <t>122406</t>
  </si>
  <si>
    <t>H. W. Culp Lumber Co.</t>
  </si>
  <si>
    <t>11162697</t>
  </si>
  <si>
    <t>4:50:39</t>
  </si>
  <si>
    <t>5:14:35</t>
  </si>
  <si>
    <t>11164207</t>
  </si>
  <si>
    <t>9:47:42</t>
  </si>
  <si>
    <t>10:14:45</t>
  </si>
  <si>
    <t>11164729</t>
  </si>
  <si>
    <t>12:08:39</t>
  </si>
  <si>
    <t>12:36:23</t>
  </si>
  <si>
    <t>130657</t>
  </si>
  <si>
    <t>S &amp; L Sawmills</t>
  </si>
  <si>
    <t>11162375</t>
  </si>
  <si>
    <t>3:56:11</t>
  </si>
  <si>
    <t>4:10:30</t>
  </si>
  <si>
    <t>11162207</t>
  </si>
  <si>
    <t>3:23:37</t>
  </si>
  <si>
    <t>3:45:40</t>
  </si>
  <si>
    <t>11163592</t>
  </si>
  <si>
    <t>7:54:30</t>
  </si>
  <si>
    <t>8:17:54</t>
  </si>
  <si>
    <t>11161661</t>
  </si>
  <si>
    <t>0:56:38</t>
  </si>
  <si>
    <t>1:18:04</t>
  </si>
  <si>
    <t>11163088</t>
  </si>
  <si>
    <t>6:12:13</t>
  </si>
  <si>
    <t>6:31:04</t>
  </si>
  <si>
    <t>132671</t>
  </si>
  <si>
    <t>Piedmont Hardwood Lumber Co. Inc</t>
  </si>
  <si>
    <t>11164346</t>
  </si>
  <si>
    <t>10:20:51</t>
  </si>
  <si>
    <t>10:47:57</t>
  </si>
  <si>
    <t>11165218</t>
  </si>
  <si>
    <t>17:55:58</t>
  </si>
  <si>
    <t>18:21:43</t>
  </si>
  <si>
    <t>133767</t>
  </si>
  <si>
    <t>Carolina Wood Enterprises</t>
  </si>
  <si>
    <t>11164516</t>
  </si>
  <si>
    <t>11:04:00</t>
  </si>
  <si>
    <t>11:32:44</t>
  </si>
  <si>
    <t>11164913</t>
  </si>
  <si>
    <t>White Pine</t>
  </si>
  <si>
    <t>13:21:32</t>
  </si>
  <si>
    <t>14:23:42</t>
  </si>
  <si>
    <t>11165282</t>
  </si>
  <si>
    <t>21:34:17</t>
  </si>
  <si>
    <t>22:21:16</t>
  </si>
  <si>
    <t>141476</t>
  </si>
  <si>
    <t>GPC Land and Timber LLC</t>
  </si>
  <si>
    <t>11165210</t>
  </si>
  <si>
    <t>17:26:50</t>
  </si>
  <si>
    <t>17:53:30</t>
  </si>
  <si>
    <t>143607</t>
  </si>
  <si>
    <t>Roseburg Forest Products</t>
  </si>
  <si>
    <t>11163945</t>
  </si>
  <si>
    <t>8:58:45</t>
  </si>
  <si>
    <t>9:20:53</t>
  </si>
  <si>
    <t>1506200</t>
  </si>
  <si>
    <t>Chips         pine        -    - d</t>
  </si>
  <si>
    <t>121423</t>
  </si>
  <si>
    <t>Canfor - New South Lumber Co.</t>
  </si>
  <si>
    <t>11162514</t>
  </si>
  <si>
    <t>4:21:01</t>
  </si>
  <si>
    <t>4:51:21</t>
  </si>
  <si>
    <t>11162946</t>
  </si>
  <si>
    <t>5:33:57</t>
  </si>
  <si>
    <t>5:55:17</t>
  </si>
  <si>
    <t>11163857</t>
  </si>
  <si>
    <t>8:41:15</t>
  </si>
  <si>
    <t>9:10:49</t>
  </si>
  <si>
    <t>11163925</t>
  </si>
  <si>
    <t>8:53:23</t>
  </si>
  <si>
    <t>9:42:50</t>
  </si>
  <si>
    <t>11164567</t>
  </si>
  <si>
    <t>11:20:52</t>
  </si>
  <si>
    <t>11:57:13</t>
  </si>
  <si>
    <t>11164675</t>
  </si>
  <si>
    <t>11:43:53</t>
  </si>
  <si>
    <t>12:09:16</t>
  </si>
  <si>
    <t>11165086</t>
  </si>
  <si>
    <t>14:45:26</t>
  </si>
  <si>
    <t>15:33:01</t>
  </si>
  <si>
    <t>11163273</t>
  </si>
  <si>
    <t>6:50:28</t>
  </si>
  <si>
    <t>7:12:21</t>
  </si>
  <si>
    <t>11164263</t>
  </si>
  <si>
    <t>10:05:40</t>
  </si>
  <si>
    <t>10:25:43</t>
  </si>
  <si>
    <t>11164797</t>
  </si>
  <si>
    <t>12:30:46</t>
  </si>
  <si>
    <t>12:58:26</t>
  </si>
  <si>
    <t>11165147</t>
  </si>
  <si>
    <t>16:10:33</t>
  </si>
  <si>
    <t>16:36:07</t>
  </si>
  <si>
    <t>11165237</t>
  </si>
  <si>
    <t>18:38:49</t>
  </si>
  <si>
    <t>18:57:10</t>
  </si>
  <si>
    <t>11165276</t>
  </si>
  <si>
    <t>20:57:25</t>
  </si>
  <si>
    <t>21:15:15</t>
  </si>
  <si>
    <t>11162518</t>
  </si>
  <si>
    <t>4:22:28</t>
  </si>
  <si>
    <t>4:57:13</t>
  </si>
  <si>
    <t>11163474</t>
  </si>
  <si>
    <t>7:30:51</t>
  </si>
  <si>
    <t>7:55:08</t>
  </si>
  <si>
    <t>11163532</t>
  </si>
  <si>
    <t>7:41:51</t>
  </si>
  <si>
    <t>8:01:10</t>
  </si>
  <si>
    <t>11163630</t>
  </si>
  <si>
    <t>8:01:33</t>
  </si>
  <si>
    <t>8:20:47</t>
  </si>
  <si>
    <t>11163664</t>
  </si>
  <si>
    <t>8:03:07</t>
  </si>
  <si>
    <t>8:34:22</t>
  </si>
  <si>
    <t>11164153</t>
  </si>
  <si>
    <t>9:39:54</t>
  </si>
  <si>
    <t>10:12:57</t>
  </si>
  <si>
    <t>11164222</t>
  </si>
  <si>
    <t>9:54:33</t>
  </si>
  <si>
    <t>10:23:41</t>
  </si>
  <si>
    <t>11164703</t>
  </si>
  <si>
    <t>12:19:11</t>
  </si>
  <si>
    <t>126302</t>
  </si>
  <si>
    <t>Troy Lumber Company</t>
  </si>
  <si>
    <t>LZ Troy Lumber Chipmill</t>
  </si>
  <si>
    <t>11162803</t>
  </si>
  <si>
    <t>5:10:08</t>
  </si>
  <si>
    <t>5:32:19</t>
  </si>
  <si>
    <t>11163667</t>
  </si>
  <si>
    <t>8:04:55</t>
  </si>
  <si>
    <t>8:38:56</t>
  </si>
  <si>
    <t>11163713</t>
  </si>
  <si>
    <t>8:16:04</t>
  </si>
  <si>
    <t>8:50:21</t>
  </si>
  <si>
    <t>11163807</t>
  </si>
  <si>
    <t>8:31:23</t>
  </si>
  <si>
    <t>9:01:39</t>
  </si>
  <si>
    <t>11164440</t>
  </si>
  <si>
    <t>10:45:53</t>
  </si>
  <si>
    <t>11:07:22</t>
  </si>
  <si>
    <t>11164564</t>
  </si>
  <si>
    <t>11:19:23</t>
  </si>
  <si>
    <t>12:07:35</t>
  </si>
  <si>
    <t>11164613</t>
  </si>
  <si>
    <t>11:28:49</t>
  </si>
  <si>
    <t>12:16:06</t>
  </si>
  <si>
    <t>11164786</t>
  </si>
  <si>
    <t>12:19:01</t>
  </si>
  <si>
    <t>13:06:53</t>
  </si>
  <si>
    <t>11164848</t>
  </si>
  <si>
    <t>12:46:06</t>
  </si>
  <si>
    <t>13:22:12</t>
  </si>
  <si>
    <t>11164888</t>
  </si>
  <si>
    <t>13:06:59</t>
  </si>
  <si>
    <t>13:38:38</t>
  </si>
  <si>
    <t>11165118</t>
  </si>
  <si>
    <t>15:26:39</t>
  </si>
  <si>
    <t>15:59:38</t>
  </si>
  <si>
    <t>LZ Troy Lumber Sawmill</t>
  </si>
  <si>
    <t>11164256</t>
  </si>
  <si>
    <t>10:02:25</t>
  </si>
  <si>
    <t>10:30:31</t>
  </si>
  <si>
    <t>11164983</t>
  </si>
  <si>
    <t>13:50:51</t>
  </si>
  <si>
    <t>14:47:04</t>
  </si>
  <si>
    <t>11165021</t>
  </si>
  <si>
    <t>14:26:04</t>
  </si>
  <si>
    <t>15:13:16</t>
  </si>
  <si>
    <t>11165063</t>
  </si>
  <si>
    <t>14:41:42</t>
  </si>
  <si>
    <t>15:23:26</t>
  </si>
  <si>
    <t>11161799</t>
  </si>
  <si>
    <t>1:33:39</t>
  </si>
  <si>
    <t>1:49:57</t>
  </si>
  <si>
    <t>11162503</t>
  </si>
  <si>
    <t>4:17:19</t>
  </si>
  <si>
    <t>4:38:57</t>
  </si>
  <si>
    <t>131651</t>
  </si>
  <si>
    <t>Triple-N Lumber</t>
  </si>
  <si>
    <t>11164330</t>
  </si>
  <si>
    <t>10:16:42</t>
  </si>
  <si>
    <t>10:43:44</t>
  </si>
  <si>
    <t>131853</t>
  </si>
  <si>
    <t>Pine Products, LLC</t>
  </si>
  <si>
    <t>11164012</t>
  </si>
  <si>
    <t>9:10:58</t>
  </si>
  <si>
    <t>9:53:37</t>
  </si>
  <si>
    <t>11164529</t>
  </si>
  <si>
    <t>11:09:09</t>
  </si>
  <si>
    <t>11:48:08</t>
  </si>
  <si>
    <t>11164537</t>
  </si>
  <si>
    <t>11:11:06</t>
  </si>
  <si>
    <t>11:54:00</t>
  </si>
  <si>
    <t>11165124</t>
  </si>
  <si>
    <t>15:42:02</t>
  </si>
  <si>
    <t>16:03:15</t>
  </si>
  <si>
    <t>11165131</t>
  </si>
  <si>
    <t>16:04:08</t>
  </si>
  <si>
    <t>16:26:55</t>
  </si>
  <si>
    <t>11165206</t>
  </si>
  <si>
    <t>17:18:02</t>
  </si>
  <si>
    <t>17:42:49</t>
  </si>
  <si>
    <t>11161986</t>
  </si>
  <si>
    <t>2:28:11</t>
  </si>
  <si>
    <t>2:45:04</t>
  </si>
  <si>
    <t>11162568</t>
  </si>
  <si>
    <t>4:29:03</t>
  </si>
  <si>
    <t>5:10:39</t>
  </si>
  <si>
    <t>11165351</t>
  </si>
  <si>
    <t>23:26:58</t>
  </si>
  <si>
    <t>11163891</t>
  </si>
  <si>
    <t>8:49:12</t>
  </si>
  <si>
    <t>9:27:54</t>
  </si>
  <si>
    <t>132367</t>
  </si>
  <si>
    <t>Boise Cascade Company</t>
  </si>
  <si>
    <t>11164979</t>
  </si>
  <si>
    <t>13:45:03</t>
  </si>
  <si>
    <t>14:37:38</t>
  </si>
  <si>
    <t>11165235</t>
  </si>
  <si>
    <t>18:37:07</t>
  </si>
  <si>
    <t>18:58:50</t>
  </si>
  <si>
    <t>11165376</t>
  </si>
  <si>
    <t>23:40:56</t>
  </si>
  <si>
    <t>11165189</t>
  </si>
  <si>
    <t>16:59:54</t>
  </si>
  <si>
    <t>17:30:47</t>
  </si>
  <si>
    <t>133776</t>
  </si>
  <si>
    <t>Hull Brothers Lumber Co.</t>
  </si>
  <si>
    <t>11164649</t>
  </si>
  <si>
    <t>11:39:45</t>
  </si>
  <si>
    <t>12:24:29</t>
  </si>
  <si>
    <t>11162974</t>
  </si>
  <si>
    <t>5:44:30</t>
  </si>
  <si>
    <t>6:15:40</t>
  </si>
  <si>
    <t>11163420</t>
  </si>
  <si>
    <t>7:19:44</t>
  </si>
  <si>
    <t>7:41:14</t>
  </si>
  <si>
    <t>11163461</t>
  </si>
  <si>
    <t>7:29:05</t>
  </si>
  <si>
    <t>7:52:30</t>
  </si>
  <si>
    <t>11164333</t>
  </si>
  <si>
    <t>10:19:16</t>
  </si>
  <si>
    <t>10:52:50</t>
  </si>
  <si>
    <t>11164730</t>
  </si>
  <si>
    <t>12:10:26</t>
  </si>
  <si>
    <t>12:43:34</t>
  </si>
  <si>
    <t>11164862</t>
  </si>
  <si>
    <t>12:57:58</t>
  </si>
  <si>
    <t>13:30:06</t>
  </si>
  <si>
    <t>134395</t>
  </si>
  <si>
    <t>L &amp; E Lumber Inc</t>
  </si>
  <si>
    <t>11164731</t>
  </si>
  <si>
    <t>12:12:01</t>
  </si>
  <si>
    <t>13:01:27</t>
  </si>
  <si>
    <t>143118</t>
  </si>
  <si>
    <t>Gregory Lumber, Inc</t>
  </si>
  <si>
    <t>11162129</t>
  </si>
  <si>
    <t>3:01:55</t>
  </si>
  <si>
    <t>3:30:00</t>
  </si>
  <si>
    <t>11165098</t>
  </si>
  <si>
    <t>15:07:02</t>
  </si>
  <si>
    <t>15:40:08</t>
  </si>
  <si>
    <t>11165350</t>
  </si>
  <si>
    <t>23:24:51</t>
  </si>
  <si>
    <t>23:43:51</t>
  </si>
  <si>
    <t>11168757</t>
  </si>
  <si>
    <t>19:15:31</t>
  </si>
  <si>
    <t>19:55:04</t>
  </si>
  <si>
    <t>1545607</t>
  </si>
  <si>
    <t>Pre-Consumer RC Solid Wood Chips</t>
  </si>
  <si>
    <t>136546</t>
  </si>
  <si>
    <t>H&amp;M Wood Preserving Inc.</t>
  </si>
  <si>
    <t>Recycling</t>
  </si>
  <si>
    <t>11165001</t>
  </si>
  <si>
    <t>14:06:34</t>
  </si>
  <si>
    <t>15:05:22</t>
  </si>
  <si>
    <t>11165275</t>
  </si>
  <si>
    <t>20:43:39</t>
  </si>
  <si>
    <t>21:05:45</t>
  </si>
  <si>
    <t>139741</t>
  </si>
  <si>
    <t>The Truss Shop, Inc.</t>
  </si>
  <si>
    <t>11165186</t>
  </si>
  <si>
    <t>16:49:30</t>
  </si>
  <si>
    <t>17:21:42</t>
  </si>
  <si>
    <t>1558234</t>
  </si>
  <si>
    <t>In-woods chips  coniferous w. -    - d</t>
  </si>
  <si>
    <t>133808</t>
  </si>
  <si>
    <t>Bowling Logging and Chipping Inc.</t>
  </si>
  <si>
    <t>LZ Bowling-Stoneville Tract</t>
  </si>
  <si>
    <t>11164932</t>
  </si>
  <si>
    <t>13:36:22</t>
  </si>
  <si>
    <t>14:07:07</t>
  </si>
  <si>
    <t>134080</t>
  </si>
  <si>
    <t>Glenn R Shelton Logging Inc</t>
  </si>
  <si>
    <t>11162973</t>
  </si>
  <si>
    <t>5:43:09</t>
  </si>
  <si>
    <t>6:03:35</t>
  </si>
  <si>
    <t>11164214</t>
  </si>
  <si>
    <t>9:50:07</t>
  </si>
  <si>
    <t>10:33:48</t>
  </si>
  <si>
    <t>134177</t>
  </si>
  <si>
    <t>Williams Logging and Chipping</t>
  </si>
  <si>
    <t>Williams - Patrick VA</t>
  </si>
  <si>
    <t>11162112</t>
  </si>
  <si>
    <t>3:00:15</t>
  </si>
  <si>
    <t>3:18:51</t>
  </si>
  <si>
    <t>148916</t>
  </si>
  <si>
    <t>Piedmont Timber Inc.</t>
  </si>
  <si>
    <t>LZ-Piedmont Timber-Stokes</t>
  </si>
  <si>
    <t>11164172</t>
  </si>
  <si>
    <t>9:45:37</t>
  </si>
  <si>
    <t>10:21:14</t>
  </si>
  <si>
    <t>11164525</t>
  </si>
  <si>
    <t>11:07:21</t>
  </si>
  <si>
    <t>11:27:16</t>
  </si>
  <si>
    <t>11164716</t>
  </si>
  <si>
    <t>11:59:37</t>
  </si>
  <si>
    <t>13:08:30</t>
  </si>
  <si>
    <t>11164904</t>
  </si>
  <si>
    <t>13:12:31</t>
  </si>
  <si>
    <t>13:54:35</t>
  </si>
  <si>
    <t>11165238</t>
  </si>
  <si>
    <t>18:42:29</t>
  </si>
  <si>
    <t>19:13:35</t>
  </si>
  <si>
    <t>1558235</t>
  </si>
  <si>
    <t>In-woods chips  deciduous w. -    - d</t>
  </si>
  <si>
    <t>133738</t>
  </si>
  <si>
    <t>Pine State Group Inc</t>
  </si>
  <si>
    <t>LZ Pine State - Pelham</t>
  </si>
  <si>
    <t>11164996</t>
  </si>
  <si>
    <t>13:58:35</t>
  </si>
  <si>
    <t>15:07:57</t>
  </si>
  <si>
    <t>141463</t>
  </si>
  <si>
    <t>Gold Creek Inc</t>
  </si>
  <si>
    <t>LZ-Gold Creek-Yadkinville</t>
  </si>
  <si>
    <t>11165126</t>
  </si>
  <si>
    <t>15:43:41</t>
  </si>
  <si>
    <t>16:22:55</t>
  </si>
  <si>
    <t>141801</t>
  </si>
  <si>
    <t>Select Timber Services, Inc</t>
  </si>
  <si>
    <t>LZ-Select-Forsyth</t>
  </si>
  <si>
    <t>11164772</t>
  </si>
  <si>
    <t>12:17:28</t>
  </si>
  <si>
    <t>13:00:00</t>
  </si>
  <si>
    <t>11165132</t>
  </si>
  <si>
    <t>16:05:15</t>
  </si>
  <si>
    <t>16:37:54</t>
  </si>
  <si>
    <t>141871</t>
  </si>
  <si>
    <t>Wood Chucks LLC</t>
  </si>
  <si>
    <t>LZ Woodchucks - Mecklenburg</t>
  </si>
  <si>
    <t>11164007</t>
  </si>
  <si>
    <t>9:08:32</t>
  </si>
  <si>
    <t>9:33:59</t>
  </si>
  <si>
    <t>11165119</t>
  </si>
  <si>
    <t>15:28:24</t>
  </si>
  <si>
    <t>16:14:45</t>
  </si>
  <si>
    <t>144275</t>
  </si>
  <si>
    <t>S.M.Smith &amp; Sons, Inc.</t>
  </si>
  <si>
    <t>LZ - SM Smith - Colonial Crossings</t>
  </si>
  <si>
    <t>11164995</t>
  </si>
  <si>
    <t>13:57:11</t>
  </si>
  <si>
    <t>14:55:49</t>
  </si>
  <si>
    <t>11165217</t>
  </si>
  <si>
    <t>17:53:22</t>
  </si>
  <si>
    <t>18:15:18</t>
  </si>
  <si>
    <t>11164260</t>
  </si>
  <si>
    <t>10:04:26</t>
  </si>
  <si>
    <t>10:41:21</t>
  </si>
  <si>
    <t>11167679</t>
  </si>
  <si>
    <t>22.03.2022</t>
  </si>
  <si>
    <t>8:42:10</t>
  </si>
  <si>
    <t>9:11:05</t>
  </si>
  <si>
    <t>11169059</t>
  </si>
  <si>
    <t>15:47:55</t>
  </si>
  <si>
    <t>16:13:48</t>
  </si>
  <si>
    <t>11168855</t>
  </si>
  <si>
    <t>13:21:52</t>
  </si>
  <si>
    <t>14:17:46</t>
  </si>
  <si>
    <t>11169357</t>
  </si>
  <si>
    <t>23:55:56</t>
  </si>
  <si>
    <t>11169147</t>
  </si>
  <si>
    <t>18:48:41</t>
  </si>
  <si>
    <t>19:11:53</t>
  </si>
  <si>
    <t>141453</t>
  </si>
  <si>
    <t>Hendrix Lumber Co.</t>
  </si>
  <si>
    <t>11168928</t>
  </si>
  <si>
    <t>13:52:03</t>
  </si>
  <si>
    <t>14:20:57</t>
  </si>
  <si>
    <t>11168041</t>
  </si>
  <si>
    <t>9:52:57</t>
  </si>
  <si>
    <t>10:32:27</t>
  </si>
  <si>
    <t>11168850</t>
  </si>
  <si>
    <t>13:19:52</t>
  </si>
  <si>
    <t>14:02:51</t>
  </si>
  <si>
    <t>11168924</t>
  </si>
  <si>
    <t>13:45:00</t>
  </si>
  <si>
    <t>14:43:08</t>
  </si>
  <si>
    <t>11169070</t>
  </si>
  <si>
    <t>16:24:53</t>
  </si>
  <si>
    <t>16:44:40</t>
  </si>
  <si>
    <t>11165502</t>
  </si>
  <si>
    <t>0:57:36</t>
  </si>
  <si>
    <t>1:19:16</t>
  </si>
  <si>
    <t>11165821</t>
  </si>
  <si>
    <t>2:22:21</t>
  </si>
  <si>
    <t>2:43:35</t>
  </si>
  <si>
    <t>11166546</t>
  </si>
  <si>
    <t>5:02:38</t>
  </si>
  <si>
    <t>5:26:18</t>
  </si>
  <si>
    <t>11167499</t>
  </si>
  <si>
    <t>7:58:57</t>
  </si>
  <si>
    <t>8:20:07</t>
  </si>
  <si>
    <t>11168395</t>
  </si>
  <si>
    <t>10:57:37</t>
  </si>
  <si>
    <t>11:21:39</t>
  </si>
  <si>
    <t>11169253</t>
  </si>
  <si>
    <t>22:48:32</t>
  </si>
  <si>
    <t>23:07:14</t>
  </si>
  <si>
    <t>11166467</t>
  </si>
  <si>
    <t>4:43:58</t>
  </si>
  <si>
    <t>5:06:08</t>
  </si>
  <si>
    <t>11168946</t>
  </si>
  <si>
    <t>14:02:34</t>
  </si>
  <si>
    <t>14:27:10</t>
  </si>
  <si>
    <t>11166190</t>
  </si>
  <si>
    <t>3:48:29</t>
  </si>
  <si>
    <t>4:05:45</t>
  </si>
  <si>
    <t>11167631</t>
  </si>
  <si>
    <t>8:28:04</t>
  </si>
  <si>
    <t>8:55:38</t>
  </si>
  <si>
    <t>LZ Pine Products - S</t>
  </si>
  <si>
    <t>11169054</t>
  </si>
  <si>
    <t>15:34:10</t>
  </si>
  <si>
    <t>16:03:33</t>
  </si>
  <si>
    <t>11166035</t>
  </si>
  <si>
    <t>3:19:40</t>
  </si>
  <si>
    <t>3:37:32</t>
  </si>
  <si>
    <t>11168492</t>
  </si>
  <si>
    <t>11:19:47</t>
  </si>
  <si>
    <t>11:40:14</t>
  </si>
  <si>
    <t>11168765</t>
  </si>
  <si>
    <t>12:34:05</t>
  </si>
  <si>
    <t>12:57:29</t>
  </si>
  <si>
    <t>11169121</t>
  </si>
  <si>
    <t>17:23:17</t>
  </si>
  <si>
    <t>17:41:58</t>
  </si>
  <si>
    <t>11169124</t>
  </si>
  <si>
    <t>17:29:42</t>
  </si>
  <si>
    <t>17:53:10</t>
  </si>
  <si>
    <t>11167267</t>
  </si>
  <si>
    <t>7:13:50</t>
  </si>
  <si>
    <t>8:03:02</t>
  </si>
  <si>
    <t>11168308</t>
  </si>
  <si>
    <t>10:43:41</t>
  </si>
  <si>
    <t>11:11:13</t>
  </si>
  <si>
    <t>11168657</t>
  </si>
  <si>
    <t>11:58:17</t>
  </si>
  <si>
    <t>12:19:00</t>
  </si>
  <si>
    <t>11168785</t>
  </si>
  <si>
    <t>12:46:56</t>
  </si>
  <si>
    <t>13:13:27</t>
  </si>
  <si>
    <t>11169208</t>
  </si>
  <si>
    <t>20:19:50</t>
  </si>
  <si>
    <t>20:51:32</t>
  </si>
  <si>
    <t>11169005</t>
  </si>
  <si>
    <t>14:30:41</t>
  </si>
  <si>
    <t>15:11:23</t>
  </si>
  <si>
    <t>11167114</t>
  </si>
  <si>
    <t>6:42:41</t>
  </si>
  <si>
    <t>7:09:41</t>
  </si>
  <si>
    <t>11166405</t>
  </si>
  <si>
    <t>4:29:48</t>
  </si>
  <si>
    <t>5:08:00</t>
  </si>
  <si>
    <t>11166495</t>
  </si>
  <si>
    <t>4:50:21</t>
  </si>
  <si>
    <t>5:16:54</t>
  </si>
  <si>
    <t>11167153</t>
  </si>
  <si>
    <t>6:55:54</t>
  </si>
  <si>
    <t>7:28:13</t>
  </si>
  <si>
    <t>11167375</t>
  </si>
  <si>
    <t>7:33:37</t>
  </si>
  <si>
    <t>8:22:04</t>
  </si>
  <si>
    <t>11168193</t>
  </si>
  <si>
    <t>10:20:15</t>
  </si>
  <si>
    <t>10:46:08</t>
  </si>
  <si>
    <t>11168360</t>
  </si>
  <si>
    <t>10:50:22</t>
  </si>
  <si>
    <t>11:19:53</t>
  </si>
  <si>
    <t>11168925</t>
  </si>
  <si>
    <t>13:46:42</t>
  </si>
  <si>
    <t>14:14:29</t>
  </si>
  <si>
    <t>11166327</t>
  </si>
  <si>
    <t>4:19:28</t>
  </si>
  <si>
    <t>4:41:05</t>
  </si>
  <si>
    <t>11167183</t>
  </si>
  <si>
    <t>7:00:40</t>
  </si>
  <si>
    <t>7:19:58</t>
  </si>
  <si>
    <t>11167209</t>
  </si>
  <si>
    <t>7:02:27</t>
  </si>
  <si>
    <t>7:24:08</t>
  </si>
  <si>
    <t>11167961</t>
  </si>
  <si>
    <t>9:32:17</t>
  </si>
  <si>
    <t>9:50:15</t>
  </si>
  <si>
    <t>11167966</t>
  </si>
  <si>
    <t>9:33:50</t>
  </si>
  <si>
    <t>9:51:46</t>
  </si>
  <si>
    <t>11168630</t>
  </si>
  <si>
    <t>11:53:18</t>
  </si>
  <si>
    <t>12:10:56</t>
  </si>
  <si>
    <t>11169045</t>
  </si>
  <si>
    <t>15:13:26</t>
  </si>
  <si>
    <t>15:31:49</t>
  </si>
  <si>
    <t>11169126</t>
  </si>
  <si>
    <t>17:39:15</t>
  </si>
  <si>
    <t>17:57:05</t>
  </si>
  <si>
    <t>11169207</t>
  </si>
  <si>
    <t>20:03:33</t>
  </si>
  <si>
    <t>20:23:47</t>
  </si>
  <si>
    <t>11167144</t>
  </si>
  <si>
    <t>6:49:15</t>
  </si>
  <si>
    <t>7:12:46</t>
  </si>
  <si>
    <t>11167561</t>
  </si>
  <si>
    <t>8:13:51</t>
  </si>
  <si>
    <t>8:42:05</t>
  </si>
  <si>
    <t>11167875</t>
  </si>
  <si>
    <t>9:15:10</t>
  </si>
  <si>
    <t>9:31:41</t>
  </si>
  <si>
    <t>11168173</t>
  </si>
  <si>
    <t>10:16:20</t>
  </si>
  <si>
    <t>10:30:52</t>
  </si>
  <si>
    <t>11168515</t>
  </si>
  <si>
    <t>11:25:25</t>
  </si>
  <si>
    <t>11:55:42</t>
  </si>
  <si>
    <t>11168716</t>
  </si>
  <si>
    <t>12:17:54</t>
  </si>
  <si>
    <t>12:47:35</t>
  </si>
  <si>
    <t>11168770</t>
  </si>
  <si>
    <t>12:38:31</t>
  </si>
  <si>
    <t>13:17:12</t>
  </si>
  <si>
    <t>11169018</t>
  </si>
  <si>
    <t>14:58:55</t>
  </si>
  <si>
    <t>15:17:17</t>
  </si>
  <si>
    <t>11167177</t>
  </si>
  <si>
    <t>6:57:52</t>
  </si>
  <si>
    <t>7:38:21</t>
  </si>
  <si>
    <t>11167211</t>
  </si>
  <si>
    <t>7:04:03</t>
  </si>
  <si>
    <t>7:32:32</t>
  </si>
  <si>
    <t>11168296</t>
  </si>
  <si>
    <t>10:39:40</t>
  </si>
  <si>
    <t>11:01:23</t>
  </si>
  <si>
    <t>11168388</t>
  </si>
  <si>
    <t>10:55:32</t>
  </si>
  <si>
    <t>11:29:39</t>
  </si>
  <si>
    <t>11168028</t>
  </si>
  <si>
    <t>9:48:30</t>
  </si>
  <si>
    <t>10:10:57</t>
  </si>
  <si>
    <t>11168713</t>
  </si>
  <si>
    <t>12:16:17</t>
  </si>
  <si>
    <t>12:34:51</t>
  </si>
  <si>
    <t>11168858</t>
  </si>
  <si>
    <t>13:24:15</t>
  </si>
  <si>
    <t>13:50:28</t>
  </si>
  <si>
    <t>11168898</t>
  </si>
  <si>
    <t>13:39:33</t>
  </si>
  <si>
    <t>14:04:55</t>
  </si>
  <si>
    <t>11168944</t>
  </si>
  <si>
    <t>13:57:41</t>
  </si>
  <si>
    <t>14:41:18</t>
  </si>
  <si>
    <t>11168632</t>
  </si>
  <si>
    <t>11:56:09</t>
  </si>
  <si>
    <t>12:26:36</t>
  </si>
  <si>
    <t>11168077</t>
  </si>
  <si>
    <t>9:54:32</t>
  </si>
  <si>
    <t>10:21:10</t>
  </si>
  <si>
    <t>11168743</t>
  </si>
  <si>
    <t>12:32:02</t>
  </si>
  <si>
    <t>12:55:13</t>
  </si>
  <si>
    <t>11168933</t>
  </si>
  <si>
    <t>13:56:00</t>
  </si>
  <si>
    <t>14:23:15</t>
  </si>
  <si>
    <t>11169067</t>
  </si>
  <si>
    <t>16:12:43</t>
  </si>
  <si>
    <t>16:35:26</t>
  </si>
  <si>
    <t>11169244</t>
  </si>
  <si>
    <t>21:43:35</t>
  </si>
  <si>
    <t>22:05:33</t>
  </si>
  <si>
    <t>11165998</t>
  </si>
  <si>
    <t>3:11:45</t>
  </si>
  <si>
    <t>3:33:41</t>
  </si>
  <si>
    <t>11167254</t>
  </si>
  <si>
    <t>7:10:44</t>
  </si>
  <si>
    <t>7:50:03</t>
  </si>
  <si>
    <t>11169225</t>
  </si>
  <si>
    <t>20:59:03</t>
  </si>
  <si>
    <t>21:17:36</t>
  </si>
  <si>
    <t>11165940</t>
  </si>
  <si>
    <t>2:56:36</t>
  </si>
  <si>
    <t>3:26:16</t>
  </si>
  <si>
    <t>11166356</t>
  </si>
  <si>
    <t>4:22:19</t>
  </si>
  <si>
    <t>4:53:58</t>
  </si>
  <si>
    <t>11167020</t>
  </si>
  <si>
    <t>6:24:43</t>
  </si>
  <si>
    <t>7:00:22</t>
  </si>
  <si>
    <t>11167235</t>
  </si>
  <si>
    <t>7:08:08</t>
  </si>
  <si>
    <t>7:45:01</t>
  </si>
  <si>
    <t>11167475</t>
  </si>
  <si>
    <t>7:52:58</t>
  </si>
  <si>
    <t>8:31:32</t>
  </si>
  <si>
    <t>11168769</t>
  </si>
  <si>
    <t>12:36:11</t>
  </si>
  <si>
    <t>13:07:07</t>
  </si>
  <si>
    <t>11169094</t>
  </si>
  <si>
    <t>16:37:17</t>
  </si>
  <si>
    <t>16:54:12</t>
  </si>
  <si>
    <t>11169226</t>
  </si>
  <si>
    <t>21:06:39</t>
  </si>
  <si>
    <t>21:31:29</t>
  </si>
  <si>
    <t>11169130</t>
  </si>
  <si>
    <t>18:04:24</t>
  </si>
  <si>
    <t>18:27:04</t>
  </si>
  <si>
    <t>11166056</t>
  </si>
  <si>
    <t>3:24:02</t>
  </si>
  <si>
    <t>3:44:18</t>
  </si>
  <si>
    <t>11166944</t>
  </si>
  <si>
    <t>6:09:55</t>
  </si>
  <si>
    <t>6:45:40</t>
  </si>
  <si>
    <t>11166915</t>
  </si>
  <si>
    <t>6:04:17</t>
  </si>
  <si>
    <t>6:26:47</t>
  </si>
  <si>
    <t>11167089</t>
  </si>
  <si>
    <t>6:35:14</t>
  </si>
  <si>
    <t>7:06:58</t>
  </si>
  <si>
    <t>11167262</t>
  </si>
  <si>
    <t>7:12:23</t>
  </si>
  <si>
    <t>7:48:28</t>
  </si>
  <si>
    <t>11167305</t>
  </si>
  <si>
    <t>7:20:58</t>
  </si>
  <si>
    <t>8:00:45</t>
  </si>
  <si>
    <t>11168801</t>
  </si>
  <si>
    <t>12:59:18</t>
  </si>
  <si>
    <t>13:26:19</t>
  </si>
  <si>
    <t>11168824</t>
  </si>
  <si>
    <t>13:05:37</t>
  </si>
  <si>
    <t>13:28:27</t>
  </si>
  <si>
    <t>11169117</t>
  </si>
  <si>
    <t>17:11:22</t>
  </si>
  <si>
    <t>17:38:28</t>
  </si>
  <si>
    <t>133809</t>
  </si>
  <si>
    <t>Watts Bumgarner &amp; Brown Inc.</t>
  </si>
  <si>
    <t>11167093</t>
  </si>
  <si>
    <t>6:37:12</t>
  </si>
  <si>
    <t>7:22:04</t>
  </si>
  <si>
    <t>140659</t>
  </si>
  <si>
    <t>C &amp; B Lumber Inc.</t>
  </si>
  <si>
    <t>11168303</t>
  </si>
  <si>
    <t>10:41:38</t>
  </si>
  <si>
    <t>11:09:53</t>
  </si>
  <si>
    <t>11165742</t>
  </si>
  <si>
    <t>2:07:00</t>
  </si>
  <si>
    <t>2:25:10</t>
  </si>
  <si>
    <t>11165891</t>
  </si>
  <si>
    <t>2:51:37</t>
  </si>
  <si>
    <t>3:14:33</t>
  </si>
  <si>
    <t>11166381</t>
  </si>
  <si>
    <t>4:27:32</t>
  </si>
  <si>
    <t>4:58:02</t>
  </si>
  <si>
    <t>11166928</t>
  </si>
  <si>
    <t>6:07:39</t>
  </si>
  <si>
    <t>6:35:18</t>
  </si>
  <si>
    <t>11167379</t>
  </si>
  <si>
    <t>7:35:21</t>
  </si>
  <si>
    <t>8:33:31</t>
  </si>
  <si>
    <t>11169131</t>
  </si>
  <si>
    <t>18:07:09</t>
  </si>
  <si>
    <t>18:45:49</t>
  </si>
  <si>
    <t>11169228</t>
  </si>
  <si>
    <t>21:16:39</t>
  </si>
  <si>
    <t>21:44:20</t>
  </si>
  <si>
    <t>11167044</t>
  </si>
  <si>
    <t>6:26:19</t>
  </si>
  <si>
    <t>11168034</t>
  </si>
  <si>
    <t>9:50:21</t>
  </si>
  <si>
    <t>10:13:50</t>
  </si>
  <si>
    <t>11169048</t>
  </si>
  <si>
    <t>15:23:02</t>
  </si>
  <si>
    <t>15:45:32</t>
  </si>
  <si>
    <t>11167734</t>
  </si>
  <si>
    <t>8:52:08</t>
  </si>
  <si>
    <t>9:20:50</t>
  </si>
  <si>
    <t>11167879</t>
  </si>
  <si>
    <t>9:16:35</t>
  </si>
  <si>
    <t>9:45:38</t>
  </si>
  <si>
    <t>11168828</t>
  </si>
  <si>
    <t>13:08:12</t>
  </si>
  <si>
    <t>13:39:37</t>
  </si>
  <si>
    <t>11169072</t>
  </si>
  <si>
    <t>16:31:40</t>
  </si>
  <si>
    <t>16:59:02</t>
  </si>
  <si>
    <t>11169249</t>
  </si>
  <si>
    <t>22:14:56</t>
  </si>
  <si>
    <t>22:36:17</t>
  </si>
  <si>
    <t>137602</t>
  </si>
  <si>
    <t>Clayton Homes</t>
  </si>
  <si>
    <t>11168238</t>
  </si>
  <si>
    <t>10:29:29</t>
  </si>
  <si>
    <t>10:57:09</t>
  </si>
  <si>
    <t>11167593</t>
  </si>
  <si>
    <t>8:21:08</t>
  </si>
  <si>
    <t>8:57:16</t>
  </si>
  <si>
    <t>11168833</t>
  </si>
  <si>
    <t>13:10:53</t>
  </si>
  <si>
    <t>13:42:10</t>
  </si>
  <si>
    <t>11169060</t>
  </si>
  <si>
    <t>15:49:27</t>
  </si>
  <si>
    <t>16:09:39</t>
  </si>
  <si>
    <t>11166727</t>
  </si>
  <si>
    <t>5:36:31</t>
  </si>
  <si>
    <t>5:59:05</t>
  </si>
  <si>
    <t>11167916</t>
  </si>
  <si>
    <t>9:23:12</t>
  </si>
  <si>
    <t>9:43:22</t>
  </si>
  <si>
    <t>11165830</t>
  </si>
  <si>
    <t>2:28:52</t>
  </si>
  <si>
    <t>2:51:22</t>
  </si>
  <si>
    <t>141740</t>
  </si>
  <si>
    <t>Darrell Brian Garrett</t>
  </si>
  <si>
    <t>Garrett Logging - Rockingham</t>
  </si>
  <si>
    <t>11167360</t>
  </si>
  <si>
    <t>7:31:42</t>
  </si>
  <si>
    <t>8:12:26</t>
  </si>
  <si>
    <t>147035</t>
  </si>
  <si>
    <t>Ken Horton Logging, Inc</t>
  </si>
  <si>
    <t>LZ-KenHorton-Carroll</t>
  </si>
  <si>
    <t>11169095</t>
  </si>
  <si>
    <t>16:39:14</t>
  </si>
  <si>
    <t>17:07:06</t>
  </si>
  <si>
    <t>11168449</t>
  </si>
  <si>
    <t>11:08:05</t>
  </si>
  <si>
    <t>11:41:37</t>
  </si>
  <si>
    <t>11169006</t>
  </si>
  <si>
    <t>14:32:51</t>
  </si>
  <si>
    <t>14:55:15</t>
  </si>
  <si>
    <t>11169096</t>
  </si>
  <si>
    <t>16:41:16</t>
  </si>
  <si>
    <t>17:15:31</t>
  </si>
  <si>
    <t>11167311</t>
  </si>
  <si>
    <t>7:22:49</t>
  </si>
  <si>
    <t>8:16:59</t>
  </si>
  <si>
    <t>11168518</t>
  </si>
  <si>
    <t>11:28:10</t>
  </si>
  <si>
    <t>11:53:57</t>
  </si>
  <si>
    <t>11167844</t>
  </si>
  <si>
    <t>9:08:27</t>
  </si>
  <si>
    <t>9:34:18</t>
  </si>
  <si>
    <t>11168844</t>
  </si>
  <si>
    <t>13:12:43</t>
  </si>
  <si>
    <t>13:52:41</t>
  </si>
  <si>
    <t>148621</t>
  </si>
  <si>
    <t>Keck Logging and Chipping Inc</t>
  </si>
  <si>
    <t>LZ-Keck-Caswell</t>
  </si>
  <si>
    <t>11166974</t>
  </si>
  <si>
    <t>6:17:10</t>
  </si>
  <si>
    <t>6:42:36</t>
  </si>
  <si>
    <t>11168149</t>
  </si>
  <si>
    <t>10:10:44</t>
  </si>
  <si>
    <t>10:42:23</t>
  </si>
  <si>
    <t>148879</t>
  </si>
  <si>
    <t>Harris Logging LLC</t>
  </si>
  <si>
    <t>LZ Harris Logging - Davidson</t>
  </si>
  <si>
    <t>11168895</t>
  </si>
  <si>
    <t>13:37:52</t>
  </si>
  <si>
    <t>14:34:58</t>
  </si>
  <si>
    <t>11174155</t>
  </si>
  <si>
    <t>23.03.2022</t>
  </si>
  <si>
    <t>15:52:44</t>
  </si>
  <si>
    <t>16:17:03</t>
  </si>
  <si>
    <t>11170485</t>
  </si>
  <si>
    <t>3:12:24</t>
  </si>
  <si>
    <t>3:27:55</t>
  </si>
  <si>
    <t>11171186</t>
  </si>
  <si>
    <t>5:23:35</t>
  </si>
  <si>
    <t>5:42:23</t>
  </si>
  <si>
    <t>11172654</t>
  </si>
  <si>
    <t>10:11:50</t>
  </si>
  <si>
    <t>11:10:48</t>
  </si>
  <si>
    <t>11174095</t>
  </si>
  <si>
    <t>15:02:12</t>
  </si>
  <si>
    <t>15:56:03</t>
  </si>
  <si>
    <t>11171397</t>
  </si>
  <si>
    <t>6:07:12</t>
  </si>
  <si>
    <t>6:26:48</t>
  </si>
  <si>
    <t>11171838</t>
  </si>
  <si>
    <t>7:28:43</t>
  </si>
  <si>
    <t>7:56:15</t>
  </si>
  <si>
    <t>11172534</t>
  </si>
  <si>
    <t>9:45:51</t>
  </si>
  <si>
    <t>10:04:51</t>
  </si>
  <si>
    <t>11172787</t>
  </si>
  <si>
    <t>10:37:12</t>
  </si>
  <si>
    <t>11:33:48</t>
  </si>
  <si>
    <t>11174019</t>
  </si>
  <si>
    <t>14:08:03</t>
  </si>
  <si>
    <t>14:30:36</t>
  </si>
  <si>
    <t>11174235</t>
  </si>
  <si>
    <t>18:15:06</t>
  </si>
  <si>
    <t>18:37:13</t>
  </si>
  <si>
    <t>11174332</t>
  </si>
  <si>
    <t>21:50:39</t>
  </si>
  <si>
    <t>22:18:07</t>
  </si>
  <si>
    <t>11173691</t>
  </si>
  <si>
    <t>12:05:42</t>
  </si>
  <si>
    <t>12:38:41</t>
  </si>
  <si>
    <t>11171011</t>
  </si>
  <si>
    <t>4:46:00</t>
  </si>
  <si>
    <t>5:05:56</t>
  </si>
  <si>
    <t>11173997</t>
  </si>
  <si>
    <t>13:55:14</t>
  </si>
  <si>
    <t>14:18:17</t>
  </si>
  <si>
    <t>11170729</t>
  </si>
  <si>
    <t>3:51:04</t>
  </si>
  <si>
    <t>4:12:09</t>
  </si>
  <si>
    <t>11172651</t>
  </si>
  <si>
    <t>10:10:30</t>
  </si>
  <si>
    <t>10:49:13</t>
  </si>
  <si>
    <t>11174070</t>
  </si>
  <si>
    <t>14:37:15</t>
  </si>
  <si>
    <t>15:03:22</t>
  </si>
  <si>
    <t>11174088</t>
  </si>
  <si>
    <t>14:53:48</t>
  </si>
  <si>
    <t>15:18:57</t>
  </si>
  <si>
    <t>11170569</t>
  </si>
  <si>
    <t>3:18:52</t>
  </si>
  <si>
    <t>3:37:28</t>
  </si>
  <si>
    <t>11171560</t>
  </si>
  <si>
    <t>6:40:33</t>
  </si>
  <si>
    <t>7:01:41</t>
  </si>
  <si>
    <t>11171445</t>
  </si>
  <si>
    <t>6:14:03</t>
  </si>
  <si>
    <t>6:38:47</t>
  </si>
  <si>
    <t>11173413</t>
  </si>
  <si>
    <t>11:53:21</t>
  </si>
  <si>
    <t>12:30:54</t>
  </si>
  <si>
    <t>11174215</t>
  </si>
  <si>
    <t>17:40:15</t>
  </si>
  <si>
    <t>11174320</t>
  </si>
  <si>
    <t>21:02:37</t>
  </si>
  <si>
    <t>21:23:04</t>
  </si>
  <si>
    <t>11173922</t>
  </si>
  <si>
    <t>13:19:03</t>
  </si>
  <si>
    <t>13:46:56</t>
  </si>
  <si>
    <t>11174154</t>
  </si>
  <si>
    <t>15:50:44</t>
  </si>
  <si>
    <t>16:33:42</t>
  </si>
  <si>
    <t>11171540</t>
  </si>
  <si>
    <t>6:34:43</t>
  </si>
  <si>
    <t>7:09:05</t>
  </si>
  <si>
    <t>11171771</t>
  </si>
  <si>
    <t>7:15:15</t>
  </si>
  <si>
    <t>7:45:59</t>
  </si>
  <si>
    <t>11173826</t>
  </si>
  <si>
    <t>12:31:20</t>
  </si>
  <si>
    <t>12:56:44</t>
  </si>
  <si>
    <t>11174324</t>
  </si>
  <si>
    <t>21:24:59</t>
  </si>
  <si>
    <t>21:44:53</t>
  </si>
  <si>
    <t>11171591</t>
  </si>
  <si>
    <t>6:44:33</t>
  </si>
  <si>
    <t>7:36:08</t>
  </si>
  <si>
    <t>144190</t>
  </si>
  <si>
    <t>S&amp;D Trucking LLC of Bennett NC</t>
  </si>
  <si>
    <t>11174081</t>
  </si>
  <si>
    <t>14:48:22</t>
  </si>
  <si>
    <t>15:12:53</t>
  </si>
  <si>
    <t>11174203</t>
  </si>
  <si>
    <t>16:48:25</t>
  </si>
  <si>
    <t>17:14:12</t>
  </si>
  <si>
    <t>11170864</t>
  </si>
  <si>
    <t>4:18:17</t>
  </si>
  <si>
    <t>4:49:09</t>
  </si>
  <si>
    <t>11171916</t>
  </si>
  <si>
    <t>7:42:47</t>
  </si>
  <si>
    <t>7:58:35</t>
  </si>
  <si>
    <t>11172119</t>
  </si>
  <si>
    <t>8:19:23</t>
  </si>
  <si>
    <t>8:40:55</t>
  </si>
  <si>
    <t>11172254</t>
  </si>
  <si>
    <t>8:48:35</t>
  </si>
  <si>
    <t>9:07:14</t>
  </si>
  <si>
    <t>11172938</t>
  </si>
  <si>
    <t>11:15:01</t>
  </si>
  <si>
    <t>12:03:53</t>
  </si>
  <si>
    <t>11174082</t>
  </si>
  <si>
    <t>14:49:50</t>
  </si>
  <si>
    <t>15:49:04</t>
  </si>
  <si>
    <t>11174131</t>
  </si>
  <si>
    <t>15:22:24</t>
  </si>
  <si>
    <t>16:08:02</t>
  </si>
  <si>
    <t>11171057</t>
  </si>
  <si>
    <t>4:53:37</t>
  </si>
  <si>
    <t>5:12:45</t>
  </si>
  <si>
    <t>11171229</t>
  </si>
  <si>
    <t>5:31:12</t>
  </si>
  <si>
    <t>5:51:38</t>
  </si>
  <si>
    <t>11171992</t>
  </si>
  <si>
    <t>7:55:30</t>
  </si>
  <si>
    <t>8:13:17</t>
  </si>
  <si>
    <t>11172031</t>
  </si>
  <si>
    <t>8:04:23</t>
  </si>
  <si>
    <t>8:24:01</t>
  </si>
  <si>
    <t>11172776</t>
  </si>
  <si>
    <t>10:32:39</t>
  </si>
  <si>
    <t>10:56:10</t>
  </si>
  <si>
    <t>11173999</t>
  </si>
  <si>
    <t>13:56:51</t>
  </si>
  <si>
    <t>14:23:31</t>
  </si>
  <si>
    <t>11174192</t>
  </si>
  <si>
    <t>16:27:32</t>
  </si>
  <si>
    <t>16:45:51</t>
  </si>
  <si>
    <t>11174253</t>
  </si>
  <si>
    <t>18:53:55</t>
  </si>
  <si>
    <t>19:12:19</t>
  </si>
  <si>
    <t>11170884</t>
  </si>
  <si>
    <t>4:21:57</t>
  </si>
  <si>
    <t>4:46:38</t>
  </si>
  <si>
    <t>11171597</t>
  </si>
  <si>
    <t>6:46:26</t>
  </si>
  <si>
    <t>7:11:24</t>
  </si>
  <si>
    <t>11171963</t>
  </si>
  <si>
    <t>7:51:15</t>
  </si>
  <si>
    <t>8:07:09</t>
  </si>
  <si>
    <t>11172583</t>
  </si>
  <si>
    <t>9:56:24</t>
  </si>
  <si>
    <t>10:12:34</t>
  </si>
  <si>
    <t>11173075</t>
  </si>
  <si>
    <t>11:31:35</t>
  </si>
  <si>
    <t>12:26:11</t>
  </si>
  <si>
    <t>11174026</t>
  </si>
  <si>
    <t>14:15:40</t>
  </si>
  <si>
    <t>14:42:52</t>
  </si>
  <si>
    <t>11174033</t>
  </si>
  <si>
    <t>14:23:35</t>
  </si>
  <si>
    <t>15:04:56</t>
  </si>
  <si>
    <t>11171273</t>
  </si>
  <si>
    <t>5:44:36</t>
  </si>
  <si>
    <t>6:13:41</t>
  </si>
  <si>
    <t>11171451</t>
  </si>
  <si>
    <t>6:16:08</t>
  </si>
  <si>
    <t>6:46:43</t>
  </si>
  <si>
    <t>11172339</t>
  </si>
  <si>
    <t>9:08:47</t>
  </si>
  <si>
    <t>9:49:33</t>
  </si>
  <si>
    <t>11172356</t>
  </si>
  <si>
    <t>9:11:10</t>
  </si>
  <si>
    <t>10:00:34</t>
  </si>
  <si>
    <t>11172366</t>
  </si>
  <si>
    <t>9:13:39</t>
  </si>
  <si>
    <t>9:47:31</t>
  </si>
  <si>
    <t>11171266</t>
  </si>
  <si>
    <t>5:42:37</t>
  </si>
  <si>
    <t>6:03:24</t>
  </si>
  <si>
    <t>11172279</t>
  </si>
  <si>
    <t>8:54:57</t>
  </si>
  <si>
    <t>9:16:25</t>
  </si>
  <si>
    <t>11172283</t>
  </si>
  <si>
    <t>8:56:58</t>
  </si>
  <si>
    <t>9:26:25</t>
  </si>
  <si>
    <t>11172330</t>
  </si>
  <si>
    <t>9:06:09</t>
  </si>
  <si>
    <t>9:36:10</t>
  </si>
  <si>
    <t>11172731</t>
  </si>
  <si>
    <t>10:22:20</t>
  </si>
  <si>
    <t>11:00:38</t>
  </si>
  <si>
    <t>11172958</t>
  </si>
  <si>
    <t>11:19:40</t>
  </si>
  <si>
    <t>12:10:05</t>
  </si>
  <si>
    <t>11173103</t>
  </si>
  <si>
    <t>11:36:01</t>
  </si>
  <si>
    <t>12:43:37</t>
  </si>
  <si>
    <t>11173776</t>
  </si>
  <si>
    <t>12:11:35</t>
  </si>
  <si>
    <t>12:49:29</t>
  </si>
  <si>
    <t>11173778</t>
  </si>
  <si>
    <t>12:12:52</t>
  </si>
  <si>
    <t>12:51:18</t>
  </si>
  <si>
    <t>11173883</t>
  </si>
  <si>
    <t>12:56:00</t>
  </si>
  <si>
    <t>13:15:52</t>
  </si>
  <si>
    <t>11173918</t>
  </si>
  <si>
    <t>13:17:11</t>
  </si>
  <si>
    <t>13:42:22</t>
  </si>
  <si>
    <t>11173976</t>
  </si>
  <si>
    <t>13:45:12</t>
  </si>
  <si>
    <t>14:03:39</t>
  </si>
  <si>
    <t>11174079</t>
  </si>
  <si>
    <t>14:44:49</t>
  </si>
  <si>
    <t>15:27:16</t>
  </si>
  <si>
    <t>11172762</t>
  </si>
  <si>
    <t>10:30:46</t>
  </si>
  <si>
    <t>11:12:14</t>
  </si>
  <si>
    <t>11172594</t>
  </si>
  <si>
    <t>10:00:13</t>
  </si>
  <si>
    <t>10:31:15</t>
  </si>
  <si>
    <t>11172705</t>
  </si>
  <si>
    <t>10:20:35</t>
  </si>
  <si>
    <t>10:46:57</t>
  </si>
  <si>
    <t>11174080</t>
  </si>
  <si>
    <t>14:46:31</t>
  </si>
  <si>
    <t>15:37:28</t>
  </si>
  <si>
    <t>11174255</t>
  </si>
  <si>
    <t>18:57:49</t>
  </si>
  <si>
    <t>19:18:19</t>
  </si>
  <si>
    <t>11174268</t>
  </si>
  <si>
    <t>19:05:18</t>
  </si>
  <si>
    <t>19:30:49</t>
  </si>
  <si>
    <t>11174276</t>
  </si>
  <si>
    <t>20:00:23</t>
  </si>
  <si>
    <t>20:19:56</t>
  </si>
  <si>
    <t>11174419</t>
  </si>
  <si>
    <t>23:38:06</t>
  </si>
  <si>
    <t>23:53:30</t>
  </si>
  <si>
    <t>11173844</t>
  </si>
  <si>
    <t>12:45:47</t>
  </si>
  <si>
    <t>13:03:09</t>
  </si>
  <si>
    <t>11169600</t>
  </si>
  <si>
    <t>1:32:56</t>
  </si>
  <si>
    <t>2:19:52</t>
  </si>
  <si>
    <t>11169780</t>
  </si>
  <si>
    <t>2:12:43</t>
  </si>
  <si>
    <t>2:30:04</t>
  </si>
  <si>
    <t>11171383</t>
  </si>
  <si>
    <t>6:05:37</t>
  </si>
  <si>
    <t>6:30:43</t>
  </si>
  <si>
    <t>11171498</t>
  </si>
  <si>
    <t>6:23:25</t>
  </si>
  <si>
    <t>6:59:30</t>
  </si>
  <si>
    <t>11172872</t>
  </si>
  <si>
    <t>10:57:58</t>
  </si>
  <si>
    <t>11:21:15</t>
  </si>
  <si>
    <t>11174251</t>
  </si>
  <si>
    <t>18:28:37</t>
  </si>
  <si>
    <t>18:50:39</t>
  </si>
  <si>
    <t>11174329</t>
  </si>
  <si>
    <t>21:37:03</t>
  </si>
  <si>
    <t>22:02:25</t>
  </si>
  <si>
    <t>11174366</t>
  </si>
  <si>
    <t>22:57:26</t>
  </si>
  <si>
    <t>23:20:11</t>
  </si>
  <si>
    <t>11174382</t>
  </si>
  <si>
    <t>23:09:54</t>
  </si>
  <si>
    <t>23:40:49</t>
  </si>
  <si>
    <t>11172059</t>
  </si>
  <si>
    <t>8:06:17</t>
  </si>
  <si>
    <t>8:30:42</t>
  </si>
  <si>
    <t>11172932</t>
  </si>
  <si>
    <t>11:13:11</t>
  </si>
  <si>
    <t>11:46:24</t>
  </si>
  <si>
    <t>11174025</t>
  </si>
  <si>
    <t>14:13:57</t>
  </si>
  <si>
    <t>14:33:27</t>
  </si>
  <si>
    <t>11174202</t>
  </si>
  <si>
    <t>16:46:53</t>
  </si>
  <si>
    <t>17:06:30</t>
  </si>
  <si>
    <t>11170604</t>
  </si>
  <si>
    <t>3:26:20</t>
  </si>
  <si>
    <t>3:45:47</t>
  </si>
  <si>
    <t>11171402</t>
  </si>
  <si>
    <t>6:10:17</t>
  </si>
  <si>
    <t>6:35:06</t>
  </si>
  <si>
    <t>11174322</t>
  </si>
  <si>
    <t>21:22:38</t>
  </si>
  <si>
    <t>21:41:36</t>
  </si>
  <si>
    <t>11171725</t>
  </si>
  <si>
    <t>7:05:02</t>
  </si>
  <si>
    <t>7:25:01</t>
  </si>
  <si>
    <t>11173638</t>
  </si>
  <si>
    <t>11:59:52</t>
  </si>
  <si>
    <t>12:53:07</t>
  </si>
  <si>
    <t>11174228</t>
  </si>
  <si>
    <t>17:35:02</t>
  </si>
  <si>
    <t>18:07:03</t>
  </si>
  <si>
    <t>11172674</t>
  </si>
  <si>
    <t>10:14:41</t>
  </si>
  <si>
    <t>10:42:06</t>
  </si>
  <si>
    <t>11174085</t>
  </si>
  <si>
    <t>14:51:42</t>
  </si>
  <si>
    <t>15:59:59</t>
  </si>
  <si>
    <t>11174046</t>
  </si>
  <si>
    <t>14:34:53</t>
  </si>
  <si>
    <t>15:15:37</t>
  </si>
  <si>
    <t>11172919</t>
  </si>
  <si>
    <t>11:08:13</t>
  </si>
  <si>
    <t>11:27:11</t>
  </si>
  <si>
    <t>141702</t>
  </si>
  <si>
    <t>Godfrey Lumber Company, Inc</t>
  </si>
  <si>
    <t>11172994</t>
  </si>
  <si>
    <t>11:26:47</t>
  </si>
  <si>
    <t>11:50:23</t>
  </si>
  <si>
    <t>11173989</t>
  </si>
  <si>
    <t>13:48:16</t>
  </si>
  <si>
    <t>14:12:02</t>
  </si>
  <si>
    <t>11169912</t>
  </si>
  <si>
    <t>2:42:00</t>
  </si>
  <si>
    <t>3:03:29</t>
  </si>
  <si>
    <t>11170685</t>
  </si>
  <si>
    <t>3:41:30</t>
  </si>
  <si>
    <t>4:06:32</t>
  </si>
  <si>
    <t>11171022</t>
  </si>
  <si>
    <t>4:49:17</t>
  </si>
  <si>
    <t>5:07:31</t>
  </si>
  <si>
    <t>11174204</t>
  </si>
  <si>
    <t>16:50:26</t>
  </si>
  <si>
    <t>17:18:55</t>
  </si>
  <si>
    <t>11173137</t>
  </si>
  <si>
    <t>11:37:43</t>
  </si>
  <si>
    <t>12:13:21</t>
  </si>
  <si>
    <t>11173963</t>
  </si>
  <si>
    <t>13:33:15</t>
  </si>
  <si>
    <t>14:16:28</t>
  </si>
  <si>
    <t>11173879</t>
  </si>
  <si>
    <t>12:54:20</t>
  </si>
  <si>
    <t>13:17:43</t>
  </si>
  <si>
    <t>11174269</t>
  </si>
  <si>
    <t>19:10:21</t>
  </si>
  <si>
    <t>19:38:11</t>
  </si>
  <si>
    <t>11172866</t>
  </si>
  <si>
    <t>10:55:53</t>
  </si>
  <si>
    <t>12:06:19</t>
  </si>
  <si>
    <t>11174114</t>
  </si>
  <si>
    <t>15:12:02</t>
  </si>
  <si>
    <t>16:09:51</t>
  </si>
  <si>
    <t>11174132</t>
  </si>
  <si>
    <t>15:24:00</t>
  </si>
  <si>
    <t>16:21:09</t>
  </si>
  <si>
    <t>11174256</t>
  </si>
  <si>
    <t>19:02:34</t>
  </si>
  <si>
    <t>19:26:06</t>
  </si>
  <si>
    <t>134197</t>
  </si>
  <si>
    <t>Wilderness-Stuart, INC.</t>
  </si>
  <si>
    <t>11174092</t>
  </si>
  <si>
    <t>14:57:20</t>
  </si>
  <si>
    <t>15:42:48</t>
  </si>
  <si>
    <t>11174301</t>
  </si>
  <si>
    <t>20:21:37</t>
  </si>
  <si>
    <t>20:47:13</t>
  </si>
  <si>
    <t>11172782</t>
  </si>
  <si>
    <t>10:34:55</t>
  </si>
  <si>
    <t>11:18:20</t>
  </si>
  <si>
    <t>11173099</t>
  </si>
  <si>
    <t>11:33:06</t>
  </si>
  <si>
    <t>12:41:12</t>
  </si>
  <si>
    <t>11174018</t>
  </si>
  <si>
    <t>14:06:02</t>
  </si>
  <si>
    <t>14:28:28</t>
  </si>
  <si>
    <t>11174028</t>
  </si>
  <si>
    <t>14:17:37</t>
  </si>
  <si>
    <t>14:56:51</t>
  </si>
  <si>
    <t>11169593</t>
  </si>
  <si>
    <t>1:28:51</t>
  </si>
  <si>
    <t>1:49:17</t>
  </si>
  <si>
    <t>11172925</t>
  </si>
  <si>
    <t>11:09:38</t>
  </si>
  <si>
    <t>11172633</t>
  </si>
  <si>
    <t>10:06:26</t>
  </si>
  <si>
    <t>10:40:32</t>
  </si>
  <si>
    <t>11173926</t>
  </si>
  <si>
    <t>13:23:28</t>
  </si>
  <si>
    <t>14:01:28</t>
  </si>
  <si>
    <t>11174089</t>
  </si>
  <si>
    <t>14:55:50</t>
  </si>
  <si>
    <t>15:32:05</t>
  </si>
  <si>
    <t>11172540</t>
  </si>
  <si>
    <t>10:21:59</t>
  </si>
  <si>
    <t>11171564</t>
  </si>
  <si>
    <t>6:42:37</t>
  </si>
  <si>
    <t>7:23:16</t>
  </si>
  <si>
    <t>11171486</t>
  </si>
  <si>
    <t>6:20:27</t>
  </si>
  <si>
    <t>6:56:07</t>
  </si>
  <si>
    <t>11172794</t>
  </si>
  <si>
    <t>10:40:47</t>
  </si>
  <si>
    <t>11:55:30</t>
  </si>
  <si>
    <t>11178345</t>
  </si>
  <si>
    <t>24.03.2022</t>
  </si>
  <si>
    <t>6:23:19</t>
  </si>
  <si>
    <t>6:55:04</t>
  </si>
  <si>
    <t>11180143</t>
  </si>
  <si>
    <t>12:25:31</t>
  </si>
  <si>
    <t>13:51:20</t>
  </si>
  <si>
    <t>132365</t>
  </si>
  <si>
    <t>Columbia Forest Products</t>
  </si>
  <si>
    <t>11178758</t>
  </si>
  <si>
    <t>7:40:39</t>
  </si>
  <si>
    <t>8:12:52</t>
  </si>
  <si>
    <t>11179150</t>
  </si>
  <si>
    <t>9:04:53</t>
  </si>
  <si>
    <t>9:27:09</t>
  </si>
  <si>
    <t>11179332</t>
  </si>
  <si>
    <t>9:47:29</t>
  </si>
  <si>
    <t>10:36:31</t>
  </si>
  <si>
    <t>11180220</t>
  </si>
  <si>
    <t>13:08:18</t>
  </si>
  <si>
    <t>13:57:04</t>
  </si>
  <si>
    <t>11180421</t>
  </si>
  <si>
    <t>14:44:16</t>
  </si>
  <si>
    <t>15:18:22</t>
  </si>
  <si>
    <t>134196</t>
  </si>
  <si>
    <t>Turman Sawmill Inc.</t>
  </si>
  <si>
    <t>11180508</t>
  </si>
  <si>
    <t>16:43:29</t>
  </si>
  <si>
    <t>17:06:22</t>
  </si>
  <si>
    <t>11180215</t>
  </si>
  <si>
    <t>13:06:31</t>
  </si>
  <si>
    <t>13:31:27</t>
  </si>
  <si>
    <t>11179371</t>
  </si>
  <si>
    <t>10:02:41</t>
  </si>
  <si>
    <t>11:00:30</t>
  </si>
  <si>
    <t>11180070</t>
  </si>
  <si>
    <t>11:55:00</t>
  </si>
  <si>
    <t>12:28:53</t>
  </si>
  <si>
    <t>133763</t>
  </si>
  <si>
    <t>Elkins Sawmill</t>
  </si>
  <si>
    <t>11175609</t>
  </si>
  <si>
    <t>3:57:51</t>
  </si>
  <si>
    <t>4:21:44</t>
  </si>
  <si>
    <t>11180363</t>
  </si>
  <si>
    <t>13:59:24</t>
  </si>
  <si>
    <t>14:48:23</t>
  </si>
  <si>
    <t>11180638</t>
  </si>
  <si>
    <t>22:34:12</t>
  </si>
  <si>
    <t>22:56:58</t>
  </si>
  <si>
    <t>11179700</t>
  </si>
  <si>
    <t>11:15:09</t>
  </si>
  <si>
    <t>11:38:07</t>
  </si>
  <si>
    <t>11175042</t>
  </si>
  <si>
    <t>2:39:18</t>
  </si>
  <si>
    <t>3:06:16</t>
  </si>
  <si>
    <t>11178104</t>
  </si>
  <si>
    <t>6:18:52</t>
  </si>
  <si>
    <t>11179319</t>
  </si>
  <si>
    <t>9:43:57</t>
  </si>
  <si>
    <t>10:18:15</t>
  </si>
  <si>
    <t>11180119</t>
  </si>
  <si>
    <t>12:14:53</t>
  </si>
  <si>
    <t>13:17:52</t>
  </si>
  <si>
    <t>11180241</t>
  </si>
  <si>
    <t>13:13:19</t>
  </si>
  <si>
    <t>14:09:54</t>
  </si>
  <si>
    <t>11180539</t>
  </si>
  <si>
    <t>18:13:12</t>
  </si>
  <si>
    <t>18:29:56</t>
  </si>
  <si>
    <t>11180606</t>
  </si>
  <si>
    <t>21:01:32</t>
  </si>
  <si>
    <t>21:41:30</t>
  </si>
  <si>
    <t>11174985</t>
  </si>
  <si>
    <t>2:24:07</t>
  </si>
  <si>
    <t>2:50:46</t>
  </si>
  <si>
    <t>11175373</t>
  </si>
  <si>
    <t>3:40:31</t>
  </si>
  <si>
    <t>4:00:48</t>
  </si>
  <si>
    <t>11178392</t>
  </si>
  <si>
    <t>6:26:33</t>
  </si>
  <si>
    <t>6:53:34</t>
  </si>
  <si>
    <t>11179245</t>
  </si>
  <si>
    <t>9:23:03</t>
  </si>
  <si>
    <t>9:48:13</t>
  </si>
  <si>
    <t>11176544</t>
  </si>
  <si>
    <t>4:46:32</t>
  </si>
  <si>
    <t>5:06:46</t>
  </si>
  <si>
    <t>11179089</t>
  </si>
  <si>
    <t>8:59:31</t>
  </si>
  <si>
    <t>9:18:44</t>
  </si>
  <si>
    <t>11179695</t>
  </si>
  <si>
    <t>11:13:21</t>
  </si>
  <si>
    <t>11:48:25</t>
  </si>
  <si>
    <t>11180337</t>
  </si>
  <si>
    <t>13:55:53</t>
  </si>
  <si>
    <t>14:21:14</t>
  </si>
  <si>
    <t>11180428</t>
  </si>
  <si>
    <t>15:02:40</t>
  </si>
  <si>
    <t>15:21:29</t>
  </si>
  <si>
    <t>LZ Troy Lumber Co S</t>
  </si>
  <si>
    <t>11178670</t>
  </si>
  <si>
    <t>7:25:03</t>
  </si>
  <si>
    <t>8:02:29</t>
  </si>
  <si>
    <t>11180452</t>
  </si>
  <si>
    <t>15:12:33</t>
  </si>
  <si>
    <t>15:40:23</t>
  </si>
  <si>
    <t>11176551</t>
  </si>
  <si>
    <t>4:48:36</t>
  </si>
  <si>
    <t>5:08:30</t>
  </si>
  <si>
    <t>11179200</t>
  </si>
  <si>
    <t>9:14:32</t>
  </si>
  <si>
    <t>9:45:18</t>
  </si>
  <si>
    <t>11179315</t>
  </si>
  <si>
    <t>9:39:59</t>
  </si>
  <si>
    <t>10:08:40</t>
  </si>
  <si>
    <t>11178884</t>
  </si>
  <si>
    <t>8:05:11</t>
  </si>
  <si>
    <t>8:56:13</t>
  </si>
  <si>
    <t>11179210</t>
  </si>
  <si>
    <t>9:17:58</t>
  </si>
  <si>
    <t>9:54:16</t>
  </si>
  <si>
    <t>11175192</t>
  </si>
  <si>
    <t>3:14:43</t>
  </si>
  <si>
    <t>3:31:41</t>
  </si>
  <si>
    <t>11178791</t>
  </si>
  <si>
    <t>7:48:44</t>
  </si>
  <si>
    <t>8:29:14</t>
  </si>
  <si>
    <t>11180678</t>
  </si>
  <si>
    <t>23:02:13</t>
  </si>
  <si>
    <t>23:21:09</t>
  </si>
  <si>
    <t>11178338</t>
  </si>
  <si>
    <t>6:20:21</t>
  </si>
  <si>
    <t>6:39:45</t>
  </si>
  <si>
    <t>11179520</t>
  </si>
  <si>
    <t>10:33:33</t>
  </si>
  <si>
    <t>11180414</t>
  </si>
  <si>
    <t>14:37:42</t>
  </si>
  <si>
    <t>14:58:11</t>
  </si>
  <si>
    <t>11180536</t>
  </si>
  <si>
    <t>17:59:00</t>
  </si>
  <si>
    <t>18:18:48</t>
  </si>
  <si>
    <t>11180312</t>
  </si>
  <si>
    <t>13:44:49</t>
  </si>
  <si>
    <t>14:27:31</t>
  </si>
  <si>
    <t>11180654</t>
  </si>
  <si>
    <t>22:46:52</t>
  </si>
  <si>
    <t>23:10:50</t>
  </si>
  <si>
    <t>11176751</t>
  </si>
  <si>
    <t>5:16:46</t>
  </si>
  <si>
    <t>5:40:55</t>
  </si>
  <si>
    <t>11178374</t>
  </si>
  <si>
    <t>6:24:53</t>
  </si>
  <si>
    <t>7:06:42</t>
  </si>
  <si>
    <t>11178643</t>
  </si>
  <si>
    <t>7:15:14</t>
  </si>
  <si>
    <t>7:34:18</t>
  </si>
  <si>
    <t>11179653</t>
  </si>
  <si>
    <t>11:02:16</t>
  </si>
  <si>
    <t>11:20:21</t>
  </si>
  <si>
    <t>11180024</t>
  </si>
  <si>
    <t>11:50:06</t>
  </si>
  <si>
    <t>12:21:12</t>
  </si>
  <si>
    <t>11180073</t>
  </si>
  <si>
    <t>11:56:47</t>
  </si>
  <si>
    <t>12:35:35</t>
  </si>
  <si>
    <t>11180548</t>
  </si>
  <si>
    <t>19:08:54</t>
  </si>
  <si>
    <t>19:36:26</t>
  </si>
  <si>
    <t>11178647</t>
  </si>
  <si>
    <t>7:17:53</t>
  </si>
  <si>
    <t>7:48:33</t>
  </si>
  <si>
    <t>11178724</t>
  </si>
  <si>
    <t>7:34:22</t>
  </si>
  <si>
    <t>8:19:11</t>
  </si>
  <si>
    <t>11180112</t>
  </si>
  <si>
    <t>12:08:24</t>
  </si>
  <si>
    <t>13:03:04</t>
  </si>
  <si>
    <t>11180504</t>
  </si>
  <si>
    <t>16:26:21</t>
  </si>
  <si>
    <t>16:57:55</t>
  </si>
  <si>
    <t>11176538</t>
  </si>
  <si>
    <t>4:44:57</t>
  </si>
  <si>
    <t>5:03:31</t>
  </si>
  <si>
    <t>11178090</t>
  </si>
  <si>
    <t>5:54:46</t>
  </si>
  <si>
    <t>6:10:10</t>
  </si>
  <si>
    <t>11178721</t>
  </si>
  <si>
    <t>7:33:29</t>
  </si>
  <si>
    <t>7:58:17</t>
  </si>
  <si>
    <t>11179505</t>
  </si>
  <si>
    <t>10:28:25</t>
  </si>
  <si>
    <t>11:08:00</t>
  </si>
  <si>
    <t>11180360</t>
  </si>
  <si>
    <t>13:57:56</t>
  </si>
  <si>
    <t>14:31:42</t>
  </si>
  <si>
    <t>11178099</t>
  </si>
  <si>
    <t>5:57:31</t>
  </si>
  <si>
    <t>6:17:07</t>
  </si>
  <si>
    <t>11179184</t>
  </si>
  <si>
    <t>9:10:10</t>
  </si>
  <si>
    <t>9:30:24</t>
  </si>
  <si>
    <t>11180005</t>
  </si>
  <si>
    <t>11:45:01</t>
  </si>
  <si>
    <t>12:12:56</t>
  </si>
  <si>
    <t>11176021</t>
  </si>
  <si>
    <t>#</t>
  </si>
  <si>
    <t>4:20:43</t>
  </si>
  <si>
    <t>4:36:48</t>
  </si>
  <si>
    <t>11176027</t>
  </si>
  <si>
    <t>4:22:48</t>
  </si>
  <si>
    <t>4:46:16</t>
  </si>
  <si>
    <t>11178498</t>
  </si>
  <si>
    <t>6:55:13</t>
  </si>
  <si>
    <t>7:17:42</t>
  </si>
  <si>
    <t>11178730</t>
  </si>
  <si>
    <t>7:35:42</t>
  </si>
  <si>
    <t>7:59:56</t>
  </si>
  <si>
    <t>11178815</t>
  </si>
  <si>
    <t>7:52:08</t>
  </si>
  <si>
    <t>8:14:36</t>
  </si>
  <si>
    <t>11179365</t>
  </si>
  <si>
    <t>9:58:50</t>
  </si>
  <si>
    <t>10:26:56</t>
  </si>
  <si>
    <t>11179203</t>
  </si>
  <si>
    <t>9:16:08</t>
  </si>
  <si>
    <t>9:34:38</t>
  </si>
  <si>
    <t>11179475</t>
  </si>
  <si>
    <t>10:21:47</t>
  </si>
  <si>
    <t>11:02:20</t>
  </si>
  <si>
    <t>11180001</t>
  </si>
  <si>
    <t>11:43:32</t>
  </si>
  <si>
    <t>12:01:37</t>
  </si>
  <si>
    <t>11180313</t>
  </si>
  <si>
    <t>13:46:30</t>
  </si>
  <si>
    <t>14:11:41</t>
  </si>
  <si>
    <t>11180366</t>
  </si>
  <si>
    <t>14:03:27</t>
  </si>
  <si>
    <t>14:54:30</t>
  </si>
  <si>
    <t>11180396</t>
  </si>
  <si>
    <t>14:28:49</t>
  </si>
  <si>
    <t>15:01:30</t>
  </si>
  <si>
    <t>11178910</t>
  </si>
  <si>
    <t>8:11:29</t>
  </si>
  <si>
    <t>8:57:20</t>
  </si>
  <si>
    <t>11180364</t>
  </si>
  <si>
    <t>14:01:40</t>
  </si>
  <si>
    <t>14:45:03</t>
  </si>
  <si>
    <t>11179396</t>
  </si>
  <si>
    <t>10:04:42</t>
  </si>
  <si>
    <t>10:38:40</t>
  </si>
  <si>
    <t>11175055</t>
  </si>
  <si>
    <t>2:46:15</t>
  </si>
  <si>
    <t>3:02:20</t>
  </si>
  <si>
    <t>11180630</t>
  </si>
  <si>
    <t>21:53:38</t>
  </si>
  <si>
    <t>22:12:07</t>
  </si>
  <si>
    <t>11174710</t>
  </si>
  <si>
    <t>1:31:58</t>
  </si>
  <si>
    <t>1:56:54</t>
  </si>
  <si>
    <t>11175345</t>
  </si>
  <si>
    <t>3:38:30</t>
  </si>
  <si>
    <t>4:03:48</t>
  </si>
  <si>
    <t>11178238</t>
  </si>
  <si>
    <t>6:09:31</t>
  </si>
  <si>
    <t>6:34:04</t>
  </si>
  <si>
    <t>11179071</t>
  </si>
  <si>
    <t>8:52:37</t>
  </si>
  <si>
    <t>9:15:07</t>
  </si>
  <si>
    <t>11180176</t>
  </si>
  <si>
    <t>12:45:36</t>
  </si>
  <si>
    <t>13:09:14</t>
  </si>
  <si>
    <t>11180575</t>
  </si>
  <si>
    <t>20:03:12</t>
  </si>
  <si>
    <t>20:21:20</t>
  </si>
  <si>
    <t>11180624</t>
  </si>
  <si>
    <t>21:30:26</t>
  </si>
  <si>
    <t>21:56:47</t>
  </si>
  <si>
    <t>11180682</t>
  </si>
  <si>
    <t>23:45:09</t>
  </si>
  <si>
    <t>11180533</t>
  </si>
  <si>
    <t>17:28:27</t>
  </si>
  <si>
    <t>17:52:45</t>
  </si>
  <si>
    <t>11174455</t>
  </si>
  <si>
    <t>0:03:36</t>
  </si>
  <si>
    <t>0:23:24</t>
  </si>
  <si>
    <t>11174511</t>
  </si>
  <si>
    <t>0:31:28</t>
  </si>
  <si>
    <t>0:50:58</t>
  </si>
  <si>
    <t>11178342</t>
  </si>
  <si>
    <t>6:21:46</t>
  </si>
  <si>
    <t>7:11:18</t>
  </si>
  <si>
    <t>11180469</t>
  </si>
  <si>
    <t>15:37:30</t>
  </si>
  <si>
    <t>15:53:45</t>
  </si>
  <si>
    <t>11180603</t>
  </si>
  <si>
    <t>20:53:01</t>
  </si>
  <si>
    <t>21:13:06</t>
  </si>
  <si>
    <t>11180420</t>
  </si>
  <si>
    <t>14:42:20</t>
  </si>
  <si>
    <t>15:15:22</t>
  </si>
  <si>
    <t>11178314</t>
  </si>
  <si>
    <t>6:18:42</t>
  </si>
  <si>
    <t>7:02:21</t>
  </si>
  <si>
    <t>11179582</t>
  </si>
  <si>
    <t>10:46:43</t>
  </si>
  <si>
    <t>11:19:01</t>
  </si>
  <si>
    <t>11174777</t>
  </si>
  <si>
    <t>1:48:26</t>
  </si>
  <si>
    <t>2:06:40</t>
  </si>
  <si>
    <t>11178110</t>
  </si>
  <si>
    <t>6:01:13</t>
  </si>
  <si>
    <t>6:21:43</t>
  </si>
  <si>
    <t>11179272</t>
  </si>
  <si>
    <t>9:29:29</t>
  </si>
  <si>
    <t>10:06:46</t>
  </si>
  <si>
    <t>11179288</t>
  </si>
  <si>
    <t>9:36:59</t>
  </si>
  <si>
    <t>9:52:42</t>
  </si>
  <si>
    <t>11179362</t>
  </si>
  <si>
    <t>9:57:29</t>
  </si>
  <si>
    <t>10:20:23</t>
  </si>
  <si>
    <t>11179430</t>
  </si>
  <si>
    <t>10:10:21</t>
  </si>
  <si>
    <t>10:47:35</t>
  </si>
  <si>
    <t>11180472</t>
  </si>
  <si>
    <t>15:42:51</t>
  </si>
  <si>
    <t>16:07:17</t>
  </si>
  <si>
    <t>11178863</t>
  </si>
  <si>
    <t>8:02:04</t>
  </si>
  <si>
    <t>8:24:56</t>
  </si>
  <si>
    <t>11179933</t>
  </si>
  <si>
    <t>11:18:47</t>
  </si>
  <si>
    <t>11:56:32</t>
  </si>
  <si>
    <t>11180334</t>
  </si>
  <si>
    <t>13:54:06</t>
  </si>
  <si>
    <t>14:29:25</t>
  </si>
  <si>
    <t>11180538</t>
  </si>
  <si>
    <t>18:09:01</t>
  </si>
  <si>
    <t>18:31:56</t>
  </si>
  <si>
    <t>11174840</t>
  </si>
  <si>
    <t>2:02:38</t>
  </si>
  <si>
    <t>2:27:15</t>
  </si>
  <si>
    <t>11178311</t>
  </si>
  <si>
    <t>6:16:54</t>
  </si>
  <si>
    <t>6:49:43</t>
  </si>
  <si>
    <t>11180085</t>
  </si>
  <si>
    <t>12:04:05</t>
  </si>
  <si>
    <t>12:48:09</t>
  </si>
  <si>
    <t>11180316</t>
  </si>
  <si>
    <t>13:48:15</t>
  </si>
  <si>
    <t>14:33:41</t>
  </si>
  <si>
    <t>11180451</t>
  </si>
  <si>
    <t>15:06:28</t>
  </si>
  <si>
    <t>15:31:38</t>
  </si>
  <si>
    <t>11180499</t>
  </si>
  <si>
    <t>16:07:39</t>
  </si>
  <si>
    <t>16:27:40</t>
  </si>
  <si>
    <t>11180456</t>
  </si>
  <si>
    <t>15:24:43</t>
  </si>
  <si>
    <t>15:52:17</t>
  </si>
  <si>
    <t>11180500</t>
  </si>
  <si>
    <t>16:18:25</t>
  </si>
  <si>
    <t>11180141</t>
  </si>
  <si>
    <t>12:23:11</t>
  </si>
  <si>
    <t>13:33:10</t>
  </si>
  <si>
    <t>Entry Hours</t>
  </si>
  <si>
    <t>Daily Hours</t>
  </si>
  <si>
    <t>Total Trucks by Hour</t>
  </si>
  <si>
    <t>Total Time</t>
  </si>
  <si>
    <t>24:13:50</t>
  </si>
  <si>
    <t>24:06:00</t>
  </si>
  <si>
    <t>24:23:25</t>
  </si>
  <si>
    <t>Average Time of Weighing by Hour</t>
  </si>
  <si>
    <t>Average Number of Trucks</t>
  </si>
  <si>
    <t>Average Time Unloading</t>
  </si>
  <si>
    <t>24:15:33</t>
  </si>
  <si>
    <t>24:11:34</t>
  </si>
  <si>
    <t>Average  Number of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</si>
</sst>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21,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3-4DBF-A060-62D171D3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81640"/>
        <c:axId val="1751580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21,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3-4DBF-A060-62D171D3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81640"/>
        <c:axId val="1751580328"/>
      </c:lineChart>
      <c:catAx>
        <c:axId val="1751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0328"/>
        <c:crosses val="autoZero"/>
        <c:auto val="1"/>
        <c:lblAlgn val="ctr"/>
        <c:lblOffset val="100"/>
        <c:noMultiLvlLbl val="0"/>
      </c:catAx>
      <c:valAx>
        <c:axId val="17515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21, 2022'!$R$2:$R$25</c:f>
              <c:numCache>
                <c:formatCode>h:mm;@</c:formatCode>
                <c:ptCount val="24"/>
                <c:pt idx="0">
                  <c:v>7.4421296296296284E-3</c:v>
                </c:pt>
                <c:pt idx="1">
                  <c:v>1.1319444444444451E-2</c:v>
                </c:pt>
                <c:pt idx="2">
                  <c:v>1.3616898148148149E-2</c:v>
                </c:pt>
                <c:pt idx="3">
                  <c:v>1.4418402777777783E-2</c:v>
                </c:pt>
                <c:pt idx="4">
                  <c:v>2.0281635802469136E-2</c:v>
                </c:pt>
                <c:pt idx="5">
                  <c:v>1.5981481481481475E-2</c:v>
                </c:pt>
                <c:pt idx="6">
                  <c:v>1.4128086419753086E-2</c:v>
                </c:pt>
                <c:pt idx="7">
                  <c:v>1.5543981481481483E-2</c:v>
                </c:pt>
                <c:pt idx="8">
                  <c:v>2.2125420875420895E-2</c:v>
                </c:pt>
                <c:pt idx="9">
                  <c:v>2.2135416666666675E-2</c:v>
                </c:pt>
                <c:pt idx="10">
                  <c:v>1.8820891203703713E-2</c:v>
                </c:pt>
                <c:pt idx="11">
                  <c:v>2.6725589225589232E-2</c:v>
                </c:pt>
                <c:pt idx="12">
                  <c:v>2.4829545454545431E-2</c:v>
                </c:pt>
                <c:pt idx="13">
                  <c:v>3.4291087962962957E-2</c:v>
                </c:pt>
                <c:pt idx="14">
                  <c:v>3.5837962962962974E-2</c:v>
                </c:pt>
                <c:pt idx="15">
                  <c:v>2.4930555555555567E-2</c:v>
                </c:pt>
                <c:pt idx="16">
                  <c:v>2.0018187830687872E-2</c:v>
                </c:pt>
                <c:pt idx="17">
                  <c:v>1.6641589506172838E-2</c:v>
                </c:pt>
                <c:pt idx="18">
                  <c:v>1.6473765432098737E-2</c:v>
                </c:pt>
                <c:pt idx="19">
                  <c:v>2.1510416666666643E-2</c:v>
                </c:pt>
                <c:pt idx="20">
                  <c:v>1.3865740740740762E-2</c:v>
                </c:pt>
                <c:pt idx="21">
                  <c:v>2.2673611111111065E-2</c:v>
                </c:pt>
                <c:pt idx="22">
                  <c:v>0</c:v>
                </c:pt>
                <c:pt idx="23">
                  <c:v>2.0943287037037073E-2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A-42D2-ACE9-DE6A7080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95704"/>
        <c:axId val="17514983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21, 2022'!$S$2:$S$25</c:f>
              <c:numCache>
                <c:formatCode>h:mm;@</c:formatCode>
                <c:ptCount val="24"/>
                <c:pt idx="0">
                  <c:v>1.8939797017379485E-2</c:v>
                </c:pt>
                <c:pt idx="1">
                  <c:v>1.8939797017379485E-2</c:v>
                </c:pt>
                <c:pt idx="2">
                  <c:v>1.8939797017379485E-2</c:v>
                </c:pt>
                <c:pt idx="3">
                  <c:v>1.8939797017379485E-2</c:v>
                </c:pt>
                <c:pt idx="4">
                  <c:v>1.8939797017379485E-2</c:v>
                </c:pt>
                <c:pt idx="5">
                  <c:v>1.8939797017379485E-2</c:v>
                </c:pt>
                <c:pt idx="6">
                  <c:v>1.8939797017379485E-2</c:v>
                </c:pt>
                <c:pt idx="7">
                  <c:v>1.8939797017379485E-2</c:v>
                </c:pt>
                <c:pt idx="8">
                  <c:v>1.8939797017379485E-2</c:v>
                </c:pt>
                <c:pt idx="9">
                  <c:v>1.8939797017379485E-2</c:v>
                </c:pt>
                <c:pt idx="10">
                  <c:v>1.8939797017379485E-2</c:v>
                </c:pt>
                <c:pt idx="11">
                  <c:v>1.8939797017379485E-2</c:v>
                </c:pt>
                <c:pt idx="12">
                  <c:v>1.8939797017379485E-2</c:v>
                </c:pt>
                <c:pt idx="13">
                  <c:v>1.8939797017379485E-2</c:v>
                </c:pt>
                <c:pt idx="14">
                  <c:v>1.8939797017379485E-2</c:v>
                </c:pt>
                <c:pt idx="15">
                  <c:v>1.8939797017379485E-2</c:v>
                </c:pt>
                <c:pt idx="16">
                  <c:v>1.8939797017379485E-2</c:v>
                </c:pt>
                <c:pt idx="17">
                  <c:v>1.8939797017379485E-2</c:v>
                </c:pt>
                <c:pt idx="18">
                  <c:v>1.8939797017379485E-2</c:v>
                </c:pt>
                <c:pt idx="19">
                  <c:v>1.8939797017379485E-2</c:v>
                </c:pt>
                <c:pt idx="20">
                  <c:v>1.8939797017379485E-2</c:v>
                </c:pt>
                <c:pt idx="21">
                  <c:v>1.8939797017379485E-2</c:v>
                </c:pt>
                <c:pt idx="22">
                  <c:v>1.8939797017379485E-2</c:v>
                </c:pt>
                <c:pt idx="23">
                  <c:v>1.8939797017379485E-2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2D2-ACE9-DE6A7080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95704"/>
        <c:axId val="1751498328"/>
      </c:lineChart>
      <c:catAx>
        <c:axId val="1751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8328"/>
        <c:crosses val="autoZero"/>
        <c:auto val="1"/>
        <c:lblAlgn val="ctr"/>
        <c:lblOffset val="100"/>
        <c:noMultiLvlLbl val="0"/>
      </c:catAx>
      <c:valAx>
        <c:axId val="17514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22,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4-41E8-8EE8-CDC31095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835048"/>
        <c:axId val="1749833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22, 2022'!$Q$2:$Q$25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4-41E8-8EE8-CDC31095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35048"/>
        <c:axId val="1749833736"/>
      </c:lineChart>
      <c:catAx>
        <c:axId val="1749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3736"/>
        <c:crosses val="autoZero"/>
        <c:auto val="1"/>
        <c:lblAlgn val="ctr"/>
        <c:lblOffset val="100"/>
        <c:noMultiLvlLbl val="0"/>
      </c:catAx>
      <c:valAx>
        <c:axId val="1749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22, 2022'!$R$2:$R$25</c:f>
              <c:numCache>
                <c:formatCode>h:mm;@</c:formatCode>
                <c:ptCount val="24"/>
                <c:pt idx="0">
                  <c:v>1.5046296296296294E-2</c:v>
                </c:pt>
                <c:pt idx="1">
                  <c:v>0</c:v>
                </c:pt>
                <c:pt idx="2">
                  <c:v>1.5902777777777773E-2</c:v>
                </c:pt>
                <c:pt idx="3">
                  <c:v>1.3425925925925924E-2</c:v>
                </c:pt>
                <c:pt idx="4">
                  <c:v>1.975501543209876E-2</c:v>
                </c:pt>
                <c:pt idx="5">
                  <c:v>1.6053240740740757E-2</c:v>
                </c:pt>
                <c:pt idx="6">
                  <c:v>2.1787229938271615E-2</c:v>
                </c:pt>
                <c:pt idx="7">
                  <c:v>2.6388062169312172E-2</c:v>
                </c:pt>
                <c:pt idx="8">
                  <c:v>2.0943287037037031E-2</c:v>
                </c:pt>
                <c:pt idx="9">
                  <c:v>1.6635416666666653E-2</c:v>
                </c:pt>
                <c:pt idx="10">
                  <c:v>1.8395833333333313E-2</c:v>
                </c:pt>
                <c:pt idx="11">
                  <c:v>1.7743055555555529E-2</c:v>
                </c:pt>
                <c:pt idx="12">
                  <c:v>1.8922164351851845E-2</c:v>
                </c:pt>
                <c:pt idx="13">
                  <c:v>2.5112847222222217E-2</c:v>
                </c:pt>
                <c:pt idx="14">
                  <c:v>1.841435185185189E-2</c:v>
                </c:pt>
                <c:pt idx="15">
                  <c:v>1.5706018518518522E-2</c:v>
                </c:pt>
                <c:pt idx="16">
                  <c:v>1.7233796296296251E-2</c:v>
                </c:pt>
                <c:pt idx="17">
                  <c:v>1.51186342592593E-2</c:v>
                </c:pt>
                <c:pt idx="18">
                  <c:v>2.1296296296296202E-2</c:v>
                </c:pt>
                <c:pt idx="19">
                  <c:v>0</c:v>
                </c:pt>
                <c:pt idx="20">
                  <c:v>1.6315586419753097E-2</c:v>
                </c:pt>
                <c:pt idx="21">
                  <c:v>1.7241512345679017E-2</c:v>
                </c:pt>
                <c:pt idx="22">
                  <c:v>1.3906250000000009E-2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D-4D53-B081-F0E98B9C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75288"/>
        <c:axId val="174376807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22, 2022'!$S$2:$S$25</c:f>
              <c:numCache>
                <c:formatCode>h:mm;@</c:formatCode>
                <c:ptCount val="24"/>
                <c:pt idx="0">
                  <c:v>1.588931660144767E-2</c:v>
                </c:pt>
                <c:pt idx="1">
                  <c:v>1.588931660144767E-2</c:v>
                </c:pt>
                <c:pt idx="2">
                  <c:v>1.588931660144767E-2</c:v>
                </c:pt>
                <c:pt idx="3">
                  <c:v>1.588931660144767E-2</c:v>
                </c:pt>
                <c:pt idx="4">
                  <c:v>1.588931660144767E-2</c:v>
                </c:pt>
                <c:pt idx="5">
                  <c:v>1.588931660144767E-2</c:v>
                </c:pt>
                <c:pt idx="6">
                  <c:v>1.588931660144767E-2</c:v>
                </c:pt>
                <c:pt idx="7">
                  <c:v>1.588931660144767E-2</c:v>
                </c:pt>
                <c:pt idx="8">
                  <c:v>1.588931660144767E-2</c:v>
                </c:pt>
                <c:pt idx="9">
                  <c:v>1.588931660144767E-2</c:v>
                </c:pt>
                <c:pt idx="10">
                  <c:v>1.588931660144767E-2</c:v>
                </c:pt>
                <c:pt idx="11">
                  <c:v>1.588931660144767E-2</c:v>
                </c:pt>
                <c:pt idx="12">
                  <c:v>1.588931660144767E-2</c:v>
                </c:pt>
                <c:pt idx="13">
                  <c:v>1.588931660144767E-2</c:v>
                </c:pt>
                <c:pt idx="14">
                  <c:v>1.588931660144767E-2</c:v>
                </c:pt>
                <c:pt idx="15">
                  <c:v>1.588931660144767E-2</c:v>
                </c:pt>
                <c:pt idx="16">
                  <c:v>1.588931660144767E-2</c:v>
                </c:pt>
                <c:pt idx="17">
                  <c:v>1.588931660144767E-2</c:v>
                </c:pt>
                <c:pt idx="18">
                  <c:v>1.588931660144767E-2</c:v>
                </c:pt>
                <c:pt idx="19">
                  <c:v>1.588931660144767E-2</c:v>
                </c:pt>
                <c:pt idx="20">
                  <c:v>1.588931660144767E-2</c:v>
                </c:pt>
                <c:pt idx="21">
                  <c:v>1.588931660144767E-2</c:v>
                </c:pt>
                <c:pt idx="22">
                  <c:v>1.588931660144767E-2</c:v>
                </c:pt>
                <c:pt idx="23">
                  <c:v>1.588931660144767E-2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D-4D53-B081-F0E98B9C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75288"/>
        <c:axId val="1743768072"/>
      </c:lineChart>
      <c:catAx>
        <c:axId val="17437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68072"/>
        <c:crosses val="autoZero"/>
        <c:auto val="1"/>
        <c:lblAlgn val="ctr"/>
        <c:lblOffset val="100"/>
        <c:noMultiLvlLbl val="0"/>
      </c:catAx>
      <c:valAx>
        <c:axId val="1743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23,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4-4692-AC29-A5D40DE0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84560"/>
        <c:axId val="17835907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23,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4-4692-AC29-A5D40DE0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84560"/>
        <c:axId val="1783590792"/>
      </c:lineChart>
      <c:catAx>
        <c:axId val="1783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0792"/>
        <c:crosses val="autoZero"/>
        <c:auto val="1"/>
        <c:lblAlgn val="ctr"/>
        <c:lblOffset val="100"/>
        <c:noMultiLvlLbl val="0"/>
      </c:catAx>
      <c:valAx>
        <c:axId val="17835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23,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2.3391203703703702E-2</c:v>
                </c:pt>
                <c:pt idx="2">
                  <c:v>1.3483796296296299E-2</c:v>
                </c:pt>
                <c:pt idx="3">
                  <c:v>1.3844907407407413E-2</c:v>
                </c:pt>
                <c:pt idx="4">
                  <c:v>1.5673611111111117E-2</c:v>
                </c:pt>
                <c:pt idx="5">
                  <c:v>1.546875000000001E-2</c:v>
                </c:pt>
                <c:pt idx="6">
                  <c:v>2.1370563271604928E-2</c:v>
                </c:pt>
                <c:pt idx="7">
                  <c:v>1.4783950617283945E-2</c:v>
                </c:pt>
                <c:pt idx="8">
                  <c:v>1.5642361111111103E-2</c:v>
                </c:pt>
                <c:pt idx="9">
                  <c:v>2.2190806878306886E-2</c:v>
                </c:pt>
                <c:pt idx="10">
                  <c:v>2.8278133903133901E-2</c:v>
                </c:pt>
                <c:pt idx="11">
                  <c:v>3.0203510802469167E-2</c:v>
                </c:pt>
                <c:pt idx="12">
                  <c:v>1.9378306878306852E-2</c:v>
                </c:pt>
                <c:pt idx="13">
                  <c:v>1.9636863425925924E-2</c:v>
                </c:pt>
                <c:pt idx="14">
                  <c:v>2.5669126157407414E-2</c:v>
                </c:pt>
                <c:pt idx="15">
                  <c:v>3.5341435185185205E-2</c:v>
                </c:pt>
                <c:pt idx="16">
                  <c:v>1.6006944444444504E-2</c:v>
                </c:pt>
                <c:pt idx="17">
                  <c:v>1.8831018518518594E-2</c:v>
                </c:pt>
                <c:pt idx="18">
                  <c:v>1.4418402777777728E-2</c:v>
                </c:pt>
                <c:pt idx="19">
                  <c:v>1.7797067901234438E-2</c:v>
                </c:pt>
                <c:pt idx="20">
                  <c:v>1.5677083333333286E-2</c:v>
                </c:pt>
                <c:pt idx="21">
                  <c:v>1.4701967592592596E-2</c:v>
                </c:pt>
                <c:pt idx="22">
                  <c:v>1.5798611111111138E-2</c:v>
                </c:pt>
                <c:pt idx="23">
                  <c:v>1.6082175925925868E-2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614-8BDB-9FFC8C79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98008"/>
        <c:axId val="178360456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23, 2022'!$S$2:$S$25</c:f>
              <c:numCache>
                <c:formatCode>h:mm;@</c:formatCode>
                <c:ptCount val="24"/>
                <c:pt idx="0">
                  <c:v>1.8486274931424667E-2</c:v>
                </c:pt>
                <c:pt idx="1">
                  <c:v>1.8486274931424667E-2</c:v>
                </c:pt>
                <c:pt idx="2">
                  <c:v>1.8486274931424667E-2</c:v>
                </c:pt>
                <c:pt idx="3">
                  <c:v>1.8486274931424667E-2</c:v>
                </c:pt>
                <c:pt idx="4">
                  <c:v>1.8486274931424667E-2</c:v>
                </c:pt>
                <c:pt idx="5">
                  <c:v>1.8486274931424667E-2</c:v>
                </c:pt>
                <c:pt idx="6">
                  <c:v>1.8486274931424667E-2</c:v>
                </c:pt>
                <c:pt idx="7">
                  <c:v>1.8486274931424667E-2</c:v>
                </c:pt>
                <c:pt idx="8">
                  <c:v>1.8486274931424667E-2</c:v>
                </c:pt>
                <c:pt idx="9">
                  <c:v>1.8486274931424667E-2</c:v>
                </c:pt>
                <c:pt idx="10">
                  <c:v>1.8486274931424667E-2</c:v>
                </c:pt>
                <c:pt idx="11">
                  <c:v>1.8486274931424667E-2</c:v>
                </c:pt>
                <c:pt idx="12">
                  <c:v>1.8486274931424667E-2</c:v>
                </c:pt>
                <c:pt idx="13">
                  <c:v>1.8486274931424667E-2</c:v>
                </c:pt>
                <c:pt idx="14">
                  <c:v>1.8486274931424667E-2</c:v>
                </c:pt>
                <c:pt idx="15">
                  <c:v>1.8486274931424667E-2</c:v>
                </c:pt>
                <c:pt idx="16">
                  <c:v>1.8486274931424667E-2</c:v>
                </c:pt>
                <c:pt idx="17">
                  <c:v>1.8486274931424667E-2</c:v>
                </c:pt>
                <c:pt idx="18">
                  <c:v>1.8486274931424667E-2</c:v>
                </c:pt>
                <c:pt idx="19">
                  <c:v>1.8486274931424667E-2</c:v>
                </c:pt>
                <c:pt idx="20">
                  <c:v>1.8486274931424667E-2</c:v>
                </c:pt>
                <c:pt idx="21">
                  <c:v>1.8486274931424667E-2</c:v>
                </c:pt>
                <c:pt idx="22">
                  <c:v>1.8486274931424667E-2</c:v>
                </c:pt>
                <c:pt idx="23">
                  <c:v>1.8486274931424667E-2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614-8BDB-9FFC8C79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8008"/>
        <c:axId val="1783604568"/>
      </c:lineChart>
      <c:catAx>
        <c:axId val="178359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4568"/>
        <c:crosses val="autoZero"/>
        <c:auto val="1"/>
        <c:lblAlgn val="ctr"/>
        <c:lblOffset val="100"/>
        <c:noMultiLvlLbl val="0"/>
      </c:catAx>
      <c:valAx>
        <c:axId val="17836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24,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4-4D94-85A1-FE2972B4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08872"/>
        <c:axId val="1783701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24, 2022'!$Q$2:$Q$25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4-4D94-85A1-FE2972B4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8872"/>
        <c:axId val="1783701000"/>
      </c:lineChart>
      <c:catAx>
        <c:axId val="17837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1000"/>
        <c:crosses val="autoZero"/>
        <c:auto val="1"/>
        <c:lblAlgn val="ctr"/>
        <c:lblOffset val="100"/>
        <c:noMultiLvlLbl val="0"/>
      </c:catAx>
      <c:valAx>
        <c:axId val="1783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24, 2022'!$R$2:$R$25</c:f>
              <c:numCache>
                <c:formatCode>h:mm;@</c:formatCode>
                <c:ptCount val="24"/>
                <c:pt idx="0">
                  <c:v>1.3645833333333333E-2</c:v>
                </c:pt>
                <c:pt idx="1">
                  <c:v>1.4988425925925926E-2</c:v>
                </c:pt>
                <c:pt idx="2">
                  <c:v>1.6374421296296293E-2</c:v>
                </c:pt>
                <c:pt idx="3">
                  <c:v>1.5005787037037047E-2</c:v>
                </c:pt>
                <c:pt idx="4">
                  <c:v>1.3645833333333324E-2</c:v>
                </c:pt>
                <c:pt idx="5">
                  <c:v>1.3703703703703704E-2</c:v>
                </c:pt>
                <c:pt idx="6">
                  <c:v>2.1741255144032919E-2</c:v>
                </c:pt>
                <c:pt idx="7">
                  <c:v>2.1179108796296281E-2</c:v>
                </c:pt>
                <c:pt idx="8">
                  <c:v>2.2425925925925915E-2</c:v>
                </c:pt>
                <c:pt idx="9">
                  <c:v>2.0080054012345677E-2</c:v>
                </c:pt>
                <c:pt idx="10">
                  <c:v>2.7557870370370361E-2</c:v>
                </c:pt>
                <c:pt idx="11">
                  <c:v>2.034336419753088E-2</c:v>
                </c:pt>
                <c:pt idx="12">
                  <c:v>3.546296296296296E-2</c:v>
                </c:pt>
                <c:pt idx="13">
                  <c:v>2.6099537037037008E-2</c:v>
                </c:pt>
                <c:pt idx="14">
                  <c:v>2.5087962962962916E-2</c:v>
                </c:pt>
                <c:pt idx="15">
                  <c:v>1.6211419753086431E-2</c:v>
                </c:pt>
                <c:pt idx="16">
                  <c:v>1.9135802469135859E-2</c:v>
                </c:pt>
                <c:pt idx="17">
                  <c:v>1.5312500000000007E-2</c:v>
                </c:pt>
                <c:pt idx="18">
                  <c:v>1.3767361111111154E-2</c:v>
                </c:pt>
                <c:pt idx="19">
                  <c:v>1.9120370370370399E-2</c:v>
                </c:pt>
                <c:pt idx="20">
                  <c:v>1.3269675925925872E-2</c:v>
                </c:pt>
                <c:pt idx="21">
                  <c:v>1.9629629629629625E-2</c:v>
                </c:pt>
                <c:pt idx="22">
                  <c:v>1.664351851851853E-2</c:v>
                </c:pt>
                <c:pt idx="23">
                  <c:v>1.5746527777777741E-2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1C5-9C6A-7282D604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32816"/>
        <c:axId val="17837341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24, 2022'!$S$2:$S$25</c:f>
              <c:numCache>
                <c:formatCode>h:mm;@</c:formatCode>
                <c:ptCount val="24"/>
                <c:pt idx="0">
                  <c:v>1.9007452149777088E-2</c:v>
                </c:pt>
                <c:pt idx="1">
                  <c:v>1.9007452149777088E-2</c:v>
                </c:pt>
                <c:pt idx="2">
                  <c:v>1.9007452149777088E-2</c:v>
                </c:pt>
                <c:pt idx="3">
                  <c:v>1.9007452149777088E-2</c:v>
                </c:pt>
                <c:pt idx="4">
                  <c:v>1.9007452149777088E-2</c:v>
                </c:pt>
                <c:pt idx="5">
                  <c:v>1.9007452149777088E-2</c:v>
                </c:pt>
                <c:pt idx="6">
                  <c:v>1.9007452149777088E-2</c:v>
                </c:pt>
                <c:pt idx="7">
                  <c:v>1.9007452149777088E-2</c:v>
                </c:pt>
                <c:pt idx="8">
                  <c:v>1.9007452149777088E-2</c:v>
                </c:pt>
                <c:pt idx="9">
                  <c:v>1.9007452149777088E-2</c:v>
                </c:pt>
                <c:pt idx="10">
                  <c:v>1.9007452149777088E-2</c:v>
                </c:pt>
                <c:pt idx="11">
                  <c:v>1.9007452149777088E-2</c:v>
                </c:pt>
                <c:pt idx="12">
                  <c:v>1.9007452149777088E-2</c:v>
                </c:pt>
                <c:pt idx="13">
                  <c:v>1.9007452149777088E-2</c:v>
                </c:pt>
                <c:pt idx="14">
                  <c:v>1.9007452149777088E-2</c:v>
                </c:pt>
                <c:pt idx="15">
                  <c:v>1.9007452149777088E-2</c:v>
                </c:pt>
                <c:pt idx="16">
                  <c:v>1.9007452149777088E-2</c:v>
                </c:pt>
                <c:pt idx="17">
                  <c:v>1.9007452149777088E-2</c:v>
                </c:pt>
                <c:pt idx="18">
                  <c:v>1.9007452149777088E-2</c:v>
                </c:pt>
                <c:pt idx="19">
                  <c:v>1.9007452149777088E-2</c:v>
                </c:pt>
                <c:pt idx="20">
                  <c:v>1.9007452149777088E-2</c:v>
                </c:pt>
                <c:pt idx="21">
                  <c:v>1.9007452149777088E-2</c:v>
                </c:pt>
                <c:pt idx="22">
                  <c:v>1.9007452149777088E-2</c:v>
                </c:pt>
                <c:pt idx="23">
                  <c:v>1.9007452149777088E-2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4-41C5-9C6A-7282D604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32816"/>
        <c:axId val="1783734128"/>
      </c:lineChart>
      <c:catAx>
        <c:axId val="17837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4128"/>
        <c:crosses val="autoZero"/>
        <c:auto val="1"/>
        <c:lblAlgn val="ctr"/>
        <c:lblOffset val="100"/>
        <c:noMultiLvlLbl val="0"/>
      </c:catAx>
      <c:valAx>
        <c:axId val="178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1019175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14287</xdr:rowOff>
    </xdr:from>
    <xdr:to>
      <xdr:col>6</xdr:col>
      <xdr:colOff>866775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0</xdr:row>
      <xdr:rowOff>0</xdr:rowOff>
    </xdr:from>
    <xdr:to>
      <xdr:col>6</xdr:col>
      <xdr:colOff>847725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82"/>
  <sheetViews>
    <sheetView workbookViewId="0">
      <selection activeCell="P2" sqref="P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5.666666666666667</v>
      </c>
      <c r="R2" s="17">
        <f>AVERAGEIF(M1:M399,  O2, L1:L399)</f>
        <v>7.4421296296296284E-3</v>
      </c>
      <c r="S2" s="17">
        <f>AVERAGE($R$2:$R$25)</f>
        <v>1.8939797017379485E-2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5.666666666666667</v>
      </c>
      <c r="R3" s="17">
        <f>AVERAGEIF(M2:M400,  O3, L2:L400)</f>
        <v>1.1319444444444451E-2</v>
      </c>
      <c r="S3" s="17">
        <f t="shared" ref="S3:S25" si="1">AVERAGE($R$2:$R$25)</f>
        <v>1.8939797017379485E-2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5.666666666666667</v>
      </c>
      <c r="R4" s="17">
        <f>AVERAGEIF(M3:M401,  O4, L3:L401)</f>
        <v>1.3616898148148149E-2</v>
      </c>
      <c r="S4" s="17">
        <f t="shared" si="1"/>
        <v>1.8939797017379485E-2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3:L66" si="2">K5-J5</f>
        <v>2.5740740740740842E-2</v>
      </c>
      <c r="M5">
        <f t="shared" ref="M3:M66" si="3">HOUR(J5)</f>
        <v>21</v>
      </c>
      <c r="O5">
        <v>3</v>
      </c>
      <c r="P5">
        <f>COUNTIF(M:M,"3")</f>
        <v>4</v>
      </c>
      <c r="Q5">
        <f t="shared" si="0"/>
        <v>5.666666666666667</v>
      </c>
      <c r="R5" s="17">
        <f>AVERAGEIF(M4:M402,  O5, L4:L402)</f>
        <v>1.4418402777777783E-2</v>
      </c>
      <c r="S5" s="17">
        <f t="shared" si="1"/>
        <v>1.8939797017379485E-2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1702</v>
      </c>
      <c r="L6" s="17">
        <f t="shared" si="2"/>
        <v>1.5428240740740562E-2</v>
      </c>
      <c r="M6">
        <f t="shared" si="3"/>
        <v>23</v>
      </c>
      <c r="O6">
        <v>4</v>
      </c>
      <c r="P6">
        <f>COUNTIF(M:M,"4")</f>
        <v>6</v>
      </c>
      <c r="Q6">
        <f t="shared" si="0"/>
        <v>5.666666666666667</v>
      </c>
      <c r="R6" s="17">
        <f>AVERAGEIF(M5:M403,  O6, L5:L403)</f>
        <v>2.0281635802469136E-2</v>
      </c>
      <c r="S6" s="17">
        <f t="shared" si="1"/>
        <v>1.8939797017379485E-2</v>
      </c>
    </row>
    <row r="7" spans="1:19" x14ac:dyDescent="0.25">
      <c r="A7" s="11"/>
      <c r="B7" s="12"/>
      <c r="C7" s="9" t="s">
        <v>23</v>
      </c>
      <c r="D7" s="9" t="s">
        <v>24</v>
      </c>
      <c r="E7" s="9" t="s">
        <v>24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5</v>
      </c>
      <c r="Q7">
        <f t="shared" si="0"/>
        <v>5.666666666666667</v>
      </c>
      <c r="R7" s="17">
        <f>AVERAGEIF(M6:M404,  O7, L6:L404)</f>
        <v>1.5981481481481475E-2</v>
      </c>
      <c r="S7" s="17">
        <f t="shared" si="1"/>
        <v>1.8939797017379485E-2</v>
      </c>
    </row>
    <row r="8" spans="1:19" x14ac:dyDescent="0.25">
      <c r="A8" s="11"/>
      <c r="B8" s="12"/>
      <c r="C8" s="12"/>
      <c r="D8" s="12"/>
      <c r="E8" s="12"/>
      <c r="F8" s="12"/>
      <c r="G8" s="9" t="s">
        <v>25</v>
      </c>
      <c r="H8" s="9" t="s">
        <v>17</v>
      </c>
      <c r="I8" s="3" t="s">
        <v>18</v>
      </c>
      <c r="J8" s="13" t="s">
        <v>26</v>
      </c>
      <c r="K8" s="14" t="s">
        <v>27</v>
      </c>
      <c r="L8" s="17">
        <f t="shared" si="2"/>
        <v>2.7673611111111107E-2</v>
      </c>
      <c r="M8">
        <f t="shared" si="3"/>
        <v>11</v>
      </c>
      <c r="O8">
        <v>6</v>
      </c>
      <c r="P8">
        <f>COUNTIF(M:M,"6")</f>
        <v>3</v>
      </c>
      <c r="Q8">
        <f t="shared" si="0"/>
        <v>5.666666666666667</v>
      </c>
      <c r="R8" s="17">
        <f>AVERAGEIF(M7:M405,  O8, L7:L405)</f>
        <v>1.4128086419753086E-2</v>
      </c>
      <c r="S8" s="17">
        <f t="shared" si="1"/>
        <v>1.8939797017379485E-2</v>
      </c>
    </row>
    <row r="9" spans="1:19" x14ac:dyDescent="0.25">
      <c r="A9" s="11"/>
      <c r="B9" s="12"/>
      <c r="C9" s="12"/>
      <c r="D9" s="12"/>
      <c r="E9" s="12"/>
      <c r="F9" s="12"/>
      <c r="G9" s="9" t="s">
        <v>28</v>
      </c>
      <c r="H9" s="9" t="s">
        <v>17</v>
      </c>
      <c r="I9" s="3" t="s">
        <v>18</v>
      </c>
      <c r="J9" s="13" t="s">
        <v>29</v>
      </c>
      <c r="K9" s="14" t="s">
        <v>30</v>
      </c>
      <c r="L9" s="17">
        <f t="shared" si="2"/>
        <v>3.1412037037036988E-2</v>
      </c>
      <c r="M9">
        <f t="shared" si="3"/>
        <v>15</v>
      </c>
      <c r="O9">
        <v>7</v>
      </c>
      <c r="P9">
        <f>COUNTIF(M:M,"7")</f>
        <v>5</v>
      </c>
      <c r="Q9">
        <f t="shared" si="0"/>
        <v>5.666666666666667</v>
      </c>
      <c r="R9" s="17">
        <f>AVERAGEIF(M8:M406,  O9, L8:L406)</f>
        <v>1.5543981481481483E-2</v>
      </c>
      <c r="S9" s="17">
        <f t="shared" si="1"/>
        <v>1.8939797017379485E-2</v>
      </c>
    </row>
    <row r="10" spans="1:19" x14ac:dyDescent="0.25">
      <c r="A10" s="11"/>
      <c r="B10" s="12"/>
      <c r="C10" s="9" t="s">
        <v>31</v>
      </c>
      <c r="D10" s="9" t="s">
        <v>32</v>
      </c>
      <c r="E10" s="9" t="s">
        <v>32</v>
      </c>
      <c r="F10" s="9" t="s">
        <v>15</v>
      </c>
      <c r="G10" s="9" t="s">
        <v>33</v>
      </c>
      <c r="H10" s="9" t="s">
        <v>17</v>
      </c>
      <c r="I10" s="3" t="s">
        <v>18</v>
      </c>
      <c r="J10" s="13" t="s">
        <v>34</v>
      </c>
      <c r="K10" s="14" t="s">
        <v>35</v>
      </c>
      <c r="L10" s="17">
        <f t="shared" si="2"/>
        <v>1.7893518518518503E-2</v>
      </c>
      <c r="M10">
        <f t="shared" si="3"/>
        <v>9</v>
      </c>
      <c r="O10">
        <v>8</v>
      </c>
      <c r="P10">
        <f>COUNTIF(M:M,"8")</f>
        <v>11</v>
      </c>
      <c r="Q10">
        <f t="shared" si="0"/>
        <v>5.666666666666667</v>
      </c>
      <c r="R10" s="17">
        <f>AVERAGEIF(M9:M407,  O10, L9:L407)</f>
        <v>2.2125420875420895E-2</v>
      </c>
      <c r="S10" s="17">
        <f t="shared" si="1"/>
        <v>1.8939797017379485E-2</v>
      </c>
    </row>
    <row r="11" spans="1:19" x14ac:dyDescent="0.25">
      <c r="A11" s="11"/>
      <c r="B11" s="12"/>
      <c r="C11" s="9" t="s">
        <v>36</v>
      </c>
      <c r="D11" s="9" t="s">
        <v>37</v>
      </c>
      <c r="E11" s="9" t="s">
        <v>37</v>
      </c>
      <c r="F11" s="9" t="s">
        <v>15</v>
      </c>
      <c r="G11" s="9" t="s">
        <v>38</v>
      </c>
      <c r="H11" s="9" t="s">
        <v>17</v>
      </c>
      <c r="I11" s="3" t="s">
        <v>18</v>
      </c>
      <c r="J11" s="13" t="s">
        <v>39</v>
      </c>
      <c r="K11" s="14" t="s">
        <v>40</v>
      </c>
      <c r="L11" s="17">
        <f t="shared" si="2"/>
        <v>4.0879629629629655E-2</v>
      </c>
      <c r="M11">
        <f t="shared" si="3"/>
        <v>14</v>
      </c>
      <c r="O11">
        <v>9</v>
      </c>
      <c r="P11">
        <f>COUNTIF(M:M,"9")</f>
        <v>10</v>
      </c>
      <c r="Q11">
        <f t="shared" si="0"/>
        <v>5.666666666666667</v>
      </c>
      <c r="R11" s="17">
        <f>AVERAGEIF(M10:M408,  O11, L10:L408)</f>
        <v>2.2135416666666675E-2</v>
      </c>
      <c r="S11" s="17">
        <f t="shared" si="1"/>
        <v>1.8939797017379485E-2</v>
      </c>
    </row>
    <row r="12" spans="1:19" x14ac:dyDescent="0.25">
      <c r="A12" s="11"/>
      <c r="B12" s="12"/>
      <c r="C12" s="9" t="s">
        <v>41</v>
      </c>
      <c r="D12" s="9" t="s">
        <v>42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5.666666666666667</v>
      </c>
      <c r="R12" s="17">
        <f>AVERAGEIF(M11:M409,  O12, L11:L409)</f>
        <v>1.8820891203703713E-2</v>
      </c>
      <c r="S12" s="17">
        <f t="shared" si="1"/>
        <v>1.8939797017379485E-2</v>
      </c>
    </row>
    <row r="13" spans="1:19" x14ac:dyDescent="0.25">
      <c r="A13" s="11"/>
      <c r="B13" s="12"/>
      <c r="C13" s="12"/>
      <c r="D13" s="12"/>
      <c r="E13" s="9" t="s">
        <v>43</v>
      </c>
      <c r="F13" s="9" t="s">
        <v>15</v>
      </c>
      <c r="G13" s="9" t="s">
        <v>44</v>
      </c>
      <c r="H13" s="9" t="s">
        <v>45</v>
      </c>
      <c r="I13" s="3" t="s">
        <v>18</v>
      </c>
      <c r="J13" s="13" t="s">
        <v>46</v>
      </c>
      <c r="K13" s="14" t="s">
        <v>47</v>
      </c>
      <c r="L13" s="17">
        <f t="shared" si="2"/>
        <v>1.8784722222222383E-2</v>
      </c>
      <c r="M13">
        <f t="shared" si="3"/>
        <v>21</v>
      </c>
      <c r="O13">
        <v>11</v>
      </c>
      <c r="P13">
        <f>COUNTIF(M:M,"11")</f>
        <v>12</v>
      </c>
      <c r="Q13">
        <f t="shared" si="0"/>
        <v>5.666666666666667</v>
      </c>
      <c r="R13" s="17">
        <f>AVERAGEIF(M12:M410,  O13, L12:L410)</f>
        <v>2.6725589225589232E-2</v>
      </c>
      <c r="S13" s="17">
        <f t="shared" si="1"/>
        <v>1.8939797017379485E-2</v>
      </c>
    </row>
    <row r="14" spans="1:19" x14ac:dyDescent="0.25">
      <c r="A14" s="11"/>
      <c r="B14" s="12"/>
      <c r="C14" s="12"/>
      <c r="D14" s="12"/>
      <c r="E14" s="9" t="s">
        <v>42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11</v>
      </c>
      <c r="Q14">
        <f t="shared" si="0"/>
        <v>5.666666666666667</v>
      </c>
      <c r="R14" s="17">
        <f>AVERAGEIF(M13:M411,  O14, L13:L411)</f>
        <v>2.4829545454545431E-2</v>
      </c>
      <c r="S14" s="17">
        <f t="shared" si="1"/>
        <v>1.8939797017379485E-2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2"/>
        <v>2.2442129629629604E-2</v>
      </c>
      <c r="M15">
        <f t="shared" si="3"/>
        <v>9</v>
      </c>
      <c r="O15">
        <v>13</v>
      </c>
      <c r="P15">
        <f>COUNTIF(M:M,"13")</f>
        <v>12</v>
      </c>
      <c r="Q15">
        <f t="shared" si="0"/>
        <v>5.666666666666667</v>
      </c>
      <c r="R15" s="17">
        <f>AVERAGEIF(M14:M412,  O15, L14:L412)</f>
        <v>3.4291087962962957E-2</v>
      </c>
      <c r="S15" s="17">
        <f t="shared" si="1"/>
        <v>1.8939797017379485E-2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</v>
      </c>
      <c r="H16" s="9" t="s">
        <v>17</v>
      </c>
      <c r="I16" s="3" t="s">
        <v>18</v>
      </c>
      <c r="J16" s="13" t="s">
        <v>52</v>
      </c>
      <c r="K16" s="14" t="s">
        <v>53</v>
      </c>
      <c r="L16" s="17">
        <f t="shared" si="2"/>
        <v>4.6875E-2</v>
      </c>
      <c r="M16">
        <f t="shared" si="3"/>
        <v>13</v>
      </c>
      <c r="O16">
        <v>14</v>
      </c>
      <c r="P16">
        <f>COUNTIF(M:M,"14")</f>
        <v>6</v>
      </c>
      <c r="Q16">
        <f t="shared" si="0"/>
        <v>5.666666666666667</v>
      </c>
      <c r="R16" s="17">
        <f>AVERAGEIF(M15:M413,  O16, L15:L413)</f>
        <v>3.5837962962962974E-2</v>
      </c>
      <c r="S16" s="17">
        <f t="shared" si="1"/>
        <v>1.8939797017379485E-2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</v>
      </c>
      <c r="H17" s="9" t="s">
        <v>17</v>
      </c>
      <c r="I17" s="3" t="s">
        <v>18</v>
      </c>
      <c r="J17" s="13" t="s">
        <v>55</v>
      </c>
      <c r="K17" s="14" t="s">
        <v>56</v>
      </c>
      <c r="L17" s="17">
        <f t="shared" si="2"/>
        <v>2.5289351851851882E-2</v>
      </c>
      <c r="M17">
        <f t="shared" si="3"/>
        <v>17</v>
      </c>
      <c r="O17">
        <v>15</v>
      </c>
      <c r="P17">
        <f>COUNTIF(M:M,"15")</f>
        <v>7</v>
      </c>
      <c r="Q17">
        <f t="shared" si="0"/>
        <v>5.666666666666667</v>
      </c>
      <c r="R17" s="17">
        <f>AVERAGEIF(M16:M414,  O17, L16:L414)</f>
        <v>2.4930555555555567E-2</v>
      </c>
      <c r="S17" s="17">
        <f t="shared" si="1"/>
        <v>1.8939797017379485E-2</v>
      </c>
    </row>
    <row r="18" spans="1:19" x14ac:dyDescent="0.25">
      <c r="A18" s="11"/>
      <c r="B18" s="12"/>
      <c r="C18" s="9" t="s">
        <v>57</v>
      </c>
      <c r="D18" s="9" t="s">
        <v>58</v>
      </c>
      <c r="E18" s="9" t="s">
        <v>58</v>
      </c>
      <c r="F18" s="9" t="s">
        <v>15</v>
      </c>
      <c r="G18" s="9" t="s">
        <v>59</v>
      </c>
      <c r="H18" s="9" t="s">
        <v>17</v>
      </c>
      <c r="I18" s="3" t="s">
        <v>18</v>
      </c>
      <c r="J18" s="13" t="s">
        <v>60</v>
      </c>
      <c r="K18" s="14" t="s">
        <v>61</v>
      </c>
      <c r="L18" s="17">
        <f t="shared" si="2"/>
        <v>4.355324074074074E-2</v>
      </c>
      <c r="M18">
        <f t="shared" si="3"/>
        <v>14</v>
      </c>
      <c r="O18">
        <v>16</v>
      </c>
      <c r="P18">
        <f>COUNTIF(M:M,"16")</f>
        <v>7</v>
      </c>
      <c r="Q18">
        <f t="shared" si="0"/>
        <v>5.666666666666667</v>
      </c>
      <c r="R18" s="17">
        <f>AVERAGEIF(M17:M415,  O18, L17:L415)</f>
        <v>2.0018187830687872E-2</v>
      </c>
      <c r="S18" s="17">
        <f t="shared" si="1"/>
        <v>1.8939797017379485E-2</v>
      </c>
    </row>
    <row r="19" spans="1:19" x14ac:dyDescent="0.25">
      <c r="A19" s="3" t="s">
        <v>62</v>
      </c>
      <c r="B19" s="9" t="s">
        <v>63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7</v>
      </c>
      <c r="Q19">
        <f t="shared" si="0"/>
        <v>5.666666666666667</v>
      </c>
      <c r="R19" s="17">
        <f>AVERAGEIF(M18:M416,  O19, L18:L416)</f>
        <v>1.6641589506172838E-2</v>
      </c>
      <c r="S19" s="17">
        <f t="shared" si="1"/>
        <v>1.8939797017379485E-2</v>
      </c>
    </row>
    <row r="20" spans="1:19" x14ac:dyDescent="0.25">
      <c r="A20" s="11"/>
      <c r="B20" s="12"/>
      <c r="C20" s="9" t="s">
        <v>64</v>
      </c>
      <c r="D20" s="9" t="s">
        <v>65</v>
      </c>
      <c r="E20" s="9" t="s">
        <v>65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5.666666666666667</v>
      </c>
      <c r="R20" s="17">
        <f>AVERAGEIF(M19:M417,  O20, L19:L417)</f>
        <v>1.6473765432098737E-2</v>
      </c>
      <c r="S20" s="17">
        <f t="shared" si="1"/>
        <v>1.8939797017379485E-2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66</v>
      </c>
      <c r="H21" s="9" t="s">
        <v>17</v>
      </c>
      <c r="I21" s="3" t="s">
        <v>18</v>
      </c>
      <c r="J21" s="13" t="s">
        <v>67</v>
      </c>
      <c r="K21" s="14" t="s">
        <v>68</v>
      </c>
      <c r="L21" s="17">
        <f t="shared" si="2"/>
        <v>1.88194444444445E-2</v>
      </c>
      <c r="M21">
        <f t="shared" si="3"/>
        <v>8</v>
      </c>
      <c r="O21">
        <v>19</v>
      </c>
      <c r="P21">
        <f>COUNTIF(M:M,"19")</f>
        <v>2</v>
      </c>
      <c r="Q21">
        <f t="shared" si="0"/>
        <v>5.666666666666667</v>
      </c>
      <c r="R21" s="17">
        <f>AVERAGEIF(M20:M418,  O21, L20:L418)</f>
        <v>2.1510416666666643E-2</v>
      </c>
      <c r="S21" s="17">
        <f t="shared" si="1"/>
        <v>1.8939797017379485E-2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69</v>
      </c>
      <c r="H22" s="9" t="s">
        <v>17</v>
      </c>
      <c r="I22" s="3" t="s">
        <v>18</v>
      </c>
      <c r="J22" s="13" t="s">
        <v>70</v>
      </c>
      <c r="K22" s="14" t="s">
        <v>71</v>
      </c>
      <c r="L22" s="17">
        <f t="shared" si="2"/>
        <v>2.4386574074074074E-2</v>
      </c>
      <c r="M22">
        <f t="shared" si="3"/>
        <v>12</v>
      </c>
      <c r="O22">
        <v>20</v>
      </c>
      <c r="P22">
        <f>COUNTIF(M:M,"20")</f>
        <v>2</v>
      </c>
      <c r="Q22">
        <f t="shared" si="0"/>
        <v>5.666666666666667</v>
      </c>
      <c r="R22" s="17">
        <f>AVERAGEIF(M21:M419,  O22, L21:L419)</f>
        <v>1.3865740740740762E-2</v>
      </c>
      <c r="S22" s="17">
        <f t="shared" si="1"/>
        <v>1.8939797017379485E-2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5</v>
      </c>
      <c r="Q23">
        <f t="shared" si="0"/>
        <v>5.666666666666667</v>
      </c>
      <c r="R23" s="17">
        <f>AVERAGEIF(M22:M420,  O23, L22:L420)</f>
        <v>2.2673611111111065E-2</v>
      </c>
      <c r="S23" s="17">
        <f t="shared" si="1"/>
        <v>1.8939797017379485E-2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72</v>
      </c>
      <c r="H24" s="9" t="s">
        <v>17</v>
      </c>
      <c r="I24" s="3" t="s">
        <v>18</v>
      </c>
      <c r="J24" s="13" t="s">
        <v>73</v>
      </c>
      <c r="K24" s="14" t="s">
        <v>74</v>
      </c>
      <c r="L24" s="17">
        <f t="shared" si="2"/>
        <v>2.3391203703703622E-2</v>
      </c>
      <c r="M24">
        <f t="shared" si="3"/>
        <v>13</v>
      </c>
      <c r="O24">
        <v>22</v>
      </c>
      <c r="P24">
        <f>COUNTIF(M:M,"22")</f>
        <v>0</v>
      </c>
      <c r="Q24">
        <f t="shared" si="0"/>
        <v>5.666666666666667</v>
      </c>
      <c r="R24" s="17">
        <v>0</v>
      </c>
      <c r="S24" s="17">
        <f t="shared" si="1"/>
        <v>1.8939797017379485E-2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75</v>
      </c>
      <c r="H25" s="9" t="s">
        <v>17</v>
      </c>
      <c r="I25" s="3" t="s">
        <v>18</v>
      </c>
      <c r="J25" s="13" t="s">
        <v>76</v>
      </c>
      <c r="K25" s="14" t="s">
        <v>77</v>
      </c>
      <c r="L25" s="17">
        <f t="shared" si="2"/>
        <v>2.9525462962962989E-2</v>
      </c>
      <c r="M25">
        <f t="shared" si="3"/>
        <v>15</v>
      </c>
      <c r="O25">
        <v>23</v>
      </c>
      <c r="P25">
        <f>COUNTIF(M:M,"23")</f>
        <v>5</v>
      </c>
      <c r="Q25">
        <f t="shared" si="0"/>
        <v>5.666666666666667</v>
      </c>
      <c r="R25" s="17">
        <f>AVERAGEIF(M24:M422,  O25, L24:L422)</f>
        <v>2.0943287037037073E-2</v>
      </c>
      <c r="S25" s="17">
        <f t="shared" si="1"/>
        <v>1.8939797017379485E-2</v>
      </c>
    </row>
    <row r="26" spans="1:19" x14ac:dyDescent="0.25">
      <c r="A26" s="11"/>
      <c r="B26" s="12"/>
      <c r="C26" s="9" t="s">
        <v>23</v>
      </c>
      <c r="D26" s="9" t="s">
        <v>24</v>
      </c>
      <c r="E26" s="9" t="s">
        <v>24</v>
      </c>
      <c r="F26" s="9" t="s">
        <v>15</v>
      </c>
      <c r="G26" s="9" t="s">
        <v>78</v>
      </c>
      <c r="H26" s="9" t="s">
        <v>17</v>
      </c>
      <c r="I26" s="3" t="s">
        <v>18</v>
      </c>
      <c r="J26" s="13" t="s">
        <v>79</v>
      </c>
      <c r="K26" s="14" t="s">
        <v>80</v>
      </c>
      <c r="L26" s="17">
        <f t="shared" si="2"/>
        <v>4.0590277777777795E-2</v>
      </c>
      <c r="M26">
        <f t="shared" si="3"/>
        <v>13</v>
      </c>
    </row>
    <row r="27" spans="1:19" x14ac:dyDescent="0.25">
      <c r="A27" s="11"/>
      <c r="B27" s="12"/>
      <c r="C27" s="9" t="s">
        <v>81</v>
      </c>
      <c r="D27" s="9" t="s">
        <v>82</v>
      </c>
      <c r="E27" s="10" t="s">
        <v>12</v>
      </c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9" t="s">
        <v>82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83</v>
      </c>
      <c r="H29" s="9" t="s">
        <v>17</v>
      </c>
      <c r="I29" s="3" t="s">
        <v>18</v>
      </c>
      <c r="J29" s="13" t="s">
        <v>84</v>
      </c>
      <c r="K29" s="14" t="s">
        <v>85</v>
      </c>
      <c r="L29" s="17">
        <f t="shared" si="2"/>
        <v>1.5960648148148154E-2</v>
      </c>
      <c r="M29">
        <f t="shared" si="3"/>
        <v>4</v>
      </c>
    </row>
    <row r="30" spans="1:19" x14ac:dyDescent="0.25">
      <c r="A30" s="11"/>
      <c r="B30" s="12"/>
      <c r="C30" s="12"/>
      <c r="D30" s="12"/>
      <c r="E30" s="12"/>
      <c r="F30" s="12"/>
      <c r="G30" s="9" t="s">
        <v>86</v>
      </c>
      <c r="H30" s="9" t="s">
        <v>17</v>
      </c>
      <c r="I30" s="3" t="s">
        <v>18</v>
      </c>
      <c r="J30" s="13" t="s">
        <v>87</v>
      </c>
      <c r="K30" s="14" t="s">
        <v>88</v>
      </c>
      <c r="L30" s="17">
        <f t="shared" si="2"/>
        <v>1.4097222222222205E-2</v>
      </c>
      <c r="M30">
        <f t="shared" si="3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89</v>
      </c>
      <c r="H31" s="9" t="s">
        <v>17</v>
      </c>
      <c r="I31" s="3" t="s">
        <v>18</v>
      </c>
      <c r="J31" s="13" t="s">
        <v>90</v>
      </c>
      <c r="K31" s="14" t="s">
        <v>91</v>
      </c>
      <c r="L31" s="17">
        <f t="shared" si="2"/>
        <v>1.5671296296296322E-2</v>
      </c>
      <c r="M31">
        <f t="shared" si="3"/>
        <v>10</v>
      </c>
    </row>
    <row r="32" spans="1:19" x14ac:dyDescent="0.25">
      <c r="A32" s="11"/>
      <c r="B32" s="12"/>
      <c r="C32" s="12"/>
      <c r="D32" s="12"/>
      <c r="E32" s="9" t="s">
        <v>92</v>
      </c>
      <c r="F32" s="9" t="s">
        <v>15</v>
      </c>
      <c r="G32" s="10" t="s">
        <v>12</v>
      </c>
      <c r="H32" s="5"/>
      <c r="I32" s="6"/>
      <c r="J32" s="7"/>
      <c r="K32" s="8"/>
      <c r="L32" s="17">
        <f t="shared" si="2"/>
        <v>0</v>
      </c>
    </row>
    <row r="33" spans="1:13" x14ac:dyDescent="0.25">
      <c r="A33" s="11"/>
      <c r="B33" s="12"/>
      <c r="C33" s="12"/>
      <c r="D33" s="12"/>
      <c r="E33" s="12"/>
      <c r="F33" s="12"/>
      <c r="G33" s="9" t="s">
        <v>93</v>
      </c>
      <c r="H33" s="9" t="s">
        <v>17</v>
      </c>
      <c r="I33" s="3" t="s">
        <v>18</v>
      </c>
      <c r="J33" s="13" t="s">
        <v>94</v>
      </c>
      <c r="K33" s="14" t="s">
        <v>95</v>
      </c>
      <c r="L33" s="17">
        <f t="shared" si="2"/>
        <v>1.3854166666666667E-2</v>
      </c>
      <c r="M33">
        <f t="shared" si="3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96</v>
      </c>
      <c r="H34" s="9" t="s">
        <v>17</v>
      </c>
      <c r="I34" s="3" t="s">
        <v>18</v>
      </c>
      <c r="J34" s="13" t="s">
        <v>97</v>
      </c>
      <c r="K34" s="14" t="s">
        <v>98</v>
      </c>
      <c r="L34" s="17">
        <f t="shared" si="2"/>
        <v>2.0474537037037055E-2</v>
      </c>
      <c r="M34">
        <f t="shared" si="3"/>
        <v>13</v>
      </c>
    </row>
    <row r="35" spans="1:13" x14ac:dyDescent="0.25">
      <c r="A35" s="11"/>
      <c r="B35" s="12"/>
      <c r="C35" s="12"/>
      <c r="D35" s="12"/>
      <c r="E35" s="12"/>
      <c r="F35" s="12"/>
      <c r="G35" s="9" t="s">
        <v>99</v>
      </c>
      <c r="H35" s="9" t="s">
        <v>17</v>
      </c>
      <c r="I35" s="3" t="s">
        <v>18</v>
      </c>
      <c r="J35" s="13" t="s">
        <v>100</v>
      </c>
      <c r="K35" s="14" t="s">
        <v>101</v>
      </c>
      <c r="L35" s="17">
        <f t="shared" si="2"/>
        <v>1.3310185185185119E-2</v>
      </c>
      <c r="M35">
        <f t="shared" si="3"/>
        <v>17</v>
      </c>
    </row>
    <row r="36" spans="1:13" x14ac:dyDescent="0.25">
      <c r="A36" s="11"/>
      <c r="B36" s="12"/>
      <c r="C36" s="12"/>
      <c r="D36" s="12"/>
      <c r="E36" s="12"/>
      <c r="F36" s="12"/>
      <c r="G36" s="9" t="s">
        <v>102</v>
      </c>
      <c r="H36" s="9" t="s">
        <v>17</v>
      </c>
      <c r="I36" s="3" t="s">
        <v>18</v>
      </c>
      <c r="J36" s="13" t="s">
        <v>103</v>
      </c>
      <c r="K36" s="14" t="s">
        <v>104</v>
      </c>
      <c r="L36" s="17">
        <f t="shared" si="2"/>
        <v>1.2488425925925917E-2</v>
      </c>
      <c r="M36">
        <f t="shared" si="3"/>
        <v>21</v>
      </c>
    </row>
    <row r="37" spans="1:13" x14ac:dyDescent="0.25">
      <c r="A37" s="11"/>
      <c r="B37" s="12"/>
      <c r="C37" s="9" t="s">
        <v>31</v>
      </c>
      <c r="D37" s="9" t="s">
        <v>32</v>
      </c>
      <c r="E37" s="9" t="s">
        <v>32</v>
      </c>
      <c r="F37" s="9" t="s">
        <v>15</v>
      </c>
      <c r="G37" s="9" t="s">
        <v>105</v>
      </c>
      <c r="H37" s="9" t="s">
        <v>17</v>
      </c>
      <c r="I37" s="3" t="s">
        <v>18</v>
      </c>
      <c r="J37" s="13" t="s">
        <v>106</v>
      </c>
      <c r="K37" s="14" t="s">
        <v>107</v>
      </c>
      <c r="L37" s="17">
        <f t="shared" si="2"/>
        <v>2.4976851851851833E-2</v>
      </c>
      <c r="M37">
        <f t="shared" si="3"/>
        <v>12</v>
      </c>
    </row>
    <row r="38" spans="1:13" x14ac:dyDescent="0.25">
      <c r="A38" s="11"/>
      <c r="B38" s="12"/>
      <c r="C38" s="9" t="s">
        <v>36</v>
      </c>
      <c r="D38" s="9" t="s">
        <v>37</v>
      </c>
      <c r="E38" s="9" t="s">
        <v>37</v>
      </c>
      <c r="F38" s="9" t="s">
        <v>15</v>
      </c>
      <c r="G38" s="9" t="s">
        <v>108</v>
      </c>
      <c r="H38" s="9" t="s">
        <v>17</v>
      </c>
      <c r="I38" s="3" t="s">
        <v>18</v>
      </c>
      <c r="J38" s="13" t="s">
        <v>109</v>
      </c>
      <c r="K38" s="14" t="s">
        <v>110</v>
      </c>
      <c r="L38" s="17">
        <f t="shared" si="2"/>
        <v>2.7071759259259198E-2</v>
      </c>
      <c r="M38">
        <f t="shared" si="3"/>
        <v>16</v>
      </c>
    </row>
    <row r="39" spans="1:13" x14ac:dyDescent="0.25">
      <c r="A39" s="11"/>
      <c r="B39" s="12"/>
      <c r="C39" s="9" t="s">
        <v>111</v>
      </c>
      <c r="D39" s="9" t="s">
        <v>112</v>
      </c>
      <c r="E39" s="9" t="s">
        <v>112</v>
      </c>
      <c r="F39" s="9" t="s">
        <v>15</v>
      </c>
      <c r="G39" s="10" t="s">
        <v>12</v>
      </c>
      <c r="H39" s="5"/>
      <c r="I39" s="6"/>
      <c r="J39" s="7"/>
      <c r="K39" s="8"/>
      <c r="L39" s="17">
        <f t="shared" si="2"/>
        <v>0</v>
      </c>
      <c r="M39">
        <f t="shared" si="3"/>
        <v>0</v>
      </c>
    </row>
    <row r="40" spans="1:13" x14ac:dyDescent="0.25">
      <c r="A40" s="11"/>
      <c r="B40" s="12"/>
      <c r="C40" s="12"/>
      <c r="D40" s="12"/>
      <c r="E40" s="12"/>
      <c r="F40" s="12"/>
      <c r="G40" s="9" t="s">
        <v>113</v>
      </c>
      <c r="H40" s="9" t="s">
        <v>17</v>
      </c>
      <c r="I40" s="3" t="s">
        <v>18</v>
      </c>
      <c r="J40" s="13" t="s">
        <v>114</v>
      </c>
      <c r="K40" s="14" t="s">
        <v>115</v>
      </c>
      <c r="L40" s="17">
        <f t="shared" si="2"/>
        <v>1.7696759259259176E-2</v>
      </c>
      <c r="M40">
        <f t="shared" si="3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116</v>
      </c>
      <c r="H41" s="9" t="s">
        <v>17</v>
      </c>
      <c r="I41" s="3" t="s">
        <v>18</v>
      </c>
      <c r="J41" s="13" t="s">
        <v>117</v>
      </c>
      <c r="K41" s="14" t="s">
        <v>118</v>
      </c>
      <c r="L41" s="17">
        <f t="shared" si="2"/>
        <v>2.2905092592592657E-2</v>
      </c>
      <c r="M41">
        <f t="shared" si="3"/>
        <v>21</v>
      </c>
    </row>
    <row r="42" spans="1:13" x14ac:dyDescent="0.25">
      <c r="A42" s="3" t="s">
        <v>119</v>
      </c>
      <c r="B42" s="9" t="s">
        <v>120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121</v>
      </c>
      <c r="D43" s="9" t="s">
        <v>122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122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123</v>
      </c>
      <c r="H45" s="9" t="s">
        <v>124</v>
      </c>
      <c r="I45" s="3" t="s">
        <v>18</v>
      </c>
      <c r="J45" s="13" t="s">
        <v>125</v>
      </c>
      <c r="K45" s="14" t="s">
        <v>126</v>
      </c>
      <c r="L45" s="17">
        <f t="shared" si="2"/>
        <v>2.393518518518517E-2</v>
      </c>
      <c r="M45">
        <f t="shared" si="3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127</v>
      </c>
      <c r="H46" s="9" t="s">
        <v>124</v>
      </c>
      <c r="I46" s="3" t="s">
        <v>18</v>
      </c>
      <c r="J46" s="13" t="s">
        <v>128</v>
      </c>
      <c r="K46" s="14" t="s">
        <v>129</v>
      </c>
      <c r="L46" s="17">
        <f t="shared" si="2"/>
        <v>1.7789351851851931E-2</v>
      </c>
      <c r="M46">
        <f t="shared" si="3"/>
        <v>12</v>
      </c>
    </row>
    <row r="47" spans="1:13" x14ac:dyDescent="0.25">
      <c r="A47" s="11"/>
      <c r="B47" s="12"/>
      <c r="C47" s="12"/>
      <c r="D47" s="12"/>
      <c r="E47" s="12"/>
      <c r="F47" s="12"/>
      <c r="G47" s="9" t="s">
        <v>130</v>
      </c>
      <c r="H47" s="9" t="s">
        <v>124</v>
      </c>
      <c r="I47" s="3" t="s">
        <v>18</v>
      </c>
      <c r="J47" s="13" t="s">
        <v>131</v>
      </c>
      <c r="K47" s="14" t="s">
        <v>132</v>
      </c>
      <c r="L47" s="17">
        <f t="shared" si="2"/>
        <v>1.2997685185185182E-2</v>
      </c>
      <c r="M47">
        <f t="shared" si="3"/>
        <v>16</v>
      </c>
    </row>
    <row r="48" spans="1:13" x14ac:dyDescent="0.25">
      <c r="A48" s="11"/>
      <c r="B48" s="12"/>
      <c r="C48" s="12"/>
      <c r="D48" s="12"/>
      <c r="E48" s="12"/>
      <c r="F48" s="12"/>
      <c r="G48" s="9" t="s">
        <v>133</v>
      </c>
      <c r="H48" s="9" t="s">
        <v>124</v>
      </c>
      <c r="I48" s="3" t="s">
        <v>18</v>
      </c>
      <c r="J48" s="13" t="s">
        <v>134</v>
      </c>
      <c r="K48" s="14" t="s">
        <v>135</v>
      </c>
      <c r="L48" s="17">
        <f t="shared" si="2"/>
        <v>1.5555555555555545E-2</v>
      </c>
      <c r="M48">
        <f t="shared" si="3"/>
        <v>19</v>
      </c>
    </row>
    <row r="49" spans="1:13" x14ac:dyDescent="0.25">
      <c r="A49" s="11"/>
      <c r="B49" s="12"/>
      <c r="C49" s="12"/>
      <c r="D49" s="12"/>
      <c r="E49" s="12"/>
      <c r="F49" s="12"/>
      <c r="G49" s="9" t="s">
        <v>136</v>
      </c>
      <c r="H49" s="9" t="s">
        <v>124</v>
      </c>
      <c r="I49" s="3" t="s">
        <v>18</v>
      </c>
      <c r="J49" s="13" t="s">
        <v>137</v>
      </c>
      <c r="K49" s="14" t="s">
        <v>138</v>
      </c>
      <c r="L49" s="17">
        <f t="shared" si="2"/>
        <v>1.3969907407407445E-2</v>
      </c>
      <c r="M49">
        <f t="shared" si="3"/>
        <v>23</v>
      </c>
    </row>
    <row r="50" spans="1:13" x14ac:dyDescent="0.25">
      <c r="A50" s="11"/>
      <c r="B50" s="12"/>
      <c r="C50" s="12"/>
      <c r="D50" s="12"/>
      <c r="E50" s="9" t="s">
        <v>139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140</v>
      </c>
      <c r="H51" s="9" t="s">
        <v>141</v>
      </c>
      <c r="I51" s="3" t="s">
        <v>18</v>
      </c>
      <c r="J51" s="13" t="s">
        <v>142</v>
      </c>
      <c r="K51" s="14" t="s">
        <v>143</v>
      </c>
      <c r="L51" s="17">
        <f t="shared" si="2"/>
        <v>1.5509259259259264E-2</v>
      </c>
      <c r="M51">
        <f t="shared" si="3"/>
        <v>2</v>
      </c>
    </row>
    <row r="52" spans="1:13" x14ac:dyDescent="0.25">
      <c r="A52" s="11"/>
      <c r="B52" s="12"/>
      <c r="C52" s="12"/>
      <c r="D52" s="12"/>
      <c r="E52" s="12"/>
      <c r="F52" s="12"/>
      <c r="G52" s="9" t="s">
        <v>144</v>
      </c>
      <c r="H52" s="9" t="s">
        <v>141</v>
      </c>
      <c r="I52" s="3" t="s">
        <v>18</v>
      </c>
      <c r="J52" s="13" t="s">
        <v>145</v>
      </c>
      <c r="K52" s="14" t="s">
        <v>146</v>
      </c>
      <c r="L52" s="17">
        <f t="shared" si="2"/>
        <v>1.6689814814814852E-2</v>
      </c>
      <c r="M52">
        <f t="shared" si="3"/>
        <v>9</v>
      </c>
    </row>
    <row r="53" spans="1:13" x14ac:dyDescent="0.25">
      <c r="A53" s="11"/>
      <c r="B53" s="12"/>
      <c r="C53" s="9" t="s">
        <v>147</v>
      </c>
      <c r="D53" s="9" t="s">
        <v>148</v>
      </c>
      <c r="E53" s="9" t="s">
        <v>148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149</v>
      </c>
      <c r="H54" s="9" t="s">
        <v>124</v>
      </c>
      <c r="I54" s="3" t="s">
        <v>18</v>
      </c>
      <c r="J54" s="13" t="s">
        <v>150</v>
      </c>
      <c r="K54" s="14" t="s">
        <v>151</v>
      </c>
      <c r="L54" s="17">
        <f t="shared" si="2"/>
        <v>1.6620370370370369E-2</v>
      </c>
      <c r="M54">
        <f t="shared" si="3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152</v>
      </c>
      <c r="H55" s="9" t="s">
        <v>124</v>
      </c>
      <c r="I55" s="3" t="s">
        <v>18</v>
      </c>
      <c r="J55" s="13" t="s">
        <v>153</v>
      </c>
      <c r="K55" s="14" t="s">
        <v>154</v>
      </c>
      <c r="L55" s="17">
        <f t="shared" si="2"/>
        <v>1.8784722222222217E-2</v>
      </c>
      <c r="M55">
        <f t="shared" si="3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155</v>
      </c>
      <c r="H56" s="9" t="s">
        <v>124</v>
      </c>
      <c r="I56" s="3" t="s">
        <v>18</v>
      </c>
      <c r="J56" s="13" t="s">
        <v>156</v>
      </c>
      <c r="K56" s="14" t="s">
        <v>157</v>
      </c>
      <c r="L56" s="17">
        <f t="shared" si="2"/>
        <v>1.9259259259259198E-2</v>
      </c>
      <c r="M56">
        <f t="shared" si="3"/>
        <v>12</v>
      </c>
    </row>
    <row r="57" spans="1:13" x14ac:dyDescent="0.25">
      <c r="A57" s="11"/>
      <c r="B57" s="12"/>
      <c r="C57" s="9" t="s">
        <v>158</v>
      </c>
      <c r="D57" s="9" t="s">
        <v>159</v>
      </c>
      <c r="E57" s="9" t="s">
        <v>159</v>
      </c>
      <c r="F57" s="9" t="s">
        <v>15</v>
      </c>
      <c r="G57" s="9" t="s">
        <v>160</v>
      </c>
      <c r="H57" s="9" t="s">
        <v>124</v>
      </c>
      <c r="I57" s="3" t="s">
        <v>18</v>
      </c>
      <c r="J57" s="13" t="s">
        <v>161</v>
      </c>
      <c r="K57" s="14" t="s">
        <v>162</v>
      </c>
      <c r="L57" s="17">
        <f t="shared" si="2"/>
        <v>9.9421296296296202E-3</v>
      </c>
      <c r="M57">
        <f t="shared" si="3"/>
        <v>3</v>
      </c>
    </row>
    <row r="58" spans="1:13" x14ac:dyDescent="0.25">
      <c r="A58" s="11"/>
      <c r="B58" s="12"/>
      <c r="C58" s="9" t="s">
        <v>81</v>
      </c>
      <c r="D58" s="9" t="s">
        <v>82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82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163</v>
      </c>
      <c r="H60" s="9" t="s">
        <v>124</v>
      </c>
      <c r="I60" s="3" t="s">
        <v>18</v>
      </c>
      <c r="J60" s="13" t="s">
        <v>164</v>
      </c>
      <c r="K60" s="14" t="s">
        <v>165</v>
      </c>
      <c r="L60" s="17">
        <f t="shared" si="2"/>
        <v>1.5312500000000007E-2</v>
      </c>
      <c r="M60">
        <f t="shared" si="3"/>
        <v>3</v>
      </c>
    </row>
    <row r="61" spans="1:13" x14ac:dyDescent="0.25">
      <c r="A61" s="11"/>
      <c r="B61" s="12"/>
      <c r="C61" s="12"/>
      <c r="D61" s="12"/>
      <c r="E61" s="12"/>
      <c r="F61" s="12"/>
      <c r="G61" s="9" t="s">
        <v>166</v>
      </c>
      <c r="H61" s="9" t="s">
        <v>124</v>
      </c>
      <c r="I61" s="3" t="s">
        <v>18</v>
      </c>
      <c r="J61" s="13" t="s">
        <v>167</v>
      </c>
      <c r="K61" s="14" t="s">
        <v>168</v>
      </c>
      <c r="L61" s="17">
        <f t="shared" si="2"/>
        <v>1.6250000000000042E-2</v>
      </c>
      <c r="M61">
        <f t="shared" si="3"/>
        <v>7</v>
      </c>
    </row>
    <row r="62" spans="1:13" x14ac:dyDescent="0.25">
      <c r="A62" s="11"/>
      <c r="B62" s="12"/>
      <c r="C62" s="12"/>
      <c r="D62" s="12"/>
      <c r="E62" s="9" t="s">
        <v>92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169</v>
      </c>
      <c r="H63" s="9" t="s">
        <v>124</v>
      </c>
      <c r="I63" s="3" t="s">
        <v>18</v>
      </c>
      <c r="J63" s="13" t="s">
        <v>170</v>
      </c>
      <c r="K63" s="14" t="s">
        <v>171</v>
      </c>
      <c r="L63" s="17">
        <f t="shared" si="2"/>
        <v>1.4884259259259257E-2</v>
      </c>
      <c r="M63">
        <v>0</v>
      </c>
    </row>
    <row r="64" spans="1:13" x14ac:dyDescent="0.25">
      <c r="A64" s="11"/>
      <c r="B64" s="12"/>
      <c r="C64" s="12"/>
      <c r="D64" s="12"/>
      <c r="E64" s="12"/>
      <c r="F64" s="12"/>
      <c r="G64" s="9" t="s">
        <v>172</v>
      </c>
      <c r="H64" s="9" t="s">
        <v>124</v>
      </c>
      <c r="I64" s="3" t="s">
        <v>18</v>
      </c>
      <c r="J64" s="13" t="s">
        <v>173</v>
      </c>
      <c r="K64" s="14" t="s">
        <v>174</v>
      </c>
      <c r="L64" s="17">
        <f t="shared" si="2"/>
        <v>1.309027777777777E-2</v>
      </c>
      <c r="M64">
        <f t="shared" si="3"/>
        <v>6</v>
      </c>
    </row>
    <row r="65" spans="1:13" x14ac:dyDescent="0.25">
      <c r="A65" s="11"/>
      <c r="B65" s="12"/>
      <c r="C65" s="9" t="s">
        <v>175</v>
      </c>
      <c r="D65" s="9" t="s">
        <v>176</v>
      </c>
      <c r="E65" s="9" t="s">
        <v>176</v>
      </c>
      <c r="F65" s="9" t="s">
        <v>15</v>
      </c>
      <c r="G65" s="10" t="s">
        <v>12</v>
      </c>
      <c r="H65" s="5"/>
      <c r="I65" s="6"/>
      <c r="J65" s="7"/>
      <c r="K65" s="8"/>
      <c r="L65" s="17">
        <f t="shared" si="2"/>
        <v>0</v>
      </c>
    </row>
    <row r="66" spans="1:13" x14ac:dyDescent="0.25">
      <c r="A66" s="11"/>
      <c r="B66" s="12"/>
      <c r="C66" s="12"/>
      <c r="D66" s="12"/>
      <c r="E66" s="12"/>
      <c r="F66" s="12"/>
      <c r="G66" s="9" t="s">
        <v>177</v>
      </c>
      <c r="H66" s="9" t="s">
        <v>124</v>
      </c>
      <c r="I66" s="3" t="s">
        <v>18</v>
      </c>
      <c r="J66" s="13" t="s">
        <v>178</v>
      </c>
      <c r="K66" s="14" t="s">
        <v>179</v>
      </c>
      <c r="L66" s="17">
        <f t="shared" si="2"/>
        <v>1.8819444444444444E-2</v>
      </c>
      <c r="M66">
        <f t="shared" si="3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180</v>
      </c>
      <c r="H67" s="9" t="s">
        <v>124</v>
      </c>
      <c r="I67" s="3" t="s">
        <v>18</v>
      </c>
      <c r="J67" s="13" t="s">
        <v>181</v>
      </c>
      <c r="K67" s="14" t="s">
        <v>182</v>
      </c>
      <c r="L67" s="17">
        <f t="shared" ref="L67:L130" si="4">K67-J67</f>
        <v>1.7881944444444464E-2</v>
      </c>
      <c r="M67">
        <f t="shared" ref="M67:M130" si="5">HOUR(J67)</f>
        <v>17</v>
      </c>
    </row>
    <row r="68" spans="1:13" x14ac:dyDescent="0.25">
      <c r="A68" s="11"/>
      <c r="B68" s="12"/>
      <c r="C68" s="9" t="s">
        <v>183</v>
      </c>
      <c r="D68" s="9" t="s">
        <v>184</v>
      </c>
      <c r="E68" s="9" t="s">
        <v>184</v>
      </c>
      <c r="F68" s="9" t="s">
        <v>15</v>
      </c>
      <c r="G68" s="9" t="s">
        <v>185</v>
      </c>
      <c r="H68" s="9" t="s">
        <v>124</v>
      </c>
      <c r="I68" s="3" t="s">
        <v>18</v>
      </c>
      <c r="J68" s="13" t="s">
        <v>186</v>
      </c>
      <c r="K68" s="14" t="s">
        <v>187</v>
      </c>
      <c r="L68" s="17">
        <f t="shared" si="4"/>
        <v>1.9953703703703751E-2</v>
      </c>
      <c r="M68">
        <f t="shared" si="5"/>
        <v>11</v>
      </c>
    </row>
    <row r="69" spans="1:13" x14ac:dyDescent="0.25">
      <c r="A69" s="11"/>
      <c r="B69" s="12"/>
      <c r="C69" s="9" t="s">
        <v>41</v>
      </c>
      <c r="D69" s="9" t="s">
        <v>42</v>
      </c>
      <c r="E69" s="9" t="s">
        <v>43</v>
      </c>
      <c r="F69" s="9" t="s">
        <v>15</v>
      </c>
      <c r="G69" s="10" t="s">
        <v>12</v>
      </c>
      <c r="H69" s="5"/>
      <c r="I69" s="6"/>
      <c r="J69" s="7"/>
      <c r="K69" s="8"/>
      <c r="L69" s="17">
        <f t="shared" si="4"/>
        <v>0</v>
      </c>
    </row>
    <row r="70" spans="1:13" x14ac:dyDescent="0.25">
      <c r="A70" s="11"/>
      <c r="B70" s="12"/>
      <c r="C70" s="12"/>
      <c r="D70" s="12"/>
      <c r="E70" s="12"/>
      <c r="F70" s="12"/>
      <c r="G70" s="9" t="s">
        <v>188</v>
      </c>
      <c r="H70" s="9" t="s">
        <v>189</v>
      </c>
      <c r="I70" s="3" t="s">
        <v>18</v>
      </c>
      <c r="J70" s="13" t="s">
        <v>190</v>
      </c>
      <c r="K70" s="14" t="s">
        <v>191</v>
      </c>
      <c r="L70" s="17">
        <f t="shared" si="4"/>
        <v>4.3171296296296235E-2</v>
      </c>
      <c r="M70">
        <f t="shared" si="5"/>
        <v>13</v>
      </c>
    </row>
    <row r="71" spans="1:13" x14ac:dyDescent="0.25">
      <c r="A71" s="11"/>
      <c r="B71" s="12"/>
      <c r="C71" s="12"/>
      <c r="D71" s="12"/>
      <c r="E71" s="12"/>
      <c r="F71" s="12"/>
      <c r="G71" s="9" t="s">
        <v>192</v>
      </c>
      <c r="H71" s="9" t="s">
        <v>189</v>
      </c>
      <c r="I71" s="3" t="s">
        <v>18</v>
      </c>
      <c r="J71" s="13" t="s">
        <v>193</v>
      </c>
      <c r="K71" s="14" t="s">
        <v>194</v>
      </c>
      <c r="L71" s="17">
        <f t="shared" si="4"/>
        <v>3.2627314814814623E-2</v>
      </c>
      <c r="M71">
        <f t="shared" si="5"/>
        <v>21</v>
      </c>
    </row>
    <row r="72" spans="1:13" x14ac:dyDescent="0.25">
      <c r="A72" s="11"/>
      <c r="B72" s="12"/>
      <c r="C72" s="9" t="s">
        <v>195</v>
      </c>
      <c r="D72" s="9" t="s">
        <v>196</v>
      </c>
      <c r="E72" s="9" t="s">
        <v>196</v>
      </c>
      <c r="F72" s="9" t="s">
        <v>15</v>
      </c>
      <c r="G72" s="9" t="s">
        <v>197</v>
      </c>
      <c r="H72" s="9" t="s">
        <v>124</v>
      </c>
      <c r="I72" s="3" t="s">
        <v>18</v>
      </c>
      <c r="J72" s="13" t="s">
        <v>198</v>
      </c>
      <c r="K72" s="14" t="s">
        <v>199</v>
      </c>
      <c r="L72" s="17">
        <f t="shared" si="4"/>
        <v>1.851851851851849E-2</v>
      </c>
      <c r="M72">
        <f t="shared" si="5"/>
        <v>17</v>
      </c>
    </row>
    <row r="73" spans="1:13" x14ac:dyDescent="0.25">
      <c r="A73" s="11"/>
      <c r="B73" s="12"/>
      <c r="C73" s="9" t="s">
        <v>200</v>
      </c>
      <c r="D73" s="9" t="s">
        <v>201</v>
      </c>
      <c r="E73" s="9" t="s">
        <v>201</v>
      </c>
      <c r="F73" s="9" t="s">
        <v>15</v>
      </c>
      <c r="G73" s="9" t="s">
        <v>202</v>
      </c>
      <c r="H73" s="9" t="s">
        <v>124</v>
      </c>
      <c r="I73" s="3" t="s">
        <v>18</v>
      </c>
      <c r="J73" s="13" t="s">
        <v>203</v>
      </c>
      <c r="K73" s="14" t="s">
        <v>204</v>
      </c>
      <c r="L73" s="17">
        <f t="shared" si="4"/>
        <v>1.5370370370370423E-2</v>
      </c>
      <c r="M73">
        <f t="shared" si="5"/>
        <v>8</v>
      </c>
    </row>
    <row r="74" spans="1:13" x14ac:dyDescent="0.25">
      <c r="A74" s="3" t="s">
        <v>205</v>
      </c>
      <c r="B74" s="9" t="s">
        <v>206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207</v>
      </c>
      <c r="D75" s="9" t="s">
        <v>208</v>
      </c>
      <c r="E75" s="9" t="s">
        <v>208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209</v>
      </c>
      <c r="H76" s="9" t="s">
        <v>124</v>
      </c>
      <c r="I76" s="3" t="s">
        <v>18</v>
      </c>
      <c r="J76" s="13" t="s">
        <v>210</v>
      </c>
      <c r="K76" s="14" t="s">
        <v>211</v>
      </c>
      <c r="L76" s="17">
        <f t="shared" si="4"/>
        <v>2.1064814814814814E-2</v>
      </c>
      <c r="M76">
        <f t="shared" si="5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212</v>
      </c>
      <c r="H77" s="9" t="s">
        <v>124</v>
      </c>
      <c r="I77" s="3" t="s">
        <v>18</v>
      </c>
      <c r="J77" s="13" t="s">
        <v>213</v>
      </c>
      <c r="K77" s="14" t="s">
        <v>214</v>
      </c>
      <c r="L77" s="17">
        <f t="shared" si="4"/>
        <v>1.4814814814814781E-2</v>
      </c>
      <c r="M77">
        <f t="shared" si="5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215</v>
      </c>
      <c r="H78" s="9" t="s">
        <v>124</v>
      </c>
      <c r="I78" s="3" t="s">
        <v>18</v>
      </c>
      <c r="J78" s="13" t="s">
        <v>216</v>
      </c>
      <c r="K78" s="14" t="s">
        <v>217</v>
      </c>
      <c r="L78" s="17">
        <f t="shared" si="4"/>
        <v>2.0532407407407416E-2</v>
      </c>
      <c r="M78">
        <f t="shared" si="5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218</v>
      </c>
      <c r="H79" s="9" t="s">
        <v>124</v>
      </c>
      <c r="I79" s="3" t="s">
        <v>18</v>
      </c>
      <c r="J79" s="13" t="s">
        <v>219</v>
      </c>
      <c r="K79" s="14" t="s">
        <v>220</v>
      </c>
      <c r="L79" s="17">
        <f t="shared" si="4"/>
        <v>3.4340277777777761E-2</v>
      </c>
      <c r="M79">
        <f t="shared" si="5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221</v>
      </c>
      <c r="H80" s="9" t="s">
        <v>124</v>
      </c>
      <c r="I80" s="3" t="s">
        <v>18</v>
      </c>
      <c r="J80" s="13" t="s">
        <v>222</v>
      </c>
      <c r="K80" s="14" t="s">
        <v>223</v>
      </c>
      <c r="L80" s="17">
        <f t="shared" si="4"/>
        <v>2.5243055555555616E-2</v>
      </c>
      <c r="M80">
        <f t="shared" si="5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224</v>
      </c>
      <c r="H81" s="9" t="s">
        <v>124</v>
      </c>
      <c r="I81" s="3" t="s">
        <v>18</v>
      </c>
      <c r="J81" s="13" t="s">
        <v>225</v>
      </c>
      <c r="K81" s="14" t="s">
        <v>226</v>
      </c>
      <c r="L81" s="17">
        <f t="shared" si="4"/>
        <v>1.7627314814814776E-2</v>
      </c>
      <c r="M81">
        <f t="shared" si="5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227</v>
      </c>
      <c r="H82" s="9" t="s">
        <v>124</v>
      </c>
      <c r="I82" s="3" t="s">
        <v>18</v>
      </c>
      <c r="J82" s="13" t="s">
        <v>228</v>
      </c>
      <c r="K82" s="14" t="s">
        <v>229</v>
      </c>
      <c r="L82" s="17">
        <f t="shared" si="4"/>
        <v>3.3043981481481466E-2</v>
      </c>
      <c r="M82">
        <f t="shared" si="5"/>
        <v>14</v>
      </c>
    </row>
    <row r="83" spans="1:13" x14ac:dyDescent="0.25">
      <c r="A83" s="11"/>
      <c r="B83" s="12"/>
      <c r="C83" s="9" t="s">
        <v>121</v>
      </c>
      <c r="D83" s="9" t="s">
        <v>122</v>
      </c>
      <c r="E83" s="9" t="s">
        <v>122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230</v>
      </c>
      <c r="H84" s="9" t="s">
        <v>124</v>
      </c>
      <c r="I84" s="3" t="s">
        <v>18</v>
      </c>
      <c r="J84" s="13" t="s">
        <v>231</v>
      </c>
      <c r="K84" s="14" t="s">
        <v>232</v>
      </c>
      <c r="L84" s="17">
        <f t="shared" si="4"/>
        <v>1.5196759259259285E-2</v>
      </c>
      <c r="M84">
        <f t="shared" si="5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233</v>
      </c>
      <c r="H85" s="9" t="s">
        <v>124</v>
      </c>
      <c r="I85" s="3" t="s">
        <v>18</v>
      </c>
      <c r="J85" s="13" t="s">
        <v>234</v>
      </c>
      <c r="K85" s="14" t="s">
        <v>235</v>
      </c>
      <c r="L85" s="17">
        <f t="shared" si="4"/>
        <v>1.3923611111111067E-2</v>
      </c>
      <c r="M85">
        <f t="shared" si="5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236</v>
      </c>
      <c r="H86" s="9" t="s">
        <v>124</v>
      </c>
      <c r="I86" s="3" t="s">
        <v>18</v>
      </c>
      <c r="J86" s="13" t="s">
        <v>237</v>
      </c>
      <c r="K86" s="14" t="s">
        <v>238</v>
      </c>
      <c r="L86" s="17">
        <f t="shared" si="4"/>
        <v>1.9212962962962932E-2</v>
      </c>
      <c r="M86">
        <f t="shared" si="5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239</v>
      </c>
      <c r="H87" s="9" t="s">
        <v>124</v>
      </c>
      <c r="I87" s="3" t="s">
        <v>18</v>
      </c>
      <c r="J87" s="13" t="s">
        <v>240</v>
      </c>
      <c r="K87" s="14" t="s">
        <v>241</v>
      </c>
      <c r="L87" s="17">
        <f t="shared" si="4"/>
        <v>1.7754629629629703E-2</v>
      </c>
      <c r="M87">
        <f t="shared" si="5"/>
        <v>16</v>
      </c>
    </row>
    <row r="88" spans="1:13" x14ac:dyDescent="0.25">
      <c r="A88" s="11"/>
      <c r="B88" s="12"/>
      <c r="C88" s="12"/>
      <c r="D88" s="12"/>
      <c r="E88" s="12"/>
      <c r="F88" s="12"/>
      <c r="G88" s="9" t="s">
        <v>242</v>
      </c>
      <c r="H88" s="9" t="s">
        <v>124</v>
      </c>
      <c r="I88" s="3" t="s">
        <v>18</v>
      </c>
      <c r="J88" s="13" t="s">
        <v>243</v>
      </c>
      <c r="K88" s="14" t="s">
        <v>244</v>
      </c>
      <c r="L88" s="17">
        <f t="shared" si="4"/>
        <v>1.274305555555566E-2</v>
      </c>
      <c r="M88">
        <f t="shared" si="5"/>
        <v>18</v>
      </c>
    </row>
    <row r="89" spans="1:13" x14ac:dyDescent="0.25">
      <c r="A89" s="11"/>
      <c r="B89" s="12"/>
      <c r="C89" s="12"/>
      <c r="D89" s="12"/>
      <c r="E89" s="12"/>
      <c r="F89" s="12"/>
      <c r="G89" s="9" t="s">
        <v>245</v>
      </c>
      <c r="H89" s="9" t="s">
        <v>124</v>
      </c>
      <c r="I89" s="3" t="s">
        <v>18</v>
      </c>
      <c r="J89" s="13" t="s">
        <v>246</v>
      </c>
      <c r="K89" s="14" t="s">
        <v>247</v>
      </c>
      <c r="L89" s="17">
        <f t="shared" si="4"/>
        <v>1.2384259259259234E-2</v>
      </c>
      <c r="M89">
        <f t="shared" si="5"/>
        <v>20</v>
      </c>
    </row>
    <row r="90" spans="1:13" x14ac:dyDescent="0.25">
      <c r="A90" s="11"/>
      <c r="B90" s="12"/>
      <c r="C90" s="9" t="s">
        <v>147</v>
      </c>
      <c r="D90" s="9" t="s">
        <v>148</v>
      </c>
      <c r="E90" s="9" t="s">
        <v>148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248</v>
      </c>
      <c r="H91" s="9" t="s">
        <v>124</v>
      </c>
      <c r="I91" s="3" t="s">
        <v>18</v>
      </c>
      <c r="J91" s="13" t="s">
        <v>249</v>
      </c>
      <c r="K91" s="14" t="s">
        <v>250</v>
      </c>
      <c r="L91" s="17">
        <f t="shared" si="4"/>
        <v>2.4131944444444442E-2</v>
      </c>
      <c r="M91">
        <f t="shared" si="5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251</v>
      </c>
      <c r="H92" s="9" t="s">
        <v>124</v>
      </c>
      <c r="I92" s="3" t="s">
        <v>18</v>
      </c>
      <c r="J92" s="13" t="s">
        <v>252</v>
      </c>
      <c r="K92" s="14" t="s">
        <v>253</v>
      </c>
      <c r="L92" s="17">
        <f t="shared" si="4"/>
        <v>1.6863425925925934E-2</v>
      </c>
      <c r="M92">
        <f t="shared" si="5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254</v>
      </c>
      <c r="H93" s="9" t="s">
        <v>124</v>
      </c>
      <c r="I93" s="3" t="s">
        <v>18</v>
      </c>
      <c r="J93" s="13" t="s">
        <v>255</v>
      </c>
      <c r="K93" s="14" t="s">
        <v>256</v>
      </c>
      <c r="L93" s="17">
        <f t="shared" si="4"/>
        <v>1.3414351851851802E-2</v>
      </c>
      <c r="M93">
        <f t="shared" si="5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257</v>
      </c>
      <c r="H94" s="9" t="s">
        <v>124</v>
      </c>
      <c r="I94" s="3" t="s">
        <v>18</v>
      </c>
      <c r="J94" s="13" t="s">
        <v>258</v>
      </c>
      <c r="K94" s="14" t="s">
        <v>259</v>
      </c>
      <c r="L94" s="17">
        <f t="shared" si="4"/>
        <v>1.3356481481481497E-2</v>
      </c>
      <c r="M94">
        <f t="shared" si="5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260</v>
      </c>
      <c r="H95" s="9" t="s">
        <v>124</v>
      </c>
      <c r="I95" s="3" t="s">
        <v>18</v>
      </c>
      <c r="J95" s="13" t="s">
        <v>261</v>
      </c>
      <c r="K95" s="14" t="s">
        <v>262</v>
      </c>
      <c r="L95" s="17">
        <f t="shared" si="4"/>
        <v>2.1701388888888895E-2</v>
      </c>
      <c r="M95">
        <f t="shared" si="5"/>
        <v>8</v>
      </c>
    </row>
    <row r="96" spans="1:13" x14ac:dyDescent="0.25">
      <c r="A96" s="11"/>
      <c r="B96" s="12"/>
      <c r="C96" s="12"/>
      <c r="D96" s="12"/>
      <c r="E96" s="12"/>
      <c r="F96" s="12"/>
      <c r="G96" s="9" t="s">
        <v>263</v>
      </c>
      <c r="H96" s="9" t="s">
        <v>124</v>
      </c>
      <c r="I96" s="3" t="s">
        <v>18</v>
      </c>
      <c r="J96" s="13" t="s">
        <v>264</v>
      </c>
      <c r="K96" s="14" t="s">
        <v>265</v>
      </c>
      <c r="L96" s="17">
        <f t="shared" si="4"/>
        <v>2.2951388888888924E-2</v>
      </c>
      <c r="M96">
        <f t="shared" si="5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266</v>
      </c>
      <c r="H97" s="9" t="s">
        <v>124</v>
      </c>
      <c r="I97" s="3" t="s">
        <v>18</v>
      </c>
      <c r="J97" s="13" t="s">
        <v>267</v>
      </c>
      <c r="K97" s="14" t="s">
        <v>268</v>
      </c>
      <c r="L97" s="17">
        <f t="shared" si="4"/>
        <v>2.0231481481481517E-2</v>
      </c>
      <c r="M97">
        <f t="shared" si="5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269</v>
      </c>
      <c r="H98" s="9" t="s">
        <v>124</v>
      </c>
      <c r="I98" s="3" t="s">
        <v>18</v>
      </c>
      <c r="J98" s="13" t="s">
        <v>223</v>
      </c>
      <c r="K98" s="14" t="s">
        <v>270</v>
      </c>
      <c r="L98" s="17">
        <f t="shared" si="4"/>
        <v>1.525462962962959E-2</v>
      </c>
      <c r="M98">
        <f t="shared" si="5"/>
        <v>11</v>
      </c>
    </row>
    <row r="99" spans="1:13" x14ac:dyDescent="0.25">
      <c r="A99" s="11"/>
      <c r="B99" s="12"/>
      <c r="C99" s="9" t="s">
        <v>271</v>
      </c>
      <c r="D99" s="9" t="s">
        <v>272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273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274</v>
      </c>
      <c r="H101" s="9" t="s">
        <v>124</v>
      </c>
      <c r="I101" s="3" t="s">
        <v>18</v>
      </c>
      <c r="J101" s="13" t="s">
        <v>275</v>
      </c>
      <c r="K101" s="14" t="s">
        <v>276</v>
      </c>
      <c r="L101" s="17">
        <f t="shared" si="4"/>
        <v>1.5405092592592595E-2</v>
      </c>
      <c r="M101">
        <f t="shared" si="5"/>
        <v>5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277</v>
      </c>
      <c r="H102" s="9" t="s">
        <v>124</v>
      </c>
      <c r="I102" s="3" t="s">
        <v>18</v>
      </c>
      <c r="J102" s="13" t="s">
        <v>278</v>
      </c>
      <c r="K102" s="14" t="s">
        <v>279</v>
      </c>
      <c r="L102" s="17">
        <f t="shared" si="4"/>
        <v>2.3622685185185233E-2</v>
      </c>
      <c r="M102">
        <f t="shared" si="5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280</v>
      </c>
      <c r="H103" s="9" t="s">
        <v>124</v>
      </c>
      <c r="I103" s="3" t="s">
        <v>18</v>
      </c>
      <c r="J103" s="13" t="s">
        <v>281</v>
      </c>
      <c r="K103" s="14" t="s">
        <v>282</v>
      </c>
      <c r="L103" s="17">
        <f t="shared" si="4"/>
        <v>2.380787037037041E-2</v>
      </c>
      <c r="M103">
        <f t="shared" si="5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283</v>
      </c>
      <c r="H104" s="9" t="s">
        <v>124</v>
      </c>
      <c r="I104" s="3" t="s">
        <v>18</v>
      </c>
      <c r="J104" s="13" t="s">
        <v>284</v>
      </c>
      <c r="K104" s="14" t="s">
        <v>285</v>
      </c>
      <c r="L104" s="17">
        <f t="shared" si="4"/>
        <v>2.1018518518518547E-2</v>
      </c>
      <c r="M104">
        <f t="shared" si="5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286</v>
      </c>
      <c r="H105" s="9" t="s">
        <v>124</v>
      </c>
      <c r="I105" s="3" t="s">
        <v>18</v>
      </c>
      <c r="J105" s="13" t="s">
        <v>287</v>
      </c>
      <c r="K105" s="14" t="s">
        <v>288</v>
      </c>
      <c r="L105" s="17">
        <f t="shared" si="4"/>
        <v>1.4918981481481464E-2</v>
      </c>
      <c r="M105">
        <f t="shared" si="5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289</v>
      </c>
      <c r="H106" s="9" t="s">
        <v>124</v>
      </c>
      <c r="I106" s="3" t="s">
        <v>18</v>
      </c>
      <c r="J106" s="13" t="s">
        <v>290</v>
      </c>
      <c r="K106" s="14" t="s">
        <v>291</v>
      </c>
      <c r="L106" s="17">
        <f t="shared" si="4"/>
        <v>3.3472222222222181E-2</v>
      </c>
      <c r="M106">
        <f t="shared" si="5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292</v>
      </c>
      <c r="H107" s="9" t="s">
        <v>124</v>
      </c>
      <c r="I107" s="3" t="s">
        <v>18</v>
      </c>
      <c r="J107" s="13" t="s">
        <v>293</v>
      </c>
      <c r="K107" s="14" t="s">
        <v>294</v>
      </c>
      <c r="L107" s="17">
        <f t="shared" si="4"/>
        <v>3.2835648148148155E-2</v>
      </c>
      <c r="M107">
        <f t="shared" si="5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295</v>
      </c>
      <c r="H108" s="9" t="s">
        <v>124</v>
      </c>
      <c r="I108" s="3" t="s">
        <v>18</v>
      </c>
      <c r="J108" s="13" t="s">
        <v>296</v>
      </c>
      <c r="K108" s="14" t="s">
        <v>297</v>
      </c>
      <c r="L108" s="17">
        <f t="shared" si="4"/>
        <v>3.3240740740740682E-2</v>
      </c>
      <c r="M108">
        <f t="shared" si="5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298</v>
      </c>
      <c r="H109" s="9" t="s">
        <v>124</v>
      </c>
      <c r="I109" s="3" t="s">
        <v>18</v>
      </c>
      <c r="J109" s="13" t="s">
        <v>299</v>
      </c>
      <c r="K109" s="14" t="s">
        <v>300</v>
      </c>
      <c r="L109" s="17">
        <f t="shared" si="4"/>
        <v>2.5069444444444366E-2</v>
      </c>
      <c r="M109">
        <f t="shared" si="5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301</v>
      </c>
      <c r="H110" s="9" t="s">
        <v>124</v>
      </c>
      <c r="I110" s="3" t="s">
        <v>18</v>
      </c>
      <c r="J110" s="13" t="s">
        <v>302</v>
      </c>
      <c r="K110" s="14" t="s">
        <v>303</v>
      </c>
      <c r="L110" s="17">
        <f t="shared" si="4"/>
        <v>2.1979166666666661E-2</v>
      </c>
      <c r="M110">
        <f t="shared" si="5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304</v>
      </c>
      <c r="H111" s="9" t="s">
        <v>124</v>
      </c>
      <c r="I111" s="3" t="s">
        <v>18</v>
      </c>
      <c r="J111" s="13" t="s">
        <v>305</v>
      </c>
      <c r="K111" s="14" t="s">
        <v>306</v>
      </c>
      <c r="L111" s="17">
        <f t="shared" si="4"/>
        <v>2.2905092592592657E-2</v>
      </c>
      <c r="M111">
        <f t="shared" si="5"/>
        <v>15</v>
      </c>
    </row>
    <row r="112" spans="1:13" x14ac:dyDescent="0.25">
      <c r="A112" s="11"/>
      <c r="B112" s="12"/>
      <c r="C112" s="12"/>
      <c r="D112" s="12"/>
      <c r="E112" s="9" t="s">
        <v>307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308</v>
      </c>
      <c r="H113" s="9" t="s">
        <v>124</v>
      </c>
      <c r="I113" s="3" t="s">
        <v>18</v>
      </c>
      <c r="J113" s="13" t="s">
        <v>309</v>
      </c>
      <c r="K113" s="14" t="s">
        <v>310</v>
      </c>
      <c r="L113" s="17">
        <f t="shared" si="4"/>
        <v>1.9513888888888886E-2</v>
      </c>
      <c r="M113">
        <f t="shared" si="5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311</v>
      </c>
      <c r="H114" s="9" t="s">
        <v>124</v>
      </c>
      <c r="I114" s="3" t="s">
        <v>18</v>
      </c>
      <c r="J114" s="13" t="s">
        <v>312</v>
      </c>
      <c r="K114" s="14" t="s">
        <v>313</v>
      </c>
      <c r="L114" s="17">
        <f t="shared" si="4"/>
        <v>3.9039351851851811E-2</v>
      </c>
      <c r="M114">
        <f t="shared" si="5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314</v>
      </c>
      <c r="H115" s="9" t="s">
        <v>124</v>
      </c>
      <c r="I115" s="3" t="s">
        <v>18</v>
      </c>
      <c r="J115" s="13" t="s">
        <v>315</v>
      </c>
      <c r="K115" s="14" t="s">
        <v>316</v>
      </c>
      <c r="L115" s="17">
        <f t="shared" si="4"/>
        <v>3.2777777777777795E-2</v>
      </c>
      <c r="M115">
        <f t="shared" si="5"/>
        <v>14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317</v>
      </c>
      <c r="H116" s="9" t="s">
        <v>124</v>
      </c>
      <c r="I116" s="3" t="s">
        <v>18</v>
      </c>
      <c r="J116" s="13" t="s">
        <v>318</v>
      </c>
      <c r="K116" s="14" t="s">
        <v>319</v>
      </c>
      <c r="L116" s="17">
        <f t="shared" si="4"/>
        <v>2.8981481481481497E-2</v>
      </c>
      <c r="M116">
        <f t="shared" si="5"/>
        <v>14</v>
      </c>
    </row>
    <row r="117" spans="1:13" x14ac:dyDescent="0.25">
      <c r="A117" s="11"/>
      <c r="B117" s="12"/>
      <c r="C117" s="9" t="s">
        <v>158</v>
      </c>
      <c r="D117" s="9" t="s">
        <v>159</v>
      </c>
      <c r="E117" s="9" t="s">
        <v>159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320</v>
      </c>
      <c r="H118" s="9" t="s">
        <v>124</v>
      </c>
      <c r="I118" s="3" t="s">
        <v>18</v>
      </c>
      <c r="J118" s="13" t="s">
        <v>321</v>
      </c>
      <c r="K118" s="14" t="s">
        <v>322</v>
      </c>
      <c r="L118" s="17">
        <f t="shared" si="4"/>
        <v>1.1319444444444451E-2</v>
      </c>
      <c r="M118">
        <f t="shared" si="5"/>
        <v>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323</v>
      </c>
      <c r="H119" s="9" t="s">
        <v>124</v>
      </c>
      <c r="I119" s="3" t="s">
        <v>18</v>
      </c>
      <c r="J119" s="13" t="s">
        <v>324</v>
      </c>
      <c r="K119" s="14" t="s">
        <v>325</v>
      </c>
      <c r="L119" s="17">
        <f t="shared" si="4"/>
        <v>1.5023148148148147E-2</v>
      </c>
      <c r="M119">
        <f t="shared" si="5"/>
        <v>4</v>
      </c>
    </row>
    <row r="120" spans="1:13" x14ac:dyDescent="0.25">
      <c r="A120" s="11"/>
      <c r="B120" s="12"/>
      <c r="C120" s="9" t="s">
        <v>326</v>
      </c>
      <c r="D120" s="9" t="s">
        <v>327</v>
      </c>
      <c r="E120" s="9" t="s">
        <v>327</v>
      </c>
      <c r="F120" s="9" t="s">
        <v>15</v>
      </c>
      <c r="G120" s="9" t="s">
        <v>328</v>
      </c>
      <c r="H120" s="9" t="s">
        <v>124</v>
      </c>
      <c r="I120" s="3" t="s">
        <v>18</v>
      </c>
      <c r="J120" s="13" t="s">
        <v>329</v>
      </c>
      <c r="K120" s="14" t="s">
        <v>330</v>
      </c>
      <c r="L120" s="17">
        <f t="shared" si="4"/>
        <v>1.8773148148148233E-2</v>
      </c>
      <c r="M120">
        <f t="shared" si="5"/>
        <v>10</v>
      </c>
    </row>
    <row r="121" spans="1:13" x14ac:dyDescent="0.25">
      <c r="A121" s="11"/>
      <c r="B121" s="12"/>
      <c r="C121" s="9" t="s">
        <v>331</v>
      </c>
      <c r="D121" s="9" t="s">
        <v>332</v>
      </c>
      <c r="E121" s="9" t="s">
        <v>332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333</v>
      </c>
      <c r="H122" s="9" t="s">
        <v>124</v>
      </c>
      <c r="I122" s="3" t="s">
        <v>18</v>
      </c>
      <c r="J122" s="13" t="s">
        <v>334</v>
      </c>
      <c r="K122" s="14" t="s">
        <v>335</v>
      </c>
      <c r="L122" s="17">
        <f t="shared" si="4"/>
        <v>2.9618055555555578E-2</v>
      </c>
      <c r="M122">
        <f t="shared" si="5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336</v>
      </c>
      <c r="H123" s="9" t="s">
        <v>124</v>
      </c>
      <c r="I123" s="3" t="s">
        <v>18</v>
      </c>
      <c r="J123" s="13" t="s">
        <v>337</v>
      </c>
      <c r="K123" s="14" t="s">
        <v>338</v>
      </c>
      <c r="L123" s="17">
        <f t="shared" si="4"/>
        <v>2.7071759259259254E-2</v>
      </c>
      <c r="M123">
        <f t="shared" si="5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339</v>
      </c>
      <c r="H124" s="9" t="s">
        <v>124</v>
      </c>
      <c r="I124" s="3" t="s">
        <v>18</v>
      </c>
      <c r="J124" s="13" t="s">
        <v>340</v>
      </c>
      <c r="K124" s="14" t="s">
        <v>341</v>
      </c>
      <c r="L124" s="17">
        <f t="shared" si="4"/>
        <v>2.9791666666666661E-2</v>
      </c>
      <c r="M124">
        <f t="shared" si="5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342</v>
      </c>
      <c r="H125" s="9" t="s">
        <v>124</v>
      </c>
      <c r="I125" s="3" t="s">
        <v>18</v>
      </c>
      <c r="J125" s="13" t="s">
        <v>343</v>
      </c>
      <c r="K125" s="14" t="s">
        <v>344</v>
      </c>
      <c r="L125" s="17">
        <f t="shared" si="4"/>
        <v>1.4733796296296342E-2</v>
      </c>
      <c r="M125">
        <f t="shared" si="5"/>
        <v>15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345</v>
      </c>
      <c r="H126" s="9" t="s">
        <v>124</v>
      </c>
      <c r="I126" s="3" t="s">
        <v>18</v>
      </c>
      <c r="J126" s="13" t="s">
        <v>346</v>
      </c>
      <c r="K126" s="14" t="s">
        <v>347</v>
      </c>
      <c r="L126" s="17">
        <f t="shared" si="4"/>
        <v>1.5821759259259327E-2</v>
      </c>
      <c r="M126">
        <f t="shared" si="5"/>
        <v>16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348</v>
      </c>
      <c r="H127" s="9" t="s">
        <v>124</v>
      </c>
      <c r="I127" s="3" t="s">
        <v>18</v>
      </c>
      <c r="J127" s="13" t="s">
        <v>349</v>
      </c>
      <c r="K127" s="14" t="s">
        <v>350</v>
      </c>
      <c r="L127" s="17">
        <f t="shared" si="4"/>
        <v>1.7210648148148211E-2</v>
      </c>
      <c r="M127">
        <f t="shared" si="5"/>
        <v>17</v>
      </c>
    </row>
    <row r="128" spans="1:13" x14ac:dyDescent="0.25">
      <c r="A128" s="11"/>
      <c r="B128" s="12"/>
      <c r="C128" s="9" t="s">
        <v>81</v>
      </c>
      <c r="D128" s="9" t="s">
        <v>82</v>
      </c>
      <c r="E128" s="10" t="s">
        <v>12</v>
      </c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9" t="s">
        <v>82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351</v>
      </c>
      <c r="H130" s="9" t="s">
        <v>124</v>
      </c>
      <c r="I130" s="3" t="s">
        <v>18</v>
      </c>
      <c r="J130" s="13" t="s">
        <v>352</v>
      </c>
      <c r="K130" s="14" t="s">
        <v>353</v>
      </c>
      <c r="L130" s="17">
        <f t="shared" si="4"/>
        <v>1.1724537037037033E-2</v>
      </c>
      <c r="M130">
        <f t="shared" si="5"/>
        <v>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354</v>
      </c>
      <c r="H131" s="9" t="s">
        <v>124</v>
      </c>
      <c r="I131" s="3" t="s">
        <v>18</v>
      </c>
      <c r="J131" s="13" t="s">
        <v>355</v>
      </c>
      <c r="K131" s="14" t="s">
        <v>356</v>
      </c>
      <c r="L131" s="17">
        <f t="shared" ref="L131:L194" si="6">K131-J131</f>
        <v>2.8888888888888881E-2</v>
      </c>
      <c r="M131">
        <f t="shared" ref="M131:M194" si="7">HOUR(J131)</f>
        <v>4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357</v>
      </c>
      <c r="H132" s="9" t="s">
        <v>124</v>
      </c>
      <c r="I132" s="3" t="s">
        <v>18</v>
      </c>
      <c r="J132" s="13" t="s">
        <v>358</v>
      </c>
      <c r="K132" s="14" t="s">
        <v>1703</v>
      </c>
      <c r="L132" s="17">
        <f t="shared" si="6"/>
        <v>2.7106481481481426E-2</v>
      </c>
      <c r="M132">
        <f t="shared" si="7"/>
        <v>23</v>
      </c>
    </row>
    <row r="133" spans="1:13" x14ac:dyDescent="0.25">
      <c r="A133" s="11"/>
      <c r="B133" s="12"/>
      <c r="C133" s="12"/>
      <c r="D133" s="12"/>
      <c r="E133" s="9" t="s">
        <v>92</v>
      </c>
      <c r="F133" s="9" t="s">
        <v>15</v>
      </c>
      <c r="G133" s="9" t="s">
        <v>359</v>
      </c>
      <c r="H133" s="9" t="s">
        <v>124</v>
      </c>
      <c r="I133" s="3" t="s">
        <v>18</v>
      </c>
      <c r="J133" s="13" t="s">
        <v>360</v>
      </c>
      <c r="K133" s="14" t="s">
        <v>361</v>
      </c>
      <c r="L133" s="17">
        <f t="shared" si="6"/>
        <v>2.6874999999999982E-2</v>
      </c>
      <c r="M133">
        <f t="shared" si="7"/>
        <v>8</v>
      </c>
    </row>
    <row r="134" spans="1:13" x14ac:dyDescent="0.25">
      <c r="A134" s="11"/>
      <c r="B134" s="12"/>
      <c r="C134" s="9" t="s">
        <v>362</v>
      </c>
      <c r="D134" s="9" t="s">
        <v>363</v>
      </c>
      <c r="E134" s="9" t="s">
        <v>363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364</v>
      </c>
      <c r="H135" s="9" t="s">
        <v>124</v>
      </c>
      <c r="I135" s="3" t="s">
        <v>18</v>
      </c>
      <c r="J135" s="13" t="s">
        <v>365</v>
      </c>
      <c r="K135" s="14" t="s">
        <v>366</v>
      </c>
      <c r="L135" s="17">
        <f t="shared" si="6"/>
        <v>3.6516203703703787E-2</v>
      </c>
      <c r="M135">
        <f t="shared" si="7"/>
        <v>13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367</v>
      </c>
      <c r="H136" s="9" t="s">
        <v>124</v>
      </c>
      <c r="I136" s="3" t="s">
        <v>18</v>
      </c>
      <c r="J136" s="13" t="s">
        <v>368</v>
      </c>
      <c r="K136" s="14" t="s">
        <v>369</v>
      </c>
      <c r="L136" s="17">
        <f t="shared" si="6"/>
        <v>1.5081018518518507E-2</v>
      </c>
      <c r="M136">
        <f t="shared" si="7"/>
        <v>18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370</v>
      </c>
      <c r="H137" s="9" t="s">
        <v>124</v>
      </c>
      <c r="I137" s="3" t="s">
        <v>18</v>
      </c>
      <c r="J137" s="13" t="s">
        <v>371</v>
      </c>
      <c r="K137" s="14" t="s">
        <v>1704</v>
      </c>
      <c r="L137" s="17">
        <f t="shared" si="6"/>
        <v>2.9502314814814912E-2</v>
      </c>
      <c r="M137">
        <f t="shared" si="7"/>
        <v>23</v>
      </c>
    </row>
    <row r="138" spans="1:13" x14ac:dyDescent="0.25">
      <c r="A138" s="11"/>
      <c r="B138" s="12"/>
      <c r="C138" s="9" t="s">
        <v>175</v>
      </c>
      <c r="D138" s="9" t="s">
        <v>176</v>
      </c>
      <c r="E138" s="9" t="s">
        <v>176</v>
      </c>
      <c r="F138" s="9" t="s">
        <v>15</v>
      </c>
      <c r="G138" s="9" t="s">
        <v>372</v>
      </c>
      <c r="H138" s="9" t="s">
        <v>124</v>
      </c>
      <c r="I138" s="3" t="s">
        <v>18</v>
      </c>
      <c r="J138" s="13" t="s">
        <v>373</v>
      </c>
      <c r="K138" s="14" t="s">
        <v>374</v>
      </c>
      <c r="L138" s="17">
        <f t="shared" si="6"/>
        <v>2.1446759259259318E-2</v>
      </c>
      <c r="M138">
        <f t="shared" si="7"/>
        <v>16</v>
      </c>
    </row>
    <row r="139" spans="1:13" x14ac:dyDescent="0.25">
      <c r="A139" s="11"/>
      <c r="B139" s="12"/>
      <c r="C139" s="9" t="s">
        <v>375</v>
      </c>
      <c r="D139" s="9" t="s">
        <v>376</v>
      </c>
      <c r="E139" s="9" t="s">
        <v>376</v>
      </c>
      <c r="F139" s="9" t="s">
        <v>15</v>
      </c>
      <c r="G139" s="9" t="s">
        <v>377</v>
      </c>
      <c r="H139" s="9" t="s">
        <v>124</v>
      </c>
      <c r="I139" s="3" t="s">
        <v>18</v>
      </c>
      <c r="J139" s="13" t="s">
        <v>378</v>
      </c>
      <c r="K139" s="14" t="s">
        <v>379</v>
      </c>
      <c r="L139" s="17">
        <f t="shared" si="6"/>
        <v>3.1064814814814878E-2</v>
      </c>
      <c r="M139">
        <f t="shared" si="7"/>
        <v>11</v>
      </c>
    </row>
    <row r="140" spans="1:13" x14ac:dyDescent="0.25">
      <c r="A140" s="11"/>
      <c r="B140" s="12"/>
      <c r="C140" s="9" t="s">
        <v>41</v>
      </c>
      <c r="D140" s="9" t="s">
        <v>42</v>
      </c>
      <c r="E140" s="9" t="s">
        <v>43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380</v>
      </c>
      <c r="H141" s="9" t="s">
        <v>189</v>
      </c>
      <c r="I141" s="3" t="s">
        <v>18</v>
      </c>
      <c r="J141" s="13" t="s">
        <v>381</v>
      </c>
      <c r="K141" s="14" t="s">
        <v>382</v>
      </c>
      <c r="L141" s="17">
        <f t="shared" si="6"/>
        <v>2.1643518518518506E-2</v>
      </c>
      <c r="M141">
        <f t="shared" si="7"/>
        <v>5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383</v>
      </c>
      <c r="H142" s="9" t="s">
        <v>189</v>
      </c>
      <c r="I142" s="3" t="s">
        <v>18</v>
      </c>
      <c r="J142" s="13" t="s">
        <v>384</v>
      </c>
      <c r="K142" s="14" t="s">
        <v>385</v>
      </c>
      <c r="L142" s="17">
        <f t="shared" si="6"/>
        <v>1.4930555555555558E-2</v>
      </c>
      <c r="M142">
        <f t="shared" si="7"/>
        <v>7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386</v>
      </c>
      <c r="H143" s="9" t="s">
        <v>189</v>
      </c>
      <c r="I143" s="3" t="s">
        <v>18</v>
      </c>
      <c r="J143" s="13" t="s">
        <v>387</v>
      </c>
      <c r="K143" s="14" t="s">
        <v>388</v>
      </c>
      <c r="L143" s="17">
        <f t="shared" si="6"/>
        <v>1.6261574074074081E-2</v>
      </c>
      <c r="M143">
        <f t="shared" si="7"/>
        <v>7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389</v>
      </c>
      <c r="H144" s="9" t="s">
        <v>189</v>
      </c>
      <c r="I144" s="3" t="s">
        <v>18</v>
      </c>
      <c r="J144" s="13" t="s">
        <v>390</v>
      </c>
      <c r="K144" s="14" t="s">
        <v>391</v>
      </c>
      <c r="L144" s="17">
        <f t="shared" si="6"/>
        <v>2.3310185185185184E-2</v>
      </c>
      <c r="M144">
        <f t="shared" si="7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392</v>
      </c>
      <c r="H145" s="9" t="s">
        <v>189</v>
      </c>
      <c r="I145" s="3" t="s">
        <v>18</v>
      </c>
      <c r="J145" s="13" t="s">
        <v>393</v>
      </c>
      <c r="K145" s="14" t="s">
        <v>394</v>
      </c>
      <c r="L145" s="17">
        <f t="shared" si="6"/>
        <v>2.3009259259259229E-2</v>
      </c>
      <c r="M145">
        <f t="shared" si="7"/>
        <v>12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395</v>
      </c>
      <c r="H146" s="9" t="s">
        <v>189</v>
      </c>
      <c r="I146" s="3" t="s">
        <v>18</v>
      </c>
      <c r="J146" s="13" t="s">
        <v>396</v>
      </c>
      <c r="K146" s="14" t="s">
        <v>397</v>
      </c>
      <c r="L146" s="17">
        <f t="shared" si="6"/>
        <v>2.2314814814814787E-2</v>
      </c>
      <c r="M146">
        <f t="shared" si="7"/>
        <v>12</v>
      </c>
    </row>
    <row r="147" spans="1:13" x14ac:dyDescent="0.25">
      <c r="A147" s="11"/>
      <c r="B147" s="12"/>
      <c r="C147" s="9" t="s">
        <v>398</v>
      </c>
      <c r="D147" s="9" t="s">
        <v>399</v>
      </c>
      <c r="E147" s="9" t="s">
        <v>399</v>
      </c>
      <c r="F147" s="9" t="s">
        <v>15</v>
      </c>
      <c r="G147" s="9" t="s">
        <v>400</v>
      </c>
      <c r="H147" s="9" t="s">
        <v>124</v>
      </c>
      <c r="I147" s="3" t="s">
        <v>18</v>
      </c>
      <c r="J147" s="13" t="s">
        <v>401</v>
      </c>
      <c r="K147" s="14" t="s">
        <v>402</v>
      </c>
      <c r="L147" s="17">
        <f t="shared" si="6"/>
        <v>3.4328703703703667E-2</v>
      </c>
      <c r="M147">
        <f t="shared" si="7"/>
        <v>12</v>
      </c>
    </row>
    <row r="148" spans="1:13" x14ac:dyDescent="0.25">
      <c r="A148" s="11"/>
      <c r="B148" s="12"/>
      <c r="C148" s="9" t="s">
        <v>403</v>
      </c>
      <c r="D148" s="9" t="s">
        <v>404</v>
      </c>
      <c r="E148" s="9" t="s">
        <v>404</v>
      </c>
      <c r="F148" s="9" t="s">
        <v>15</v>
      </c>
      <c r="G148" s="10" t="s">
        <v>12</v>
      </c>
      <c r="H148" s="5"/>
      <c r="I148" s="6"/>
      <c r="J148" s="7"/>
      <c r="K148" s="8"/>
      <c r="L148" s="17">
        <f t="shared" si="6"/>
        <v>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405</v>
      </c>
      <c r="H149" s="9" t="s">
        <v>124</v>
      </c>
      <c r="I149" s="3" t="s">
        <v>18</v>
      </c>
      <c r="J149" s="13" t="s">
        <v>406</v>
      </c>
      <c r="K149" s="14" t="s">
        <v>407</v>
      </c>
      <c r="L149" s="17">
        <f t="shared" si="6"/>
        <v>1.950231481481482E-2</v>
      </c>
      <c r="M149">
        <f t="shared" si="7"/>
        <v>3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408</v>
      </c>
      <c r="H150" s="9" t="s">
        <v>124</v>
      </c>
      <c r="I150" s="3" t="s">
        <v>18</v>
      </c>
      <c r="J150" s="13" t="s">
        <v>409</v>
      </c>
      <c r="K150" s="14" t="s">
        <v>410</v>
      </c>
      <c r="L150" s="17">
        <f t="shared" si="6"/>
        <v>2.2986111111111041E-2</v>
      </c>
      <c r="M150">
        <f t="shared" si="7"/>
        <v>15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411</v>
      </c>
      <c r="H151" s="9" t="s">
        <v>124</v>
      </c>
      <c r="I151" s="3" t="s">
        <v>18</v>
      </c>
      <c r="J151" s="13" t="s">
        <v>412</v>
      </c>
      <c r="K151" s="14" t="s">
        <v>413</v>
      </c>
      <c r="L151" s="17">
        <f t="shared" si="6"/>
        <v>1.3194444444444509E-2</v>
      </c>
      <c r="M151">
        <f t="shared" si="7"/>
        <v>23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414</v>
      </c>
      <c r="H152" s="9" t="s">
        <v>124</v>
      </c>
      <c r="I152" s="3" t="s">
        <v>18</v>
      </c>
      <c r="J152" s="13" t="s">
        <v>415</v>
      </c>
      <c r="K152" s="14" t="s">
        <v>416</v>
      </c>
      <c r="L152" s="17">
        <f t="shared" si="6"/>
        <v>2.7465277777777741E-2</v>
      </c>
      <c r="M152">
        <f t="shared" si="7"/>
        <v>19</v>
      </c>
    </row>
    <row r="153" spans="1:13" x14ac:dyDescent="0.25">
      <c r="A153" s="3" t="s">
        <v>417</v>
      </c>
      <c r="B153" s="9" t="s">
        <v>418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419</v>
      </c>
      <c r="D154" s="9" t="s">
        <v>420</v>
      </c>
      <c r="E154" s="9" t="s">
        <v>420</v>
      </c>
      <c r="F154" s="9" t="s">
        <v>421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422</v>
      </c>
      <c r="H155" s="9" t="s">
        <v>124</v>
      </c>
      <c r="I155" s="3" t="s">
        <v>18</v>
      </c>
      <c r="J155" s="13" t="s">
        <v>423</v>
      </c>
      <c r="K155" s="14" t="s">
        <v>424</v>
      </c>
      <c r="L155" s="17">
        <f t="shared" si="6"/>
        <v>4.0833333333333388E-2</v>
      </c>
      <c r="M155">
        <f t="shared" si="7"/>
        <v>14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425</v>
      </c>
      <c r="H156" s="9" t="s">
        <v>124</v>
      </c>
      <c r="I156" s="3" t="s">
        <v>18</v>
      </c>
      <c r="J156" s="13" t="s">
        <v>426</v>
      </c>
      <c r="K156" s="14" t="s">
        <v>427</v>
      </c>
      <c r="L156" s="17">
        <f t="shared" si="6"/>
        <v>1.534722222222229E-2</v>
      </c>
      <c r="M156">
        <f t="shared" si="7"/>
        <v>20</v>
      </c>
    </row>
    <row r="157" spans="1:13" x14ac:dyDescent="0.25">
      <c r="A157" s="11"/>
      <c r="B157" s="12"/>
      <c r="C157" s="9" t="s">
        <v>428</v>
      </c>
      <c r="D157" s="9" t="s">
        <v>429</v>
      </c>
      <c r="E157" s="9" t="s">
        <v>429</v>
      </c>
      <c r="F157" s="9" t="s">
        <v>421</v>
      </c>
      <c r="G157" s="9" t="s">
        <v>430</v>
      </c>
      <c r="H157" s="9" t="s">
        <v>124</v>
      </c>
      <c r="I157" s="3" t="s">
        <v>18</v>
      </c>
      <c r="J157" s="13" t="s">
        <v>431</v>
      </c>
      <c r="K157" s="14" t="s">
        <v>432</v>
      </c>
      <c r="L157" s="17">
        <f t="shared" si="6"/>
        <v>2.2361111111111165E-2</v>
      </c>
      <c r="M157">
        <f t="shared" si="7"/>
        <v>16</v>
      </c>
    </row>
    <row r="158" spans="1:13" x14ac:dyDescent="0.25">
      <c r="A158" s="3" t="s">
        <v>433</v>
      </c>
      <c r="B158" s="9" t="s">
        <v>434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435</v>
      </c>
      <c r="D159" s="9" t="s">
        <v>436</v>
      </c>
      <c r="E159" s="9" t="s">
        <v>437</v>
      </c>
      <c r="F159" s="9" t="s">
        <v>15</v>
      </c>
      <c r="G159" s="9" t="s">
        <v>438</v>
      </c>
      <c r="H159" s="9" t="s">
        <v>124</v>
      </c>
      <c r="I159" s="3" t="s">
        <v>18</v>
      </c>
      <c r="J159" s="13" t="s">
        <v>439</v>
      </c>
      <c r="K159" s="14" t="s">
        <v>440</v>
      </c>
      <c r="L159" s="17">
        <f t="shared" si="6"/>
        <v>2.1354166666666674E-2</v>
      </c>
      <c r="M159">
        <f t="shared" si="7"/>
        <v>13</v>
      </c>
    </row>
    <row r="160" spans="1:13" x14ac:dyDescent="0.25">
      <c r="A160" s="11"/>
      <c r="B160" s="12"/>
      <c r="C160" s="9" t="s">
        <v>441</v>
      </c>
      <c r="D160" s="9" t="s">
        <v>442</v>
      </c>
      <c r="E160" s="9" t="s">
        <v>442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443</v>
      </c>
      <c r="H161" s="9" t="s">
        <v>124</v>
      </c>
      <c r="I161" s="3" t="s">
        <v>18</v>
      </c>
      <c r="J161" s="13" t="s">
        <v>444</v>
      </c>
      <c r="K161" s="14" t="s">
        <v>445</v>
      </c>
      <c r="L161" s="17">
        <f t="shared" si="6"/>
        <v>1.4189814814814822E-2</v>
      </c>
      <c r="M161">
        <f t="shared" si="7"/>
        <v>5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446</v>
      </c>
      <c r="H162" s="9" t="s">
        <v>124</v>
      </c>
      <c r="I162" s="3" t="s">
        <v>18</v>
      </c>
      <c r="J162" s="13" t="s">
        <v>447</v>
      </c>
      <c r="K162" s="14" t="s">
        <v>448</v>
      </c>
      <c r="L162" s="17">
        <f t="shared" si="6"/>
        <v>3.0335648148148098E-2</v>
      </c>
      <c r="M162">
        <f t="shared" si="7"/>
        <v>9</v>
      </c>
    </row>
    <row r="163" spans="1:13" x14ac:dyDescent="0.25">
      <c r="A163" s="11"/>
      <c r="B163" s="12"/>
      <c r="C163" s="9" t="s">
        <v>449</v>
      </c>
      <c r="D163" s="9" t="s">
        <v>450</v>
      </c>
      <c r="E163" s="9" t="s">
        <v>451</v>
      </c>
      <c r="F163" s="9" t="s">
        <v>15</v>
      </c>
      <c r="G163" s="9" t="s">
        <v>452</v>
      </c>
      <c r="H163" s="9" t="s">
        <v>124</v>
      </c>
      <c r="I163" s="3" t="s">
        <v>18</v>
      </c>
      <c r="J163" s="13" t="s">
        <v>453</v>
      </c>
      <c r="K163" s="14" t="s">
        <v>454</v>
      </c>
      <c r="L163" s="17">
        <f t="shared" si="6"/>
        <v>1.2916666666666687E-2</v>
      </c>
      <c r="M163">
        <f t="shared" si="7"/>
        <v>3</v>
      </c>
    </row>
    <row r="164" spans="1:13" x14ac:dyDescent="0.25">
      <c r="A164" s="11"/>
      <c r="B164" s="12"/>
      <c r="C164" s="9" t="s">
        <v>455</v>
      </c>
      <c r="D164" s="9" t="s">
        <v>456</v>
      </c>
      <c r="E164" s="9" t="s">
        <v>457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458</v>
      </c>
      <c r="H165" s="9" t="s">
        <v>124</v>
      </c>
      <c r="I165" s="3" t="s">
        <v>18</v>
      </c>
      <c r="J165" s="13" t="s">
        <v>459</v>
      </c>
      <c r="K165" s="14" t="s">
        <v>460</v>
      </c>
      <c r="L165" s="17">
        <f t="shared" si="6"/>
        <v>2.4733796296296295E-2</v>
      </c>
      <c r="M165">
        <f t="shared" si="7"/>
        <v>9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461</v>
      </c>
      <c r="H166" s="9" t="s">
        <v>124</v>
      </c>
      <c r="I166" s="3" t="s">
        <v>18</v>
      </c>
      <c r="J166" s="13" t="s">
        <v>462</v>
      </c>
      <c r="K166" s="14" t="s">
        <v>463</v>
      </c>
      <c r="L166" s="17">
        <f t="shared" si="6"/>
        <v>1.3831018518518534E-2</v>
      </c>
      <c r="M166">
        <f t="shared" si="7"/>
        <v>11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464</v>
      </c>
      <c r="H167" s="9" t="s">
        <v>124</v>
      </c>
      <c r="I167" s="3" t="s">
        <v>18</v>
      </c>
      <c r="J167" s="13" t="s">
        <v>465</v>
      </c>
      <c r="K167" s="14" t="s">
        <v>466</v>
      </c>
      <c r="L167" s="17">
        <f t="shared" si="6"/>
        <v>4.7835648148148169E-2</v>
      </c>
      <c r="M167">
        <f t="shared" si="7"/>
        <v>11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467</v>
      </c>
      <c r="H168" s="9" t="s">
        <v>124</v>
      </c>
      <c r="I168" s="3" t="s">
        <v>18</v>
      </c>
      <c r="J168" s="13" t="s">
        <v>468</v>
      </c>
      <c r="K168" s="14" t="s">
        <v>469</v>
      </c>
      <c r="L168" s="17">
        <f t="shared" si="6"/>
        <v>2.9212962962962941E-2</v>
      </c>
      <c r="M168">
        <f t="shared" si="7"/>
        <v>13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470</v>
      </c>
      <c r="H169" s="9" t="s">
        <v>124</v>
      </c>
      <c r="I169" s="3" t="s">
        <v>18</v>
      </c>
      <c r="J169" s="13" t="s">
        <v>471</v>
      </c>
      <c r="K169" s="14" t="s">
        <v>472</v>
      </c>
      <c r="L169" s="17">
        <f t="shared" si="6"/>
        <v>2.1597222222222046E-2</v>
      </c>
      <c r="M169">
        <f t="shared" si="7"/>
        <v>18</v>
      </c>
    </row>
    <row r="170" spans="1:13" x14ac:dyDescent="0.25">
      <c r="A170" s="3" t="s">
        <v>473</v>
      </c>
      <c r="B170" s="9" t="s">
        <v>474</v>
      </c>
      <c r="C170" s="10" t="s">
        <v>12</v>
      </c>
      <c r="D170" s="5"/>
      <c r="E170" s="5"/>
      <c r="F170" s="5"/>
      <c r="G170" s="5"/>
      <c r="H170" s="5"/>
      <c r="I170" s="6"/>
      <c r="J170" s="7"/>
      <c r="K170" s="8"/>
    </row>
    <row r="171" spans="1:13" x14ac:dyDescent="0.25">
      <c r="A171" s="11"/>
      <c r="B171" s="12"/>
      <c r="C171" s="9" t="s">
        <v>475</v>
      </c>
      <c r="D171" s="9" t="s">
        <v>476</v>
      </c>
      <c r="E171" s="9" t="s">
        <v>477</v>
      </c>
      <c r="F171" s="9" t="s">
        <v>15</v>
      </c>
      <c r="G171" s="9" t="s">
        <v>478</v>
      </c>
      <c r="H171" s="9" t="s">
        <v>17</v>
      </c>
      <c r="I171" s="3" t="s">
        <v>18</v>
      </c>
      <c r="J171" s="13" t="s">
        <v>479</v>
      </c>
      <c r="K171" s="14" t="s">
        <v>480</v>
      </c>
      <c r="L171" s="17">
        <f t="shared" si="6"/>
        <v>4.817129629629624E-2</v>
      </c>
      <c r="M171">
        <f t="shared" si="7"/>
        <v>13</v>
      </c>
    </row>
    <row r="172" spans="1:13" x14ac:dyDescent="0.25">
      <c r="A172" s="11"/>
      <c r="B172" s="12"/>
      <c r="C172" s="9" t="s">
        <v>481</v>
      </c>
      <c r="D172" s="9" t="s">
        <v>482</v>
      </c>
      <c r="E172" s="9" t="s">
        <v>483</v>
      </c>
      <c r="F172" s="9" t="s">
        <v>15</v>
      </c>
      <c r="G172" s="9" t="s">
        <v>484</v>
      </c>
      <c r="H172" s="9" t="s">
        <v>17</v>
      </c>
      <c r="I172" s="3" t="s">
        <v>18</v>
      </c>
      <c r="J172" s="13" t="s">
        <v>485</v>
      </c>
      <c r="K172" s="14" t="s">
        <v>486</v>
      </c>
      <c r="L172" s="17">
        <f t="shared" si="6"/>
        <v>2.7245370370370336E-2</v>
      </c>
      <c r="M172">
        <f t="shared" si="7"/>
        <v>15</v>
      </c>
    </row>
    <row r="173" spans="1:13" x14ac:dyDescent="0.25">
      <c r="A173" s="11"/>
      <c r="B173" s="12"/>
      <c r="C173" s="9" t="s">
        <v>487</v>
      </c>
      <c r="D173" s="9" t="s">
        <v>488</v>
      </c>
      <c r="E173" s="9" t="s">
        <v>489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490</v>
      </c>
      <c r="H174" s="9" t="s">
        <v>17</v>
      </c>
      <c r="I174" s="3" t="s">
        <v>18</v>
      </c>
      <c r="J174" s="13" t="s">
        <v>491</v>
      </c>
      <c r="K174" s="14" t="s">
        <v>492</v>
      </c>
      <c r="L174" s="17">
        <f t="shared" si="6"/>
        <v>2.9537037037037028E-2</v>
      </c>
      <c r="M174">
        <f t="shared" si="7"/>
        <v>12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493</v>
      </c>
      <c r="H175" s="9" t="s">
        <v>17</v>
      </c>
      <c r="I175" s="3" t="s">
        <v>18</v>
      </c>
      <c r="J175" s="13" t="s">
        <v>494</v>
      </c>
      <c r="K175" s="14" t="s">
        <v>495</v>
      </c>
      <c r="L175" s="17">
        <f t="shared" si="6"/>
        <v>2.2673611111111214E-2</v>
      </c>
      <c r="M175">
        <f t="shared" si="7"/>
        <v>16</v>
      </c>
    </row>
    <row r="176" spans="1:13" x14ac:dyDescent="0.25">
      <c r="A176" s="11"/>
      <c r="B176" s="12"/>
      <c r="C176" s="9" t="s">
        <v>496</v>
      </c>
      <c r="D176" s="9" t="s">
        <v>497</v>
      </c>
      <c r="E176" s="9" t="s">
        <v>498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499</v>
      </c>
      <c r="H177" s="9" t="s">
        <v>17</v>
      </c>
      <c r="I177" s="3" t="s">
        <v>18</v>
      </c>
      <c r="J177" s="13" t="s">
        <v>500</v>
      </c>
      <c r="K177" s="14" t="s">
        <v>501</v>
      </c>
      <c r="L177" s="17">
        <f t="shared" si="6"/>
        <v>1.7673611111111154E-2</v>
      </c>
      <c r="M177">
        <f t="shared" si="7"/>
        <v>9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502</v>
      </c>
      <c r="H178" s="9" t="s">
        <v>17</v>
      </c>
      <c r="I178" s="3" t="s">
        <v>18</v>
      </c>
      <c r="J178" s="13" t="s">
        <v>503</v>
      </c>
      <c r="K178" s="14" t="s">
        <v>504</v>
      </c>
      <c r="L178" s="17">
        <f t="shared" si="6"/>
        <v>3.2187500000000036E-2</v>
      </c>
      <c r="M178">
        <f t="shared" si="7"/>
        <v>15</v>
      </c>
    </row>
    <row r="179" spans="1:13" x14ac:dyDescent="0.25">
      <c r="A179" s="11"/>
      <c r="B179" s="12"/>
      <c r="C179" s="9" t="s">
        <v>505</v>
      </c>
      <c r="D179" s="9" t="s">
        <v>506</v>
      </c>
      <c r="E179" s="9" t="s">
        <v>507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508</v>
      </c>
      <c r="H180" s="9" t="s">
        <v>17</v>
      </c>
      <c r="I180" s="3" t="s">
        <v>18</v>
      </c>
      <c r="J180" s="13" t="s">
        <v>509</v>
      </c>
      <c r="K180" s="14" t="s">
        <v>510</v>
      </c>
      <c r="L180" s="17">
        <f t="shared" si="6"/>
        <v>4.0717592592592666E-2</v>
      </c>
      <c r="M180">
        <f t="shared" si="7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511</v>
      </c>
      <c r="H181" s="9" t="s">
        <v>17</v>
      </c>
      <c r="I181" s="3" t="s">
        <v>18</v>
      </c>
      <c r="J181" s="13" t="s">
        <v>512</v>
      </c>
      <c r="K181" s="14" t="s">
        <v>513</v>
      </c>
      <c r="L181" s="17">
        <f t="shared" si="6"/>
        <v>1.5231481481481568E-2</v>
      </c>
      <c r="M181">
        <f t="shared" si="7"/>
        <v>17</v>
      </c>
    </row>
    <row r="182" spans="1:13" x14ac:dyDescent="0.25">
      <c r="A182" s="11"/>
      <c r="B182" s="11"/>
      <c r="C182" s="3" t="s">
        <v>455</v>
      </c>
      <c r="D182" s="3" t="s">
        <v>456</v>
      </c>
      <c r="E182" s="3" t="s">
        <v>457</v>
      </c>
      <c r="F182" s="3" t="s">
        <v>15</v>
      </c>
      <c r="G182" s="3" t="s">
        <v>514</v>
      </c>
      <c r="H182" s="3" t="s">
        <v>17</v>
      </c>
      <c r="I182" s="3" t="s">
        <v>18</v>
      </c>
      <c r="J182" s="15" t="s">
        <v>515</v>
      </c>
      <c r="K182" s="16" t="s">
        <v>516</v>
      </c>
      <c r="L182" s="17">
        <f t="shared" si="6"/>
        <v>2.5636574074074103E-2</v>
      </c>
      <c r="M182">
        <f t="shared" si="7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68"/>
  <sheetViews>
    <sheetView tabSelected="1" topLeftCell="E7" workbookViewId="0">
      <selection activeCell="P2" sqref="P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5.416666666666667</v>
      </c>
      <c r="R2" s="17">
        <f>AVERAGEIF(M1:M399,  O2, L1:L399)</f>
        <v>1.5046296296296294E-2</v>
      </c>
      <c r="S2" s="17">
        <f>AVERAGE($R$2:$R$25)</f>
        <v>1.588931660144767E-2</v>
      </c>
    </row>
    <row r="3" spans="1:19" x14ac:dyDescent="0.25">
      <c r="A3" s="3" t="s">
        <v>62</v>
      </c>
      <c r="B3" s="9" t="s">
        <v>63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5.416666666666667</v>
      </c>
      <c r="R3" s="17">
        <v>0</v>
      </c>
      <c r="S3" s="17">
        <f t="shared" ref="S3:S25" si="1">AVERAGE($R$2:$R$25)</f>
        <v>1.588931660144767E-2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5</v>
      </c>
      <c r="Q4">
        <f t="shared" si="0"/>
        <v>5.416666666666667</v>
      </c>
      <c r="R4" s="17">
        <f>AVERAGEIF(M3:M401,  O4, L3:L401)</f>
        <v>1.5902777777777773E-2</v>
      </c>
      <c r="S4" s="17">
        <f t="shared" si="1"/>
        <v>1.588931660144767E-2</v>
      </c>
    </row>
    <row r="5" spans="1:19" x14ac:dyDescent="0.25">
      <c r="A5" s="11"/>
      <c r="B5" s="12"/>
      <c r="C5" s="12"/>
      <c r="D5" s="12"/>
      <c r="E5" s="12"/>
      <c r="F5" s="12"/>
      <c r="G5" s="9" t="s">
        <v>517</v>
      </c>
      <c r="H5" s="9" t="s">
        <v>17</v>
      </c>
      <c r="I5" s="3" t="s">
        <v>518</v>
      </c>
      <c r="J5" s="13" t="s">
        <v>519</v>
      </c>
      <c r="K5" s="14" t="s">
        <v>520</v>
      </c>
      <c r="L5" s="17">
        <f t="shared" ref="L3:L66" si="2">K5-J5</f>
        <v>2.0081018518518512E-2</v>
      </c>
      <c r="M5">
        <f t="shared" ref="M3:M66" si="3">HOUR(J5)</f>
        <v>8</v>
      </c>
      <c r="O5">
        <v>3</v>
      </c>
      <c r="P5">
        <f>COUNTIF(M:M,"3")</f>
        <v>4</v>
      </c>
      <c r="Q5">
        <f t="shared" si="0"/>
        <v>5.416666666666667</v>
      </c>
      <c r="R5" s="17">
        <f>AVERAGEIF(M4:M402,  O5, L4:L402)</f>
        <v>1.3425925925925924E-2</v>
      </c>
      <c r="S5" s="17">
        <f t="shared" si="1"/>
        <v>1.588931660144767E-2</v>
      </c>
    </row>
    <row r="6" spans="1:19" x14ac:dyDescent="0.25">
      <c r="A6" s="11"/>
      <c r="B6" s="12"/>
      <c r="C6" s="12"/>
      <c r="D6" s="12"/>
      <c r="E6" s="12"/>
      <c r="F6" s="12"/>
      <c r="G6" s="9" t="s">
        <v>521</v>
      </c>
      <c r="H6" s="9" t="s">
        <v>17</v>
      </c>
      <c r="I6" s="3" t="s">
        <v>518</v>
      </c>
      <c r="J6" s="13" t="s">
        <v>522</v>
      </c>
      <c r="K6" s="14" t="s">
        <v>523</v>
      </c>
      <c r="L6" s="17">
        <f t="shared" si="2"/>
        <v>1.7974537037037108E-2</v>
      </c>
      <c r="M6">
        <f t="shared" si="3"/>
        <v>15</v>
      </c>
      <c r="O6">
        <v>4</v>
      </c>
      <c r="P6">
        <f>COUNTIF(M:M,"4")</f>
        <v>6</v>
      </c>
      <c r="Q6">
        <f t="shared" si="0"/>
        <v>5.416666666666667</v>
      </c>
      <c r="R6" s="17">
        <f>AVERAGEIF(M5:M403,  O6, L5:L403)</f>
        <v>1.975501543209876E-2</v>
      </c>
      <c r="S6" s="17">
        <f t="shared" si="1"/>
        <v>1.588931660144767E-2</v>
      </c>
    </row>
    <row r="7" spans="1:19" x14ac:dyDescent="0.25">
      <c r="A7" s="11"/>
      <c r="B7" s="12"/>
      <c r="C7" s="9" t="s">
        <v>23</v>
      </c>
      <c r="D7" s="9" t="s">
        <v>24</v>
      </c>
      <c r="E7" s="9" t="s">
        <v>24</v>
      </c>
      <c r="F7" s="9" t="s">
        <v>15</v>
      </c>
      <c r="G7" s="9" t="s">
        <v>524</v>
      </c>
      <c r="H7" s="9" t="s">
        <v>17</v>
      </c>
      <c r="I7" s="3" t="s">
        <v>518</v>
      </c>
      <c r="J7" s="13" t="s">
        <v>525</v>
      </c>
      <c r="K7" s="14" t="s">
        <v>526</v>
      </c>
      <c r="L7" s="17">
        <f t="shared" si="2"/>
        <v>3.8819444444444517E-2</v>
      </c>
      <c r="M7">
        <f t="shared" si="3"/>
        <v>13</v>
      </c>
      <c r="O7">
        <v>5</v>
      </c>
      <c r="P7">
        <f>COUNTIF(M:M,"5")</f>
        <v>2</v>
      </c>
      <c r="Q7">
        <f t="shared" si="0"/>
        <v>5.416666666666667</v>
      </c>
      <c r="R7" s="17">
        <f>AVERAGEIF(M6:M404,  O7, L6:L404)</f>
        <v>1.6053240740740757E-2</v>
      </c>
      <c r="S7" s="17">
        <f t="shared" si="1"/>
        <v>1.588931660144767E-2</v>
      </c>
    </row>
    <row r="8" spans="1:19" x14ac:dyDescent="0.25">
      <c r="A8" s="11"/>
      <c r="B8" s="12"/>
      <c r="C8" s="9" t="s">
        <v>81</v>
      </c>
      <c r="D8" s="9" t="s">
        <v>82</v>
      </c>
      <c r="E8" s="9" t="s">
        <v>82</v>
      </c>
      <c r="F8" s="9" t="s">
        <v>15</v>
      </c>
      <c r="G8" s="9" t="s">
        <v>527</v>
      </c>
      <c r="H8" s="9" t="s">
        <v>17</v>
      </c>
      <c r="I8" s="3" t="s">
        <v>518</v>
      </c>
      <c r="J8" s="13" t="s">
        <v>528</v>
      </c>
      <c r="K8" s="14" t="s">
        <v>1708</v>
      </c>
      <c r="L8" s="17">
        <f t="shared" si="2"/>
        <v>1.3622685185185168E-2</v>
      </c>
      <c r="M8">
        <f t="shared" si="3"/>
        <v>23</v>
      </c>
      <c r="O8">
        <v>6</v>
      </c>
      <c r="P8">
        <f>COUNTIF(M:M,"6")</f>
        <v>12</v>
      </c>
      <c r="Q8">
        <f t="shared" si="0"/>
        <v>5.416666666666667</v>
      </c>
      <c r="R8" s="17">
        <f>AVERAGEIF(M7:M405,  O8, L7:L405)</f>
        <v>2.1787229938271615E-2</v>
      </c>
      <c r="S8" s="17">
        <f t="shared" si="1"/>
        <v>1.588931660144767E-2</v>
      </c>
    </row>
    <row r="9" spans="1:19" x14ac:dyDescent="0.25">
      <c r="A9" s="11"/>
      <c r="B9" s="12"/>
      <c r="C9" s="9" t="s">
        <v>111</v>
      </c>
      <c r="D9" s="9" t="s">
        <v>112</v>
      </c>
      <c r="E9" s="9" t="s">
        <v>112</v>
      </c>
      <c r="F9" s="9" t="s">
        <v>15</v>
      </c>
      <c r="G9" s="9" t="s">
        <v>529</v>
      </c>
      <c r="H9" s="9" t="s">
        <v>17</v>
      </c>
      <c r="I9" s="3" t="s">
        <v>518</v>
      </c>
      <c r="J9" s="13" t="s">
        <v>530</v>
      </c>
      <c r="K9" s="14" t="s">
        <v>531</v>
      </c>
      <c r="L9" s="17">
        <f t="shared" si="2"/>
        <v>1.6111111111111076E-2</v>
      </c>
      <c r="M9">
        <f t="shared" si="3"/>
        <v>18</v>
      </c>
      <c r="O9">
        <v>7</v>
      </c>
      <c r="P9">
        <f>COUNTIF(M:M,"7")</f>
        <v>14</v>
      </c>
      <c r="Q9">
        <f t="shared" si="0"/>
        <v>5.416666666666667</v>
      </c>
      <c r="R9" s="17">
        <f>AVERAGEIF(M8:M406,  O9, L8:L406)</f>
        <v>2.6388062169312172E-2</v>
      </c>
      <c r="S9" s="17">
        <f t="shared" si="1"/>
        <v>1.588931660144767E-2</v>
      </c>
    </row>
    <row r="10" spans="1:19" x14ac:dyDescent="0.25">
      <c r="A10" s="11"/>
      <c r="B10" s="12"/>
      <c r="C10" s="9" t="s">
        <v>532</v>
      </c>
      <c r="D10" s="9" t="s">
        <v>533</v>
      </c>
      <c r="E10" s="9" t="s">
        <v>533</v>
      </c>
      <c r="F10" s="9" t="s">
        <v>15</v>
      </c>
      <c r="G10" s="9" t="s">
        <v>534</v>
      </c>
      <c r="H10" s="9" t="s">
        <v>17</v>
      </c>
      <c r="I10" s="3" t="s">
        <v>518</v>
      </c>
      <c r="J10" s="13" t="s">
        <v>535</v>
      </c>
      <c r="K10" s="14" t="s">
        <v>536</v>
      </c>
      <c r="L10" s="17">
        <f t="shared" si="2"/>
        <v>2.0069444444444473E-2</v>
      </c>
      <c r="M10">
        <f t="shared" si="3"/>
        <v>13</v>
      </c>
      <c r="O10">
        <v>8</v>
      </c>
      <c r="P10">
        <f>COUNTIF(M:M,"8")</f>
        <v>5</v>
      </c>
      <c r="Q10">
        <f t="shared" si="0"/>
        <v>5.416666666666667</v>
      </c>
      <c r="R10" s="17">
        <f>AVERAGEIF(M9:M407,  O10, L9:L407)</f>
        <v>2.0943287037037031E-2</v>
      </c>
      <c r="S10" s="17">
        <f t="shared" si="1"/>
        <v>1.588931660144767E-2</v>
      </c>
    </row>
    <row r="11" spans="1:19" x14ac:dyDescent="0.25">
      <c r="A11" s="3" t="s">
        <v>119</v>
      </c>
      <c r="B11" s="9" t="s">
        <v>120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10</v>
      </c>
      <c r="Q11">
        <f t="shared" si="0"/>
        <v>5.416666666666667</v>
      </c>
      <c r="R11" s="17">
        <f>AVERAGEIF(M10:M408,  O11, L10:L408)</f>
        <v>1.6635416666666653E-2</v>
      </c>
      <c r="S11" s="17">
        <f t="shared" si="1"/>
        <v>1.588931660144767E-2</v>
      </c>
    </row>
    <row r="12" spans="1:19" x14ac:dyDescent="0.25">
      <c r="A12" s="11"/>
      <c r="B12" s="12"/>
      <c r="C12" s="9" t="s">
        <v>121</v>
      </c>
      <c r="D12" s="9" t="s">
        <v>122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10</v>
      </c>
      <c r="Q12">
        <f t="shared" si="0"/>
        <v>5.416666666666667</v>
      </c>
      <c r="R12" s="17">
        <f>AVERAGEIF(M11:M409,  O12, L11:L409)</f>
        <v>1.8395833333333313E-2</v>
      </c>
      <c r="S12" s="17">
        <f t="shared" si="1"/>
        <v>1.588931660144767E-2</v>
      </c>
    </row>
    <row r="13" spans="1:19" x14ac:dyDescent="0.25">
      <c r="A13" s="11"/>
      <c r="B13" s="12"/>
      <c r="C13" s="12"/>
      <c r="D13" s="12"/>
      <c r="E13" s="9" t="s">
        <v>122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5.416666666666667</v>
      </c>
      <c r="R13" s="17">
        <f>AVERAGEIF(M12:M410,  O13, L12:L410)</f>
        <v>1.7743055555555529E-2</v>
      </c>
      <c r="S13" s="17">
        <f t="shared" si="1"/>
        <v>1.588931660144767E-2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537</v>
      </c>
      <c r="H14" s="9" t="s">
        <v>124</v>
      </c>
      <c r="I14" s="3" t="s">
        <v>518</v>
      </c>
      <c r="J14" s="13" t="s">
        <v>538</v>
      </c>
      <c r="K14" s="14" t="s">
        <v>539</v>
      </c>
      <c r="L14" s="17">
        <f t="shared" si="2"/>
        <v>2.7430555555555514E-2</v>
      </c>
      <c r="M14">
        <f t="shared" si="3"/>
        <v>9</v>
      </c>
      <c r="O14">
        <v>12</v>
      </c>
      <c r="P14">
        <f>COUNTIF(M:M,"12")</f>
        <v>8</v>
      </c>
      <c r="Q14">
        <f t="shared" si="0"/>
        <v>5.416666666666667</v>
      </c>
      <c r="R14" s="17">
        <f>AVERAGEIF(M13:M411,  O14, L13:L411)</f>
        <v>1.8922164351851845E-2</v>
      </c>
      <c r="S14" s="17">
        <f t="shared" si="1"/>
        <v>1.588931660144767E-2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540</v>
      </c>
      <c r="H15" s="9" t="s">
        <v>124</v>
      </c>
      <c r="I15" s="3" t="s">
        <v>518</v>
      </c>
      <c r="J15" s="13" t="s">
        <v>541</v>
      </c>
      <c r="K15" s="14" t="s">
        <v>542</v>
      </c>
      <c r="L15" s="17">
        <f t="shared" si="2"/>
        <v>2.9849537037037077E-2</v>
      </c>
      <c r="M15">
        <f t="shared" si="3"/>
        <v>13</v>
      </c>
      <c r="O15">
        <v>13</v>
      </c>
      <c r="P15">
        <f>COUNTIF(M:M,"13")</f>
        <v>14</v>
      </c>
      <c r="Q15">
        <f t="shared" si="0"/>
        <v>5.416666666666667</v>
      </c>
      <c r="R15" s="17">
        <f>AVERAGEIF(M14:M412,  O15, L14:L412)</f>
        <v>2.5112847222222217E-2</v>
      </c>
      <c r="S15" s="17">
        <f t="shared" si="1"/>
        <v>1.588931660144767E-2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543</v>
      </c>
      <c r="H16" s="9" t="s">
        <v>124</v>
      </c>
      <c r="I16" s="3" t="s">
        <v>518</v>
      </c>
      <c r="J16" s="13" t="s">
        <v>544</v>
      </c>
      <c r="K16" s="14" t="s">
        <v>545</v>
      </c>
      <c r="L16" s="17">
        <f t="shared" si="2"/>
        <v>4.037037037037039E-2</v>
      </c>
      <c r="M16">
        <f t="shared" si="3"/>
        <v>13</v>
      </c>
      <c r="O16">
        <v>14</v>
      </c>
      <c r="P16">
        <f>COUNTIF(M:M,"14")</f>
        <v>4</v>
      </c>
      <c r="Q16">
        <f t="shared" si="0"/>
        <v>5.416666666666667</v>
      </c>
      <c r="R16" s="17">
        <f>AVERAGEIF(M15:M413,  O16, L15:L413)</f>
        <v>1.841435185185189E-2</v>
      </c>
      <c r="S16" s="17">
        <f t="shared" si="1"/>
        <v>1.588931660144767E-2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546</v>
      </c>
      <c r="H17" s="9" t="s">
        <v>124</v>
      </c>
      <c r="I17" s="3" t="s">
        <v>518</v>
      </c>
      <c r="J17" s="13" t="s">
        <v>547</v>
      </c>
      <c r="K17" s="14" t="s">
        <v>548</v>
      </c>
      <c r="L17" s="17">
        <f t="shared" si="2"/>
        <v>1.373842592592589E-2</v>
      </c>
      <c r="M17">
        <f t="shared" si="3"/>
        <v>16</v>
      </c>
      <c r="O17">
        <v>15</v>
      </c>
      <c r="P17">
        <f>COUNTIF(M:M,"15")</f>
        <v>5</v>
      </c>
      <c r="Q17">
        <f t="shared" si="0"/>
        <v>5.416666666666667</v>
      </c>
      <c r="R17" s="17">
        <f>AVERAGEIF(M16:M414,  O17, L16:L414)</f>
        <v>1.5706018518518522E-2</v>
      </c>
      <c r="S17" s="17">
        <f t="shared" si="1"/>
        <v>1.588931660144767E-2</v>
      </c>
    </row>
    <row r="18" spans="1:19" x14ac:dyDescent="0.25">
      <c r="A18" s="11"/>
      <c r="B18" s="12"/>
      <c r="C18" s="12"/>
      <c r="D18" s="12"/>
      <c r="E18" s="9" t="s">
        <v>139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0"/>
        <v>5.416666666666667</v>
      </c>
      <c r="R18" s="17">
        <f>AVERAGEIF(M17:M415,  O18, L17:L415)</f>
        <v>1.7233796296296251E-2</v>
      </c>
      <c r="S18" s="17">
        <f t="shared" si="1"/>
        <v>1.588931660144767E-2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549</v>
      </c>
      <c r="H19" s="9" t="s">
        <v>141</v>
      </c>
      <c r="I19" s="3" t="s">
        <v>518</v>
      </c>
      <c r="J19" s="13" t="s">
        <v>550</v>
      </c>
      <c r="K19" s="14" t="s">
        <v>551</v>
      </c>
      <c r="L19" s="17">
        <f t="shared" si="2"/>
        <v>1.5046296296296294E-2</v>
      </c>
      <c r="M19">
        <f t="shared" si="3"/>
        <v>0</v>
      </c>
      <c r="O19">
        <v>17</v>
      </c>
      <c r="P19">
        <f>COUNTIF(M:M,"17")</f>
        <v>4</v>
      </c>
      <c r="Q19">
        <f t="shared" si="0"/>
        <v>5.416666666666667</v>
      </c>
      <c r="R19" s="17">
        <f>AVERAGEIF(M18:M416,  O19, L18:L416)</f>
        <v>1.51186342592593E-2</v>
      </c>
      <c r="S19" s="17">
        <f t="shared" si="1"/>
        <v>1.588931660144767E-2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552</v>
      </c>
      <c r="H20" s="9" t="s">
        <v>141</v>
      </c>
      <c r="I20" s="3" t="s">
        <v>518</v>
      </c>
      <c r="J20" s="13" t="s">
        <v>553</v>
      </c>
      <c r="K20" s="14" t="s">
        <v>554</v>
      </c>
      <c r="L20" s="17">
        <f t="shared" si="2"/>
        <v>1.4745370370370353E-2</v>
      </c>
      <c r="M20">
        <f t="shared" si="3"/>
        <v>2</v>
      </c>
      <c r="O20">
        <v>18</v>
      </c>
      <c r="P20">
        <f>COUNTIF(M:M,"18")</f>
        <v>3</v>
      </c>
      <c r="Q20">
        <f t="shared" si="0"/>
        <v>5.416666666666667</v>
      </c>
      <c r="R20" s="17">
        <f>AVERAGEIF(M19:M417,  O20, L19:L417)</f>
        <v>2.1296296296296202E-2</v>
      </c>
      <c r="S20" s="17">
        <f t="shared" si="1"/>
        <v>1.588931660144767E-2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555</v>
      </c>
      <c r="H21" s="9" t="s">
        <v>141</v>
      </c>
      <c r="I21" s="3" t="s">
        <v>518</v>
      </c>
      <c r="J21" s="13" t="s">
        <v>556</v>
      </c>
      <c r="K21" s="14" t="s">
        <v>557</v>
      </c>
      <c r="L21" s="17">
        <f t="shared" si="2"/>
        <v>1.6435185185185192E-2</v>
      </c>
      <c r="M21">
        <f t="shared" si="3"/>
        <v>5</v>
      </c>
      <c r="O21">
        <v>19</v>
      </c>
      <c r="P21">
        <f>COUNTIF(M:M,"19")</f>
        <v>0</v>
      </c>
      <c r="Q21">
        <f t="shared" si="0"/>
        <v>5.416666666666667</v>
      </c>
      <c r="R21" s="17">
        <v>0</v>
      </c>
      <c r="S21" s="17">
        <f t="shared" si="1"/>
        <v>1.588931660144767E-2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558</v>
      </c>
      <c r="H22" s="9" t="s">
        <v>141</v>
      </c>
      <c r="I22" s="3" t="s">
        <v>518</v>
      </c>
      <c r="J22" s="13" t="s">
        <v>559</v>
      </c>
      <c r="K22" s="14" t="s">
        <v>560</v>
      </c>
      <c r="L22" s="17">
        <f t="shared" si="2"/>
        <v>1.4699074074074114E-2</v>
      </c>
      <c r="M22">
        <f t="shared" si="3"/>
        <v>7</v>
      </c>
      <c r="O22">
        <v>20</v>
      </c>
      <c r="P22">
        <f>COUNTIF(M:M,"20")</f>
        <v>3</v>
      </c>
      <c r="Q22">
        <f t="shared" si="0"/>
        <v>5.416666666666667</v>
      </c>
      <c r="R22" s="17">
        <f>AVERAGEIF(M21:M419,  O22, L21:L419)</f>
        <v>1.6315586419753097E-2</v>
      </c>
      <c r="S22" s="17">
        <f t="shared" si="1"/>
        <v>1.588931660144767E-2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561</v>
      </c>
      <c r="H23" s="9" t="s">
        <v>141</v>
      </c>
      <c r="I23" s="3" t="s">
        <v>518</v>
      </c>
      <c r="J23" s="13" t="s">
        <v>562</v>
      </c>
      <c r="K23" s="14" t="s">
        <v>563</v>
      </c>
      <c r="L23" s="17">
        <f t="shared" si="2"/>
        <v>1.6689814814814796E-2</v>
      </c>
      <c r="M23">
        <f t="shared" si="3"/>
        <v>10</v>
      </c>
      <c r="O23">
        <v>21</v>
      </c>
      <c r="P23">
        <f>COUNTIF(M:M,"21")</f>
        <v>3</v>
      </c>
      <c r="Q23">
        <f t="shared" si="0"/>
        <v>5.416666666666667</v>
      </c>
      <c r="R23" s="17">
        <f>AVERAGEIF(M22:M420,  O23, L22:L420)</f>
        <v>1.7241512345679017E-2</v>
      </c>
      <c r="S23" s="17">
        <f t="shared" si="1"/>
        <v>1.588931660144767E-2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564</v>
      </c>
      <c r="H24" s="9" t="s">
        <v>141</v>
      </c>
      <c r="I24" s="3" t="s">
        <v>518</v>
      </c>
      <c r="J24" s="13" t="s">
        <v>565</v>
      </c>
      <c r="K24" s="14" t="s">
        <v>566</v>
      </c>
      <c r="L24" s="17">
        <f t="shared" si="2"/>
        <v>1.2986111111111143E-2</v>
      </c>
      <c r="M24">
        <f t="shared" si="3"/>
        <v>22</v>
      </c>
      <c r="O24">
        <v>22</v>
      </c>
      <c r="P24">
        <f>COUNTIF(M:M,"22")</f>
        <v>2</v>
      </c>
      <c r="Q24">
        <f t="shared" si="0"/>
        <v>5.416666666666667</v>
      </c>
      <c r="R24" s="17">
        <f>AVERAGEIF(M23:M421,  O24, L23:L421)</f>
        <v>1.3906250000000009E-2</v>
      </c>
      <c r="S24" s="17">
        <f t="shared" si="1"/>
        <v>1.588931660144767E-2</v>
      </c>
    </row>
    <row r="25" spans="1:19" x14ac:dyDescent="0.25">
      <c r="A25" s="11"/>
      <c r="B25" s="12"/>
      <c r="C25" s="9" t="s">
        <v>147</v>
      </c>
      <c r="D25" s="9" t="s">
        <v>148</v>
      </c>
      <c r="E25" s="9" t="s">
        <v>148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5.416666666666667</v>
      </c>
      <c r="R25" s="17">
        <v>0</v>
      </c>
      <c r="S25" s="17">
        <f t="shared" si="1"/>
        <v>1.588931660144767E-2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567</v>
      </c>
      <c r="H26" s="9" t="s">
        <v>124</v>
      </c>
      <c r="I26" s="3" t="s">
        <v>518</v>
      </c>
      <c r="J26" s="13" t="s">
        <v>568</v>
      </c>
      <c r="K26" s="14" t="s">
        <v>569</v>
      </c>
      <c r="L26" s="17">
        <f t="shared" si="2"/>
        <v>1.5393518518518501E-2</v>
      </c>
      <c r="M26">
        <f t="shared" si="3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570</v>
      </c>
      <c r="H27" s="9" t="s">
        <v>124</v>
      </c>
      <c r="I27" s="3" t="s">
        <v>518</v>
      </c>
      <c r="J27" s="13" t="s">
        <v>571</v>
      </c>
      <c r="K27" s="14" t="s">
        <v>572</v>
      </c>
      <c r="L27" s="17">
        <f t="shared" si="2"/>
        <v>1.7083333333333339E-2</v>
      </c>
      <c r="M27">
        <f t="shared" si="3"/>
        <v>14</v>
      </c>
    </row>
    <row r="28" spans="1:19" x14ac:dyDescent="0.25">
      <c r="A28" s="11"/>
      <c r="B28" s="12"/>
      <c r="C28" s="9" t="s">
        <v>158</v>
      </c>
      <c r="D28" s="9" t="s">
        <v>159</v>
      </c>
      <c r="E28" s="9" t="s">
        <v>159</v>
      </c>
      <c r="F28" s="9" t="s">
        <v>15</v>
      </c>
      <c r="G28" s="9" t="s">
        <v>573</v>
      </c>
      <c r="H28" s="9" t="s">
        <v>124</v>
      </c>
      <c r="I28" s="3" t="s">
        <v>518</v>
      </c>
      <c r="J28" s="13" t="s">
        <v>574</v>
      </c>
      <c r="K28" s="14" t="s">
        <v>575</v>
      </c>
      <c r="L28" s="17">
        <f t="shared" si="2"/>
        <v>1.1990740740740746E-2</v>
      </c>
      <c r="M28">
        <f t="shared" si="3"/>
        <v>3</v>
      </c>
    </row>
    <row r="29" spans="1:19" x14ac:dyDescent="0.25">
      <c r="A29" s="11"/>
      <c r="B29" s="12"/>
      <c r="C29" s="9" t="s">
        <v>326</v>
      </c>
      <c r="D29" s="9" t="s">
        <v>327</v>
      </c>
      <c r="E29" s="9" t="s">
        <v>327</v>
      </c>
      <c r="F29" s="9" t="s">
        <v>15</v>
      </c>
      <c r="G29" s="9" t="s">
        <v>576</v>
      </c>
      <c r="H29" s="9" t="s">
        <v>124</v>
      </c>
      <c r="I29" s="3" t="s">
        <v>518</v>
      </c>
      <c r="J29" s="13" t="s">
        <v>577</v>
      </c>
      <c r="K29" s="14" t="s">
        <v>578</v>
      </c>
      <c r="L29" s="17">
        <f t="shared" si="2"/>
        <v>1.9143518518518476E-2</v>
      </c>
      <c r="M29">
        <f t="shared" si="3"/>
        <v>8</v>
      </c>
    </row>
    <row r="30" spans="1:19" x14ac:dyDescent="0.25">
      <c r="A30" s="11"/>
      <c r="B30" s="12"/>
      <c r="C30" s="9" t="s">
        <v>331</v>
      </c>
      <c r="D30" s="9" t="s">
        <v>332</v>
      </c>
      <c r="E30" s="9" t="s">
        <v>579</v>
      </c>
      <c r="F30" s="9" t="s">
        <v>15</v>
      </c>
      <c r="G30" s="9" t="s">
        <v>580</v>
      </c>
      <c r="H30" s="9" t="s">
        <v>141</v>
      </c>
      <c r="I30" s="3" t="s">
        <v>518</v>
      </c>
      <c r="J30" s="13" t="s">
        <v>581</v>
      </c>
      <c r="K30" s="14" t="s">
        <v>582</v>
      </c>
      <c r="L30" s="17">
        <f t="shared" si="2"/>
        <v>2.04050925925926E-2</v>
      </c>
      <c r="M30">
        <f t="shared" si="3"/>
        <v>15</v>
      </c>
    </row>
    <row r="31" spans="1:19" x14ac:dyDescent="0.25">
      <c r="A31" s="11"/>
      <c r="B31" s="12"/>
      <c r="C31" s="9" t="s">
        <v>81</v>
      </c>
      <c r="D31" s="9" t="s">
        <v>82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82</v>
      </c>
      <c r="F32" s="9" t="s">
        <v>15</v>
      </c>
      <c r="G32" s="9" t="s">
        <v>583</v>
      </c>
      <c r="H32" s="9" t="s">
        <v>124</v>
      </c>
      <c r="I32" s="3" t="s">
        <v>518</v>
      </c>
      <c r="J32" s="13" t="s">
        <v>584</v>
      </c>
      <c r="K32" s="14" t="s">
        <v>585</v>
      </c>
      <c r="L32" s="17">
        <f t="shared" si="2"/>
        <v>1.2407407407407395E-2</v>
      </c>
      <c r="M32">
        <f t="shared" si="3"/>
        <v>3</v>
      </c>
    </row>
    <row r="33" spans="1:13" x14ac:dyDescent="0.25">
      <c r="A33" s="11"/>
      <c r="B33" s="12"/>
      <c r="C33" s="12"/>
      <c r="D33" s="12"/>
      <c r="E33" s="9" t="s">
        <v>92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586</v>
      </c>
      <c r="H34" s="9" t="s">
        <v>124</v>
      </c>
      <c r="I34" s="3" t="s">
        <v>518</v>
      </c>
      <c r="J34" s="13" t="s">
        <v>587</v>
      </c>
      <c r="K34" s="14" t="s">
        <v>588</v>
      </c>
      <c r="L34" s="17">
        <f t="shared" si="2"/>
        <v>1.4201388888888833E-2</v>
      </c>
      <c r="M34">
        <f t="shared" si="3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589</v>
      </c>
      <c r="H35" s="9" t="s">
        <v>124</v>
      </c>
      <c r="I35" s="3" t="s">
        <v>518</v>
      </c>
      <c r="J35" s="13" t="s">
        <v>590</v>
      </c>
      <c r="K35" s="14" t="s">
        <v>591</v>
      </c>
      <c r="L35" s="17">
        <f t="shared" si="2"/>
        <v>1.6249999999999876E-2</v>
      </c>
      <c r="M35">
        <f t="shared" si="3"/>
        <v>12</v>
      </c>
    </row>
    <row r="36" spans="1:13" x14ac:dyDescent="0.25">
      <c r="A36" s="11"/>
      <c r="B36" s="12"/>
      <c r="C36" s="12"/>
      <c r="D36" s="12"/>
      <c r="E36" s="12"/>
      <c r="F36" s="12"/>
      <c r="G36" s="9" t="s">
        <v>592</v>
      </c>
      <c r="H36" s="9" t="s">
        <v>124</v>
      </c>
      <c r="I36" s="3" t="s">
        <v>518</v>
      </c>
      <c r="J36" s="13" t="s">
        <v>593</v>
      </c>
      <c r="K36" s="14" t="s">
        <v>594</v>
      </c>
      <c r="L36" s="17">
        <f t="shared" si="2"/>
        <v>1.2974537037036993E-2</v>
      </c>
      <c r="M36">
        <f t="shared" si="3"/>
        <v>17</v>
      </c>
    </row>
    <row r="37" spans="1:13" x14ac:dyDescent="0.25">
      <c r="A37" s="11"/>
      <c r="B37" s="12"/>
      <c r="C37" s="9" t="s">
        <v>175</v>
      </c>
      <c r="D37" s="9" t="s">
        <v>176</v>
      </c>
      <c r="E37" s="9" t="s">
        <v>176</v>
      </c>
      <c r="F37" s="9" t="s">
        <v>15</v>
      </c>
      <c r="G37" s="9" t="s">
        <v>595</v>
      </c>
      <c r="H37" s="9" t="s">
        <v>124</v>
      </c>
      <c r="I37" s="3" t="s">
        <v>518</v>
      </c>
      <c r="J37" s="13" t="s">
        <v>596</v>
      </c>
      <c r="K37" s="14" t="s">
        <v>597</v>
      </c>
      <c r="L37" s="17">
        <f t="shared" si="2"/>
        <v>1.6296296296296364E-2</v>
      </c>
      <c r="M37">
        <f t="shared" si="3"/>
        <v>17</v>
      </c>
    </row>
    <row r="38" spans="1:13" x14ac:dyDescent="0.25">
      <c r="A38" s="11"/>
      <c r="B38" s="12"/>
      <c r="C38" s="9" t="s">
        <v>41</v>
      </c>
      <c r="D38" s="9" t="s">
        <v>42</v>
      </c>
      <c r="E38" s="9" t="s">
        <v>43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598</v>
      </c>
      <c r="H39" s="9" t="s">
        <v>189</v>
      </c>
      <c r="I39" s="3" t="s">
        <v>518</v>
      </c>
      <c r="J39" s="13" t="s">
        <v>599</v>
      </c>
      <c r="K39" s="14" t="s">
        <v>600</v>
      </c>
      <c r="L39" s="17">
        <f t="shared" si="2"/>
        <v>3.4166666666666679E-2</v>
      </c>
      <c r="M39">
        <f t="shared" si="3"/>
        <v>7</v>
      </c>
    </row>
    <row r="40" spans="1:13" x14ac:dyDescent="0.25">
      <c r="A40" s="11"/>
      <c r="B40" s="12"/>
      <c r="C40" s="12"/>
      <c r="D40" s="12"/>
      <c r="E40" s="12"/>
      <c r="F40" s="12"/>
      <c r="G40" s="9" t="s">
        <v>601</v>
      </c>
      <c r="H40" s="9" t="s">
        <v>189</v>
      </c>
      <c r="I40" s="3" t="s">
        <v>518</v>
      </c>
      <c r="J40" s="13" t="s">
        <v>602</v>
      </c>
      <c r="K40" s="14" t="s">
        <v>603</v>
      </c>
      <c r="L40" s="17">
        <f t="shared" si="2"/>
        <v>1.9120370370370399E-2</v>
      </c>
      <c r="M40">
        <f t="shared" si="3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604</v>
      </c>
      <c r="H41" s="9" t="s">
        <v>189</v>
      </c>
      <c r="I41" s="3" t="s">
        <v>518</v>
      </c>
      <c r="J41" s="13" t="s">
        <v>605</v>
      </c>
      <c r="K41" s="14" t="s">
        <v>606</v>
      </c>
      <c r="L41" s="17">
        <f t="shared" si="2"/>
        <v>1.438657407407401E-2</v>
      </c>
      <c r="M41">
        <f t="shared" si="3"/>
        <v>11</v>
      </c>
    </row>
    <row r="42" spans="1:13" x14ac:dyDescent="0.25">
      <c r="A42" s="11"/>
      <c r="B42" s="12"/>
      <c r="C42" s="12"/>
      <c r="D42" s="12"/>
      <c r="E42" s="12"/>
      <c r="F42" s="12"/>
      <c r="G42" s="9" t="s">
        <v>607</v>
      </c>
      <c r="H42" s="9" t="s">
        <v>124</v>
      </c>
      <c r="I42" s="3" t="s">
        <v>518</v>
      </c>
      <c r="J42" s="13" t="s">
        <v>608</v>
      </c>
      <c r="K42" s="14" t="s">
        <v>609</v>
      </c>
      <c r="L42" s="17">
        <f t="shared" si="2"/>
        <v>1.8414351851851807E-2</v>
      </c>
      <c r="M42">
        <f t="shared" si="3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610</v>
      </c>
      <c r="H43" s="9" t="s">
        <v>189</v>
      </c>
      <c r="I43" s="3" t="s">
        <v>518</v>
      </c>
      <c r="J43" s="13" t="s">
        <v>611</v>
      </c>
      <c r="K43" s="14" t="s">
        <v>612</v>
      </c>
      <c r="L43" s="17">
        <f t="shared" si="2"/>
        <v>2.2013888888888888E-2</v>
      </c>
      <c r="M43">
        <f t="shared" si="3"/>
        <v>20</v>
      </c>
    </row>
    <row r="44" spans="1:13" x14ac:dyDescent="0.25">
      <c r="A44" s="11"/>
      <c r="B44" s="12"/>
      <c r="C44" s="9" t="s">
        <v>195</v>
      </c>
      <c r="D44" s="9" t="s">
        <v>196</v>
      </c>
      <c r="E44" s="9" t="s">
        <v>196</v>
      </c>
      <c r="F44" s="9" t="s">
        <v>15</v>
      </c>
      <c r="G44" s="9" t="s">
        <v>613</v>
      </c>
      <c r="H44" s="9" t="s">
        <v>124</v>
      </c>
      <c r="I44" s="3" t="s">
        <v>518</v>
      </c>
      <c r="J44" s="13" t="s">
        <v>614</v>
      </c>
      <c r="K44" s="14" t="s">
        <v>615</v>
      </c>
      <c r="L44" s="17">
        <f t="shared" si="2"/>
        <v>2.8263888888888977E-2</v>
      </c>
      <c r="M44">
        <f t="shared" si="3"/>
        <v>14</v>
      </c>
    </row>
    <row r="45" spans="1:13" x14ac:dyDescent="0.25">
      <c r="A45" s="11"/>
      <c r="B45" s="12"/>
      <c r="C45" s="9" t="s">
        <v>200</v>
      </c>
      <c r="D45" s="9" t="s">
        <v>201</v>
      </c>
      <c r="E45" s="9" t="s">
        <v>201</v>
      </c>
      <c r="F45" s="9" t="s">
        <v>15</v>
      </c>
      <c r="G45" s="9" t="s">
        <v>616</v>
      </c>
      <c r="H45" s="9" t="s">
        <v>124</v>
      </c>
      <c r="I45" s="3" t="s">
        <v>518</v>
      </c>
      <c r="J45" s="13" t="s">
        <v>617</v>
      </c>
      <c r="K45" s="14" t="s">
        <v>618</v>
      </c>
      <c r="L45" s="17">
        <f t="shared" si="2"/>
        <v>1.8749999999999989E-2</v>
      </c>
      <c r="M45">
        <f t="shared" si="3"/>
        <v>6</v>
      </c>
    </row>
    <row r="46" spans="1:13" x14ac:dyDescent="0.25">
      <c r="A46" s="3" t="s">
        <v>205</v>
      </c>
      <c r="B46" s="9" t="s">
        <v>206</v>
      </c>
      <c r="C46" s="10" t="s">
        <v>12</v>
      </c>
      <c r="D46" s="5"/>
      <c r="E46" s="5"/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9" t="s">
        <v>207</v>
      </c>
      <c r="D47" s="9" t="s">
        <v>208</v>
      </c>
      <c r="E47" s="9" t="s">
        <v>208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619</v>
      </c>
      <c r="H48" s="9" t="s">
        <v>124</v>
      </c>
      <c r="I48" s="3" t="s">
        <v>518</v>
      </c>
      <c r="J48" s="13" t="s">
        <v>620</v>
      </c>
      <c r="K48" s="14" t="s">
        <v>621</v>
      </c>
      <c r="L48" s="17">
        <f t="shared" si="2"/>
        <v>2.6527777777777789E-2</v>
      </c>
      <c r="M48">
        <f t="shared" si="3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622</v>
      </c>
      <c r="H49" s="9" t="s">
        <v>124</v>
      </c>
      <c r="I49" s="3" t="s">
        <v>518</v>
      </c>
      <c r="J49" s="13" t="s">
        <v>623</v>
      </c>
      <c r="K49" s="14" t="s">
        <v>624</v>
      </c>
      <c r="L49" s="17">
        <f t="shared" si="2"/>
        <v>1.8437499999999996E-2</v>
      </c>
      <c r="M49">
        <f t="shared" si="3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625</v>
      </c>
      <c r="H50" s="9" t="s">
        <v>124</v>
      </c>
      <c r="I50" s="3" t="s">
        <v>518</v>
      </c>
      <c r="J50" s="13" t="s">
        <v>626</v>
      </c>
      <c r="K50" s="14" t="s">
        <v>627</v>
      </c>
      <c r="L50" s="17">
        <f t="shared" si="2"/>
        <v>2.2442129629629604E-2</v>
      </c>
      <c r="M50">
        <f t="shared" si="3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628</v>
      </c>
      <c r="H51" s="9" t="s">
        <v>124</v>
      </c>
      <c r="I51" s="3" t="s">
        <v>518</v>
      </c>
      <c r="J51" s="13" t="s">
        <v>629</v>
      </c>
      <c r="K51" s="14" t="s">
        <v>630</v>
      </c>
      <c r="L51" s="17">
        <f t="shared" si="2"/>
        <v>3.3645833333333375E-2</v>
      </c>
      <c r="M51">
        <f t="shared" si="3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631</v>
      </c>
      <c r="H52" s="9" t="s">
        <v>124</v>
      </c>
      <c r="I52" s="3" t="s">
        <v>518</v>
      </c>
      <c r="J52" s="13" t="s">
        <v>632</v>
      </c>
      <c r="K52" s="14" t="s">
        <v>633</v>
      </c>
      <c r="L52" s="17">
        <f t="shared" si="2"/>
        <v>1.7974537037036997E-2</v>
      </c>
      <c r="M52">
        <f t="shared" si="3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634</v>
      </c>
      <c r="H53" s="9" t="s">
        <v>124</v>
      </c>
      <c r="I53" s="3" t="s">
        <v>518</v>
      </c>
      <c r="J53" s="13" t="s">
        <v>635</v>
      </c>
      <c r="K53" s="14" t="s">
        <v>636</v>
      </c>
      <c r="L53" s="17">
        <f t="shared" si="2"/>
        <v>2.0497685185185133E-2</v>
      </c>
      <c r="M53">
        <f t="shared" si="3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637</v>
      </c>
      <c r="H54" s="9" t="s">
        <v>124</v>
      </c>
      <c r="I54" s="3" t="s">
        <v>518</v>
      </c>
      <c r="J54" s="13" t="s">
        <v>638</v>
      </c>
      <c r="K54" s="14" t="s">
        <v>639</v>
      </c>
      <c r="L54" s="17">
        <f t="shared" si="2"/>
        <v>1.9293981481481426E-2</v>
      </c>
      <c r="M54">
        <f t="shared" si="3"/>
        <v>13</v>
      </c>
    </row>
    <row r="55" spans="1:13" x14ac:dyDescent="0.25">
      <c r="A55" s="11"/>
      <c r="B55" s="12"/>
      <c r="C55" s="9" t="s">
        <v>121</v>
      </c>
      <c r="D55" s="9" t="s">
        <v>122</v>
      </c>
      <c r="E55" s="9" t="s">
        <v>122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640</v>
      </c>
      <c r="H56" s="9" t="s">
        <v>124</v>
      </c>
      <c r="I56" s="3" t="s">
        <v>518</v>
      </c>
      <c r="J56" s="13" t="s">
        <v>641</v>
      </c>
      <c r="K56" s="14" t="s">
        <v>642</v>
      </c>
      <c r="L56" s="17">
        <f t="shared" si="2"/>
        <v>1.5011574074074052E-2</v>
      </c>
      <c r="M56">
        <f t="shared" si="3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643</v>
      </c>
      <c r="H57" s="9" t="s">
        <v>124</v>
      </c>
      <c r="I57" s="3" t="s">
        <v>518</v>
      </c>
      <c r="J57" s="13" t="s">
        <v>644</v>
      </c>
      <c r="K57" s="14" t="s">
        <v>645</v>
      </c>
      <c r="L57" s="17">
        <f t="shared" si="2"/>
        <v>1.3402777777777763E-2</v>
      </c>
      <c r="M57">
        <f t="shared" si="3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646</v>
      </c>
      <c r="H58" s="9" t="s">
        <v>124</v>
      </c>
      <c r="I58" s="3" t="s">
        <v>518</v>
      </c>
      <c r="J58" s="13" t="s">
        <v>647</v>
      </c>
      <c r="K58" s="14" t="s">
        <v>648</v>
      </c>
      <c r="L58" s="17">
        <f t="shared" si="2"/>
        <v>1.5057870370370374E-2</v>
      </c>
      <c r="M58">
        <f t="shared" si="3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649</v>
      </c>
      <c r="H59" s="9" t="s">
        <v>124</v>
      </c>
      <c r="I59" s="3" t="s">
        <v>518</v>
      </c>
      <c r="J59" s="13" t="s">
        <v>650</v>
      </c>
      <c r="K59" s="14" t="s">
        <v>651</v>
      </c>
      <c r="L59" s="17">
        <f t="shared" si="2"/>
        <v>1.2476851851851878E-2</v>
      </c>
      <c r="M59">
        <f t="shared" si="3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652</v>
      </c>
      <c r="H60" s="9" t="s">
        <v>124</v>
      </c>
      <c r="I60" s="3" t="s">
        <v>518</v>
      </c>
      <c r="J60" s="13" t="s">
        <v>653</v>
      </c>
      <c r="K60" s="14" t="s">
        <v>654</v>
      </c>
      <c r="L60" s="17">
        <f t="shared" si="2"/>
        <v>1.2453703703703689E-2</v>
      </c>
      <c r="M60">
        <f t="shared" si="3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655</v>
      </c>
      <c r="H61" s="9" t="s">
        <v>124</v>
      </c>
      <c r="I61" s="3" t="s">
        <v>518</v>
      </c>
      <c r="J61" s="13" t="s">
        <v>656</v>
      </c>
      <c r="K61" s="14" t="s">
        <v>657</v>
      </c>
      <c r="L61" s="17">
        <f t="shared" si="2"/>
        <v>1.2245370370370379E-2</v>
      </c>
      <c r="M61">
        <f t="shared" si="3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658</v>
      </c>
      <c r="H62" s="9" t="s">
        <v>124</v>
      </c>
      <c r="I62" s="3" t="s">
        <v>518</v>
      </c>
      <c r="J62" s="13" t="s">
        <v>659</v>
      </c>
      <c r="K62" s="14" t="s">
        <v>660</v>
      </c>
      <c r="L62" s="17">
        <f t="shared" si="2"/>
        <v>1.2766203703703738E-2</v>
      </c>
      <c r="M62">
        <f t="shared" si="3"/>
        <v>15</v>
      </c>
    </row>
    <row r="63" spans="1:13" x14ac:dyDescent="0.25">
      <c r="A63" s="11"/>
      <c r="B63" s="12"/>
      <c r="C63" s="12"/>
      <c r="D63" s="12"/>
      <c r="E63" s="12"/>
      <c r="F63" s="12"/>
      <c r="G63" s="9" t="s">
        <v>661</v>
      </c>
      <c r="H63" s="9" t="s">
        <v>124</v>
      </c>
      <c r="I63" s="3" t="s">
        <v>518</v>
      </c>
      <c r="J63" s="13" t="s">
        <v>662</v>
      </c>
      <c r="K63" s="14" t="s">
        <v>663</v>
      </c>
      <c r="L63" s="17">
        <f t="shared" si="2"/>
        <v>1.2384259259259345E-2</v>
      </c>
      <c r="M63">
        <f t="shared" si="3"/>
        <v>17</v>
      </c>
    </row>
    <row r="64" spans="1:13" x14ac:dyDescent="0.25">
      <c r="A64" s="11"/>
      <c r="B64" s="12"/>
      <c r="C64" s="12"/>
      <c r="D64" s="12"/>
      <c r="E64" s="12"/>
      <c r="F64" s="12"/>
      <c r="G64" s="9" t="s">
        <v>664</v>
      </c>
      <c r="H64" s="9" t="s">
        <v>124</v>
      </c>
      <c r="I64" s="3" t="s">
        <v>518</v>
      </c>
      <c r="J64" s="13" t="s">
        <v>665</v>
      </c>
      <c r="K64" s="14" t="s">
        <v>666</v>
      </c>
      <c r="L64" s="17">
        <f t="shared" si="2"/>
        <v>1.4050925925925939E-2</v>
      </c>
      <c r="M64">
        <f t="shared" si="3"/>
        <v>20</v>
      </c>
    </row>
    <row r="65" spans="1:13" x14ac:dyDescent="0.25">
      <c r="A65" s="11"/>
      <c r="B65" s="12"/>
      <c r="C65" s="9" t="s">
        <v>147</v>
      </c>
      <c r="D65" s="9" t="s">
        <v>148</v>
      </c>
      <c r="E65" s="9" t="s">
        <v>148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667</v>
      </c>
      <c r="H66" s="9" t="s">
        <v>124</v>
      </c>
      <c r="I66" s="3" t="s">
        <v>518</v>
      </c>
      <c r="J66" s="13" t="s">
        <v>668</v>
      </c>
      <c r="K66" s="14" t="s">
        <v>669</v>
      </c>
      <c r="L66" s="17">
        <f t="shared" si="2"/>
        <v>1.6331018518518592E-2</v>
      </c>
      <c r="M66">
        <f t="shared" si="3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670</v>
      </c>
      <c r="H67" s="9" t="s">
        <v>124</v>
      </c>
      <c r="I67" s="3" t="s">
        <v>518</v>
      </c>
      <c r="J67" s="13" t="s">
        <v>671</v>
      </c>
      <c r="K67" s="14" t="s">
        <v>672</v>
      </c>
      <c r="L67" s="17">
        <f t="shared" ref="L67:L130" si="4">K67-J67</f>
        <v>1.960648148148153E-2</v>
      </c>
      <c r="M67">
        <f t="shared" ref="M67:M130" si="5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673</v>
      </c>
      <c r="H68" s="9" t="s">
        <v>124</v>
      </c>
      <c r="I68" s="3" t="s">
        <v>518</v>
      </c>
      <c r="J68" s="13" t="s">
        <v>674</v>
      </c>
      <c r="K68" s="14" t="s">
        <v>675</v>
      </c>
      <c r="L68" s="17">
        <f t="shared" si="4"/>
        <v>1.1469907407407387E-2</v>
      </c>
      <c r="M68">
        <f t="shared" si="5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676</v>
      </c>
      <c r="H69" s="9" t="s">
        <v>124</v>
      </c>
      <c r="I69" s="3" t="s">
        <v>518</v>
      </c>
      <c r="J69" s="13" t="s">
        <v>677</v>
      </c>
      <c r="K69" s="14" t="s">
        <v>678</v>
      </c>
      <c r="L69" s="17">
        <f t="shared" si="4"/>
        <v>1.0092592592592597E-2</v>
      </c>
      <c r="M69">
        <f t="shared" si="5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679</v>
      </c>
      <c r="H70" s="9" t="s">
        <v>124</v>
      </c>
      <c r="I70" s="3" t="s">
        <v>518</v>
      </c>
      <c r="J70" s="13" t="s">
        <v>680</v>
      </c>
      <c r="K70" s="14" t="s">
        <v>681</v>
      </c>
      <c r="L70" s="17">
        <f t="shared" si="4"/>
        <v>2.1030092592592586E-2</v>
      </c>
      <c r="M70">
        <f t="shared" si="5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682</v>
      </c>
      <c r="H71" s="9" t="s">
        <v>124</v>
      </c>
      <c r="I71" s="3" t="s">
        <v>518</v>
      </c>
      <c r="J71" s="13" t="s">
        <v>683</v>
      </c>
      <c r="K71" s="14" t="s">
        <v>684</v>
      </c>
      <c r="L71" s="17">
        <f t="shared" si="4"/>
        <v>2.0613425925925855E-2</v>
      </c>
      <c r="M71">
        <f t="shared" si="5"/>
        <v>12</v>
      </c>
    </row>
    <row r="72" spans="1:13" x14ac:dyDescent="0.25">
      <c r="A72" s="11"/>
      <c r="B72" s="12"/>
      <c r="C72" s="12"/>
      <c r="D72" s="12"/>
      <c r="E72" s="12"/>
      <c r="F72" s="12"/>
      <c r="G72" s="9" t="s">
        <v>685</v>
      </c>
      <c r="H72" s="9" t="s">
        <v>124</v>
      </c>
      <c r="I72" s="3" t="s">
        <v>518</v>
      </c>
      <c r="J72" s="13" t="s">
        <v>686</v>
      </c>
      <c r="K72" s="14" t="s">
        <v>687</v>
      </c>
      <c r="L72" s="17">
        <f t="shared" si="4"/>
        <v>2.6863425925925943E-2</v>
      </c>
      <c r="M72">
        <f t="shared" si="5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688</v>
      </c>
      <c r="H73" s="9" t="s">
        <v>124</v>
      </c>
      <c r="I73" s="3" t="s">
        <v>518</v>
      </c>
      <c r="J73" s="13" t="s">
        <v>689</v>
      </c>
      <c r="K73" s="14" t="s">
        <v>690</v>
      </c>
      <c r="L73" s="17">
        <f t="shared" si="4"/>
        <v>1.2754629629629699E-2</v>
      </c>
      <c r="M73">
        <f t="shared" si="5"/>
        <v>14</v>
      </c>
    </row>
    <row r="74" spans="1:13" x14ac:dyDescent="0.25">
      <c r="A74" s="11"/>
      <c r="B74" s="12"/>
      <c r="C74" s="9" t="s">
        <v>271</v>
      </c>
      <c r="D74" s="9" t="s">
        <v>272</v>
      </c>
      <c r="E74" s="10" t="s">
        <v>12</v>
      </c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9" t="s">
        <v>273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691</v>
      </c>
      <c r="H76" s="9" t="s">
        <v>124</v>
      </c>
      <c r="I76" s="3" t="s">
        <v>518</v>
      </c>
      <c r="J76" s="13" t="s">
        <v>692</v>
      </c>
      <c r="K76" s="14" t="s">
        <v>693</v>
      </c>
      <c r="L76" s="17">
        <f t="shared" si="4"/>
        <v>2.8113425925925917E-2</v>
      </c>
      <c r="M76">
        <f t="shared" si="5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694</v>
      </c>
      <c r="H77" s="9" t="s">
        <v>124</v>
      </c>
      <c r="I77" s="3" t="s">
        <v>518</v>
      </c>
      <c r="J77" s="13" t="s">
        <v>695</v>
      </c>
      <c r="K77" s="14" t="s">
        <v>696</v>
      </c>
      <c r="L77" s="17">
        <f t="shared" si="4"/>
        <v>1.9780092592592557E-2</v>
      </c>
      <c r="M77">
        <f t="shared" si="5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697</v>
      </c>
      <c r="H78" s="9" t="s">
        <v>124</v>
      </c>
      <c r="I78" s="3" t="s">
        <v>518</v>
      </c>
      <c r="J78" s="13" t="s">
        <v>698</v>
      </c>
      <c r="K78" s="14" t="s">
        <v>699</v>
      </c>
      <c r="L78" s="17">
        <f t="shared" si="4"/>
        <v>1.5081018518518452E-2</v>
      </c>
      <c r="M78">
        <f t="shared" si="5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700</v>
      </c>
      <c r="H79" s="9" t="s">
        <v>124</v>
      </c>
      <c r="I79" s="3" t="s">
        <v>518</v>
      </c>
      <c r="J79" s="13" t="s">
        <v>701</v>
      </c>
      <c r="K79" s="14" t="s">
        <v>702</v>
      </c>
      <c r="L79" s="17">
        <f t="shared" si="4"/>
        <v>2.3692129629629577E-2</v>
      </c>
      <c r="M79">
        <f t="shared" si="5"/>
        <v>10</v>
      </c>
    </row>
    <row r="80" spans="1:13" x14ac:dyDescent="0.25">
      <c r="A80" s="11"/>
      <c r="B80" s="12"/>
      <c r="C80" s="12"/>
      <c r="D80" s="12"/>
      <c r="E80" s="9" t="s">
        <v>307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703</v>
      </c>
      <c r="H81" s="9" t="s">
        <v>124</v>
      </c>
      <c r="I81" s="3" t="s">
        <v>518</v>
      </c>
      <c r="J81" s="13" t="s">
        <v>704</v>
      </c>
      <c r="K81" s="14" t="s">
        <v>705</v>
      </c>
      <c r="L81" s="17">
        <f t="shared" si="4"/>
        <v>1.5590277777777772E-2</v>
      </c>
      <c r="M81">
        <f t="shared" si="5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706</v>
      </c>
      <c r="H82" s="9" t="s">
        <v>124</v>
      </c>
      <c r="I82" s="3" t="s">
        <v>518</v>
      </c>
      <c r="J82" s="13" t="s">
        <v>707</v>
      </c>
      <c r="K82" s="14" t="s">
        <v>708</v>
      </c>
      <c r="L82" s="17">
        <f t="shared" si="4"/>
        <v>1.2893518518518499E-2</v>
      </c>
      <c r="M82">
        <f t="shared" si="5"/>
        <v>12</v>
      </c>
    </row>
    <row r="83" spans="1:13" x14ac:dyDescent="0.25">
      <c r="A83" s="11"/>
      <c r="B83" s="12"/>
      <c r="C83" s="12"/>
      <c r="D83" s="12"/>
      <c r="E83" s="12"/>
      <c r="F83" s="12"/>
      <c r="G83" s="9" t="s">
        <v>709</v>
      </c>
      <c r="H83" s="9" t="s">
        <v>124</v>
      </c>
      <c r="I83" s="3" t="s">
        <v>518</v>
      </c>
      <c r="J83" s="13" t="s">
        <v>710</v>
      </c>
      <c r="K83" s="14" t="s">
        <v>711</v>
      </c>
      <c r="L83" s="17">
        <f t="shared" si="4"/>
        <v>1.8206018518518441E-2</v>
      </c>
      <c r="M83">
        <f t="shared" si="5"/>
        <v>13</v>
      </c>
    </row>
    <row r="84" spans="1:13" x14ac:dyDescent="0.25">
      <c r="A84" s="11"/>
      <c r="B84" s="12"/>
      <c r="C84" s="12"/>
      <c r="D84" s="12"/>
      <c r="E84" s="12"/>
      <c r="F84" s="12"/>
      <c r="G84" s="9" t="s">
        <v>712</v>
      </c>
      <c r="H84" s="9" t="s">
        <v>124</v>
      </c>
      <c r="I84" s="3" t="s">
        <v>518</v>
      </c>
      <c r="J84" s="13" t="s">
        <v>713</v>
      </c>
      <c r="K84" s="14" t="s">
        <v>714</v>
      </c>
      <c r="L84" s="17">
        <f t="shared" si="4"/>
        <v>1.7615740740740793E-2</v>
      </c>
      <c r="M84">
        <f t="shared" si="5"/>
        <v>13</v>
      </c>
    </row>
    <row r="85" spans="1:13" x14ac:dyDescent="0.25">
      <c r="A85" s="11"/>
      <c r="B85" s="12"/>
      <c r="C85" s="12"/>
      <c r="D85" s="12"/>
      <c r="E85" s="12"/>
      <c r="F85" s="12"/>
      <c r="G85" s="9" t="s">
        <v>715</v>
      </c>
      <c r="H85" s="9" t="s">
        <v>124</v>
      </c>
      <c r="I85" s="3" t="s">
        <v>518</v>
      </c>
      <c r="J85" s="13" t="s">
        <v>716</v>
      </c>
      <c r="K85" s="14" t="s">
        <v>717</v>
      </c>
      <c r="L85" s="17">
        <f t="shared" si="4"/>
        <v>3.0289351851851776E-2</v>
      </c>
      <c r="M85">
        <f t="shared" si="5"/>
        <v>13</v>
      </c>
    </row>
    <row r="86" spans="1:13" x14ac:dyDescent="0.25">
      <c r="A86" s="11"/>
      <c r="B86" s="12"/>
      <c r="C86" s="9" t="s">
        <v>326</v>
      </c>
      <c r="D86" s="9" t="s">
        <v>327</v>
      </c>
      <c r="E86" s="9" t="s">
        <v>327</v>
      </c>
      <c r="F86" s="9" t="s">
        <v>15</v>
      </c>
      <c r="G86" s="9" t="s">
        <v>718</v>
      </c>
      <c r="H86" s="9" t="s">
        <v>124</v>
      </c>
      <c r="I86" s="3" t="s">
        <v>518</v>
      </c>
      <c r="J86" s="13" t="s">
        <v>719</v>
      </c>
      <c r="K86" s="14" t="s">
        <v>720</v>
      </c>
      <c r="L86" s="17">
        <f t="shared" si="4"/>
        <v>2.1145833333333364E-2</v>
      </c>
      <c r="M86">
        <f t="shared" si="5"/>
        <v>11</v>
      </c>
    </row>
    <row r="87" spans="1:13" x14ac:dyDescent="0.25">
      <c r="A87" s="11"/>
      <c r="B87" s="12"/>
      <c r="C87" s="9" t="s">
        <v>331</v>
      </c>
      <c r="D87" s="9" t="s">
        <v>332</v>
      </c>
      <c r="E87" s="9" t="s">
        <v>332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721</v>
      </c>
      <c r="H88" s="9" t="s">
        <v>124</v>
      </c>
      <c r="I88" s="3" t="s">
        <v>518</v>
      </c>
      <c r="J88" s="13" t="s">
        <v>722</v>
      </c>
      <c r="K88" s="14" t="s">
        <v>723</v>
      </c>
      <c r="L88" s="17">
        <f t="shared" si="4"/>
        <v>1.8495370370370356E-2</v>
      </c>
      <c r="M88">
        <f t="shared" si="5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724</v>
      </c>
      <c r="H89" s="9" t="s">
        <v>124</v>
      </c>
      <c r="I89" s="3" t="s">
        <v>518</v>
      </c>
      <c r="J89" s="13" t="s">
        <v>725</v>
      </c>
      <c r="K89" s="14" t="s">
        <v>726</v>
      </c>
      <c r="L89" s="17">
        <f t="shared" si="4"/>
        <v>1.6099537037037148E-2</v>
      </c>
      <c r="M89">
        <f t="shared" si="5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727</v>
      </c>
      <c r="H90" s="9" t="s">
        <v>124</v>
      </c>
      <c r="I90" s="3" t="s">
        <v>518</v>
      </c>
      <c r="J90" s="13" t="s">
        <v>728</v>
      </c>
      <c r="K90" s="14" t="s">
        <v>729</v>
      </c>
      <c r="L90" s="17">
        <f t="shared" si="4"/>
        <v>1.8923611111111072E-2</v>
      </c>
      <c r="M90">
        <f t="shared" si="5"/>
        <v>13</v>
      </c>
    </row>
    <row r="91" spans="1:13" x14ac:dyDescent="0.25">
      <c r="A91" s="11"/>
      <c r="B91" s="12"/>
      <c r="C91" s="12"/>
      <c r="D91" s="12"/>
      <c r="E91" s="12"/>
      <c r="F91" s="12"/>
      <c r="G91" s="9" t="s">
        <v>730</v>
      </c>
      <c r="H91" s="9" t="s">
        <v>124</v>
      </c>
      <c r="I91" s="3" t="s">
        <v>518</v>
      </c>
      <c r="J91" s="13" t="s">
        <v>731</v>
      </c>
      <c r="K91" s="14" t="s">
        <v>732</v>
      </c>
      <c r="L91" s="17">
        <f t="shared" si="4"/>
        <v>1.5775462962962949E-2</v>
      </c>
      <c r="M91">
        <f t="shared" si="5"/>
        <v>16</v>
      </c>
    </row>
    <row r="92" spans="1:13" x14ac:dyDescent="0.25">
      <c r="A92" s="11"/>
      <c r="B92" s="12"/>
      <c r="C92" s="12"/>
      <c r="D92" s="12"/>
      <c r="E92" s="12"/>
      <c r="F92" s="12"/>
      <c r="G92" s="9" t="s">
        <v>733</v>
      </c>
      <c r="H92" s="9" t="s">
        <v>124</v>
      </c>
      <c r="I92" s="3" t="s">
        <v>518</v>
      </c>
      <c r="J92" s="13" t="s">
        <v>734</v>
      </c>
      <c r="K92" s="14" t="s">
        <v>735</v>
      </c>
      <c r="L92" s="17">
        <f t="shared" si="4"/>
        <v>1.5254629629629646E-2</v>
      </c>
      <c r="M92">
        <f t="shared" si="5"/>
        <v>21</v>
      </c>
    </row>
    <row r="93" spans="1:13" x14ac:dyDescent="0.25">
      <c r="A93" s="11"/>
      <c r="B93" s="12"/>
      <c r="C93" s="9" t="s">
        <v>81</v>
      </c>
      <c r="D93" s="9" t="s">
        <v>82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82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736</v>
      </c>
      <c r="H95" s="9" t="s">
        <v>124</v>
      </c>
      <c r="I95" s="3" t="s">
        <v>518</v>
      </c>
      <c r="J95" s="13" t="s">
        <v>737</v>
      </c>
      <c r="K95" s="14" t="s">
        <v>738</v>
      </c>
      <c r="L95" s="17">
        <f t="shared" si="4"/>
        <v>1.5231481481481485E-2</v>
      </c>
      <c r="M95">
        <f t="shared" si="5"/>
        <v>3</v>
      </c>
    </row>
    <row r="96" spans="1:13" x14ac:dyDescent="0.25">
      <c r="A96" s="11"/>
      <c r="B96" s="12"/>
      <c r="C96" s="12"/>
      <c r="D96" s="12"/>
      <c r="E96" s="12"/>
      <c r="F96" s="12"/>
      <c r="G96" s="9" t="s">
        <v>739</v>
      </c>
      <c r="H96" s="9" t="s">
        <v>124</v>
      </c>
      <c r="I96" s="3" t="s">
        <v>518</v>
      </c>
      <c r="J96" s="13" t="s">
        <v>740</v>
      </c>
      <c r="K96" s="14" t="s">
        <v>741</v>
      </c>
      <c r="L96" s="17">
        <f t="shared" si="4"/>
        <v>2.7303240740740753E-2</v>
      </c>
      <c r="M96">
        <f t="shared" si="5"/>
        <v>7</v>
      </c>
    </row>
    <row r="97" spans="1:13" x14ac:dyDescent="0.25">
      <c r="A97" s="11"/>
      <c r="B97" s="12"/>
      <c r="C97" s="12"/>
      <c r="D97" s="12"/>
      <c r="E97" s="9" t="s">
        <v>92</v>
      </c>
      <c r="F97" s="9" t="s">
        <v>15</v>
      </c>
      <c r="G97" s="9" t="s">
        <v>742</v>
      </c>
      <c r="H97" s="9" t="s">
        <v>124</v>
      </c>
      <c r="I97" s="3" t="s">
        <v>518</v>
      </c>
      <c r="J97" s="13" t="s">
        <v>743</v>
      </c>
      <c r="K97" s="14" t="s">
        <v>744</v>
      </c>
      <c r="L97" s="17">
        <f t="shared" si="4"/>
        <v>1.288194444444446E-2</v>
      </c>
      <c r="M97">
        <f t="shared" si="5"/>
        <v>20</v>
      </c>
    </row>
    <row r="98" spans="1:13" x14ac:dyDescent="0.25">
      <c r="A98" s="11"/>
      <c r="B98" s="12"/>
      <c r="C98" s="9" t="s">
        <v>362</v>
      </c>
      <c r="D98" s="9" t="s">
        <v>363</v>
      </c>
      <c r="E98" s="9" t="s">
        <v>363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745</v>
      </c>
      <c r="H99" s="9" t="s">
        <v>124</v>
      </c>
      <c r="I99" s="3" t="s">
        <v>518</v>
      </c>
      <c r="J99" s="13" t="s">
        <v>746</v>
      </c>
      <c r="K99" s="14" t="s">
        <v>747</v>
      </c>
      <c r="L99" s="17">
        <f t="shared" si="4"/>
        <v>2.0601851851851857E-2</v>
      </c>
      <c r="M99">
        <f t="shared" si="5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748</v>
      </c>
      <c r="H100" s="9" t="s">
        <v>124</v>
      </c>
      <c r="I100" s="3" t="s">
        <v>518</v>
      </c>
      <c r="J100" s="13" t="s">
        <v>749</v>
      </c>
      <c r="K100" s="14" t="s">
        <v>750</v>
      </c>
      <c r="L100" s="17">
        <f t="shared" si="4"/>
        <v>2.1979166666666661E-2</v>
      </c>
      <c r="M100">
        <f t="shared" si="5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751</v>
      </c>
      <c r="H101" s="9" t="s">
        <v>124</v>
      </c>
      <c r="I101" s="3" t="s">
        <v>518</v>
      </c>
      <c r="J101" s="13" t="s">
        <v>752</v>
      </c>
      <c r="K101" s="14" t="s">
        <v>753</v>
      </c>
      <c r="L101" s="17">
        <f t="shared" si="4"/>
        <v>2.4756944444444484E-2</v>
      </c>
      <c r="M101">
        <f t="shared" si="5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754</v>
      </c>
      <c r="H102" s="9" t="s">
        <v>124</v>
      </c>
      <c r="I102" s="3" t="s">
        <v>518</v>
      </c>
      <c r="J102" s="13" t="s">
        <v>755</v>
      </c>
      <c r="K102" s="14" t="s">
        <v>756</v>
      </c>
      <c r="L102" s="17">
        <f t="shared" si="4"/>
        <v>2.5613425925925914E-2</v>
      </c>
      <c r="M102">
        <f t="shared" si="5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757</v>
      </c>
      <c r="H103" s="9" t="s">
        <v>124</v>
      </c>
      <c r="I103" s="3" t="s">
        <v>518</v>
      </c>
      <c r="J103" s="13" t="s">
        <v>758</v>
      </c>
      <c r="K103" s="14" t="s">
        <v>759</v>
      </c>
      <c r="L103" s="17">
        <f t="shared" si="4"/>
        <v>2.6782407407407394E-2</v>
      </c>
      <c r="M103">
        <f t="shared" si="5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760</v>
      </c>
      <c r="H104" s="9" t="s">
        <v>124</v>
      </c>
      <c r="I104" s="3" t="s">
        <v>518</v>
      </c>
      <c r="J104" s="13" t="s">
        <v>761</v>
      </c>
      <c r="K104" s="14" t="s">
        <v>762</v>
      </c>
      <c r="L104" s="17">
        <f t="shared" si="4"/>
        <v>2.1481481481481546E-2</v>
      </c>
      <c r="M104">
        <f t="shared" si="5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763</v>
      </c>
      <c r="H105" s="9" t="s">
        <v>124</v>
      </c>
      <c r="I105" s="3" t="s">
        <v>518</v>
      </c>
      <c r="J105" s="13" t="s">
        <v>764</v>
      </c>
      <c r="K105" s="14" t="s">
        <v>765</v>
      </c>
      <c r="L105" s="17">
        <f t="shared" si="4"/>
        <v>1.1747685185185208E-2</v>
      </c>
      <c r="M105">
        <f t="shared" si="5"/>
        <v>16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766</v>
      </c>
      <c r="H106" s="9" t="s">
        <v>124</v>
      </c>
      <c r="I106" s="3" t="s">
        <v>518</v>
      </c>
      <c r="J106" s="13" t="s">
        <v>767</v>
      </c>
      <c r="K106" s="14" t="s">
        <v>768</v>
      </c>
      <c r="L106" s="17">
        <f t="shared" si="4"/>
        <v>1.7245370370370439E-2</v>
      </c>
      <c r="M106">
        <f t="shared" si="5"/>
        <v>21</v>
      </c>
    </row>
    <row r="107" spans="1:13" x14ac:dyDescent="0.25">
      <c r="A107" s="11"/>
      <c r="B107" s="12"/>
      <c r="C107" s="9" t="s">
        <v>175</v>
      </c>
      <c r="D107" s="9" t="s">
        <v>176</v>
      </c>
      <c r="E107" s="9" t="s">
        <v>176</v>
      </c>
      <c r="F107" s="9" t="s">
        <v>15</v>
      </c>
      <c r="G107" s="9" t="s">
        <v>769</v>
      </c>
      <c r="H107" s="9" t="s">
        <v>124</v>
      </c>
      <c r="I107" s="3" t="s">
        <v>518</v>
      </c>
      <c r="J107" s="13" t="s">
        <v>770</v>
      </c>
      <c r="K107" s="14" t="s">
        <v>771</v>
      </c>
      <c r="L107" s="17">
        <f t="shared" si="4"/>
        <v>1.5740740740740722E-2</v>
      </c>
      <c r="M107">
        <f t="shared" si="5"/>
        <v>18</v>
      </c>
    </row>
    <row r="108" spans="1:13" x14ac:dyDescent="0.25">
      <c r="A108" s="11"/>
      <c r="B108" s="12"/>
      <c r="C108" s="9" t="s">
        <v>183</v>
      </c>
      <c r="D108" s="9" t="s">
        <v>184</v>
      </c>
      <c r="E108" s="9" t="s">
        <v>184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772</v>
      </c>
      <c r="H109" s="9" t="s">
        <v>124</v>
      </c>
      <c r="I109" s="3" t="s">
        <v>518</v>
      </c>
      <c r="J109" s="13" t="s">
        <v>773</v>
      </c>
      <c r="K109" s="14" t="s">
        <v>774</v>
      </c>
      <c r="L109" s="17">
        <f t="shared" si="4"/>
        <v>1.4074074074074072E-2</v>
      </c>
      <c r="M109">
        <f t="shared" si="5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775</v>
      </c>
      <c r="H110" s="9" t="s">
        <v>124</v>
      </c>
      <c r="I110" s="3" t="s">
        <v>518</v>
      </c>
      <c r="J110" s="13" t="s">
        <v>776</v>
      </c>
      <c r="K110" s="14" t="s">
        <v>777</v>
      </c>
      <c r="L110" s="17">
        <f t="shared" si="4"/>
        <v>2.4826388888888884E-2</v>
      </c>
      <c r="M110">
        <f t="shared" si="5"/>
        <v>6</v>
      </c>
    </row>
    <row r="111" spans="1:13" x14ac:dyDescent="0.25">
      <c r="A111" s="11"/>
      <c r="B111" s="12"/>
      <c r="C111" s="9" t="s">
        <v>41</v>
      </c>
      <c r="D111" s="9" t="s">
        <v>42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43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778</v>
      </c>
      <c r="H113" s="9" t="s">
        <v>189</v>
      </c>
      <c r="I113" s="3" t="s">
        <v>518</v>
      </c>
      <c r="J113" s="13" t="s">
        <v>779</v>
      </c>
      <c r="K113" s="14" t="s">
        <v>780</v>
      </c>
      <c r="L113" s="17">
        <f t="shared" si="4"/>
        <v>1.5625E-2</v>
      </c>
      <c r="M113">
        <f t="shared" si="5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781</v>
      </c>
      <c r="H114" s="9" t="s">
        <v>189</v>
      </c>
      <c r="I114" s="3" t="s">
        <v>518</v>
      </c>
      <c r="J114" s="13" t="s">
        <v>782</v>
      </c>
      <c r="K114" s="14" t="s">
        <v>783</v>
      </c>
      <c r="L114" s="17">
        <f t="shared" si="4"/>
        <v>2.2037037037037022E-2</v>
      </c>
      <c r="M114">
        <f t="shared" si="5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784</v>
      </c>
      <c r="H115" s="9" t="s">
        <v>189</v>
      </c>
      <c r="I115" s="3" t="s">
        <v>518</v>
      </c>
      <c r="J115" s="13" t="s">
        <v>785</v>
      </c>
      <c r="K115" s="14" t="s">
        <v>786</v>
      </c>
      <c r="L115" s="17">
        <f t="shared" si="4"/>
        <v>2.5057870370370383E-2</v>
      </c>
      <c r="M115">
        <f t="shared" si="5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787</v>
      </c>
      <c r="H116" s="9" t="s">
        <v>189</v>
      </c>
      <c r="I116" s="3" t="s">
        <v>518</v>
      </c>
      <c r="J116" s="13" t="s">
        <v>788</v>
      </c>
      <c r="K116" s="14" t="s">
        <v>789</v>
      </c>
      <c r="L116" s="17">
        <f t="shared" si="4"/>
        <v>2.7627314814814785E-2</v>
      </c>
      <c r="M116">
        <f t="shared" si="5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790</v>
      </c>
      <c r="H117" s="9" t="s">
        <v>189</v>
      </c>
      <c r="I117" s="3" t="s">
        <v>518</v>
      </c>
      <c r="J117" s="13" t="s">
        <v>791</v>
      </c>
      <c r="K117" s="14" t="s">
        <v>792</v>
      </c>
      <c r="L117" s="17">
        <f t="shared" si="4"/>
        <v>1.8761574074074083E-2</v>
      </c>
      <c r="M117">
        <f t="shared" si="5"/>
        <v>12</v>
      </c>
    </row>
    <row r="118" spans="1:13" x14ac:dyDescent="0.25">
      <c r="A118" s="11"/>
      <c r="B118" s="12"/>
      <c r="C118" s="12"/>
      <c r="D118" s="12"/>
      <c r="E118" s="9" t="s">
        <v>42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793</v>
      </c>
      <c r="H119" s="9" t="s">
        <v>189</v>
      </c>
      <c r="I119" s="3" t="s">
        <v>518</v>
      </c>
      <c r="J119" s="13" t="s">
        <v>794</v>
      </c>
      <c r="K119" s="14" t="s">
        <v>795</v>
      </c>
      <c r="L119" s="17">
        <f t="shared" si="4"/>
        <v>1.5856481481481555E-2</v>
      </c>
      <c r="M119">
        <f t="shared" si="5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796</v>
      </c>
      <c r="H120" s="9" t="s">
        <v>189</v>
      </c>
      <c r="I120" s="3" t="s">
        <v>518</v>
      </c>
      <c r="J120" s="13" t="s">
        <v>797</v>
      </c>
      <c r="K120" s="14" t="s">
        <v>798</v>
      </c>
      <c r="L120" s="17">
        <f t="shared" si="4"/>
        <v>1.88194444444445E-2</v>
      </c>
      <c r="M120">
        <f t="shared" si="5"/>
        <v>17</v>
      </c>
    </row>
    <row r="121" spans="1:13" x14ac:dyDescent="0.25">
      <c r="A121" s="11"/>
      <c r="B121" s="12"/>
      <c r="C121" s="9" t="s">
        <v>799</v>
      </c>
      <c r="D121" s="9" t="s">
        <v>800</v>
      </c>
      <c r="E121" s="9" t="s">
        <v>800</v>
      </c>
      <c r="F121" s="9" t="s">
        <v>15</v>
      </c>
      <c r="G121" s="9" t="s">
        <v>801</v>
      </c>
      <c r="H121" s="9" t="s">
        <v>124</v>
      </c>
      <c r="I121" s="3" t="s">
        <v>518</v>
      </c>
      <c r="J121" s="13" t="s">
        <v>802</v>
      </c>
      <c r="K121" s="14" t="s">
        <v>803</v>
      </c>
      <c r="L121" s="17">
        <f t="shared" si="4"/>
        <v>3.1157407407407411E-2</v>
      </c>
      <c r="M121">
        <f t="shared" si="5"/>
        <v>6</v>
      </c>
    </row>
    <row r="122" spans="1:13" x14ac:dyDescent="0.25">
      <c r="A122" s="11"/>
      <c r="B122" s="12"/>
      <c r="C122" s="9" t="s">
        <v>804</v>
      </c>
      <c r="D122" s="9" t="s">
        <v>805</v>
      </c>
      <c r="E122" s="9" t="s">
        <v>805</v>
      </c>
      <c r="F122" s="9" t="s">
        <v>15</v>
      </c>
      <c r="G122" s="9" t="s">
        <v>806</v>
      </c>
      <c r="H122" s="9" t="s">
        <v>124</v>
      </c>
      <c r="I122" s="3" t="s">
        <v>518</v>
      </c>
      <c r="J122" s="13" t="s">
        <v>807</v>
      </c>
      <c r="K122" s="14" t="s">
        <v>808</v>
      </c>
      <c r="L122" s="17">
        <f t="shared" si="4"/>
        <v>1.9618055555555514E-2</v>
      </c>
      <c r="M122">
        <f t="shared" si="5"/>
        <v>10</v>
      </c>
    </row>
    <row r="123" spans="1:13" x14ac:dyDescent="0.25">
      <c r="A123" s="11"/>
      <c r="B123" s="12"/>
      <c r="C123" s="9" t="s">
        <v>403</v>
      </c>
      <c r="D123" s="9" t="s">
        <v>404</v>
      </c>
      <c r="E123" s="9" t="s">
        <v>404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809</v>
      </c>
      <c r="H124" s="9" t="s">
        <v>124</v>
      </c>
      <c r="I124" s="3" t="s">
        <v>518</v>
      </c>
      <c r="J124" s="13" t="s">
        <v>810</v>
      </c>
      <c r="K124" s="14" t="s">
        <v>811</v>
      </c>
      <c r="L124" s="17">
        <f t="shared" si="4"/>
        <v>1.2615740740740733E-2</v>
      </c>
      <c r="M124">
        <f t="shared" si="5"/>
        <v>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812</v>
      </c>
      <c r="H125" s="9" t="s">
        <v>124</v>
      </c>
      <c r="I125" s="3" t="s">
        <v>518</v>
      </c>
      <c r="J125" s="13" t="s">
        <v>813</v>
      </c>
      <c r="K125" s="14" t="s">
        <v>814</v>
      </c>
      <c r="L125" s="17">
        <f t="shared" si="4"/>
        <v>1.5925925925925927E-2</v>
      </c>
      <c r="M125">
        <f t="shared" si="5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815</v>
      </c>
      <c r="H126" s="9" t="s">
        <v>124</v>
      </c>
      <c r="I126" s="3" t="s">
        <v>518</v>
      </c>
      <c r="J126" s="13" t="s">
        <v>816</v>
      </c>
      <c r="K126" s="14" t="s">
        <v>817</v>
      </c>
      <c r="L126" s="17">
        <f t="shared" si="4"/>
        <v>2.1180555555555564E-2</v>
      </c>
      <c r="M126">
        <f t="shared" si="5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818</v>
      </c>
      <c r="H127" s="9" t="s">
        <v>124</v>
      </c>
      <c r="I127" s="3" t="s">
        <v>518</v>
      </c>
      <c r="J127" s="13" t="s">
        <v>819</v>
      </c>
      <c r="K127" s="14" t="s">
        <v>820</v>
      </c>
      <c r="L127" s="17">
        <f t="shared" si="4"/>
        <v>1.9201388888888893E-2</v>
      </c>
      <c r="M127">
        <f t="shared" si="5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821</v>
      </c>
      <c r="H128" s="9" t="s">
        <v>124</v>
      </c>
      <c r="I128" s="3" t="s">
        <v>518</v>
      </c>
      <c r="J128" s="13" t="s">
        <v>822</v>
      </c>
      <c r="K128" s="14" t="s">
        <v>823</v>
      </c>
      <c r="L128" s="17">
        <f t="shared" si="4"/>
        <v>4.0393518518518523E-2</v>
      </c>
      <c r="M128">
        <f t="shared" si="5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824</v>
      </c>
      <c r="H129" s="9" t="s">
        <v>124</v>
      </c>
      <c r="I129" s="3" t="s">
        <v>518</v>
      </c>
      <c r="J129" s="13" t="s">
        <v>825</v>
      </c>
      <c r="K129" s="14" t="s">
        <v>826</v>
      </c>
      <c r="L129" s="17">
        <f t="shared" si="4"/>
        <v>2.6851851851851682E-2</v>
      </c>
      <c r="M129">
        <f t="shared" si="5"/>
        <v>18</v>
      </c>
    </row>
    <row r="130" spans="1:13" x14ac:dyDescent="0.25">
      <c r="A130" s="3" t="s">
        <v>10</v>
      </c>
      <c r="B130" s="9" t="s">
        <v>11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  <c r="M130">
        <f t="shared" si="5"/>
        <v>0</v>
      </c>
    </row>
    <row r="131" spans="1:13" x14ac:dyDescent="0.25">
      <c r="A131" s="11"/>
      <c r="B131" s="12"/>
      <c r="C131" s="9" t="s">
        <v>13</v>
      </c>
      <c r="D131" s="9" t="s">
        <v>14</v>
      </c>
      <c r="E131" s="9" t="s">
        <v>14</v>
      </c>
      <c r="F131" s="9" t="s">
        <v>15</v>
      </c>
      <c r="G131" s="9" t="s">
        <v>827</v>
      </c>
      <c r="H131" s="9" t="s">
        <v>17</v>
      </c>
      <c r="I131" s="3" t="s">
        <v>518</v>
      </c>
      <c r="J131" s="13" t="s">
        <v>828</v>
      </c>
      <c r="K131" s="14" t="s">
        <v>829</v>
      </c>
      <c r="L131" s="17">
        <f t="shared" ref="L131:L194" si="6">K131-J131</f>
        <v>1.9224537037036971E-2</v>
      </c>
      <c r="M131">
        <f t="shared" ref="M131:M194" si="7">HOUR(J131)</f>
        <v>21</v>
      </c>
    </row>
    <row r="132" spans="1:13" x14ac:dyDescent="0.25">
      <c r="A132" s="11"/>
      <c r="B132" s="12"/>
      <c r="C132" s="9" t="s">
        <v>23</v>
      </c>
      <c r="D132" s="9" t="s">
        <v>24</v>
      </c>
      <c r="E132" s="9" t="s">
        <v>24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830</v>
      </c>
      <c r="H133" s="9" t="s">
        <v>17</v>
      </c>
      <c r="I133" s="3" t="s">
        <v>518</v>
      </c>
      <c r="J133" s="13" t="s">
        <v>831</v>
      </c>
      <c r="K133" s="14" t="s">
        <v>626</v>
      </c>
      <c r="L133" s="17">
        <f t="shared" si="6"/>
        <v>2.054398148148151E-2</v>
      </c>
      <c r="M133">
        <f t="shared" si="7"/>
        <v>6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832</v>
      </c>
      <c r="H134" s="9" t="s">
        <v>17</v>
      </c>
      <c r="I134" s="3" t="s">
        <v>518</v>
      </c>
      <c r="J134" s="13" t="s">
        <v>833</v>
      </c>
      <c r="K134" s="14" t="s">
        <v>834</v>
      </c>
      <c r="L134" s="17">
        <f t="shared" si="6"/>
        <v>1.6307870370370348E-2</v>
      </c>
      <c r="M134">
        <f t="shared" si="7"/>
        <v>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835</v>
      </c>
      <c r="H135" s="9" t="s">
        <v>17</v>
      </c>
      <c r="I135" s="3" t="s">
        <v>518</v>
      </c>
      <c r="J135" s="13" t="s">
        <v>836</v>
      </c>
      <c r="K135" s="14" t="s">
        <v>837</v>
      </c>
      <c r="L135" s="17">
        <f t="shared" si="6"/>
        <v>1.5625E-2</v>
      </c>
      <c r="M135">
        <f t="shared" si="7"/>
        <v>15</v>
      </c>
    </row>
    <row r="136" spans="1:13" x14ac:dyDescent="0.25">
      <c r="A136" s="11"/>
      <c r="B136" s="12"/>
      <c r="C136" s="9" t="s">
        <v>36</v>
      </c>
      <c r="D136" s="9" t="s">
        <v>37</v>
      </c>
      <c r="E136" s="9" t="s">
        <v>37</v>
      </c>
      <c r="F136" s="9" t="s">
        <v>15</v>
      </c>
      <c r="G136" s="9" t="s">
        <v>838</v>
      </c>
      <c r="H136" s="9" t="s">
        <v>17</v>
      </c>
      <c r="I136" s="3" t="s">
        <v>518</v>
      </c>
      <c r="J136" s="13" t="s">
        <v>839</v>
      </c>
      <c r="K136" s="14" t="s">
        <v>840</v>
      </c>
      <c r="L136" s="17">
        <f t="shared" si="6"/>
        <v>1.9930555555555507E-2</v>
      </c>
      <c r="M136">
        <f t="shared" si="7"/>
        <v>8</v>
      </c>
    </row>
    <row r="137" spans="1:13" x14ac:dyDescent="0.25">
      <c r="A137" s="11"/>
      <c r="B137" s="12"/>
      <c r="C137" s="9" t="s">
        <v>41</v>
      </c>
      <c r="D137" s="9" t="s">
        <v>42</v>
      </c>
      <c r="E137" s="9" t="s">
        <v>42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841</v>
      </c>
      <c r="H138" s="9" t="s">
        <v>17</v>
      </c>
      <c r="I138" s="3" t="s">
        <v>518</v>
      </c>
      <c r="J138" s="13" t="s">
        <v>842</v>
      </c>
      <c r="K138" s="14" t="s">
        <v>843</v>
      </c>
      <c r="L138" s="17">
        <f t="shared" si="6"/>
        <v>2.0173611111111101E-2</v>
      </c>
      <c r="M138">
        <f t="shared" si="7"/>
        <v>9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844</v>
      </c>
      <c r="H139" s="9" t="s">
        <v>17</v>
      </c>
      <c r="I139" s="3" t="s">
        <v>518</v>
      </c>
      <c r="J139" s="13" t="s">
        <v>845</v>
      </c>
      <c r="K139" s="14" t="s">
        <v>846</v>
      </c>
      <c r="L139" s="17">
        <f t="shared" si="6"/>
        <v>2.1817129629629672E-2</v>
      </c>
      <c r="M139">
        <f t="shared" si="7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847</v>
      </c>
      <c r="H140" s="9" t="s">
        <v>17</v>
      </c>
      <c r="I140" s="3" t="s">
        <v>518</v>
      </c>
      <c r="J140" s="13" t="s">
        <v>848</v>
      </c>
      <c r="K140" s="14" t="s">
        <v>849</v>
      </c>
      <c r="L140" s="17">
        <f t="shared" si="6"/>
        <v>1.9004629629629566E-2</v>
      </c>
      <c r="M140">
        <f t="shared" si="7"/>
        <v>16</v>
      </c>
    </row>
    <row r="141" spans="1:13" x14ac:dyDescent="0.25">
      <c r="A141" s="11"/>
      <c r="B141" s="12"/>
      <c r="C141" s="9" t="s">
        <v>111</v>
      </c>
      <c r="D141" s="9" t="s">
        <v>112</v>
      </c>
      <c r="E141" s="9" t="s">
        <v>112</v>
      </c>
      <c r="F141" s="9" t="s">
        <v>15</v>
      </c>
      <c r="G141" s="9" t="s">
        <v>850</v>
      </c>
      <c r="H141" s="9" t="s">
        <v>45</v>
      </c>
      <c r="I141" s="3" t="s">
        <v>518</v>
      </c>
      <c r="J141" s="13" t="s">
        <v>851</v>
      </c>
      <c r="K141" s="14" t="s">
        <v>852</v>
      </c>
      <c r="L141" s="17">
        <f t="shared" si="6"/>
        <v>1.4826388888888875E-2</v>
      </c>
      <c r="M141">
        <f t="shared" si="7"/>
        <v>22</v>
      </c>
    </row>
    <row r="142" spans="1:13" x14ac:dyDescent="0.25">
      <c r="A142" s="3" t="s">
        <v>417</v>
      </c>
      <c r="B142" s="9" t="s">
        <v>418</v>
      </c>
      <c r="C142" s="9" t="s">
        <v>853</v>
      </c>
      <c r="D142" s="9" t="s">
        <v>854</v>
      </c>
      <c r="E142" s="9" t="s">
        <v>854</v>
      </c>
      <c r="F142" s="9" t="s">
        <v>421</v>
      </c>
      <c r="G142" s="9" t="s">
        <v>855</v>
      </c>
      <c r="H142" s="9" t="s">
        <v>124</v>
      </c>
      <c r="I142" s="3" t="s">
        <v>518</v>
      </c>
      <c r="J142" s="13" t="s">
        <v>856</v>
      </c>
      <c r="K142" s="14" t="s">
        <v>857</v>
      </c>
      <c r="L142" s="17">
        <f t="shared" si="6"/>
        <v>1.9212962962962987E-2</v>
      </c>
      <c r="M142">
        <f t="shared" si="7"/>
        <v>10</v>
      </c>
    </row>
    <row r="143" spans="1:13" x14ac:dyDescent="0.25">
      <c r="A143" s="3" t="s">
        <v>433</v>
      </c>
      <c r="B143" s="9" t="s">
        <v>434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475</v>
      </c>
      <c r="D144" s="9" t="s">
        <v>476</v>
      </c>
      <c r="E144" s="9" t="s">
        <v>477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858</v>
      </c>
      <c r="H145" s="9" t="s">
        <v>124</v>
      </c>
      <c r="I145" s="3" t="s">
        <v>518</v>
      </c>
      <c r="J145" s="13" t="s">
        <v>859</v>
      </c>
      <c r="K145" s="14" t="s">
        <v>860</v>
      </c>
      <c r="L145" s="17">
        <f t="shared" si="6"/>
        <v>2.5092592592592611E-2</v>
      </c>
      <c r="M145">
        <f t="shared" si="7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861</v>
      </c>
      <c r="H146" s="9" t="s">
        <v>124</v>
      </c>
      <c r="I146" s="3" t="s">
        <v>518</v>
      </c>
      <c r="J146" s="13" t="s">
        <v>862</v>
      </c>
      <c r="K146" s="14" t="s">
        <v>863</v>
      </c>
      <c r="L146" s="17">
        <f t="shared" si="6"/>
        <v>2.1724537037036917E-2</v>
      </c>
      <c r="M146">
        <f t="shared" si="7"/>
        <v>13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864</v>
      </c>
      <c r="H147" s="9" t="s">
        <v>124</v>
      </c>
      <c r="I147" s="3" t="s">
        <v>518</v>
      </c>
      <c r="J147" s="13" t="s">
        <v>865</v>
      </c>
      <c r="K147" s="14" t="s">
        <v>866</v>
      </c>
      <c r="L147" s="17">
        <f t="shared" si="6"/>
        <v>1.402777777777775E-2</v>
      </c>
      <c r="M147">
        <f t="shared" si="7"/>
        <v>15</v>
      </c>
    </row>
    <row r="148" spans="1:13" x14ac:dyDescent="0.25">
      <c r="A148" s="11"/>
      <c r="B148" s="12"/>
      <c r="C148" s="9" t="s">
        <v>441</v>
      </c>
      <c r="D148" s="9" t="s">
        <v>442</v>
      </c>
      <c r="E148" s="9" t="s">
        <v>442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867</v>
      </c>
      <c r="H149" s="9" t="s">
        <v>124</v>
      </c>
      <c r="I149" s="3" t="s">
        <v>518</v>
      </c>
      <c r="J149" s="13" t="s">
        <v>868</v>
      </c>
      <c r="K149" s="14" t="s">
        <v>869</v>
      </c>
      <c r="L149" s="17">
        <f t="shared" si="6"/>
        <v>1.5671296296296322E-2</v>
      </c>
      <c r="M149">
        <f t="shared" si="7"/>
        <v>5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870</v>
      </c>
      <c r="H150" s="9" t="s">
        <v>124</v>
      </c>
      <c r="I150" s="3" t="s">
        <v>518</v>
      </c>
      <c r="J150" s="13" t="s">
        <v>871</v>
      </c>
      <c r="K150" s="14" t="s">
        <v>872</v>
      </c>
      <c r="L150" s="17">
        <f t="shared" si="6"/>
        <v>1.4004629629629561E-2</v>
      </c>
      <c r="M150">
        <f t="shared" si="7"/>
        <v>9</v>
      </c>
    </row>
    <row r="151" spans="1:13" x14ac:dyDescent="0.25">
      <c r="A151" s="11"/>
      <c r="B151" s="12"/>
      <c r="C151" s="9" t="s">
        <v>449</v>
      </c>
      <c r="D151" s="9" t="s">
        <v>450</v>
      </c>
      <c r="E151" s="9" t="s">
        <v>451</v>
      </c>
      <c r="F151" s="9" t="s">
        <v>15</v>
      </c>
      <c r="G151" s="9" t="s">
        <v>873</v>
      </c>
      <c r="H151" s="9" t="s">
        <v>124</v>
      </c>
      <c r="I151" s="3" t="s">
        <v>518</v>
      </c>
      <c r="J151" s="13" t="s">
        <v>874</v>
      </c>
      <c r="K151" s="14" t="s">
        <v>875</v>
      </c>
      <c r="L151" s="17">
        <f t="shared" si="6"/>
        <v>1.5625E-2</v>
      </c>
      <c r="M151">
        <f t="shared" si="7"/>
        <v>2</v>
      </c>
    </row>
    <row r="152" spans="1:13" x14ac:dyDescent="0.25">
      <c r="A152" s="11"/>
      <c r="B152" s="12"/>
      <c r="C152" s="9" t="s">
        <v>876</v>
      </c>
      <c r="D152" s="9" t="s">
        <v>877</v>
      </c>
      <c r="E152" s="9" t="s">
        <v>878</v>
      </c>
      <c r="F152" s="9" t="s">
        <v>15</v>
      </c>
      <c r="G152" s="9" t="s">
        <v>879</v>
      </c>
      <c r="H152" s="9" t="s">
        <v>124</v>
      </c>
      <c r="I152" s="3" t="s">
        <v>518</v>
      </c>
      <c r="J152" s="13" t="s">
        <v>880</v>
      </c>
      <c r="K152" s="14" t="s">
        <v>881</v>
      </c>
      <c r="L152" s="17">
        <f t="shared" si="6"/>
        <v>2.8287037037037055E-2</v>
      </c>
      <c r="M152">
        <f t="shared" si="7"/>
        <v>7</v>
      </c>
    </row>
    <row r="153" spans="1:13" x14ac:dyDescent="0.25">
      <c r="A153" s="11"/>
      <c r="B153" s="12"/>
      <c r="C153" s="9" t="s">
        <v>882</v>
      </c>
      <c r="D153" s="9" t="s">
        <v>883</v>
      </c>
      <c r="E153" s="9" t="s">
        <v>884</v>
      </c>
      <c r="F153" s="9" t="s">
        <v>15</v>
      </c>
      <c r="G153" s="9" t="s">
        <v>885</v>
      </c>
      <c r="H153" s="9" t="s">
        <v>124</v>
      </c>
      <c r="I153" s="3" t="s">
        <v>518</v>
      </c>
      <c r="J153" s="13" t="s">
        <v>886</v>
      </c>
      <c r="K153" s="14" t="s">
        <v>887</v>
      </c>
      <c r="L153" s="17">
        <f t="shared" si="6"/>
        <v>1.9351851851851731E-2</v>
      </c>
      <c r="M153">
        <f t="shared" si="7"/>
        <v>16</v>
      </c>
    </row>
    <row r="154" spans="1:13" x14ac:dyDescent="0.25">
      <c r="A154" s="11"/>
      <c r="B154" s="12"/>
      <c r="C154" s="9" t="s">
        <v>455</v>
      </c>
      <c r="D154" s="9" t="s">
        <v>456</v>
      </c>
      <c r="E154" s="9" t="s">
        <v>457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888</v>
      </c>
      <c r="H155" s="9" t="s">
        <v>124</v>
      </c>
      <c r="I155" s="3" t="s">
        <v>518</v>
      </c>
      <c r="J155" s="13" t="s">
        <v>889</v>
      </c>
      <c r="K155" s="14" t="s">
        <v>890</v>
      </c>
      <c r="L155" s="17">
        <f t="shared" si="6"/>
        <v>2.3287037037036995E-2</v>
      </c>
      <c r="M155">
        <f t="shared" si="7"/>
        <v>11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891</v>
      </c>
      <c r="H156" s="9" t="s">
        <v>124</v>
      </c>
      <c r="I156" s="3" t="s">
        <v>518</v>
      </c>
      <c r="J156" s="13" t="s">
        <v>892</v>
      </c>
      <c r="K156" s="14" t="s">
        <v>893</v>
      </c>
      <c r="L156" s="17">
        <f t="shared" si="6"/>
        <v>1.5555555555555545E-2</v>
      </c>
      <c r="M156">
        <f t="shared" si="7"/>
        <v>14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894</v>
      </c>
      <c r="H157" s="9" t="s">
        <v>124</v>
      </c>
      <c r="I157" s="3" t="s">
        <v>518</v>
      </c>
      <c r="J157" s="13" t="s">
        <v>895</v>
      </c>
      <c r="K157" s="14" t="s">
        <v>896</v>
      </c>
      <c r="L157" s="17">
        <f t="shared" si="6"/>
        <v>2.3784722222222165E-2</v>
      </c>
      <c r="M157">
        <f t="shared" si="7"/>
        <v>16</v>
      </c>
    </row>
    <row r="158" spans="1:13" x14ac:dyDescent="0.25">
      <c r="A158" s="3" t="s">
        <v>473</v>
      </c>
      <c r="B158" s="9" t="s">
        <v>474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487</v>
      </c>
      <c r="D159" s="9" t="s">
        <v>488</v>
      </c>
      <c r="E159" s="9" t="s">
        <v>489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897</v>
      </c>
      <c r="H160" s="9" t="s">
        <v>17</v>
      </c>
      <c r="I160" s="3" t="s">
        <v>518</v>
      </c>
      <c r="J160" s="13" t="s">
        <v>898</v>
      </c>
      <c r="K160" s="14" t="s">
        <v>899</v>
      </c>
      <c r="L160" s="17">
        <f t="shared" si="6"/>
        <v>3.7615740740740755E-2</v>
      </c>
      <c r="M160">
        <f t="shared" si="7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900</v>
      </c>
      <c r="H161" s="9" t="s">
        <v>17</v>
      </c>
      <c r="I161" s="3" t="s">
        <v>518</v>
      </c>
      <c r="J161" s="13" t="s">
        <v>901</v>
      </c>
      <c r="K161" s="14" t="s">
        <v>902</v>
      </c>
      <c r="L161" s="17">
        <f t="shared" si="6"/>
        <v>1.7905092592592542E-2</v>
      </c>
      <c r="M161">
        <f t="shared" si="7"/>
        <v>11</v>
      </c>
    </row>
    <row r="162" spans="1:13" x14ac:dyDescent="0.25">
      <c r="A162" s="11"/>
      <c r="B162" s="12"/>
      <c r="C162" s="9" t="s">
        <v>496</v>
      </c>
      <c r="D162" s="9" t="s">
        <v>497</v>
      </c>
      <c r="E162" s="9" t="s">
        <v>498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903</v>
      </c>
      <c r="H163" s="9" t="s">
        <v>17</v>
      </c>
      <c r="I163" s="3" t="s">
        <v>518</v>
      </c>
      <c r="J163" s="13" t="s">
        <v>904</v>
      </c>
      <c r="K163" s="14" t="s">
        <v>905</v>
      </c>
      <c r="L163" s="17">
        <f t="shared" si="6"/>
        <v>1.7951388888888919E-2</v>
      </c>
      <c r="M163">
        <f t="shared" si="7"/>
        <v>9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906</v>
      </c>
      <c r="H164" s="9" t="s">
        <v>17</v>
      </c>
      <c r="I164" s="3" t="s">
        <v>518</v>
      </c>
      <c r="J164" s="13" t="s">
        <v>907</v>
      </c>
      <c r="K164" s="14" t="s">
        <v>908</v>
      </c>
      <c r="L164" s="17">
        <f t="shared" si="6"/>
        <v>2.7754629629629601E-2</v>
      </c>
      <c r="M164">
        <f t="shared" si="7"/>
        <v>13</v>
      </c>
    </row>
    <row r="165" spans="1:13" x14ac:dyDescent="0.25">
      <c r="A165" s="11"/>
      <c r="B165" s="12"/>
      <c r="C165" s="9" t="s">
        <v>909</v>
      </c>
      <c r="D165" s="9" t="s">
        <v>910</v>
      </c>
      <c r="E165" s="9" t="s">
        <v>911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912</v>
      </c>
      <c r="H166" s="9" t="s">
        <v>17</v>
      </c>
      <c r="I166" s="3" t="s">
        <v>518</v>
      </c>
      <c r="J166" s="13" t="s">
        <v>913</v>
      </c>
      <c r="K166" s="14" t="s">
        <v>914</v>
      </c>
      <c r="L166" s="17">
        <f t="shared" si="6"/>
        <v>1.7662037037037059E-2</v>
      </c>
      <c r="M166">
        <f t="shared" si="7"/>
        <v>6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915</v>
      </c>
      <c r="H167" s="9" t="s">
        <v>17</v>
      </c>
      <c r="I167" s="3" t="s">
        <v>518</v>
      </c>
      <c r="J167" s="13" t="s">
        <v>916</v>
      </c>
      <c r="K167" s="14" t="s">
        <v>917</v>
      </c>
      <c r="L167" s="17">
        <f t="shared" si="6"/>
        <v>2.1979166666666661E-2</v>
      </c>
      <c r="M167">
        <f t="shared" si="7"/>
        <v>10</v>
      </c>
    </row>
    <row r="168" spans="1:13" x14ac:dyDescent="0.25">
      <c r="A168" s="11"/>
      <c r="B168" s="11"/>
      <c r="C168" s="3" t="s">
        <v>918</v>
      </c>
      <c r="D168" s="3" t="s">
        <v>919</v>
      </c>
      <c r="E168" s="3" t="s">
        <v>920</v>
      </c>
      <c r="F168" s="3" t="s">
        <v>15</v>
      </c>
      <c r="G168" s="3" t="s">
        <v>921</v>
      </c>
      <c r="H168" s="3" t="s">
        <v>17</v>
      </c>
      <c r="I168" s="3" t="s">
        <v>518</v>
      </c>
      <c r="J168" s="15" t="s">
        <v>922</v>
      </c>
      <c r="K168" s="16" t="s">
        <v>923</v>
      </c>
      <c r="L168" s="17">
        <f t="shared" si="6"/>
        <v>3.965277777777787E-2</v>
      </c>
      <c r="M168">
        <f t="shared" si="7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77"/>
  <sheetViews>
    <sheetView workbookViewId="0">
      <selection activeCell="E26" sqref="E26"/>
    </sheetView>
  </sheetViews>
  <sheetFormatPr defaultRowHeight="15" x14ac:dyDescent="0.25"/>
  <cols>
    <col min="1" max="1" width="14.140625" customWidth="1"/>
    <col min="2" max="2" width="31.5703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1706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5.625</v>
      </c>
      <c r="R2" s="17">
        <v>0</v>
      </c>
      <c r="S2" s="17">
        <f>AVERAGE($R$2:$R$25)</f>
        <v>1.8486274931424667E-2</v>
      </c>
    </row>
    <row r="3" spans="1:19" x14ac:dyDescent="0.25">
      <c r="A3" s="3" t="s">
        <v>62</v>
      </c>
      <c r="B3" s="9" t="s">
        <v>63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5.625</v>
      </c>
      <c r="R3" s="17">
        <f>AVERAGEIF(M2:M400,  O3, L2:L400)</f>
        <v>2.3391203703703702E-2</v>
      </c>
      <c r="S3" s="17">
        <f t="shared" ref="S3:S25" si="1">AVERAGE($R$2:$R$25)</f>
        <v>1.8486274931424667E-2</v>
      </c>
    </row>
    <row r="4" spans="1:19" x14ac:dyDescent="0.25">
      <c r="A4" s="11"/>
      <c r="B4" s="12"/>
      <c r="C4" s="9" t="s">
        <v>64</v>
      </c>
      <c r="D4" s="9" t="s">
        <v>65</v>
      </c>
      <c r="E4" s="9" t="s">
        <v>65</v>
      </c>
      <c r="F4" s="9" t="s">
        <v>15</v>
      </c>
      <c r="G4" s="9" t="s">
        <v>924</v>
      </c>
      <c r="H4" s="9" t="s">
        <v>17</v>
      </c>
      <c r="I4" s="3" t="s">
        <v>925</v>
      </c>
      <c r="J4" s="13" t="s">
        <v>926</v>
      </c>
      <c r="K4" s="14" t="s">
        <v>927</v>
      </c>
      <c r="L4" s="17">
        <f t="shared" ref="L3:L66" si="2">K4-J4</f>
        <v>1.6886574074074123E-2</v>
      </c>
      <c r="M4">
        <f t="shared" ref="M3:M66" si="3">HOUR(J4)</f>
        <v>15</v>
      </c>
      <c r="O4">
        <v>2</v>
      </c>
      <c r="P4">
        <f>COUNTIF(M:M,"2")</f>
        <v>2</v>
      </c>
      <c r="Q4">
        <f t="shared" si="0"/>
        <v>5.625</v>
      </c>
      <c r="R4" s="17">
        <f>AVERAGEIF(M3:M401,  O4, L3:L401)</f>
        <v>1.3483796296296299E-2</v>
      </c>
      <c r="S4" s="17">
        <f t="shared" si="1"/>
        <v>1.8486274931424667E-2</v>
      </c>
    </row>
    <row r="5" spans="1:19" x14ac:dyDescent="0.25">
      <c r="A5" s="11"/>
      <c r="B5" s="12"/>
      <c r="C5" s="9" t="s">
        <v>81</v>
      </c>
      <c r="D5" s="9" t="s">
        <v>82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5</v>
      </c>
      <c r="Q5">
        <f t="shared" si="0"/>
        <v>5.625</v>
      </c>
      <c r="R5" s="17">
        <f>AVERAGEIF(M4:M402,  O5, L4:L402)</f>
        <v>1.3844907407407413E-2</v>
      </c>
      <c r="S5" s="17">
        <f t="shared" si="1"/>
        <v>1.8486274931424667E-2</v>
      </c>
    </row>
    <row r="6" spans="1:19" x14ac:dyDescent="0.25">
      <c r="A6" s="11"/>
      <c r="B6" s="12"/>
      <c r="C6" s="12"/>
      <c r="D6" s="12"/>
      <c r="E6" s="9" t="s">
        <v>82</v>
      </c>
      <c r="F6" s="9" t="s">
        <v>15</v>
      </c>
      <c r="G6" s="9" t="s">
        <v>928</v>
      </c>
      <c r="H6" s="9" t="s">
        <v>17</v>
      </c>
      <c r="I6" s="3" t="s">
        <v>925</v>
      </c>
      <c r="J6" s="13" t="s">
        <v>929</v>
      </c>
      <c r="K6" s="14" t="s">
        <v>930</v>
      </c>
      <c r="L6" s="17">
        <f t="shared" si="2"/>
        <v>1.0775462962962973E-2</v>
      </c>
      <c r="M6">
        <f t="shared" si="3"/>
        <v>3</v>
      </c>
      <c r="O6">
        <v>4</v>
      </c>
      <c r="P6">
        <f>COUNTIF(M:M,"4")</f>
        <v>5</v>
      </c>
      <c r="Q6">
        <f t="shared" si="0"/>
        <v>5.625</v>
      </c>
      <c r="R6" s="17">
        <f>AVERAGEIF(M5:M403,  O6, L5:L403)</f>
        <v>1.5673611111111117E-2</v>
      </c>
      <c r="S6" s="17">
        <f t="shared" si="1"/>
        <v>1.8486274931424667E-2</v>
      </c>
    </row>
    <row r="7" spans="1:19" x14ac:dyDescent="0.25">
      <c r="A7" s="11"/>
      <c r="B7" s="12"/>
      <c r="C7" s="12"/>
      <c r="D7" s="12"/>
      <c r="E7" s="9" t="s">
        <v>92</v>
      </c>
      <c r="F7" s="9" t="s">
        <v>15</v>
      </c>
      <c r="G7" s="9" t="s">
        <v>931</v>
      </c>
      <c r="H7" s="9" t="s">
        <v>17</v>
      </c>
      <c r="I7" s="3" t="s">
        <v>925</v>
      </c>
      <c r="J7" s="13" t="s">
        <v>932</v>
      </c>
      <c r="K7" s="14" t="s">
        <v>933</v>
      </c>
      <c r="L7" s="17">
        <f t="shared" si="2"/>
        <v>1.305555555555557E-2</v>
      </c>
      <c r="M7">
        <f t="shared" si="3"/>
        <v>5</v>
      </c>
      <c r="O7">
        <v>5</v>
      </c>
      <c r="P7">
        <f>COUNTIF(M:M,"5")</f>
        <v>4</v>
      </c>
      <c r="Q7">
        <f t="shared" si="0"/>
        <v>5.625</v>
      </c>
      <c r="R7" s="17">
        <f>AVERAGEIF(M6:M404,  O7, L6:L404)</f>
        <v>1.546875000000001E-2</v>
      </c>
      <c r="S7" s="17">
        <f t="shared" si="1"/>
        <v>1.8486274931424667E-2</v>
      </c>
    </row>
    <row r="8" spans="1:19" x14ac:dyDescent="0.25">
      <c r="A8" s="11"/>
      <c r="B8" s="12"/>
      <c r="C8" s="9" t="s">
        <v>111</v>
      </c>
      <c r="D8" s="9" t="s">
        <v>112</v>
      </c>
      <c r="E8" s="9" t="s">
        <v>112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12</v>
      </c>
      <c r="Q8">
        <f t="shared" si="0"/>
        <v>5.625</v>
      </c>
      <c r="R8" s="17">
        <f>AVERAGEIF(M7:M405,  O8, L7:L405)</f>
        <v>2.1370563271604928E-2</v>
      </c>
      <c r="S8" s="17">
        <f t="shared" si="1"/>
        <v>1.8486274931424667E-2</v>
      </c>
    </row>
    <row r="9" spans="1:19" x14ac:dyDescent="0.25">
      <c r="A9" s="11"/>
      <c r="B9" s="12"/>
      <c r="C9" s="12"/>
      <c r="D9" s="12"/>
      <c r="E9" s="12"/>
      <c r="F9" s="12"/>
      <c r="G9" s="9" t="s">
        <v>934</v>
      </c>
      <c r="H9" s="9" t="s">
        <v>17</v>
      </c>
      <c r="I9" s="3" t="s">
        <v>925</v>
      </c>
      <c r="J9" s="13" t="s">
        <v>935</v>
      </c>
      <c r="K9" s="14" t="s">
        <v>936</v>
      </c>
      <c r="L9" s="17">
        <f t="shared" si="2"/>
        <v>4.0949074074074054E-2</v>
      </c>
      <c r="M9">
        <f t="shared" si="3"/>
        <v>10</v>
      </c>
      <c r="O9">
        <v>7</v>
      </c>
      <c r="P9">
        <f>COUNTIF(M:M,"7")</f>
        <v>6</v>
      </c>
      <c r="Q9">
        <f t="shared" si="0"/>
        <v>5.625</v>
      </c>
      <c r="R9" s="17">
        <f>AVERAGEIF(M8:M406,  O9, L8:L406)</f>
        <v>1.4783950617283945E-2</v>
      </c>
      <c r="S9" s="17">
        <f t="shared" si="1"/>
        <v>1.8486274931424667E-2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937</v>
      </c>
      <c r="H10" s="9" t="s">
        <v>17</v>
      </c>
      <c r="I10" s="3" t="s">
        <v>925</v>
      </c>
      <c r="J10" s="13" t="s">
        <v>938</v>
      </c>
      <c r="K10" s="14" t="s">
        <v>939</v>
      </c>
      <c r="L10" s="17">
        <f t="shared" si="2"/>
        <v>3.7395833333333295E-2</v>
      </c>
      <c r="M10">
        <f t="shared" si="3"/>
        <v>15</v>
      </c>
      <c r="O10">
        <v>8</v>
      </c>
      <c r="P10">
        <f>COUNTIF(M:M,"8")</f>
        <v>6</v>
      </c>
      <c r="Q10">
        <f t="shared" si="0"/>
        <v>5.625</v>
      </c>
      <c r="R10" s="17">
        <f>AVERAGEIF(M9:M407,  O10, L9:L407)</f>
        <v>1.5642361111111103E-2</v>
      </c>
      <c r="S10" s="17">
        <f t="shared" si="1"/>
        <v>1.8486274931424667E-2</v>
      </c>
    </row>
    <row r="11" spans="1:19" x14ac:dyDescent="0.25">
      <c r="A11" s="3" t="s">
        <v>119</v>
      </c>
      <c r="B11" s="9" t="s">
        <v>120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7</v>
      </c>
      <c r="Q11">
        <f t="shared" si="0"/>
        <v>5.625</v>
      </c>
      <c r="R11" s="17">
        <f>AVERAGEIF(M10:M408,  O11, L10:L408)</f>
        <v>2.2190806878306886E-2</v>
      </c>
      <c r="S11" s="17">
        <f t="shared" si="1"/>
        <v>1.8486274931424667E-2</v>
      </c>
    </row>
    <row r="12" spans="1:19" x14ac:dyDescent="0.25">
      <c r="A12" s="11"/>
      <c r="B12" s="12"/>
      <c r="C12" s="9" t="s">
        <v>121</v>
      </c>
      <c r="D12" s="9" t="s">
        <v>122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14</v>
      </c>
      <c r="Q12">
        <f t="shared" si="0"/>
        <v>5.625</v>
      </c>
      <c r="R12" s="17">
        <f>AVERAGEIF(M11:M409,  O12, L11:L409)</f>
        <v>2.8278133903133901E-2</v>
      </c>
      <c r="S12" s="17">
        <f t="shared" si="1"/>
        <v>1.8486274931424667E-2</v>
      </c>
    </row>
    <row r="13" spans="1:19" x14ac:dyDescent="0.25">
      <c r="A13" s="11"/>
      <c r="B13" s="12"/>
      <c r="C13" s="12"/>
      <c r="D13" s="12"/>
      <c r="E13" s="9" t="s">
        <v>122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12</v>
      </c>
      <c r="Q13">
        <f t="shared" si="0"/>
        <v>5.625</v>
      </c>
      <c r="R13" s="17">
        <f>AVERAGEIF(M12:M410,  O13, L12:L410)</f>
        <v>3.0203510802469167E-2</v>
      </c>
      <c r="S13" s="17">
        <f t="shared" si="1"/>
        <v>1.8486274931424667E-2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940</v>
      </c>
      <c r="H14" s="9" t="s">
        <v>124</v>
      </c>
      <c r="I14" s="3" t="s">
        <v>925</v>
      </c>
      <c r="J14" s="13" t="s">
        <v>941</v>
      </c>
      <c r="K14" s="14" t="s">
        <v>942</v>
      </c>
      <c r="L14" s="17">
        <f t="shared" si="2"/>
        <v>1.3611111111111074E-2</v>
      </c>
      <c r="M14">
        <f t="shared" si="3"/>
        <v>6</v>
      </c>
      <c r="O14">
        <v>12</v>
      </c>
      <c r="P14">
        <f>COUNTIF(M:M,"12")</f>
        <v>7</v>
      </c>
      <c r="Q14">
        <f t="shared" si="0"/>
        <v>5.625</v>
      </c>
      <c r="R14" s="17">
        <f>AVERAGEIF(M13:M411,  O14, L13:L411)</f>
        <v>1.9378306878306852E-2</v>
      </c>
      <c r="S14" s="17">
        <f t="shared" si="1"/>
        <v>1.8486274931424667E-2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943</v>
      </c>
      <c r="H15" s="9" t="s">
        <v>124</v>
      </c>
      <c r="I15" s="3" t="s">
        <v>925</v>
      </c>
      <c r="J15" s="13" t="s">
        <v>944</v>
      </c>
      <c r="K15" s="14" t="s">
        <v>945</v>
      </c>
      <c r="L15" s="17">
        <f t="shared" si="2"/>
        <v>1.9120370370370399E-2</v>
      </c>
      <c r="M15">
        <f t="shared" si="3"/>
        <v>7</v>
      </c>
      <c r="O15">
        <v>13</v>
      </c>
      <c r="P15">
        <f>COUNTIF(M:M,"13")</f>
        <v>8</v>
      </c>
      <c r="Q15">
        <f t="shared" si="0"/>
        <v>5.625</v>
      </c>
      <c r="R15" s="17">
        <f>AVERAGEIF(M14:M412,  O15, L14:L412)</f>
        <v>1.9636863425925924E-2</v>
      </c>
      <c r="S15" s="17">
        <f t="shared" si="1"/>
        <v>1.8486274931424667E-2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946</v>
      </c>
      <c r="H16" s="9" t="s">
        <v>124</v>
      </c>
      <c r="I16" s="3" t="s">
        <v>925</v>
      </c>
      <c r="J16" s="13" t="s">
        <v>947</v>
      </c>
      <c r="K16" s="14" t="s">
        <v>948</v>
      </c>
      <c r="L16" s="17">
        <f t="shared" si="2"/>
        <v>1.3194444444444453E-2</v>
      </c>
      <c r="M16">
        <f t="shared" si="3"/>
        <v>9</v>
      </c>
      <c r="O16">
        <v>14</v>
      </c>
      <c r="P16">
        <f>COUNTIF(M:M,"14")</f>
        <v>16</v>
      </c>
      <c r="Q16">
        <f t="shared" si="0"/>
        <v>5.625</v>
      </c>
      <c r="R16" s="17">
        <f>AVERAGEIF(M15:M413,  O16, L15:L413)</f>
        <v>2.5669126157407414E-2</v>
      </c>
      <c r="S16" s="17">
        <f t="shared" si="1"/>
        <v>1.8486274931424667E-2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949</v>
      </c>
      <c r="H17" s="9" t="s">
        <v>124</v>
      </c>
      <c r="I17" s="3" t="s">
        <v>925</v>
      </c>
      <c r="J17" s="13" t="s">
        <v>950</v>
      </c>
      <c r="K17" s="14" t="s">
        <v>951</v>
      </c>
      <c r="L17" s="17">
        <f t="shared" si="2"/>
        <v>3.9305555555555594E-2</v>
      </c>
      <c r="M17">
        <f t="shared" si="3"/>
        <v>10</v>
      </c>
      <c r="O17">
        <v>15</v>
      </c>
      <c r="P17">
        <f>COUNTIF(M:M,"15")</f>
        <v>6</v>
      </c>
      <c r="Q17">
        <f t="shared" si="0"/>
        <v>5.625</v>
      </c>
      <c r="R17" s="17">
        <f>AVERAGEIF(M16:M414,  O17, L16:L414)</f>
        <v>3.5341435185185205E-2</v>
      </c>
      <c r="S17" s="17">
        <f t="shared" si="1"/>
        <v>1.8486274931424667E-2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952</v>
      </c>
      <c r="H18" s="9" t="s">
        <v>124</v>
      </c>
      <c r="I18" s="3" t="s">
        <v>925</v>
      </c>
      <c r="J18" s="13" t="s">
        <v>953</v>
      </c>
      <c r="K18" s="14" t="s">
        <v>954</v>
      </c>
      <c r="L18" s="17">
        <f t="shared" si="2"/>
        <v>1.5659722222222228E-2</v>
      </c>
      <c r="M18">
        <f t="shared" si="3"/>
        <v>14</v>
      </c>
      <c r="O18">
        <v>16</v>
      </c>
      <c r="P18">
        <f>COUNTIF(M:M,"16")</f>
        <v>4</v>
      </c>
      <c r="Q18">
        <f t="shared" si="0"/>
        <v>5.625</v>
      </c>
      <c r="R18" s="17">
        <f>AVERAGEIF(M17:M415,  O18, L17:L415)</f>
        <v>1.6006944444444504E-2</v>
      </c>
      <c r="S18" s="17">
        <f t="shared" si="1"/>
        <v>1.8486274931424667E-2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955</v>
      </c>
      <c r="H19" s="9" t="s">
        <v>124</v>
      </c>
      <c r="I19" s="3" t="s">
        <v>925</v>
      </c>
      <c r="J19" s="13" t="s">
        <v>956</v>
      </c>
      <c r="K19" s="14" t="s">
        <v>957</v>
      </c>
      <c r="L19" s="17">
        <f t="shared" si="2"/>
        <v>1.5358796296296218E-2</v>
      </c>
      <c r="M19">
        <f t="shared" si="3"/>
        <v>18</v>
      </c>
      <c r="O19">
        <v>17</v>
      </c>
      <c r="P19">
        <f>COUNTIF(M:M,"17")</f>
        <v>2</v>
      </c>
      <c r="Q19">
        <f t="shared" si="0"/>
        <v>5.625</v>
      </c>
      <c r="R19" s="17">
        <f>AVERAGEIF(M18:M416,  O19, L18:L416)</f>
        <v>1.8831018518518594E-2</v>
      </c>
      <c r="S19" s="17">
        <f t="shared" si="1"/>
        <v>1.8486274931424667E-2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958</v>
      </c>
      <c r="H20" s="9" t="s">
        <v>124</v>
      </c>
      <c r="I20" s="3" t="s">
        <v>925</v>
      </c>
      <c r="J20" s="13" t="s">
        <v>959</v>
      </c>
      <c r="K20" s="14" t="s">
        <v>960</v>
      </c>
      <c r="L20" s="17">
        <f t="shared" si="2"/>
        <v>1.9074074074074132E-2</v>
      </c>
      <c r="M20">
        <f t="shared" si="3"/>
        <v>21</v>
      </c>
      <c r="O20">
        <v>18</v>
      </c>
      <c r="P20">
        <f>COUNTIF(M:M,"18")</f>
        <v>4</v>
      </c>
      <c r="Q20">
        <f t="shared" si="0"/>
        <v>5.625</v>
      </c>
      <c r="R20" s="17">
        <f>AVERAGEIF(M19:M417,  O20, L19:L417)</f>
        <v>1.4418402777777728E-2</v>
      </c>
      <c r="S20" s="17">
        <f t="shared" si="1"/>
        <v>1.8486274931424667E-2</v>
      </c>
    </row>
    <row r="21" spans="1:19" x14ac:dyDescent="0.25">
      <c r="A21" s="11"/>
      <c r="B21" s="12"/>
      <c r="C21" s="12"/>
      <c r="D21" s="12"/>
      <c r="E21" s="9" t="s">
        <v>139</v>
      </c>
      <c r="F21" s="9" t="s">
        <v>15</v>
      </c>
      <c r="G21" s="9" t="s">
        <v>961</v>
      </c>
      <c r="H21" s="9" t="s">
        <v>141</v>
      </c>
      <c r="I21" s="3" t="s">
        <v>925</v>
      </c>
      <c r="J21" s="13" t="s">
        <v>962</v>
      </c>
      <c r="K21" s="14" t="s">
        <v>963</v>
      </c>
      <c r="L21" s="17">
        <f t="shared" si="2"/>
        <v>2.2905092592592546E-2</v>
      </c>
      <c r="M21">
        <f t="shared" si="3"/>
        <v>12</v>
      </c>
      <c r="O21">
        <v>19</v>
      </c>
      <c r="P21">
        <f>COUNTIF(M:M,"19")</f>
        <v>3</v>
      </c>
      <c r="Q21">
        <f t="shared" si="0"/>
        <v>5.625</v>
      </c>
      <c r="R21" s="17">
        <f>AVERAGEIF(M20:M418,  O21, L20:L418)</f>
        <v>1.7797067901234438E-2</v>
      </c>
      <c r="S21" s="17">
        <f t="shared" si="1"/>
        <v>1.8486274931424667E-2</v>
      </c>
    </row>
    <row r="22" spans="1:19" x14ac:dyDescent="0.25">
      <c r="A22" s="11"/>
      <c r="B22" s="12"/>
      <c r="C22" s="9" t="s">
        <v>147</v>
      </c>
      <c r="D22" s="9" t="s">
        <v>148</v>
      </c>
      <c r="E22" s="9" t="s">
        <v>148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5.625</v>
      </c>
      <c r="R22" s="17">
        <f>AVERAGEIF(M21:M419,  O22, L21:L419)</f>
        <v>1.5677083333333286E-2</v>
      </c>
      <c r="S22" s="17">
        <f t="shared" si="1"/>
        <v>1.8486274931424667E-2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964</v>
      </c>
      <c r="H23" s="9" t="s">
        <v>124</v>
      </c>
      <c r="I23" s="3" t="s">
        <v>925</v>
      </c>
      <c r="J23" s="13" t="s">
        <v>965</v>
      </c>
      <c r="K23" s="14" t="s">
        <v>966</v>
      </c>
      <c r="L23" s="17">
        <f t="shared" si="2"/>
        <v>1.3842592592592629E-2</v>
      </c>
      <c r="M23">
        <f t="shared" si="3"/>
        <v>4</v>
      </c>
      <c r="O23">
        <v>21</v>
      </c>
      <c r="P23">
        <f>COUNTIF(M:M,"21")</f>
        <v>5</v>
      </c>
      <c r="Q23">
        <f t="shared" si="0"/>
        <v>5.625</v>
      </c>
      <c r="R23" s="17">
        <f>AVERAGEIF(M22:M420,  O23, L22:L420)</f>
        <v>1.4701967592592596E-2</v>
      </c>
      <c r="S23" s="17">
        <f t="shared" si="1"/>
        <v>1.8486274931424667E-2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967</v>
      </c>
      <c r="H24" s="9" t="s">
        <v>124</v>
      </c>
      <c r="I24" s="3" t="s">
        <v>925</v>
      </c>
      <c r="J24" s="13" t="s">
        <v>968</v>
      </c>
      <c r="K24" s="14" t="s">
        <v>969</v>
      </c>
      <c r="L24" s="17">
        <f t="shared" si="2"/>
        <v>1.6006944444444504E-2</v>
      </c>
      <c r="M24">
        <f t="shared" si="3"/>
        <v>13</v>
      </c>
      <c r="O24">
        <v>22</v>
      </c>
      <c r="P24">
        <f>COUNTIF(M:M,"22")</f>
        <v>1</v>
      </c>
      <c r="Q24">
        <f t="shared" si="0"/>
        <v>5.625</v>
      </c>
      <c r="R24" s="17">
        <f>AVERAGEIF(M23:M421,  O24, L23:L421)</f>
        <v>1.5798611111111138E-2</v>
      </c>
      <c r="S24" s="17">
        <f t="shared" si="1"/>
        <v>1.8486274931424667E-2</v>
      </c>
    </row>
    <row r="25" spans="1:19" x14ac:dyDescent="0.25">
      <c r="A25" s="11"/>
      <c r="B25" s="12"/>
      <c r="C25" s="9" t="s">
        <v>158</v>
      </c>
      <c r="D25" s="9" t="s">
        <v>159</v>
      </c>
      <c r="E25" s="9" t="s">
        <v>159</v>
      </c>
      <c r="F25" s="9" t="s">
        <v>15</v>
      </c>
      <c r="G25" s="9" t="s">
        <v>970</v>
      </c>
      <c r="H25" s="9" t="s">
        <v>124</v>
      </c>
      <c r="I25" s="3" t="s">
        <v>925</v>
      </c>
      <c r="J25" s="13" t="s">
        <v>971</v>
      </c>
      <c r="K25" s="14" t="s">
        <v>972</v>
      </c>
      <c r="L25" s="17">
        <f t="shared" si="2"/>
        <v>1.4641203703703698E-2</v>
      </c>
      <c r="M25">
        <f t="shared" si="3"/>
        <v>3</v>
      </c>
      <c r="O25">
        <v>23</v>
      </c>
      <c r="P25">
        <f>COUNTIF(M:M,"23")</f>
        <v>2</v>
      </c>
      <c r="Q25">
        <f t="shared" si="0"/>
        <v>5.625</v>
      </c>
      <c r="R25" s="17">
        <f>AVERAGEIF(M24:M422,  O25, L24:L422)</f>
        <v>1.6082175925925868E-2</v>
      </c>
      <c r="S25" s="17">
        <f t="shared" si="1"/>
        <v>1.8486274931424667E-2</v>
      </c>
    </row>
    <row r="26" spans="1:19" x14ac:dyDescent="0.25">
      <c r="A26" s="11"/>
      <c r="B26" s="12"/>
      <c r="C26" s="9" t="s">
        <v>326</v>
      </c>
      <c r="D26" s="9" t="s">
        <v>327</v>
      </c>
      <c r="E26" s="9" t="s">
        <v>327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973</v>
      </c>
      <c r="H27" s="9" t="s">
        <v>124</v>
      </c>
      <c r="I27" s="3" t="s">
        <v>925</v>
      </c>
      <c r="J27" s="13" t="s">
        <v>974</v>
      </c>
      <c r="K27" s="14" t="s">
        <v>975</v>
      </c>
      <c r="L27" s="17">
        <f t="shared" si="2"/>
        <v>2.6886574074074021E-2</v>
      </c>
      <c r="M27">
        <f t="shared" si="3"/>
        <v>10</v>
      </c>
    </row>
    <row r="28" spans="1:19" x14ac:dyDescent="0.25">
      <c r="A28" s="11"/>
      <c r="B28" s="12"/>
      <c r="C28" s="12"/>
      <c r="D28" s="12"/>
      <c r="E28" s="12"/>
      <c r="F28" s="12"/>
      <c r="G28" s="9" t="s">
        <v>976</v>
      </c>
      <c r="H28" s="9" t="s">
        <v>124</v>
      </c>
      <c r="I28" s="3" t="s">
        <v>925</v>
      </c>
      <c r="J28" s="13" t="s">
        <v>977</v>
      </c>
      <c r="K28" s="14" t="s">
        <v>978</v>
      </c>
      <c r="L28" s="17">
        <f t="shared" si="2"/>
        <v>1.8136574074074097E-2</v>
      </c>
      <c r="M28">
        <f t="shared" si="3"/>
        <v>14</v>
      </c>
    </row>
    <row r="29" spans="1:19" x14ac:dyDescent="0.25">
      <c r="A29" s="11"/>
      <c r="B29" s="12"/>
      <c r="C29" s="9" t="s">
        <v>331</v>
      </c>
      <c r="D29" s="9" t="s">
        <v>332</v>
      </c>
      <c r="E29" s="9" t="s">
        <v>332</v>
      </c>
      <c r="F29" s="9" t="s">
        <v>15</v>
      </c>
      <c r="G29" s="9" t="s">
        <v>979</v>
      </c>
      <c r="H29" s="9" t="s">
        <v>124</v>
      </c>
      <c r="I29" s="3" t="s">
        <v>925</v>
      </c>
      <c r="J29" s="13" t="s">
        <v>980</v>
      </c>
      <c r="K29" s="14" t="s">
        <v>981</v>
      </c>
      <c r="L29" s="17">
        <f t="shared" si="2"/>
        <v>1.7465277777777843E-2</v>
      </c>
      <c r="M29">
        <f t="shared" si="3"/>
        <v>14</v>
      </c>
    </row>
    <row r="30" spans="1:19" x14ac:dyDescent="0.25">
      <c r="A30" s="11"/>
      <c r="B30" s="12"/>
      <c r="C30" s="9" t="s">
        <v>81</v>
      </c>
      <c r="D30" s="9" t="s">
        <v>82</v>
      </c>
      <c r="E30" s="10" t="s">
        <v>12</v>
      </c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9" t="s">
        <v>82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982</v>
      </c>
      <c r="H32" s="9" t="s">
        <v>124</v>
      </c>
      <c r="I32" s="3" t="s">
        <v>925</v>
      </c>
      <c r="J32" s="13" t="s">
        <v>983</v>
      </c>
      <c r="K32" s="14" t="s">
        <v>984</v>
      </c>
      <c r="L32" s="17">
        <f t="shared" si="2"/>
        <v>1.2916666666666687E-2</v>
      </c>
      <c r="M32">
        <f t="shared" si="3"/>
        <v>3</v>
      </c>
    </row>
    <row r="33" spans="1:13" x14ac:dyDescent="0.25">
      <c r="A33" s="11"/>
      <c r="B33" s="12"/>
      <c r="C33" s="12"/>
      <c r="D33" s="12"/>
      <c r="E33" s="12"/>
      <c r="F33" s="12"/>
      <c r="G33" s="9" t="s">
        <v>985</v>
      </c>
      <c r="H33" s="9" t="s">
        <v>124</v>
      </c>
      <c r="I33" s="3" t="s">
        <v>925</v>
      </c>
      <c r="J33" s="13" t="s">
        <v>986</v>
      </c>
      <c r="K33" s="14" t="s">
        <v>987</v>
      </c>
      <c r="L33" s="17">
        <f t="shared" si="2"/>
        <v>1.4675925925925926E-2</v>
      </c>
      <c r="M33">
        <f t="shared" si="3"/>
        <v>6</v>
      </c>
    </row>
    <row r="34" spans="1:13" x14ac:dyDescent="0.25">
      <c r="A34" s="11"/>
      <c r="B34" s="12"/>
      <c r="C34" s="12"/>
      <c r="D34" s="12"/>
      <c r="E34" s="9" t="s">
        <v>92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988</v>
      </c>
      <c r="H35" s="9" t="s">
        <v>124</v>
      </c>
      <c r="I35" s="3" t="s">
        <v>925</v>
      </c>
      <c r="J35" s="13" t="s">
        <v>989</v>
      </c>
      <c r="K35" s="14" t="s">
        <v>990</v>
      </c>
      <c r="L35" s="17">
        <f t="shared" si="2"/>
        <v>1.7175925925925872E-2</v>
      </c>
      <c r="M35">
        <f t="shared" si="3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991</v>
      </c>
      <c r="H36" s="9" t="s">
        <v>124</v>
      </c>
      <c r="I36" s="3" t="s">
        <v>925</v>
      </c>
      <c r="J36" s="13" t="s">
        <v>992</v>
      </c>
      <c r="K36" s="14" t="s">
        <v>993</v>
      </c>
      <c r="L36" s="17">
        <f t="shared" si="2"/>
        <v>2.6076388888888913E-2</v>
      </c>
      <c r="M36">
        <f t="shared" si="3"/>
        <v>11</v>
      </c>
    </row>
    <row r="37" spans="1:13" x14ac:dyDescent="0.25">
      <c r="A37" s="11"/>
      <c r="B37" s="12"/>
      <c r="C37" s="12"/>
      <c r="D37" s="12"/>
      <c r="E37" s="12"/>
      <c r="F37" s="12"/>
      <c r="G37" s="9" t="s">
        <v>994</v>
      </c>
      <c r="H37" s="9" t="s">
        <v>124</v>
      </c>
      <c r="I37" s="3" t="s">
        <v>925</v>
      </c>
      <c r="J37" s="13" t="s">
        <v>349</v>
      </c>
      <c r="K37" s="14" t="s">
        <v>995</v>
      </c>
      <c r="L37" s="17">
        <f t="shared" si="2"/>
        <v>1.5428240740740895E-2</v>
      </c>
      <c r="M37">
        <f t="shared" si="3"/>
        <v>17</v>
      </c>
    </row>
    <row r="38" spans="1:13" x14ac:dyDescent="0.25">
      <c r="A38" s="11"/>
      <c r="B38" s="12"/>
      <c r="C38" s="12"/>
      <c r="D38" s="12"/>
      <c r="E38" s="12"/>
      <c r="F38" s="12"/>
      <c r="G38" s="9" t="s">
        <v>996</v>
      </c>
      <c r="H38" s="9" t="s">
        <v>124</v>
      </c>
      <c r="I38" s="3" t="s">
        <v>925</v>
      </c>
      <c r="J38" s="13" t="s">
        <v>997</v>
      </c>
      <c r="K38" s="14" t="s">
        <v>998</v>
      </c>
      <c r="L38" s="17">
        <f t="shared" si="2"/>
        <v>1.4201388888888888E-2</v>
      </c>
      <c r="M38">
        <f t="shared" si="3"/>
        <v>21</v>
      </c>
    </row>
    <row r="39" spans="1:13" x14ac:dyDescent="0.25">
      <c r="A39" s="11"/>
      <c r="B39" s="12"/>
      <c r="C39" s="9" t="s">
        <v>175</v>
      </c>
      <c r="D39" s="9" t="s">
        <v>176</v>
      </c>
      <c r="E39" s="9" t="s">
        <v>176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999</v>
      </c>
      <c r="H40" s="9" t="s">
        <v>124</v>
      </c>
      <c r="I40" s="3" t="s">
        <v>925</v>
      </c>
      <c r="J40" s="13" t="s">
        <v>1000</v>
      </c>
      <c r="K40" s="14" t="s">
        <v>1001</v>
      </c>
      <c r="L40" s="17">
        <f t="shared" si="2"/>
        <v>1.9363425925925881E-2</v>
      </c>
      <c r="M40">
        <f t="shared" si="3"/>
        <v>13</v>
      </c>
    </row>
    <row r="41" spans="1:13" x14ac:dyDescent="0.25">
      <c r="A41" s="11"/>
      <c r="B41" s="12"/>
      <c r="C41" s="12"/>
      <c r="D41" s="12"/>
      <c r="E41" s="12"/>
      <c r="F41" s="12"/>
      <c r="G41" s="9" t="s">
        <v>1002</v>
      </c>
      <c r="H41" s="9" t="s">
        <v>124</v>
      </c>
      <c r="I41" s="3" t="s">
        <v>925</v>
      </c>
      <c r="J41" s="13" t="s">
        <v>1003</v>
      </c>
      <c r="K41" s="14" t="s">
        <v>1004</v>
      </c>
      <c r="L41" s="17">
        <f t="shared" si="2"/>
        <v>2.9837962962963038E-2</v>
      </c>
      <c r="M41">
        <f t="shared" si="3"/>
        <v>15</v>
      </c>
    </row>
    <row r="42" spans="1:13" x14ac:dyDescent="0.25">
      <c r="A42" s="11"/>
      <c r="B42" s="12"/>
      <c r="C42" s="9" t="s">
        <v>41</v>
      </c>
      <c r="D42" s="9" t="s">
        <v>42</v>
      </c>
      <c r="E42" s="9" t="s">
        <v>43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1005</v>
      </c>
      <c r="H43" s="9" t="s">
        <v>189</v>
      </c>
      <c r="I43" s="3" t="s">
        <v>925</v>
      </c>
      <c r="J43" s="13" t="s">
        <v>1006</v>
      </c>
      <c r="K43" s="14" t="s">
        <v>1007</v>
      </c>
      <c r="L43" s="17">
        <f t="shared" si="2"/>
        <v>2.3865740740740715E-2</v>
      </c>
      <c r="M43">
        <f t="shared" si="3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1008</v>
      </c>
      <c r="H44" s="9" t="s">
        <v>189</v>
      </c>
      <c r="I44" s="3" t="s">
        <v>925</v>
      </c>
      <c r="J44" s="13" t="s">
        <v>1009</v>
      </c>
      <c r="K44" s="14" t="s">
        <v>1010</v>
      </c>
      <c r="L44" s="17">
        <f t="shared" si="2"/>
        <v>2.134259259259258E-2</v>
      </c>
      <c r="M44">
        <f t="shared" si="3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1011</v>
      </c>
      <c r="H45" s="9" t="s">
        <v>189</v>
      </c>
      <c r="I45" s="3" t="s">
        <v>925</v>
      </c>
      <c r="J45" s="13" t="s">
        <v>1012</v>
      </c>
      <c r="K45" s="14" t="s">
        <v>1013</v>
      </c>
      <c r="L45" s="17">
        <f t="shared" si="2"/>
        <v>1.7638888888888871E-2</v>
      </c>
      <c r="M45">
        <f t="shared" si="3"/>
        <v>12</v>
      </c>
    </row>
    <row r="46" spans="1:13" x14ac:dyDescent="0.25">
      <c r="A46" s="11"/>
      <c r="B46" s="12"/>
      <c r="C46" s="9" t="s">
        <v>195</v>
      </c>
      <c r="D46" s="9" t="s">
        <v>196</v>
      </c>
      <c r="E46" s="9" t="s">
        <v>196</v>
      </c>
      <c r="F46" s="9" t="s">
        <v>15</v>
      </c>
      <c r="G46" s="9" t="s">
        <v>1014</v>
      </c>
      <c r="H46" s="9" t="s">
        <v>124</v>
      </c>
      <c r="I46" s="3" t="s">
        <v>925</v>
      </c>
      <c r="J46" s="13" t="s">
        <v>1015</v>
      </c>
      <c r="K46" s="14" t="s">
        <v>1016</v>
      </c>
      <c r="L46" s="17">
        <f t="shared" si="2"/>
        <v>1.3819444444444495E-2</v>
      </c>
      <c r="M46">
        <f t="shared" si="3"/>
        <v>21</v>
      </c>
    </row>
    <row r="47" spans="1:13" x14ac:dyDescent="0.25">
      <c r="A47" s="11"/>
      <c r="B47" s="12"/>
      <c r="C47" s="9" t="s">
        <v>200</v>
      </c>
      <c r="D47" s="9" t="s">
        <v>201</v>
      </c>
      <c r="E47" s="9" t="s">
        <v>201</v>
      </c>
      <c r="F47" s="9" t="s">
        <v>15</v>
      </c>
      <c r="G47" s="9" t="s">
        <v>1017</v>
      </c>
      <c r="H47" s="9" t="s">
        <v>124</v>
      </c>
      <c r="I47" s="3" t="s">
        <v>925</v>
      </c>
      <c r="J47" s="13" t="s">
        <v>1018</v>
      </c>
      <c r="K47" s="14" t="s">
        <v>1019</v>
      </c>
      <c r="L47" s="17">
        <f t="shared" si="2"/>
        <v>3.5821759259259234E-2</v>
      </c>
      <c r="M47">
        <f t="shared" si="3"/>
        <v>6</v>
      </c>
    </row>
    <row r="48" spans="1:13" x14ac:dyDescent="0.25">
      <c r="A48" s="11"/>
      <c r="B48" s="12"/>
      <c r="C48" s="9" t="s">
        <v>1020</v>
      </c>
      <c r="D48" s="9" t="s">
        <v>1021</v>
      </c>
      <c r="E48" s="9" t="s">
        <v>1021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1022</v>
      </c>
      <c r="H49" s="9" t="s">
        <v>141</v>
      </c>
      <c r="I49" s="3" t="s">
        <v>925</v>
      </c>
      <c r="J49" s="13" t="s">
        <v>1023</v>
      </c>
      <c r="K49" s="14" t="s">
        <v>1024</v>
      </c>
      <c r="L49" s="17">
        <f t="shared" si="2"/>
        <v>1.7025462962962923E-2</v>
      </c>
      <c r="M49">
        <f t="shared" si="3"/>
        <v>14</v>
      </c>
    </row>
    <row r="50" spans="1:13" x14ac:dyDescent="0.25">
      <c r="A50" s="11"/>
      <c r="B50" s="12"/>
      <c r="C50" s="12"/>
      <c r="D50" s="12"/>
      <c r="E50" s="12"/>
      <c r="F50" s="12"/>
      <c r="G50" s="9" t="s">
        <v>1025</v>
      </c>
      <c r="H50" s="9" t="s">
        <v>141</v>
      </c>
      <c r="I50" s="3" t="s">
        <v>925</v>
      </c>
      <c r="J50" s="13" t="s">
        <v>1026</v>
      </c>
      <c r="K50" s="14" t="s">
        <v>1027</v>
      </c>
      <c r="L50" s="17">
        <f t="shared" si="2"/>
        <v>1.7905092592592653E-2</v>
      </c>
      <c r="M50">
        <f t="shared" si="3"/>
        <v>16</v>
      </c>
    </row>
    <row r="51" spans="1:13" x14ac:dyDescent="0.25">
      <c r="A51" s="3" t="s">
        <v>205</v>
      </c>
      <c r="B51" s="9" t="s">
        <v>206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207</v>
      </c>
      <c r="D52" s="9" t="s">
        <v>208</v>
      </c>
      <c r="E52" s="9" t="s">
        <v>208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1028</v>
      </c>
      <c r="H53" s="9" t="s">
        <v>124</v>
      </c>
      <c r="I53" s="3" t="s">
        <v>925</v>
      </c>
      <c r="J53" s="13" t="s">
        <v>1029</v>
      </c>
      <c r="K53" s="14" t="s">
        <v>1030</v>
      </c>
      <c r="L53" s="17">
        <f t="shared" si="2"/>
        <v>2.1435185185185196E-2</v>
      </c>
      <c r="M53">
        <f t="shared" si="3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1031</v>
      </c>
      <c r="H54" s="9" t="s">
        <v>124</v>
      </c>
      <c r="I54" s="3" t="s">
        <v>925</v>
      </c>
      <c r="J54" s="13" t="s">
        <v>1032</v>
      </c>
      <c r="K54" s="14" t="s">
        <v>1033</v>
      </c>
      <c r="L54" s="17">
        <f t="shared" si="2"/>
        <v>1.0972222222222161E-2</v>
      </c>
      <c r="M54">
        <f t="shared" si="3"/>
        <v>7</v>
      </c>
    </row>
    <row r="55" spans="1:13" x14ac:dyDescent="0.25">
      <c r="A55" s="11"/>
      <c r="B55" s="12"/>
      <c r="C55" s="12"/>
      <c r="D55" s="12"/>
      <c r="E55" s="12"/>
      <c r="F55" s="12"/>
      <c r="G55" s="9" t="s">
        <v>1034</v>
      </c>
      <c r="H55" s="9" t="s">
        <v>124</v>
      </c>
      <c r="I55" s="3" t="s">
        <v>925</v>
      </c>
      <c r="J55" s="13" t="s">
        <v>1035</v>
      </c>
      <c r="K55" s="14" t="s">
        <v>1036</v>
      </c>
      <c r="L55" s="17">
        <f t="shared" si="2"/>
        <v>1.4953703703703636E-2</v>
      </c>
      <c r="M55">
        <f t="shared" si="3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1037</v>
      </c>
      <c r="H56" s="9" t="s">
        <v>124</v>
      </c>
      <c r="I56" s="3" t="s">
        <v>925</v>
      </c>
      <c r="J56" s="13" t="s">
        <v>1038</v>
      </c>
      <c r="K56" s="14" t="s">
        <v>1039</v>
      </c>
      <c r="L56" s="17">
        <f t="shared" si="2"/>
        <v>1.2951388888888915E-2</v>
      </c>
      <c r="M56">
        <f t="shared" si="3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1040</v>
      </c>
      <c r="H57" s="9" t="s">
        <v>124</v>
      </c>
      <c r="I57" s="3" t="s">
        <v>925</v>
      </c>
      <c r="J57" s="13" t="s">
        <v>1041</v>
      </c>
      <c r="K57" s="14" t="s">
        <v>1042</v>
      </c>
      <c r="L57" s="17">
        <f t="shared" si="2"/>
        <v>3.3935185185185235E-2</v>
      </c>
      <c r="M57">
        <f t="shared" si="3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1043</v>
      </c>
      <c r="H58" s="9" t="s">
        <v>124</v>
      </c>
      <c r="I58" s="3" t="s">
        <v>925</v>
      </c>
      <c r="J58" s="13" t="s">
        <v>1044</v>
      </c>
      <c r="K58" s="14" t="s">
        <v>1045</v>
      </c>
      <c r="L58" s="17">
        <f t="shared" si="2"/>
        <v>4.1134259259259176E-2</v>
      </c>
      <c r="M58">
        <f t="shared" si="3"/>
        <v>14</v>
      </c>
    </row>
    <row r="59" spans="1:13" x14ac:dyDescent="0.25">
      <c r="A59" s="11"/>
      <c r="B59" s="12"/>
      <c r="C59" s="12"/>
      <c r="D59" s="12"/>
      <c r="E59" s="12"/>
      <c r="F59" s="12"/>
      <c r="G59" s="9" t="s">
        <v>1046</v>
      </c>
      <c r="H59" s="9" t="s">
        <v>124</v>
      </c>
      <c r="I59" s="3" t="s">
        <v>925</v>
      </c>
      <c r="J59" s="13" t="s">
        <v>1047</v>
      </c>
      <c r="K59" s="14" t="s">
        <v>1048</v>
      </c>
      <c r="L59" s="17">
        <f t="shared" si="2"/>
        <v>3.1689814814814921E-2</v>
      </c>
      <c r="M59">
        <f t="shared" si="3"/>
        <v>15</v>
      </c>
    </row>
    <row r="60" spans="1:13" x14ac:dyDescent="0.25">
      <c r="A60" s="11"/>
      <c r="B60" s="12"/>
      <c r="C60" s="9" t="s">
        <v>121</v>
      </c>
      <c r="D60" s="9" t="s">
        <v>122</v>
      </c>
      <c r="E60" s="9" t="s">
        <v>122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1049</v>
      </c>
      <c r="H61" s="9" t="s">
        <v>124</v>
      </c>
      <c r="I61" s="3" t="s">
        <v>925</v>
      </c>
      <c r="J61" s="13" t="s">
        <v>1050</v>
      </c>
      <c r="K61" s="14" t="s">
        <v>1051</v>
      </c>
      <c r="L61" s="17">
        <f t="shared" si="2"/>
        <v>1.3287037037037042E-2</v>
      </c>
      <c r="M61">
        <f t="shared" si="3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1052</v>
      </c>
      <c r="H62" s="9" t="s">
        <v>124</v>
      </c>
      <c r="I62" s="3" t="s">
        <v>925</v>
      </c>
      <c r="J62" s="13" t="s">
        <v>1053</v>
      </c>
      <c r="K62" s="14" t="s">
        <v>1054</v>
      </c>
      <c r="L62" s="17">
        <f t="shared" si="2"/>
        <v>1.4189814814814822E-2</v>
      </c>
      <c r="M62">
        <f t="shared" si="3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1055</v>
      </c>
      <c r="H63" s="9" t="s">
        <v>124</v>
      </c>
      <c r="I63" s="3" t="s">
        <v>925</v>
      </c>
      <c r="J63" s="13" t="s">
        <v>1056</v>
      </c>
      <c r="K63" s="14" t="s">
        <v>1057</v>
      </c>
      <c r="L63" s="17">
        <f t="shared" si="2"/>
        <v>1.2349537037037062E-2</v>
      </c>
      <c r="M63">
        <f t="shared" si="3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1058</v>
      </c>
      <c r="H64" s="9" t="s">
        <v>124</v>
      </c>
      <c r="I64" s="3" t="s">
        <v>925</v>
      </c>
      <c r="J64" s="13" t="s">
        <v>1059</v>
      </c>
      <c r="K64" s="14" t="s">
        <v>1060</v>
      </c>
      <c r="L64" s="17">
        <f t="shared" si="2"/>
        <v>1.3634259259259263E-2</v>
      </c>
      <c r="M64">
        <f t="shared" si="3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1061</v>
      </c>
      <c r="H65" s="9" t="s">
        <v>124</v>
      </c>
      <c r="I65" s="3" t="s">
        <v>925</v>
      </c>
      <c r="J65" s="13" t="s">
        <v>1062</v>
      </c>
      <c r="K65" s="14" t="s">
        <v>1063</v>
      </c>
      <c r="L65" s="17">
        <f t="shared" si="2"/>
        <v>1.6331018518518536E-2</v>
      </c>
      <c r="M65">
        <f t="shared" si="3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1064</v>
      </c>
      <c r="H66" s="9" t="s">
        <v>124</v>
      </c>
      <c r="I66" s="3" t="s">
        <v>925</v>
      </c>
      <c r="J66" s="13" t="s">
        <v>1065</v>
      </c>
      <c r="K66" s="14" t="s">
        <v>1066</v>
      </c>
      <c r="L66" s="17">
        <f t="shared" si="2"/>
        <v>1.851851851851849E-2</v>
      </c>
      <c r="M66">
        <f t="shared" si="3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1067</v>
      </c>
      <c r="H67" s="9" t="s">
        <v>124</v>
      </c>
      <c r="I67" s="3" t="s">
        <v>925</v>
      </c>
      <c r="J67" s="13" t="s">
        <v>1068</v>
      </c>
      <c r="K67" s="14" t="s">
        <v>1069</v>
      </c>
      <c r="L67" s="17">
        <f t="shared" ref="L67:L130" si="4">K67-J67</f>
        <v>1.2719907407407471E-2</v>
      </c>
      <c r="M67">
        <f t="shared" ref="M67:M130" si="5">HOUR(J67)</f>
        <v>16</v>
      </c>
    </row>
    <row r="68" spans="1:13" x14ac:dyDescent="0.25">
      <c r="A68" s="11"/>
      <c r="B68" s="12"/>
      <c r="C68" s="12"/>
      <c r="D68" s="12"/>
      <c r="E68" s="12"/>
      <c r="F68" s="12"/>
      <c r="G68" s="9" t="s">
        <v>1070</v>
      </c>
      <c r="H68" s="9" t="s">
        <v>124</v>
      </c>
      <c r="I68" s="3" t="s">
        <v>925</v>
      </c>
      <c r="J68" s="13" t="s">
        <v>1071</v>
      </c>
      <c r="K68" s="14" t="s">
        <v>1072</v>
      </c>
      <c r="L68" s="17">
        <f t="shared" si="4"/>
        <v>1.2777777777777666E-2</v>
      </c>
      <c r="M68">
        <f t="shared" si="5"/>
        <v>18</v>
      </c>
    </row>
    <row r="69" spans="1:13" x14ac:dyDescent="0.25">
      <c r="A69" s="11"/>
      <c r="B69" s="12"/>
      <c r="C69" s="9" t="s">
        <v>147</v>
      </c>
      <c r="D69" s="9" t="s">
        <v>148</v>
      </c>
      <c r="E69" s="9" t="s">
        <v>148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1073</v>
      </c>
      <c r="H70" s="9" t="s">
        <v>124</v>
      </c>
      <c r="I70" s="3" t="s">
        <v>925</v>
      </c>
      <c r="J70" s="13" t="s">
        <v>1074</v>
      </c>
      <c r="K70" s="14" t="s">
        <v>1075</v>
      </c>
      <c r="L70" s="17">
        <f t="shared" si="4"/>
        <v>1.7141203703703672E-2</v>
      </c>
      <c r="M70">
        <f t="shared" si="5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1076</v>
      </c>
      <c r="H71" s="9" t="s">
        <v>124</v>
      </c>
      <c r="I71" s="3" t="s">
        <v>925</v>
      </c>
      <c r="J71" s="13" t="s">
        <v>1077</v>
      </c>
      <c r="K71" s="14" t="s">
        <v>1078</v>
      </c>
      <c r="L71" s="17">
        <f t="shared" si="4"/>
        <v>1.7337962962962972E-2</v>
      </c>
      <c r="M71">
        <f t="shared" si="5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1079</v>
      </c>
      <c r="H72" s="9" t="s">
        <v>124</v>
      </c>
      <c r="I72" s="3" t="s">
        <v>925</v>
      </c>
      <c r="J72" s="13" t="s">
        <v>1080</v>
      </c>
      <c r="K72" s="14" t="s">
        <v>1081</v>
      </c>
      <c r="L72" s="17">
        <f t="shared" si="4"/>
        <v>1.1041666666666616E-2</v>
      </c>
      <c r="M72">
        <f t="shared" si="5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1082</v>
      </c>
      <c r="H73" s="9" t="s">
        <v>124</v>
      </c>
      <c r="I73" s="3" t="s">
        <v>925</v>
      </c>
      <c r="J73" s="13" t="s">
        <v>1083</v>
      </c>
      <c r="K73" s="14" t="s">
        <v>1084</v>
      </c>
      <c r="L73" s="17">
        <f t="shared" si="4"/>
        <v>1.1226851851851904E-2</v>
      </c>
      <c r="M73">
        <f t="shared" si="5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1085</v>
      </c>
      <c r="H74" s="9" t="s">
        <v>124</v>
      </c>
      <c r="I74" s="3" t="s">
        <v>925</v>
      </c>
      <c r="J74" s="13" t="s">
        <v>1086</v>
      </c>
      <c r="K74" s="14" t="s">
        <v>1087</v>
      </c>
      <c r="L74" s="17">
        <f t="shared" si="4"/>
        <v>3.7916666666666654E-2</v>
      </c>
      <c r="M74">
        <f t="shared" si="5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1088</v>
      </c>
      <c r="H75" s="9" t="s">
        <v>124</v>
      </c>
      <c r="I75" s="3" t="s">
        <v>925</v>
      </c>
      <c r="J75" s="13" t="s">
        <v>1089</v>
      </c>
      <c r="K75" s="14" t="s">
        <v>1090</v>
      </c>
      <c r="L75" s="17">
        <f t="shared" si="4"/>
        <v>1.8888888888888844E-2</v>
      </c>
      <c r="M75">
        <f t="shared" si="5"/>
        <v>14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1091</v>
      </c>
      <c r="H76" s="9" t="s">
        <v>124</v>
      </c>
      <c r="I76" s="3" t="s">
        <v>925</v>
      </c>
      <c r="J76" s="13" t="s">
        <v>1092</v>
      </c>
      <c r="K76" s="14" t="s">
        <v>1093</v>
      </c>
      <c r="L76" s="17">
        <f t="shared" si="4"/>
        <v>2.8715277777777826E-2</v>
      </c>
      <c r="M76">
        <f t="shared" si="5"/>
        <v>14</v>
      </c>
    </row>
    <row r="77" spans="1:13" x14ac:dyDescent="0.25">
      <c r="A77" s="11"/>
      <c r="B77" s="12"/>
      <c r="C77" s="9" t="s">
        <v>271</v>
      </c>
      <c r="D77" s="9" t="s">
        <v>272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273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1094</v>
      </c>
      <c r="H79" s="9" t="s">
        <v>124</v>
      </c>
      <c r="I79" s="3" t="s">
        <v>925</v>
      </c>
      <c r="J79" s="13" t="s">
        <v>1095</v>
      </c>
      <c r="K79" s="14" t="s">
        <v>1096</v>
      </c>
      <c r="L79" s="17">
        <f t="shared" si="4"/>
        <v>2.0196759259259289E-2</v>
      </c>
      <c r="M79">
        <f t="shared" si="5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1097</v>
      </c>
      <c r="H80" s="9" t="s">
        <v>124</v>
      </c>
      <c r="I80" s="3" t="s">
        <v>925</v>
      </c>
      <c r="J80" s="13" t="s">
        <v>1098</v>
      </c>
      <c r="K80" s="14" t="s">
        <v>1099</v>
      </c>
      <c r="L80" s="17">
        <f t="shared" si="4"/>
        <v>2.1238425925925897E-2</v>
      </c>
      <c r="M80">
        <f t="shared" si="5"/>
        <v>6</v>
      </c>
    </row>
    <row r="81" spans="1:13" x14ac:dyDescent="0.25">
      <c r="A81" s="11"/>
      <c r="B81" s="12"/>
      <c r="C81" s="12"/>
      <c r="D81" s="12"/>
      <c r="E81" s="12"/>
      <c r="F81" s="12"/>
      <c r="G81" s="9" t="s">
        <v>1100</v>
      </c>
      <c r="H81" s="9" t="s">
        <v>124</v>
      </c>
      <c r="I81" s="3" t="s">
        <v>925</v>
      </c>
      <c r="J81" s="13" t="s">
        <v>1101</v>
      </c>
      <c r="K81" s="14" t="s">
        <v>1102</v>
      </c>
      <c r="L81" s="17">
        <f t="shared" si="4"/>
        <v>2.8310185185185133E-2</v>
      </c>
      <c r="M81">
        <f t="shared" si="5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1103</v>
      </c>
      <c r="H82" s="9" t="s">
        <v>124</v>
      </c>
      <c r="I82" s="3" t="s">
        <v>925</v>
      </c>
      <c r="J82" s="13" t="s">
        <v>1104</v>
      </c>
      <c r="K82" s="14" t="s">
        <v>1105</v>
      </c>
      <c r="L82" s="17">
        <f t="shared" si="4"/>
        <v>3.4305555555555534E-2</v>
      </c>
      <c r="M82">
        <f t="shared" si="5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1106</v>
      </c>
      <c r="H83" s="9" t="s">
        <v>124</v>
      </c>
      <c r="I83" s="3" t="s">
        <v>925</v>
      </c>
      <c r="J83" s="13" t="s">
        <v>1107</v>
      </c>
      <c r="K83" s="14" t="s">
        <v>1108</v>
      </c>
      <c r="L83" s="17">
        <f t="shared" si="4"/>
        <v>2.351851851851855E-2</v>
      </c>
      <c r="M83">
        <f t="shared" si="5"/>
        <v>9</v>
      </c>
    </row>
    <row r="84" spans="1:13" x14ac:dyDescent="0.25">
      <c r="A84" s="11"/>
      <c r="B84" s="12"/>
      <c r="C84" s="12"/>
      <c r="D84" s="12"/>
      <c r="E84" s="9" t="s">
        <v>307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1109</v>
      </c>
      <c r="H85" s="9" t="s">
        <v>124</v>
      </c>
      <c r="I85" s="3" t="s">
        <v>925</v>
      </c>
      <c r="J85" s="13" t="s">
        <v>1110</v>
      </c>
      <c r="K85" s="14" t="s">
        <v>1111</v>
      </c>
      <c r="L85" s="17">
        <f t="shared" si="4"/>
        <v>1.443287037037036E-2</v>
      </c>
      <c r="M85">
        <f t="shared" si="5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1112</v>
      </c>
      <c r="H86" s="9" t="s">
        <v>124</v>
      </c>
      <c r="I86" s="3" t="s">
        <v>925</v>
      </c>
      <c r="J86" s="13" t="s">
        <v>1113</v>
      </c>
      <c r="K86" s="14" t="s">
        <v>1114</v>
      </c>
      <c r="L86" s="17">
        <f t="shared" si="4"/>
        <v>1.4907407407407369E-2</v>
      </c>
      <c r="M86">
        <f t="shared" si="5"/>
        <v>8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1115</v>
      </c>
      <c r="H87" s="9" t="s">
        <v>124</v>
      </c>
      <c r="I87" s="3" t="s">
        <v>925</v>
      </c>
      <c r="J87" s="13" t="s">
        <v>1116</v>
      </c>
      <c r="K87" s="14" t="s">
        <v>1117</v>
      </c>
      <c r="L87" s="17">
        <f t="shared" si="4"/>
        <v>2.0451388888888922E-2</v>
      </c>
      <c r="M87">
        <f t="shared" si="5"/>
        <v>8</v>
      </c>
    </row>
    <row r="88" spans="1:13" x14ac:dyDescent="0.25">
      <c r="A88" s="11"/>
      <c r="B88" s="12"/>
      <c r="C88" s="12"/>
      <c r="D88" s="12"/>
      <c r="E88" s="12"/>
      <c r="F88" s="12"/>
      <c r="G88" s="9" t="s">
        <v>1118</v>
      </c>
      <c r="H88" s="9" t="s">
        <v>124</v>
      </c>
      <c r="I88" s="3" t="s">
        <v>925</v>
      </c>
      <c r="J88" s="13" t="s">
        <v>1119</v>
      </c>
      <c r="K88" s="14" t="s">
        <v>1120</v>
      </c>
      <c r="L88" s="17">
        <f t="shared" si="4"/>
        <v>2.0844907407407465E-2</v>
      </c>
      <c r="M88">
        <f t="shared" si="5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1121</v>
      </c>
      <c r="H89" s="9" t="s">
        <v>124</v>
      </c>
      <c r="I89" s="3" t="s">
        <v>925</v>
      </c>
      <c r="J89" s="13" t="s">
        <v>1122</v>
      </c>
      <c r="K89" s="14" t="s">
        <v>1123</v>
      </c>
      <c r="L89" s="17">
        <f t="shared" si="4"/>
        <v>2.6597222222222217E-2</v>
      </c>
      <c r="M89">
        <f t="shared" si="5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1124</v>
      </c>
      <c r="H90" s="9" t="s">
        <v>124</v>
      </c>
      <c r="I90" s="3" t="s">
        <v>925</v>
      </c>
      <c r="J90" s="13" t="s">
        <v>1125</v>
      </c>
      <c r="K90" s="14" t="s">
        <v>1126</v>
      </c>
      <c r="L90" s="17">
        <f t="shared" si="4"/>
        <v>3.5011574074074125E-2</v>
      </c>
      <c r="M90">
        <f t="shared" si="5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1127</v>
      </c>
      <c r="H91" s="9" t="s">
        <v>124</v>
      </c>
      <c r="I91" s="3" t="s">
        <v>925</v>
      </c>
      <c r="J91" s="13" t="s">
        <v>1128</v>
      </c>
      <c r="K91" s="14" t="s">
        <v>1129</v>
      </c>
      <c r="L91" s="17">
        <f t="shared" si="4"/>
        <v>4.6944444444444455E-2</v>
      </c>
      <c r="M91">
        <f t="shared" si="5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1130</v>
      </c>
      <c r="H92" s="9" t="s">
        <v>124</v>
      </c>
      <c r="I92" s="3" t="s">
        <v>925</v>
      </c>
      <c r="J92" s="13" t="s">
        <v>1131</v>
      </c>
      <c r="K92" s="14" t="s">
        <v>1132</v>
      </c>
      <c r="L92" s="17">
        <f t="shared" si="4"/>
        <v>2.631944444444434E-2</v>
      </c>
      <c r="M92">
        <f t="shared" si="5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1133</v>
      </c>
      <c r="H93" s="9" t="s">
        <v>124</v>
      </c>
      <c r="I93" s="3" t="s">
        <v>925</v>
      </c>
      <c r="J93" s="13" t="s">
        <v>1134</v>
      </c>
      <c r="K93" s="14" t="s">
        <v>1135</v>
      </c>
      <c r="L93" s="17">
        <f t="shared" si="4"/>
        <v>2.6689814814814805E-2</v>
      </c>
      <c r="M93">
        <f t="shared" si="5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1136</v>
      </c>
      <c r="H94" s="9" t="s">
        <v>124</v>
      </c>
      <c r="I94" s="3" t="s">
        <v>925</v>
      </c>
      <c r="J94" s="13" t="s">
        <v>1137</v>
      </c>
      <c r="K94" s="14" t="s">
        <v>1138</v>
      </c>
      <c r="L94" s="17">
        <f t="shared" si="4"/>
        <v>1.3796296296296306E-2</v>
      </c>
      <c r="M94">
        <f t="shared" si="5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1139</v>
      </c>
      <c r="H95" s="9" t="s">
        <v>124</v>
      </c>
      <c r="I95" s="3" t="s">
        <v>925</v>
      </c>
      <c r="J95" s="13" t="s">
        <v>1140</v>
      </c>
      <c r="K95" s="14" t="s">
        <v>1141</v>
      </c>
      <c r="L95" s="17">
        <f t="shared" si="4"/>
        <v>1.7488425925925921E-2</v>
      </c>
      <c r="M95">
        <f t="shared" si="5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1142</v>
      </c>
      <c r="H96" s="9" t="s">
        <v>124</v>
      </c>
      <c r="I96" s="3" t="s">
        <v>925</v>
      </c>
      <c r="J96" s="13" t="s">
        <v>1143</v>
      </c>
      <c r="K96" s="14" t="s">
        <v>1144</v>
      </c>
      <c r="L96" s="17">
        <f t="shared" si="4"/>
        <v>1.2812500000000004E-2</v>
      </c>
      <c r="M96">
        <f t="shared" si="5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1145</v>
      </c>
      <c r="H97" s="9" t="s">
        <v>124</v>
      </c>
      <c r="I97" s="3" t="s">
        <v>925</v>
      </c>
      <c r="J97" s="13" t="s">
        <v>1146</v>
      </c>
      <c r="K97" s="14" t="s">
        <v>1147</v>
      </c>
      <c r="L97" s="17">
        <f t="shared" si="4"/>
        <v>2.9479166666666723E-2</v>
      </c>
      <c r="M97">
        <f t="shared" si="5"/>
        <v>14</v>
      </c>
    </row>
    <row r="98" spans="1:13" x14ac:dyDescent="0.25">
      <c r="A98" s="11"/>
      <c r="B98" s="12"/>
      <c r="C98" s="9" t="s">
        <v>326</v>
      </c>
      <c r="D98" s="9" t="s">
        <v>327</v>
      </c>
      <c r="E98" s="9" t="s">
        <v>327</v>
      </c>
      <c r="F98" s="9" t="s">
        <v>15</v>
      </c>
      <c r="G98" s="9" t="s">
        <v>1148</v>
      </c>
      <c r="H98" s="9" t="s">
        <v>124</v>
      </c>
      <c r="I98" s="3" t="s">
        <v>925</v>
      </c>
      <c r="J98" s="13" t="s">
        <v>1149</v>
      </c>
      <c r="K98" s="14" t="s">
        <v>1150</v>
      </c>
      <c r="L98" s="17">
        <f t="shared" si="4"/>
        <v>2.879629629629632E-2</v>
      </c>
      <c r="M98">
        <f t="shared" si="5"/>
        <v>10</v>
      </c>
    </row>
    <row r="99" spans="1:13" x14ac:dyDescent="0.25">
      <c r="A99" s="11"/>
      <c r="B99" s="12"/>
      <c r="C99" s="9" t="s">
        <v>331</v>
      </c>
      <c r="D99" s="9" t="s">
        <v>332</v>
      </c>
      <c r="E99" s="9" t="s">
        <v>332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1151</v>
      </c>
      <c r="H100" s="9" t="s">
        <v>124</v>
      </c>
      <c r="I100" s="3" t="s">
        <v>925</v>
      </c>
      <c r="J100" s="13" t="s">
        <v>1152</v>
      </c>
      <c r="K100" s="14" t="s">
        <v>1153</v>
      </c>
      <c r="L100" s="17">
        <f t="shared" si="4"/>
        <v>2.1550925925925946E-2</v>
      </c>
      <c r="M100">
        <f t="shared" si="5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1154</v>
      </c>
      <c r="H101" s="9" t="s">
        <v>124</v>
      </c>
      <c r="I101" s="3" t="s">
        <v>925</v>
      </c>
      <c r="J101" s="13" t="s">
        <v>1155</v>
      </c>
      <c r="K101" s="14" t="s">
        <v>1156</v>
      </c>
      <c r="L101" s="17">
        <f t="shared" si="4"/>
        <v>1.8310185185185235E-2</v>
      </c>
      <c r="M101">
        <f t="shared" si="5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1157</v>
      </c>
      <c r="H102" s="9" t="s">
        <v>124</v>
      </c>
      <c r="I102" s="3" t="s">
        <v>925</v>
      </c>
      <c r="J102" s="13" t="s">
        <v>1158</v>
      </c>
      <c r="K102" s="14" t="s">
        <v>1159</v>
      </c>
      <c r="L102" s="17">
        <f t="shared" si="4"/>
        <v>3.5381944444444535E-2</v>
      </c>
      <c r="M102">
        <f t="shared" si="5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1160</v>
      </c>
      <c r="H103" s="9" t="s">
        <v>124</v>
      </c>
      <c r="I103" s="3" t="s">
        <v>925</v>
      </c>
      <c r="J103" s="13" t="s">
        <v>1161</v>
      </c>
      <c r="K103" s="14" t="s">
        <v>1162</v>
      </c>
      <c r="L103" s="17">
        <f t="shared" si="4"/>
        <v>1.4236111111111227E-2</v>
      </c>
      <c r="M103">
        <f t="shared" si="5"/>
        <v>18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1163</v>
      </c>
      <c r="H104" s="9" t="s">
        <v>124</v>
      </c>
      <c r="I104" s="3" t="s">
        <v>925</v>
      </c>
      <c r="J104" s="13" t="s">
        <v>1164</v>
      </c>
      <c r="K104" s="14" t="s">
        <v>1165</v>
      </c>
      <c r="L104" s="17">
        <f t="shared" si="4"/>
        <v>1.7719907407407254E-2</v>
      </c>
      <c r="M104">
        <f t="shared" si="5"/>
        <v>19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1166</v>
      </c>
      <c r="H105" s="9" t="s">
        <v>124</v>
      </c>
      <c r="I105" s="3" t="s">
        <v>925</v>
      </c>
      <c r="J105" s="13" t="s">
        <v>1167</v>
      </c>
      <c r="K105" s="14" t="s">
        <v>1168</v>
      </c>
      <c r="L105" s="17">
        <f t="shared" si="4"/>
        <v>1.3576388888888791E-2</v>
      </c>
      <c r="M105">
        <f t="shared" si="5"/>
        <v>20</v>
      </c>
    </row>
    <row r="106" spans="1:13" x14ac:dyDescent="0.25">
      <c r="A106" s="11"/>
      <c r="B106" s="12"/>
      <c r="C106" s="9" t="s">
        <v>81</v>
      </c>
      <c r="D106" s="9" t="s">
        <v>82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82</v>
      </c>
      <c r="F107" s="9" t="s">
        <v>15</v>
      </c>
      <c r="G107" s="9" t="s">
        <v>1169</v>
      </c>
      <c r="H107" s="9" t="s">
        <v>124</v>
      </c>
      <c r="I107" s="3" t="s">
        <v>925</v>
      </c>
      <c r="J107" s="13" t="s">
        <v>1170</v>
      </c>
      <c r="K107" s="14" t="s">
        <v>1171</v>
      </c>
      <c r="L107" s="17">
        <f t="shared" si="4"/>
        <v>1.069444444444434E-2</v>
      </c>
      <c r="M107">
        <f t="shared" si="5"/>
        <v>23</v>
      </c>
    </row>
    <row r="108" spans="1:13" x14ac:dyDescent="0.25">
      <c r="A108" s="11"/>
      <c r="B108" s="12"/>
      <c r="C108" s="12"/>
      <c r="D108" s="12"/>
      <c r="E108" s="9" t="s">
        <v>92</v>
      </c>
      <c r="F108" s="9" t="s">
        <v>15</v>
      </c>
      <c r="G108" s="9" t="s">
        <v>1172</v>
      </c>
      <c r="H108" s="9" t="s">
        <v>124</v>
      </c>
      <c r="I108" s="3" t="s">
        <v>925</v>
      </c>
      <c r="J108" s="13" t="s">
        <v>1173</v>
      </c>
      <c r="K108" s="14" t="s">
        <v>1174</v>
      </c>
      <c r="L108" s="17">
        <f t="shared" si="4"/>
        <v>1.2060185185185146E-2</v>
      </c>
      <c r="M108">
        <f t="shared" si="5"/>
        <v>12</v>
      </c>
    </row>
    <row r="109" spans="1:13" x14ac:dyDescent="0.25">
      <c r="A109" s="11"/>
      <c r="B109" s="12"/>
      <c r="C109" s="9" t="s">
        <v>362</v>
      </c>
      <c r="D109" s="9" t="s">
        <v>363</v>
      </c>
      <c r="E109" s="9" t="s">
        <v>363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1175</v>
      </c>
      <c r="H110" s="9" t="s">
        <v>124</v>
      </c>
      <c r="I110" s="3" t="s">
        <v>925</v>
      </c>
      <c r="J110" s="13" t="s">
        <v>1176</v>
      </c>
      <c r="K110" s="14" t="s">
        <v>1177</v>
      </c>
      <c r="L110" s="17">
        <f t="shared" si="4"/>
        <v>3.259259259259259E-2</v>
      </c>
      <c r="M110">
        <f t="shared" si="5"/>
        <v>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1178</v>
      </c>
      <c r="H111" s="9" t="s">
        <v>124</v>
      </c>
      <c r="I111" s="3" t="s">
        <v>925</v>
      </c>
      <c r="J111" s="13" t="s">
        <v>1179</v>
      </c>
      <c r="K111" s="14" t="s">
        <v>1180</v>
      </c>
      <c r="L111" s="17">
        <f t="shared" si="4"/>
        <v>1.2048611111111121E-2</v>
      </c>
      <c r="M111">
        <f t="shared" si="5"/>
        <v>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1181</v>
      </c>
      <c r="H112" s="9" t="s">
        <v>124</v>
      </c>
      <c r="I112" s="3" t="s">
        <v>925</v>
      </c>
      <c r="J112" s="13" t="s">
        <v>1182</v>
      </c>
      <c r="K112" s="14" t="s">
        <v>1183</v>
      </c>
      <c r="L112" s="17">
        <f t="shared" si="4"/>
        <v>1.743055555555556E-2</v>
      </c>
      <c r="M112">
        <f t="shared" si="5"/>
        <v>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1184</v>
      </c>
      <c r="H113" s="9" t="s">
        <v>124</v>
      </c>
      <c r="I113" s="3" t="s">
        <v>925</v>
      </c>
      <c r="J113" s="13" t="s">
        <v>1185</v>
      </c>
      <c r="K113" s="14" t="s">
        <v>1186</v>
      </c>
      <c r="L113" s="17">
        <f t="shared" si="4"/>
        <v>2.5057870370370383E-2</v>
      </c>
      <c r="M113">
        <f t="shared" si="5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1187</v>
      </c>
      <c r="H114" s="9" t="s">
        <v>124</v>
      </c>
      <c r="I114" s="3" t="s">
        <v>925</v>
      </c>
      <c r="J114" s="13" t="s">
        <v>1188</v>
      </c>
      <c r="K114" s="14" t="s">
        <v>1189</v>
      </c>
      <c r="L114" s="17">
        <f t="shared" si="4"/>
        <v>1.6168981481481437E-2</v>
      </c>
      <c r="M114">
        <f t="shared" si="5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1190</v>
      </c>
      <c r="H115" s="9" t="s">
        <v>124</v>
      </c>
      <c r="I115" s="3" t="s">
        <v>925</v>
      </c>
      <c r="J115" s="13" t="s">
        <v>1191</v>
      </c>
      <c r="K115" s="14" t="s">
        <v>1192</v>
      </c>
      <c r="L115" s="17">
        <f t="shared" si="4"/>
        <v>1.5300925925925801E-2</v>
      </c>
      <c r="M115">
        <f t="shared" si="5"/>
        <v>18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1193</v>
      </c>
      <c r="H116" s="9" t="s">
        <v>124</v>
      </c>
      <c r="I116" s="3" t="s">
        <v>925</v>
      </c>
      <c r="J116" s="13" t="s">
        <v>1194</v>
      </c>
      <c r="K116" s="14" t="s">
        <v>1195</v>
      </c>
      <c r="L116" s="17">
        <f t="shared" si="4"/>
        <v>1.7615740740740682E-2</v>
      </c>
      <c r="M116">
        <f t="shared" si="5"/>
        <v>21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1196</v>
      </c>
      <c r="H117" s="9" t="s">
        <v>124</v>
      </c>
      <c r="I117" s="3" t="s">
        <v>925</v>
      </c>
      <c r="J117" s="13" t="s">
        <v>1197</v>
      </c>
      <c r="K117" s="14" t="s">
        <v>1198</v>
      </c>
      <c r="L117" s="17">
        <f t="shared" si="4"/>
        <v>1.5798611111111138E-2</v>
      </c>
      <c r="M117">
        <f t="shared" si="5"/>
        <v>22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1199</v>
      </c>
      <c r="H118" s="9" t="s">
        <v>124</v>
      </c>
      <c r="I118" s="3" t="s">
        <v>925</v>
      </c>
      <c r="J118" s="13" t="s">
        <v>1200</v>
      </c>
      <c r="K118" s="14" t="s">
        <v>1201</v>
      </c>
      <c r="L118" s="17">
        <f t="shared" si="4"/>
        <v>2.1469907407407396E-2</v>
      </c>
      <c r="M118">
        <f t="shared" si="5"/>
        <v>23</v>
      </c>
    </row>
    <row r="119" spans="1:13" x14ac:dyDescent="0.25">
      <c r="A119" s="11"/>
      <c r="B119" s="12"/>
      <c r="C119" s="9" t="s">
        <v>175</v>
      </c>
      <c r="D119" s="9" t="s">
        <v>176</v>
      </c>
      <c r="E119" s="9" t="s">
        <v>176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1202</v>
      </c>
      <c r="H120" s="9" t="s">
        <v>124</v>
      </c>
      <c r="I120" s="3" t="s">
        <v>925</v>
      </c>
      <c r="J120" s="13" t="s">
        <v>1203</v>
      </c>
      <c r="K120" s="14" t="s">
        <v>1204</v>
      </c>
      <c r="L120" s="17">
        <f t="shared" si="4"/>
        <v>1.6956018518518523E-2</v>
      </c>
      <c r="M120">
        <f t="shared" si="5"/>
        <v>8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1205</v>
      </c>
      <c r="H121" s="9" t="s">
        <v>124</v>
      </c>
      <c r="I121" s="3" t="s">
        <v>925</v>
      </c>
      <c r="J121" s="13" t="s">
        <v>1206</v>
      </c>
      <c r="K121" s="14" t="s">
        <v>1207</v>
      </c>
      <c r="L121" s="17">
        <f t="shared" si="4"/>
        <v>2.3067129629629646E-2</v>
      </c>
      <c r="M121">
        <f t="shared" si="5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1208</v>
      </c>
      <c r="H122" s="9" t="s">
        <v>124</v>
      </c>
      <c r="I122" s="3" t="s">
        <v>925</v>
      </c>
      <c r="J122" s="13" t="s">
        <v>1209</v>
      </c>
      <c r="K122" s="14" t="s">
        <v>1210</v>
      </c>
      <c r="L122" s="17">
        <f t="shared" si="4"/>
        <v>1.3541666666666674E-2</v>
      </c>
      <c r="M122">
        <f t="shared" si="5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1211</v>
      </c>
      <c r="H123" s="9" t="s">
        <v>124</v>
      </c>
      <c r="I123" s="3" t="s">
        <v>925</v>
      </c>
      <c r="J123" s="13" t="s">
        <v>1212</v>
      </c>
      <c r="K123" s="14" t="s">
        <v>1213</v>
      </c>
      <c r="L123" s="17">
        <f t="shared" si="4"/>
        <v>1.3622685185185279E-2</v>
      </c>
      <c r="M123">
        <f t="shared" si="5"/>
        <v>16</v>
      </c>
    </row>
    <row r="124" spans="1:13" x14ac:dyDescent="0.25">
      <c r="A124" s="11"/>
      <c r="B124" s="12"/>
      <c r="C124" s="9" t="s">
        <v>183</v>
      </c>
      <c r="D124" s="9" t="s">
        <v>184</v>
      </c>
      <c r="E124" s="9" t="s">
        <v>184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1214</v>
      </c>
      <c r="H125" s="9" t="s">
        <v>124</v>
      </c>
      <c r="I125" s="3" t="s">
        <v>925</v>
      </c>
      <c r="J125" s="13" t="s">
        <v>1215</v>
      </c>
      <c r="K125" s="14" t="s">
        <v>1216</v>
      </c>
      <c r="L125" s="17">
        <f t="shared" si="4"/>
        <v>1.3506944444444419E-2</v>
      </c>
      <c r="M125">
        <f t="shared" si="5"/>
        <v>3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1217</v>
      </c>
      <c r="H126" s="9" t="s">
        <v>124</v>
      </c>
      <c r="I126" s="3" t="s">
        <v>925</v>
      </c>
      <c r="J126" s="13" t="s">
        <v>1218</v>
      </c>
      <c r="K126" s="14" t="s">
        <v>1219</v>
      </c>
      <c r="L126" s="17">
        <f t="shared" si="4"/>
        <v>1.7233796296296289E-2</v>
      </c>
      <c r="M126">
        <f t="shared" si="5"/>
        <v>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1220</v>
      </c>
      <c r="H127" s="9" t="s">
        <v>124</v>
      </c>
      <c r="I127" s="3" t="s">
        <v>925</v>
      </c>
      <c r="J127" s="13" t="s">
        <v>1221</v>
      </c>
      <c r="K127" s="14" t="s">
        <v>1222</v>
      </c>
      <c r="L127" s="17">
        <f t="shared" si="4"/>
        <v>1.317129629629632E-2</v>
      </c>
      <c r="M127">
        <f t="shared" si="5"/>
        <v>21</v>
      </c>
    </row>
    <row r="128" spans="1:13" x14ac:dyDescent="0.25">
      <c r="A128" s="11"/>
      <c r="B128" s="12"/>
      <c r="C128" s="9" t="s">
        <v>41</v>
      </c>
      <c r="D128" s="9" t="s">
        <v>42</v>
      </c>
      <c r="E128" s="10" t="s">
        <v>12</v>
      </c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9" t="s">
        <v>43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1223</v>
      </c>
      <c r="H130" s="9" t="s">
        <v>189</v>
      </c>
      <c r="I130" s="3" t="s">
        <v>925</v>
      </c>
      <c r="J130" s="13" t="s">
        <v>1224</v>
      </c>
      <c r="K130" s="14" t="s">
        <v>1225</v>
      </c>
      <c r="L130" s="17">
        <f t="shared" si="4"/>
        <v>1.3877314814814856E-2</v>
      </c>
      <c r="M130">
        <f t="shared" si="5"/>
        <v>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1226</v>
      </c>
      <c r="H131" s="9" t="s">
        <v>189</v>
      </c>
      <c r="I131" s="3" t="s">
        <v>925</v>
      </c>
      <c r="J131" s="13" t="s">
        <v>1227</v>
      </c>
      <c r="K131" s="14" t="s">
        <v>1228</v>
      </c>
      <c r="L131" s="17">
        <f t="shared" ref="L131:L194" si="6">K131-J131</f>
        <v>3.697916666666673E-2</v>
      </c>
      <c r="M131">
        <f t="shared" ref="M131:M194" si="7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1229</v>
      </c>
      <c r="H132" s="9" t="s">
        <v>189</v>
      </c>
      <c r="I132" s="3" t="s">
        <v>925</v>
      </c>
      <c r="J132" s="13" t="s">
        <v>1230</v>
      </c>
      <c r="K132" s="14" t="s">
        <v>1231</v>
      </c>
      <c r="L132" s="17">
        <f t="shared" si="6"/>
        <v>2.2233796296296293E-2</v>
      </c>
      <c r="M132">
        <f t="shared" si="7"/>
        <v>17</v>
      </c>
    </row>
    <row r="133" spans="1:13" x14ac:dyDescent="0.25">
      <c r="A133" s="11"/>
      <c r="B133" s="12"/>
      <c r="C133" s="12"/>
      <c r="D133" s="12"/>
      <c r="E133" s="9" t="s">
        <v>42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1232</v>
      </c>
      <c r="H134" s="9" t="s">
        <v>189</v>
      </c>
      <c r="I134" s="3" t="s">
        <v>925</v>
      </c>
      <c r="J134" s="13" t="s">
        <v>1233</v>
      </c>
      <c r="K134" s="14" t="s">
        <v>1234</v>
      </c>
      <c r="L134" s="17">
        <f t="shared" si="6"/>
        <v>1.9039351851851849E-2</v>
      </c>
      <c r="M134">
        <f t="shared" si="7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1235</v>
      </c>
      <c r="H135" s="9" t="s">
        <v>189</v>
      </c>
      <c r="I135" s="3" t="s">
        <v>925</v>
      </c>
      <c r="J135" s="13" t="s">
        <v>1236</v>
      </c>
      <c r="K135" s="14" t="s">
        <v>1237</v>
      </c>
      <c r="L135" s="17">
        <f t="shared" si="6"/>
        <v>4.7418981481481493E-2</v>
      </c>
      <c r="M135">
        <f t="shared" si="7"/>
        <v>14</v>
      </c>
    </row>
    <row r="136" spans="1:13" x14ac:dyDescent="0.25">
      <c r="A136" s="11"/>
      <c r="B136" s="12"/>
      <c r="C136" s="9" t="s">
        <v>799</v>
      </c>
      <c r="D136" s="9" t="s">
        <v>800</v>
      </c>
      <c r="E136" s="9" t="s">
        <v>800</v>
      </c>
      <c r="F136" s="9" t="s">
        <v>15</v>
      </c>
      <c r="G136" s="9" t="s">
        <v>1238</v>
      </c>
      <c r="H136" s="9" t="s">
        <v>124</v>
      </c>
      <c r="I136" s="3" t="s">
        <v>925</v>
      </c>
      <c r="J136" s="13" t="s">
        <v>1239</v>
      </c>
      <c r="K136" s="14" t="s">
        <v>1240</v>
      </c>
      <c r="L136" s="17">
        <f t="shared" si="6"/>
        <v>2.8287037037037055E-2</v>
      </c>
      <c r="M136">
        <f t="shared" si="7"/>
        <v>14</v>
      </c>
    </row>
    <row r="137" spans="1:13" x14ac:dyDescent="0.25">
      <c r="A137" s="11"/>
      <c r="B137" s="12"/>
      <c r="C137" s="9" t="s">
        <v>804</v>
      </c>
      <c r="D137" s="9" t="s">
        <v>805</v>
      </c>
      <c r="E137" s="9" t="s">
        <v>805</v>
      </c>
      <c r="F137" s="9" t="s">
        <v>15</v>
      </c>
      <c r="G137" s="9" t="s">
        <v>1241</v>
      </c>
      <c r="H137" s="9" t="s">
        <v>124</v>
      </c>
      <c r="I137" s="3" t="s">
        <v>925</v>
      </c>
      <c r="J137" s="13" t="s">
        <v>1242</v>
      </c>
      <c r="K137" s="14" t="s">
        <v>1243</v>
      </c>
      <c r="L137" s="17">
        <f t="shared" si="6"/>
        <v>1.3171296296296375E-2</v>
      </c>
      <c r="M137">
        <f t="shared" si="7"/>
        <v>11</v>
      </c>
    </row>
    <row r="138" spans="1:13" x14ac:dyDescent="0.25">
      <c r="A138" s="11"/>
      <c r="B138" s="12"/>
      <c r="C138" s="9" t="s">
        <v>1244</v>
      </c>
      <c r="D138" s="9" t="s">
        <v>1245</v>
      </c>
      <c r="E138" s="9" t="s">
        <v>1245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1246</v>
      </c>
      <c r="H139" s="9" t="s">
        <v>124</v>
      </c>
      <c r="I139" s="3" t="s">
        <v>925</v>
      </c>
      <c r="J139" s="13" t="s">
        <v>1247</v>
      </c>
      <c r="K139" s="14" t="s">
        <v>1248</v>
      </c>
      <c r="L139" s="17">
        <f t="shared" si="6"/>
        <v>1.6388888888888953E-2</v>
      </c>
      <c r="M139">
        <f t="shared" si="7"/>
        <v>11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1249</v>
      </c>
      <c r="H140" s="9" t="s">
        <v>124</v>
      </c>
      <c r="I140" s="3" t="s">
        <v>925</v>
      </c>
      <c r="J140" s="13" t="s">
        <v>1250</v>
      </c>
      <c r="K140" s="14" t="s">
        <v>1251</v>
      </c>
      <c r="L140" s="17">
        <f t="shared" si="6"/>
        <v>1.6504629629629619E-2</v>
      </c>
      <c r="M140">
        <f t="shared" si="7"/>
        <v>13</v>
      </c>
    </row>
    <row r="141" spans="1:13" x14ac:dyDescent="0.25">
      <c r="A141" s="11"/>
      <c r="B141" s="12"/>
      <c r="C141" s="9" t="s">
        <v>403</v>
      </c>
      <c r="D141" s="9" t="s">
        <v>404</v>
      </c>
      <c r="E141" s="9" t="s">
        <v>404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1252</v>
      </c>
      <c r="H142" s="9" t="s">
        <v>124</v>
      </c>
      <c r="I142" s="3" t="s">
        <v>925</v>
      </c>
      <c r="J142" s="13" t="s">
        <v>1253</v>
      </c>
      <c r="K142" s="14" t="s">
        <v>1254</v>
      </c>
      <c r="L142" s="17">
        <f t="shared" si="6"/>
        <v>1.4918981481481478E-2</v>
      </c>
      <c r="M142">
        <f t="shared" si="7"/>
        <v>2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1255</v>
      </c>
      <c r="H143" s="9" t="s">
        <v>124</v>
      </c>
      <c r="I143" s="3" t="s">
        <v>925</v>
      </c>
      <c r="J143" s="13" t="s">
        <v>1256</v>
      </c>
      <c r="K143" s="14" t="s">
        <v>1257</v>
      </c>
      <c r="L143" s="17">
        <f t="shared" si="6"/>
        <v>1.7384259259259294E-2</v>
      </c>
      <c r="M143">
        <f t="shared" si="7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1258</v>
      </c>
      <c r="H144" s="9" t="s">
        <v>124</v>
      </c>
      <c r="I144" s="3" t="s">
        <v>925</v>
      </c>
      <c r="J144" s="13" t="s">
        <v>1259</v>
      </c>
      <c r="K144" s="14" t="s">
        <v>1260</v>
      </c>
      <c r="L144" s="17">
        <f t="shared" si="6"/>
        <v>1.2662037037037055E-2</v>
      </c>
      <c r="M144">
        <f t="shared" si="7"/>
        <v>4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1261</v>
      </c>
      <c r="H145" s="9" t="s">
        <v>124</v>
      </c>
      <c r="I145" s="3" t="s">
        <v>925</v>
      </c>
      <c r="J145" s="13" t="s">
        <v>1262</v>
      </c>
      <c r="K145" s="14" t="s">
        <v>1263</v>
      </c>
      <c r="L145" s="17">
        <f t="shared" si="6"/>
        <v>1.9780092592592613E-2</v>
      </c>
      <c r="M145">
        <f t="shared" si="7"/>
        <v>16</v>
      </c>
    </row>
    <row r="146" spans="1:13" x14ac:dyDescent="0.25">
      <c r="A146" s="3" t="s">
        <v>10</v>
      </c>
      <c r="B146" s="9" t="s">
        <v>11</v>
      </c>
      <c r="C146" s="10" t="s">
        <v>12</v>
      </c>
      <c r="D146" s="5"/>
      <c r="E146" s="5"/>
      <c r="F146" s="5"/>
      <c r="G146" s="5"/>
      <c r="H146" s="5"/>
      <c r="I146" s="6"/>
      <c r="J146" s="7"/>
      <c r="K146" s="8"/>
    </row>
    <row r="147" spans="1:13" x14ac:dyDescent="0.25">
      <c r="A147" s="11"/>
      <c r="B147" s="12"/>
      <c r="C147" s="9" t="s">
        <v>23</v>
      </c>
      <c r="D147" s="9" t="s">
        <v>24</v>
      </c>
      <c r="E147" s="9" t="s">
        <v>24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1264</v>
      </c>
      <c r="H148" s="9" t="s">
        <v>17</v>
      </c>
      <c r="I148" s="3" t="s">
        <v>925</v>
      </c>
      <c r="J148" s="13" t="s">
        <v>1265</v>
      </c>
      <c r="K148" s="14" t="s">
        <v>1266</v>
      </c>
      <c r="L148" s="17">
        <f t="shared" si="6"/>
        <v>2.474537037037039E-2</v>
      </c>
      <c r="M148">
        <f t="shared" si="7"/>
        <v>11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1267</v>
      </c>
      <c r="H149" s="9" t="s">
        <v>17</v>
      </c>
      <c r="I149" s="3" t="s">
        <v>925</v>
      </c>
      <c r="J149" s="13" t="s">
        <v>1268</v>
      </c>
      <c r="K149" s="14" t="s">
        <v>1269</v>
      </c>
      <c r="L149" s="17">
        <f t="shared" si="6"/>
        <v>3.0011574074074066E-2</v>
      </c>
      <c r="M149">
        <f t="shared" si="7"/>
        <v>13</v>
      </c>
    </row>
    <row r="150" spans="1:13" x14ac:dyDescent="0.25">
      <c r="A150" s="11"/>
      <c r="B150" s="12"/>
      <c r="C150" s="9" t="s">
        <v>36</v>
      </c>
      <c r="D150" s="9" t="s">
        <v>37</v>
      </c>
      <c r="E150" s="9" t="s">
        <v>37</v>
      </c>
      <c r="F150" s="9" t="s">
        <v>15</v>
      </c>
      <c r="G150" s="9" t="s">
        <v>1270</v>
      </c>
      <c r="H150" s="9" t="s">
        <v>17</v>
      </c>
      <c r="I150" s="3" t="s">
        <v>925</v>
      </c>
      <c r="J150" s="13" t="s">
        <v>1271</v>
      </c>
      <c r="K150" s="14" t="s">
        <v>1272</v>
      </c>
      <c r="L150" s="17">
        <f t="shared" si="6"/>
        <v>1.6238425925925948E-2</v>
      </c>
      <c r="M150">
        <f t="shared" si="7"/>
        <v>12</v>
      </c>
    </row>
    <row r="151" spans="1:13" x14ac:dyDescent="0.25">
      <c r="A151" s="11"/>
      <c r="B151" s="12"/>
      <c r="C151" s="9" t="s">
        <v>41</v>
      </c>
      <c r="D151" s="9" t="s">
        <v>42</v>
      </c>
      <c r="E151" s="10" t="s">
        <v>12</v>
      </c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9" t="s">
        <v>43</v>
      </c>
      <c r="F152" s="9" t="s">
        <v>15</v>
      </c>
      <c r="G152" s="9" t="s">
        <v>1273</v>
      </c>
      <c r="H152" s="9" t="s">
        <v>17</v>
      </c>
      <c r="I152" s="3" t="s">
        <v>925</v>
      </c>
      <c r="J152" s="13" t="s">
        <v>1274</v>
      </c>
      <c r="K152" s="14" t="s">
        <v>1275</v>
      </c>
      <c r="L152" s="17">
        <f t="shared" si="6"/>
        <v>1.9328703703703654E-2</v>
      </c>
      <c r="M152">
        <f t="shared" si="7"/>
        <v>19</v>
      </c>
    </row>
    <row r="153" spans="1:13" x14ac:dyDescent="0.25">
      <c r="A153" s="11"/>
      <c r="B153" s="12"/>
      <c r="C153" s="12"/>
      <c r="D153" s="12"/>
      <c r="E153" s="9" t="s">
        <v>42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1276</v>
      </c>
      <c r="H154" s="9" t="s">
        <v>45</v>
      </c>
      <c r="I154" s="3" t="s">
        <v>925</v>
      </c>
      <c r="J154" s="13" t="s">
        <v>1277</v>
      </c>
      <c r="K154" s="14" t="s">
        <v>1278</v>
      </c>
      <c r="L154" s="17">
        <f t="shared" si="6"/>
        <v>4.8912037037037004E-2</v>
      </c>
      <c r="M154">
        <f t="shared" si="7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1279</v>
      </c>
      <c r="H155" s="9" t="s">
        <v>45</v>
      </c>
      <c r="I155" s="3" t="s">
        <v>925</v>
      </c>
      <c r="J155" s="13" t="s">
        <v>1280</v>
      </c>
      <c r="K155" s="14" t="s">
        <v>1281</v>
      </c>
      <c r="L155" s="17">
        <f t="shared" si="6"/>
        <v>4.0150462962962985E-2</v>
      </c>
      <c r="M155">
        <f t="shared" si="7"/>
        <v>15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1282</v>
      </c>
      <c r="H156" s="9" t="s">
        <v>45</v>
      </c>
      <c r="I156" s="3" t="s">
        <v>925</v>
      </c>
      <c r="J156" s="13" t="s">
        <v>1283</v>
      </c>
      <c r="K156" s="14" t="s">
        <v>1284</v>
      </c>
      <c r="L156" s="17">
        <f t="shared" si="6"/>
        <v>3.9687499999999876E-2</v>
      </c>
      <c r="M156">
        <f t="shared" si="7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1285</v>
      </c>
      <c r="H157" s="9" t="s">
        <v>45</v>
      </c>
      <c r="I157" s="3" t="s">
        <v>925</v>
      </c>
      <c r="J157" s="13" t="s">
        <v>1286</v>
      </c>
      <c r="K157" s="14" t="s">
        <v>1287</v>
      </c>
      <c r="L157" s="17">
        <f t="shared" si="6"/>
        <v>1.6342592592592409E-2</v>
      </c>
      <c r="M157">
        <f t="shared" si="7"/>
        <v>19</v>
      </c>
    </row>
    <row r="158" spans="1:13" x14ac:dyDescent="0.25">
      <c r="A158" s="11"/>
      <c r="B158" s="12"/>
      <c r="C158" s="9" t="s">
        <v>1288</v>
      </c>
      <c r="D158" s="9" t="s">
        <v>1289</v>
      </c>
      <c r="E158" s="9" t="s">
        <v>1289</v>
      </c>
      <c r="F158" s="9" t="s">
        <v>15</v>
      </c>
      <c r="G158" s="9" t="s">
        <v>1290</v>
      </c>
      <c r="H158" s="9" t="s">
        <v>45</v>
      </c>
      <c r="I158" s="3" t="s">
        <v>925</v>
      </c>
      <c r="J158" s="13" t="s">
        <v>1291</v>
      </c>
      <c r="K158" s="14" t="s">
        <v>1292</v>
      </c>
      <c r="L158" s="17">
        <f t="shared" si="6"/>
        <v>3.1574074074074088E-2</v>
      </c>
      <c r="M158">
        <f t="shared" si="7"/>
        <v>14</v>
      </c>
    </row>
    <row r="159" spans="1:13" x14ac:dyDescent="0.25">
      <c r="A159" s="11"/>
      <c r="B159" s="12"/>
      <c r="C159" s="9" t="s">
        <v>398</v>
      </c>
      <c r="D159" s="9" t="s">
        <v>399</v>
      </c>
      <c r="E159" s="9" t="s">
        <v>399</v>
      </c>
      <c r="F159" s="9" t="s">
        <v>15</v>
      </c>
      <c r="G159" s="9" t="s">
        <v>1293</v>
      </c>
      <c r="H159" s="9" t="s">
        <v>17</v>
      </c>
      <c r="I159" s="3" t="s">
        <v>925</v>
      </c>
      <c r="J159" s="13" t="s">
        <v>1294</v>
      </c>
      <c r="K159" s="14" t="s">
        <v>1295</v>
      </c>
      <c r="L159" s="17">
        <f t="shared" si="6"/>
        <v>1.7777777777777781E-2</v>
      </c>
      <c r="M159">
        <f t="shared" si="7"/>
        <v>20</v>
      </c>
    </row>
    <row r="160" spans="1:13" x14ac:dyDescent="0.25">
      <c r="A160" s="3" t="s">
        <v>417</v>
      </c>
      <c r="B160" s="9" t="s">
        <v>418</v>
      </c>
      <c r="C160" s="9" t="s">
        <v>853</v>
      </c>
      <c r="D160" s="9" t="s">
        <v>854</v>
      </c>
      <c r="E160" s="9" t="s">
        <v>854</v>
      </c>
      <c r="F160" s="9" t="s">
        <v>421</v>
      </c>
      <c r="G160" s="9" t="s">
        <v>1296</v>
      </c>
      <c r="H160" s="9" t="s">
        <v>124</v>
      </c>
      <c r="I160" s="3" t="s">
        <v>925</v>
      </c>
      <c r="J160" s="13" t="s">
        <v>1297</v>
      </c>
      <c r="K160" s="14" t="s">
        <v>1298</v>
      </c>
      <c r="L160" s="17">
        <f t="shared" si="6"/>
        <v>3.0150462962962976E-2</v>
      </c>
      <c r="M160">
        <f t="shared" si="7"/>
        <v>10</v>
      </c>
    </row>
    <row r="161" spans="1:13" x14ac:dyDescent="0.25">
      <c r="A161" s="3" t="s">
        <v>433</v>
      </c>
      <c r="B161" s="9" t="s">
        <v>434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475</v>
      </c>
      <c r="D162" s="9" t="s">
        <v>476</v>
      </c>
      <c r="E162" s="9" t="s">
        <v>477</v>
      </c>
      <c r="F162" s="9" t="s">
        <v>15</v>
      </c>
      <c r="G162" s="9" t="s">
        <v>1299</v>
      </c>
      <c r="H162" s="9" t="s">
        <v>124</v>
      </c>
      <c r="I162" s="3" t="s">
        <v>925</v>
      </c>
      <c r="J162" s="13" t="s">
        <v>1300</v>
      </c>
      <c r="K162" s="14" t="s">
        <v>1301</v>
      </c>
      <c r="L162" s="17">
        <f t="shared" si="6"/>
        <v>4.7291666666666732E-2</v>
      </c>
      <c r="M162">
        <f t="shared" si="7"/>
        <v>11</v>
      </c>
    </row>
    <row r="163" spans="1:13" x14ac:dyDescent="0.25">
      <c r="A163" s="11"/>
      <c r="B163" s="12"/>
      <c r="C163" s="9" t="s">
        <v>441</v>
      </c>
      <c r="D163" s="9" t="s">
        <v>442</v>
      </c>
      <c r="E163" s="9" t="s">
        <v>442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1302</v>
      </c>
      <c r="H164" s="9" t="s">
        <v>124</v>
      </c>
      <c r="I164" s="3" t="s">
        <v>925</v>
      </c>
      <c r="J164" s="13" t="s">
        <v>1303</v>
      </c>
      <c r="K164" s="14" t="s">
        <v>1304</v>
      </c>
      <c r="L164" s="17">
        <f t="shared" si="6"/>
        <v>1.5578703703703733E-2</v>
      </c>
      <c r="M164">
        <f t="shared" si="7"/>
        <v>14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1305</v>
      </c>
      <c r="H165" s="9" t="s">
        <v>124</v>
      </c>
      <c r="I165" s="3" t="s">
        <v>925</v>
      </c>
      <c r="J165" s="13" t="s">
        <v>1306</v>
      </c>
      <c r="K165" s="14" t="s">
        <v>1307</v>
      </c>
      <c r="L165" s="17">
        <f t="shared" si="6"/>
        <v>2.7245370370370336E-2</v>
      </c>
      <c r="M165">
        <f t="shared" si="7"/>
        <v>14</v>
      </c>
    </row>
    <row r="166" spans="1:13" x14ac:dyDescent="0.25">
      <c r="A166" s="11"/>
      <c r="B166" s="12"/>
      <c r="C166" s="9" t="s">
        <v>449</v>
      </c>
      <c r="D166" s="9" t="s">
        <v>450</v>
      </c>
      <c r="E166" s="9" t="s">
        <v>451</v>
      </c>
      <c r="F166" s="9" t="s">
        <v>15</v>
      </c>
      <c r="G166" s="9" t="s">
        <v>1308</v>
      </c>
      <c r="H166" s="9" t="s">
        <v>124</v>
      </c>
      <c r="I166" s="3" t="s">
        <v>925</v>
      </c>
      <c r="J166" s="13" t="s">
        <v>1309</v>
      </c>
      <c r="K166" s="14" t="s">
        <v>1310</v>
      </c>
      <c r="L166" s="17">
        <f t="shared" si="6"/>
        <v>1.4189814814814815E-2</v>
      </c>
      <c r="M166">
        <f t="shared" si="7"/>
        <v>1</v>
      </c>
    </row>
    <row r="167" spans="1:13" x14ac:dyDescent="0.25">
      <c r="A167" s="11"/>
      <c r="B167" s="12"/>
      <c r="C167" s="9" t="s">
        <v>455</v>
      </c>
      <c r="D167" s="9" t="s">
        <v>456</v>
      </c>
      <c r="E167" s="9" t="s">
        <v>457</v>
      </c>
      <c r="F167" s="9" t="s">
        <v>15</v>
      </c>
      <c r="G167" s="9" t="s">
        <v>1311</v>
      </c>
      <c r="H167" s="9" t="s">
        <v>124</v>
      </c>
      <c r="I167" s="3" t="s">
        <v>925</v>
      </c>
      <c r="J167" s="13" t="s">
        <v>1312</v>
      </c>
      <c r="K167" s="14" t="s">
        <v>378</v>
      </c>
      <c r="L167" s="17">
        <f t="shared" si="6"/>
        <v>2.0914351851851809E-2</v>
      </c>
      <c r="M167">
        <f t="shared" si="7"/>
        <v>11</v>
      </c>
    </row>
    <row r="168" spans="1:13" x14ac:dyDescent="0.25">
      <c r="A168" s="3" t="s">
        <v>473</v>
      </c>
      <c r="B168" s="9" t="s">
        <v>474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487</v>
      </c>
      <c r="D169" s="9" t="s">
        <v>488</v>
      </c>
      <c r="E169" s="9" t="s">
        <v>489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1313</v>
      </c>
      <c r="H170" s="9" t="s">
        <v>17</v>
      </c>
      <c r="I170" s="3" t="s">
        <v>925</v>
      </c>
      <c r="J170" s="13" t="s">
        <v>1314</v>
      </c>
      <c r="K170" s="14" t="s">
        <v>1315</v>
      </c>
      <c r="L170" s="17">
        <f t="shared" si="6"/>
        <v>2.3680555555555538E-2</v>
      </c>
      <c r="M170">
        <f t="shared" si="7"/>
        <v>10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1316</v>
      </c>
      <c r="H171" s="9" t="s">
        <v>17</v>
      </c>
      <c r="I171" s="3" t="s">
        <v>925</v>
      </c>
      <c r="J171" s="13" t="s">
        <v>1317</v>
      </c>
      <c r="K171" s="14" t="s">
        <v>1318</v>
      </c>
      <c r="L171" s="17">
        <f t="shared" si="6"/>
        <v>2.6388888888888906E-2</v>
      </c>
      <c r="M171">
        <f t="shared" si="7"/>
        <v>13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1319</v>
      </c>
      <c r="H172" s="9" t="s">
        <v>17</v>
      </c>
      <c r="I172" s="3" t="s">
        <v>925</v>
      </c>
      <c r="J172" s="13" t="s">
        <v>1320</v>
      </c>
      <c r="K172" s="14" t="s">
        <v>1321</v>
      </c>
      <c r="L172" s="17">
        <f t="shared" si="6"/>
        <v>2.5173611111111049E-2</v>
      </c>
      <c r="M172">
        <f t="shared" si="7"/>
        <v>14</v>
      </c>
    </row>
    <row r="173" spans="1:13" x14ac:dyDescent="0.25">
      <c r="A173" s="11"/>
      <c r="B173" s="12"/>
      <c r="C173" s="9" t="s">
        <v>496</v>
      </c>
      <c r="D173" s="9" t="s">
        <v>497</v>
      </c>
      <c r="E173" s="9" t="s">
        <v>498</v>
      </c>
      <c r="F173" s="9" t="s">
        <v>15</v>
      </c>
      <c r="G173" s="9" t="s">
        <v>1322</v>
      </c>
      <c r="H173" s="9" t="s">
        <v>17</v>
      </c>
      <c r="I173" s="3" t="s">
        <v>925</v>
      </c>
      <c r="J173" s="13" t="s">
        <v>1108</v>
      </c>
      <c r="K173" s="14" t="s">
        <v>1323</v>
      </c>
      <c r="L173" s="17">
        <f t="shared" si="6"/>
        <v>2.393518518518517E-2</v>
      </c>
      <c r="M173">
        <f t="shared" si="7"/>
        <v>9</v>
      </c>
    </row>
    <row r="174" spans="1:13" x14ac:dyDescent="0.25">
      <c r="A174" s="11"/>
      <c r="B174" s="12"/>
      <c r="C174" s="9" t="s">
        <v>505</v>
      </c>
      <c r="D174" s="9" t="s">
        <v>506</v>
      </c>
      <c r="E174" s="9" t="s">
        <v>507</v>
      </c>
      <c r="F174" s="9" t="s">
        <v>15</v>
      </c>
      <c r="G174" s="9" t="s">
        <v>1324</v>
      </c>
      <c r="H174" s="9" t="s">
        <v>17</v>
      </c>
      <c r="I174" s="3" t="s">
        <v>925</v>
      </c>
      <c r="J174" s="13" t="s">
        <v>1325</v>
      </c>
      <c r="K174" s="14" t="s">
        <v>1326</v>
      </c>
      <c r="L174" s="17">
        <f t="shared" si="6"/>
        <v>2.8229166666666694E-2</v>
      </c>
      <c r="M174">
        <f t="shared" si="7"/>
        <v>6</v>
      </c>
    </row>
    <row r="175" spans="1:13" x14ac:dyDescent="0.25">
      <c r="A175" s="11"/>
      <c r="B175" s="12"/>
      <c r="C175" s="9" t="s">
        <v>909</v>
      </c>
      <c r="D175" s="9" t="s">
        <v>910</v>
      </c>
      <c r="E175" s="9" t="s">
        <v>911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1327</v>
      </c>
      <c r="H176" s="9" t="s">
        <v>17</v>
      </c>
      <c r="I176" s="3" t="s">
        <v>925</v>
      </c>
      <c r="J176" s="13" t="s">
        <v>1328</v>
      </c>
      <c r="K176" s="14" t="s">
        <v>1329</v>
      </c>
      <c r="L176" s="17">
        <f t="shared" si="6"/>
        <v>2.4768518518518523E-2</v>
      </c>
      <c r="M176">
        <f t="shared" si="7"/>
        <v>6</v>
      </c>
    </row>
    <row r="177" spans="1:13" x14ac:dyDescent="0.25">
      <c r="A177" s="11"/>
      <c r="B177" s="11"/>
      <c r="C177" s="11"/>
      <c r="D177" s="11"/>
      <c r="E177" s="11"/>
      <c r="F177" s="11"/>
      <c r="G177" s="3" t="s">
        <v>1330</v>
      </c>
      <c r="H177" s="3" t="s">
        <v>17</v>
      </c>
      <c r="I177" s="3" t="s">
        <v>925</v>
      </c>
      <c r="J177" s="15" t="s">
        <v>1331</v>
      </c>
      <c r="K177" s="16" t="s">
        <v>1332</v>
      </c>
      <c r="L177" s="17">
        <f t="shared" si="6"/>
        <v>5.1886574074074043E-2</v>
      </c>
      <c r="M177">
        <f t="shared" si="7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58"/>
  <sheetViews>
    <sheetView workbookViewId="0">
      <selection activeCell="H23" sqref="H2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5.1406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1701</v>
      </c>
      <c r="M1" t="s">
        <v>1698</v>
      </c>
      <c r="O1" t="s">
        <v>1699</v>
      </c>
      <c r="P1" t="s">
        <v>1700</v>
      </c>
      <c r="Q1" t="s">
        <v>1710</v>
      </c>
      <c r="R1" s="17" t="s">
        <v>1705</v>
      </c>
      <c r="S1" t="s">
        <v>1707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</v>
      </c>
      <c r="R2" s="17">
        <f>AVERAGEIF(M1:M399,  O2, L1:L399)</f>
        <v>1.3645833333333333E-2</v>
      </c>
      <c r="S2" s="17">
        <f>AVERAGE($R$2:$R$25)</f>
        <v>1.9007452149777088E-2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</v>
      </c>
      <c r="R3" s="17">
        <f>AVERAGEIF(M2:M400,  O3, L2:L400)</f>
        <v>1.4988425925925926E-2</v>
      </c>
      <c r="S3" s="17">
        <f t="shared" ref="S3:S25" si="1">AVERAGE($R$2:$R$25)</f>
        <v>1.9007452149777088E-2</v>
      </c>
    </row>
    <row r="4" spans="1:19" x14ac:dyDescent="0.25">
      <c r="A4" s="11"/>
      <c r="B4" s="12"/>
      <c r="C4" s="9" t="s">
        <v>23</v>
      </c>
      <c r="D4" s="9" t="s">
        <v>24</v>
      </c>
      <c r="E4" s="9" t="s">
        <v>24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5</v>
      </c>
      <c r="R4" s="17">
        <f>AVERAGEIF(M3:M401,  O4, L3:L401)</f>
        <v>1.6374421296296293E-2</v>
      </c>
      <c r="S4" s="17">
        <f t="shared" si="1"/>
        <v>1.9007452149777088E-2</v>
      </c>
    </row>
    <row r="5" spans="1:19" x14ac:dyDescent="0.25">
      <c r="A5" s="11"/>
      <c r="B5" s="12"/>
      <c r="C5" s="12"/>
      <c r="D5" s="12"/>
      <c r="E5" s="12"/>
      <c r="F5" s="12"/>
      <c r="G5" s="9" t="s">
        <v>1333</v>
      </c>
      <c r="H5" s="9" t="s">
        <v>17</v>
      </c>
      <c r="I5" s="3" t="s">
        <v>1334</v>
      </c>
      <c r="J5" s="13" t="s">
        <v>1335</v>
      </c>
      <c r="K5" s="14" t="s">
        <v>1336</v>
      </c>
      <c r="L5" s="17">
        <f t="shared" ref="L3:L66" si="2">K5-J5</f>
        <v>2.2048611111111116E-2</v>
      </c>
      <c r="M5">
        <f t="shared" ref="M3:M66" si="3">HOUR(J5)</f>
        <v>6</v>
      </c>
      <c r="O5">
        <v>3</v>
      </c>
      <c r="P5">
        <f>COUNTIF(M:M,"3")</f>
        <v>4</v>
      </c>
      <c r="Q5">
        <f t="shared" si="0"/>
        <v>5</v>
      </c>
      <c r="R5" s="17">
        <f>AVERAGEIF(M4:M402,  O5, L4:L402)</f>
        <v>1.5005787037037047E-2</v>
      </c>
      <c r="S5" s="17">
        <f t="shared" si="1"/>
        <v>1.9007452149777088E-2</v>
      </c>
    </row>
    <row r="6" spans="1:19" x14ac:dyDescent="0.25">
      <c r="A6" s="11"/>
      <c r="B6" s="12"/>
      <c r="C6" s="12"/>
      <c r="D6" s="12"/>
      <c r="E6" s="12"/>
      <c r="F6" s="12"/>
      <c r="G6" s="9" t="s">
        <v>1337</v>
      </c>
      <c r="H6" s="9" t="s">
        <v>17</v>
      </c>
      <c r="I6" s="3" t="s">
        <v>1334</v>
      </c>
      <c r="J6" s="13" t="s">
        <v>1338</v>
      </c>
      <c r="K6" s="14" t="s">
        <v>1339</v>
      </c>
      <c r="L6" s="17">
        <f t="shared" si="2"/>
        <v>5.9594907407407471E-2</v>
      </c>
      <c r="M6">
        <f t="shared" si="3"/>
        <v>12</v>
      </c>
      <c r="O6">
        <v>4</v>
      </c>
      <c r="P6">
        <f>COUNTIF(M:M,"4")</f>
        <v>5</v>
      </c>
      <c r="Q6">
        <f t="shared" si="0"/>
        <v>5</v>
      </c>
      <c r="R6" s="17">
        <f>AVERAGEIF(M5:M403,  O6, L5:L403)</f>
        <v>1.3645833333333324E-2</v>
      </c>
      <c r="S6" s="17">
        <f t="shared" si="1"/>
        <v>1.9007452149777088E-2</v>
      </c>
    </row>
    <row r="7" spans="1:19" x14ac:dyDescent="0.25">
      <c r="A7" s="11"/>
      <c r="B7" s="12"/>
      <c r="C7" s="9" t="s">
        <v>1340</v>
      </c>
      <c r="D7" s="9" t="s">
        <v>1341</v>
      </c>
      <c r="E7" s="9" t="s">
        <v>1341</v>
      </c>
      <c r="F7" s="9" t="s">
        <v>15</v>
      </c>
      <c r="G7" s="9" t="s">
        <v>1342</v>
      </c>
      <c r="H7" s="9" t="s">
        <v>45</v>
      </c>
      <c r="I7" s="3" t="s">
        <v>1334</v>
      </c>
      <c r="J7" s="13" t="s">
        <v>1343</v>
      </c>
      <c r="K7" s="14" t="s">
        <v>1344</v>
      </c>
      <c r="L7" s="17">
        <f t="shared" si="2"/>
        <v>2.2372685185185204E-2</v>
      </c>
      <c r="M7">
        <f t="shared" si="3"/>
        <v>7</v>
      </c>
      <c r="O7">
        <v>5</v>
      </c>
      <c r="P7">
        <f>COUNTIF(M:M,"5")</f>
        <v>4</v>
      </c>
      <c r="Q7">
        <f t="shared" si="0"/>
        <v>5</v>
      </c>
      <c r="R7" s="17">
        <f>AVERAGEIF(M6:M404,  O7, L6:L404)</f>
        <v>1.3703703703703704E-2</v>
      </c>
      <c r="S7" s="17">
        <f t="shared" si="1"/>
        <v>1.9007452149777088E-2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 t="shared" si="0"/>
        <v>5</v>
      </c>
      <c r="R8" s="17">
        <f>AVERAGEIF(M7:M405,  O8, L7:L405)</f>
        <v>2.1741255144032919E-2</v>
      </c>
      <c r="S8" s="17">
        <f t="shared" si="1"/>
        <v>1.9007452149777088E-2</v>
      </c>
    </row>
    <row r="9" spans="1:19" x14ac:dyDescent="0.25">
      <c r="A9" s="11"/>
      <c r="B9" s="12"/>
      <c r="C9" s="12"/>
      <c r="D9" s="12"/>
      <c r="E9" s="12"/>
      <c r="F9" s="12"/>
      <c r="G9" s="9" t="s">
        <v>1345</v>
      </c>
      <c r="H9" s="9" t="s">
        <v>45</v>
      </c>
      <c r="I9" s="3" t="s">
        <v>1334</v>
      </c>
      <c r="J9" s="13" t="s">
        <v>1346</v>
      </c>
      <c r="K9" s="14" t="s">
        <v>1347</v>
      </c>
      <c r="L9" s="17">
        <f t="shared" si="2"/>
        <v>1.5462962962963012E-2</v>
      </c>
      <c r="M9">
        <f t="shared" si="3"/>
        <v>9</v>
      </c>
      <c r="O9">
        <v>7</v>
      </c>
      <c r="P9">
        <f>COUNTIF(M:M,"7")</f>
        <v>9</v>
      </c>
      <c r="Q9">
        <f t="shared" si="0"/>
        <v>5</v>
      </c>
      <c r="R9" s="17">
        <f>AVERAGEIF(M8:M406,  O9, L8:L406)</f>
        <v>2.1179108796296281E-2</v>
      </c>
      <c r="S9" s="17">
        <f t="shared" si="1"/>
        <v>1.9007452149777088E-2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1348</v>
      </c>
      <c r="H10" s="9" t="s">
        <v>45</v>
      </c>
      <c r="I10" s="3" t="s">
        <v>1334</v>
      </c>
      <c r="J10" s="13" t="s">
        <v>1349</v>
      </c>
      <c r="K10" s="14" t="s">
        <v>1350</v>
      </c>
      <c r="L10" s="17">
        <f t="shared" si="2"/>
        <v>3.4050925925925901E-2</v>
      </c>
      <c r="M10">
        <f t="shared" si="3"/>
        <v>9</v>
      </c>
      <c r="O10">
        <v>8</v>
      </c>
      <c r="P10">
        <f>COUNTIF(M:M,"8")</f>
        <v>5</v>
      </c>
      <c r="Q10">
        <f t="shared" si="0"/>
        <v>5</v>
      </c>
      <c r="R10" s="17">
        <f>AVERAGEIF(M9:M407,  O10, L9:L407)</f>
        <v>2.2425925925925915E-2</v>
      </c>
      <c r="S10" s="17">
        <f t="shared" si="1"/>
        <v>1.9007452149777088E-2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1351</v>
      </c>
      <c r="H11" s="9" t="s">
        <v>45</v>
      </c>
      <c r="I11" s="3" t="s">
        <v>1334</v>
      </c>
      <c r="J11" s="13" t="s">
        <v>1352</v>
      </c>
      <c r="K11" s="14" t="s">
        <v>1353</v>
      </c>
      <c r="L11" s="17">
        <f t="shared" si="2"/>
        <v>3.386574074074078E-2</v>
      </c>
      <c r="M11">
        <f t="shared" si="3"/>
        <v>13</v>
      </c>
      <c r="O11">
        <v>9</v>
      </c>
      <c r="P11">
        <f>COUNTIF(M:M,"9")</f>
        <v>13</v>
      </c>
      <c r="Q11">
        <f t="shared" si="0"/>
        <v>5</v>
      </c>
      <c r="R11" s="17">
        <f>AVERAGEIF(M10:M408,  O11, L10:L408)</f>
        <v>2.0080054012345677E-2</v>
      </c>
      <c r="S11" s="17">
        <f t="shared" si="1"/>
        <v>1.9007452149777088E-2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1354</v>
      </c>
      <c r="H12" s="9" t="s">
        <v>45</v>
      </c>
      <c r="I12" s="3" t="s">
        <v>1334</v>
      </c>
      <c r="J12" s="13" t="s">
        <v>1355</v>
      </c>
      <c r="K12" s="14" t="s">
        <v>1356</v>
      </c>
      <c r="L12" s="17">
        <f t="shared" si="2"/>
        <v>2.3680555555555483E-2</v>
      </c>
      <c r="M12">
        <f t="shared" si="3"/>
        <v>14</v>
      </c>
      <c r="O12">
        <v>10</v>
      </c>
      <c r="P12">
        <f>COUNTIF(M:M,"10")</f>
        <v>7</v>
      </c>
      <c r="Q12">
        <f t="shared" si="0"/>
        <v>5</v>
      </c>
      <c r="R12" s="17">
        <f>AVERAGEIF(M11:M409,  O12, L11:L409)</f>
        <v>2.7557870370370361E-2</v>
      </c>
      <c r="S12" s="17">
        <f t="shared" si="1"/>
        <v>1.9007452149777088E-2</v>
      </c>
    </row>
    <row r="13" spans="1:19" x14ac:dyDescent="0.25">
      <c r="A13" s="11"/>
      <c r="B13" s="12"/>
      <c r="C13" s="9" t="s">
        <v>1357</v>
      </c>
      <c r="D13" s="9" t="s">
        <v>1358</v>
      </c>
      <c r="E13" s="9" t="s">
        <v>1358</v>
      </c>
      <c r="F13" s="9" t="s">
        <v>15</v>
      </c>
      <c r="G13" s="9" t="s">
        <v>1359</v>
      </c>
      <c r="H13" s="9" t="s">
        <v>45</v>
      </c>
      <c r="I13" s="3" t="s">
        <v>1334</v>
      </c>
      <c r="J13" s="13" t="s">
        <v>1360</v>
      </c>
      <c r="K13" s="14" t="s">
        <v>1361</v>
      </c>
      <c r="L13" s="17">
        <f t="shared" si="2"/>
        <v>1.5891203703703671E-2</v>
      </c>
      <c r="M13">
        <f t="shared" si="3"/>
        <v>16</v>
      </c>
      <c r="O13">
        <v>11</v>
      </c>
      <c r="P13">
        <f>COUNTIF(M:M,"11")</f>
        <v>9</v>
      </c>
      <c r="Q13">
        <f t="shared" si="0"/>
        <v>5</v>
      </c>
      <c r="R13" s="17">
        <f>AVERAGEIF(M12:M410,  O13, L12:L410)</f>
        <v>2.034336419753088E-2</v>
      </c>
      <c r="S13" s="17">
        <f t="shared" si="1"/>
        <v>1.9007452149777088E-2</v>
      </c>
    </row>
    <row r="14" spans="1:19" x14ac:dyDescent="0.25">
      <c r="A14" s="3" t="s">
        <v>62</v>
      </c>
      <c r="B14" s="9" t="s">
        <v>63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5</v>
      </c>
      <c r="R14" s="17">
        <f>AVERAGEIF(M13:M411,  O14, L13:L411)</f>
        <v>3.546296296296296E-2</v>
      </c>
      <c r="S14" s="17">
        <f t="shared" si="1"/>
        <v>1.9007452149777088E-2</v>
      </c>
    </row>
    <row r="15" spans="1:19" x14ac:dyDescent="0.25">
      <c r="A15" s="11"/>
      <c r="B15" s="12"/>
      <c r="C15" s="9" t="s">
        <v>64</v>
      </c>
      <c r="D15" s="9" t="s">
        <v>65</v>
      </c>
      <c r="E15" s="9" t="s">
        <v>65</v>
      </c>
      <c r="F15" s="9" t="s">
        <v>15</v>
      </c>
      <c r="G15" s="9" t="s">
        <v>1362</v>
      </c>
      <c r="H15" s="9" t="s">
        <v>17</v>
      </c>
      <c r="I15" s="3" t="s">
        <v>1334</v>
      </c>
      <c r="J15" s="13" t="s">
        <v>1363</v>
      </c>
      <c r="K15" s="14" t="s">
        <v>1364</v>
      </c>
      <c r="L15" s="17">
        <f t="shared" si="2"/>
        <v>1.7314814814814783E-2</v>
      </c>
      <c r="M15">
        <f t="shared" si="3"/>
        <v>13</v>
      </c>
      <c r="O15">
        <v>13</v>
      </c>
      <c r="P15">
        <f>COUNTIF(M:M,"13")</f>
        <v>10</v>
      </c>
      <c r="Q15">
        <f t="shared" si="0"/>
        <v>5</v>
      </c>
      <c r="R15" s="17">
        <f>AVERAGEIF(M14:M412,  O15, L14:L412)</f>
        <v>2.6099537037037008E-2</v>
      </c>
      <c r="S15" s="17">
        <f t="shared" si="1"/>
        <v>1.9007452149777088E-2</v>
      </c>
    </row>
    <row r="16" spans="1:19" x14ac:dyDescent="0.25">
      <c r="A16" s="11"/>
      <c r="B16" s="12"/>
      <c r="C16" s="9" t="s">
        <v>23</v>
      </c>
      <c r="D16" s="9" t="s">
        <v>24</v>
      </c>
      <c r="E16" s="9" t="s">
        <v>24</v>
      </c>
      <c r="F16" s="9" t="s">
        <v>15</v>
      </c>
      <c r="G16" s="9" t="s">
        <v>1365</v>
      </c>
      <c r="H16" s="9" t="s">
        <v>17</v>
      </c>
      <c r="I16" s="3" t="s">
        <v>1334</v>
      </c>
      <c r="J16" s="13" t="s">
        <v>1366</v>
      </c>
      <c r="K16" s="14" t="s">
        <v>1367</v>
      </c>
      <c r="L16" s="17">
        <f t="shared" si="2"/>
        <v>4.0150462962962929E-2</v>
      </c>
      <c r="M16">
        <f t="shared" si="3"/>
        <v>10</v>
      </c>
      <c r="O16">
        <v>14</v>
      </c>
      <c r="P16">
        <f>COUNTIF(M:M,"14")</f>
        <v>6</v>
      </c>
      <c r="Q16">
        <f t="shared" si="0"/>
        <v>5</v>
      </c>
      <c r="R16" s="17">
        <f>AVERAGEIF(M15:M413,  O16, L15:L413)</f>
        <v>2.5087962962962916E-2</v>
      </c>
      <c r="S16" s="17">
        <f t="shared" si="1"/>
        <v>1.9007452149777088E-2</v>
      </c>
    </row>
    <row r="17" spans="1:19" x14ac:dyDescent="0.25">
      <c r="A17" s="11"/>
      <c r="B17" s="12"/>
      <c r="C17" s="9" t="s">
        <v>81</v>
      </c>
      <c r="D17" s="9" t="s">
        <v>82</v>
      </c>
      <c r="E17" s="9" t="s">
        <v>82</v>
      </c>
      <c r="F17" s="9" t="s">
        <v>15</v>
      </c>
      <c r="G17" s="9" t="s">
        <v>1368</v>
      </c>
      <c r="H17" s="9" t="s">
        <v>17</v>
      </c>
      <c r="I17" s="3" t="s">
        <v>1334</v>
      </c>
      <c r="J17" s="13" t="s">
        <v>1369</v>
      </c>
      <c r="K17" s="14" t="s">
        <v>1370</v>
      </c>
      <c r="L17" s="17">
        <f t="shared" si="2"/>
        <v>2.3530092592592589E-2</v>
      </c>
      <c r="M17">
        <f t="shared" si="3"/>
        <v>11</v>
      </c>
      <c r="O17">
        <v>15</v>
      </c>
      <c r="P17">
        <f>COUNTIF(M:M,"15")</f>
        <v>6</v>
      </c>
      <c r="Q17">
        <f t="shared" si="0"/>
        <v>5</v>
      </c>
      <c r="R17" s="17">
        <f>AVERAGEIF(M16:M414,  O17, L16:L414)</f>
        <v>1.6211419753086431E-2</v>
      </c>
      <c r="S17" s="17">
        <f t="shared" si="1"/>
        <v>1.9007452149777088E-2</v>
      </c>
    </row>
    <row r="18" spans="1:19" x14ac:dyDescent="0.25">
      <c r="A18" s="11"/>
      <c r="B18" s="12"/>
      <c r="C18" s="9" t="s">
        <v>1371</v>
      </c>
      <c r="D18" s="9" t="s">
        <v>1372</v>
      </c>
      <c r="E18" s="9" t="s">
        <v>1372</v>
      </c>
      <c r="F18" s="9" t="s">
        <v>15</v>
      </c>
      <c r="G18" s="9" t="s">
        <v>1373</v>
      </c>
      <c r="H18" s="9" t="s">
        <v>17</v>
      </c>
      <c r="I18" s="3" t="s">
        <v>1334</v>
      </c>
      <c r="J18" s="13" t="s">
        <v>1374</v>
      </c>
      <c r="K18" s="14" t="s">
        <v>1375</v>
      </c>
      <c r="L18" s="17">
        <f t="shared" si="2"/>
        <v>1.6585648148148141E-2</v>
      </c>
      <c r="M18">
        <f t="shared" si="3"/>
        <v>3</v>
      </c>
      <c r="O18">
        <v>16</v>
      </c>
      <c r="P18">
        <f>COUNTIF(M:M,"16")</f>
        <v>4</v>
      </c>
      <c r="Q18">
        <f t="shared" si="0"/>
        <v>5</v>
      </c>
      <c r="R18" s="17">
        <f>AVERAGEIF(M17:M415,  O18, L17:L415)</f>
        <v>1.9135802469135859E-2</v>
      </c>
      <c r="S18" s="17">
        <f t="shared" si="1"/>
        <v>1.9007452149777088E-2</v>
      </c>
    </row>
    <row r="19" spans="1:19" x14ac:dyDescent="0.25">
      <c r="A19" s="11"/>
      <c r="B19" s="12"/>
      <c r="C19" s="9" t="s">
        <v>36</v>
      </c>
      <c r="D19" s="9" t="s">
        <v>37</v>
      </c>
      <c r="E19" s="9" t="s">
        <v>37</v>
      </c>
      <c r="F19" s="9" t="s">
        <v>15</v>
      </c>
      <c r="G19" s="9" t="s">
        <v>1376</v>
      </c>
      <c r="H19" s="9" t="s">
        <v>17</v>
      </c>
      <c r="I19" s="3" t="s">
        <v>1334</v>
      </c>
      <c r="J19" s="13" t="s">
        <v>1377</v>
      </c>
      <c r="K19" s="14" t="s">
        <v>1378</v>
      </c>
      <c r="L19" s="17">
        <f t="shared" si="2"/>
        <v>3.4016203703703729E-2</v>
      </c>
      <c r="M19">
        <f t="shared" si="3"/>
        <v>13</v>
      </c>
      <c r="O19">
        <v>17</v>
      </c>
      <c r="P19">
        <f>COUNTIF(M:M,"17")</f>
        <v>2</v>
      </c>
      <c r="Q19">
        <f t="shared" si="0"/>
        <v>5</v>
      </c>
      <c r="R19" s="17">
        <f>AVERAGEIF(M18:M416,  O19, L18:L416)</f>
        <v>1.5312500000000007E-2</v>
      </c>
      <c r="S19" s="17">
        <f t="shared" si="1"/>
        <v>1.9007452149777088E-2</v>
      </c>
    </row>
    <row r="20" spans="1:19" x14ac:dyDescent="0.25">
      <c r="A20" s="11"/>
      <c r="B20" s="12"/>
      <c r="C20" s="9" t="s">
        <v>111</v>
      </c>
      <c r="D20" s="9" t="s">
        <v>112</v>
      </c>
      <c r="E20" s="9" t="s">
        <v>112</v>
      </c>
      <c r="F20" s="9" t="s">
        <v>15</v>
      </c>
      <c r="G20" s="9" t="s">
        <v>1379</v>
      </c>
      <c r="H20" s="9" t="s">
        <v>45</v>
      </c>
      <c r="I20" s="3" t="s">
        <v>1334</v>
      </c>
      <c r="J20" s="13" t="s">
        <v>1380</v>
      </c>
      <c r="K20" s="14" t="s">
        <v>1381</v>
      </c>
      <c r="L20" s="17">
        <f t="shared" si="2"/>
        <v>1.5810185185185177E-2</v>
      </c>
      <c r="M20">
        <f t="shared" si="3"/>
        <v>22</v>
      </c>
      <c r="O20">
        <v>18</v>
      </c>
      <c r="P20">
        <f>COUNTIF(M:M,"18")</f>
        <v>2</v>
      </c>
      <c r="Q20">
        <f t="shared" si="0"/>
        <v>5</v>
      </c>
      <c r="R20" s="17">
        <f>AVERAGEIF(M19:M417,  O20, L19:L417)</f>
        <v>1.3767361111111154E-2</v>
      </c>
      <c r="S20" s="17">
        <f t="shared" si="1"/>
        <v>1.9007452149777088E-2</v>
      </c>
    </row>
    <row r="21" spans="1:19" x14ac:dyDescent="0.25">
      <c r="A21" s="11"/>
      <c r="B21" s="12"/>
      <c r="C21" s="9" t="s">
        <v>57</v>
      </c>
      <c r="D21" s="9" t="s">
        <v>58</v>
      </c>
      <c r="E21" s="9" t="s">
        <v>58</v>
      </c>
      <c r="F21" s="9" t="s">
        <v>15</v>
      </c>
      <c r="G21" s="9" t="s">
        <v>1382</v>
      </c>
      <c r="H21" s="9" t="s">
        <v>45</v>
      </c>
      <c r="I21" s="3" t="s">
        <v>1334</v>
      </c>
      <c r="J21" s="13" t="s">
        <v>1383</v>
      </c>
      <c r="K21" s="14" t="s">
        <v>1384</v>
      </c>
      <c r="L21" s="17">
        <f t="shared" si="2"/>
        <v>1.5949074074074143E-2</v>
      </c>
      <c r="M21">
        <f t="shared" si="3"/>
        <v>11</v>
      </c>
      <c r="O21">
        <v>19</v>
      </c>
      <c r="P21">
        <f>COUNTIF(M:M,"19")</f>
        <v>1</v>
      </c>
      <c r="Q21">
        <f t="shared" si="0"/>
        <v>5</v>
      </c>
      <c r="R21" s="17">
        <f>AVERAGEIF(M20:M418,  O21, L20:L418)</f>
        <v>1.9120370370370399E-2</v>
      </c>
      <c r="S21" s="17">
        <f t="shared" si="1"/>
        <v>1.9007452149777088E-2</v>
      </c>
    </row>
    <row r="22" spans="1:19" x14ac:dyDescent="0.25">
      <c r="A22" s="3" t="s">
        <v>119</v>
      </c>
      <c r="B22" s="9" t="s">
        <v>120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5</v>
      </c>
      <c r="R22" s="17">
        <f>AVERAGEIF(M21:M419,  O22, L21:L419)</f>
        <v>1.3269675925925872E-2</v>
      </c>
      <c r="S22" s="17">
        <f t="shared" si="1"/>
        <v>1.9007452149777088E-2</v>
      </c>
    </row>
    <row r="23" spans="1:19" x14ac:dyDescent="0.25">
      <c r="A23" s="11"/>
      <c r="B23" s="12"/>
      <c r="C23" s="9" t="s">
        <v>121</v>
      </c>
      <c r="D23" s="9" t="s">
        <v>122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5</v>
      </c>
      <c r="R23" s="17">
        <f>AVERAGEIF(M22:M420,  O23, L22:L420)</f>
        <v>1.9629629629629625E-2</v>
      </c>
      <c r="S23" s="17">
        <f t="shared" si="1"/>
        <v>1.9007452149777088E-2</v>
      </c>
    </row>
    <row r="24" spans="1:19" x14ac:dyDescent="0.25">
      <c r="A24" s="11"/>
      <c r="B24" s="12"/>
      <c r="C24" s="12"/>
      <c r="D24" s="12"/>
      <c r="E24" s="9" t="s">
        <v>122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5</v>
      </c>
      <c r="R24" s="17">
        <f>AVERAGEIF(M23:M421,  O24, L23:L421)</f>
        <v>1.664351851851853E-2</v>
      </c>
      <c r="S24" s="17">
        <f t="shared" si="1"/>
        <v>1.9007452149777088E-2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1385</v>
      </c>
      <c r="H25" s="9" t="s">
        <v>124</v>
      </c>
      <c r="I25" s="3" t="s">
        <v>1334</v>
      </c>
      <c r="J25" s="13" t="s">
        <v>1386</v>
      </c>
      <c r="K25" s="14" t="s">
        <v>1387</v>
      </c>
      <c r="L25" s="17">
        <f t="shared" si="2"/>
        <v>1.872685185185187E-2</v>
      </c>
      <c r="M25">
        <f t="shared" si="3"/>
        <v>2</v>
      </c>
      <c r="O25">
        <v>23</v>
      </c>
      <c r="P25">
        <f>COUNTIF(M:M,"23")</f>
        <v>2</v>
      </c>
      <c r="Q25">
        <f t="shared" si="0"/>
        <v>5</v>
      </c>
      <c r="R25" s="17">
        <f>AVERAGEIF(M24:M422,  O25, L24:L422)</f>
        <v>1.5746527777777741E-2</v>
      </c>
      <c r="S25" s="17">
        <f t="shared" si="1"/>
        <v>1.9007452149777088E-2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1388</v>
      </c>
      <c r="H26" s="9" t="s">
        <v>124</v>
      </c>
      <c r="I26" s="3" t="s">
        <v>1334</v>
      </c>
      <c r="J26" s="13" t="s">
        <v>869</v>
      </c>
      <c r="K26" s="14" t="s">
        <v>1389</v>
      </c>
      <c r="L26" s="17">
        <f t="shared" si="2"/>
        <v>1.3738425925925918E-2</v>
      </c>
      <c r="M26">
        <f t="shared" si="3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1390</v>
      </c>
      <c r="H27" s="9" t="s">
        <v>124</v>
      </c>
      <c r="I27" s="3" t="s">
        <v>1334</v>
      </c>
      <c r="J27" s="13" t="s">
        <v>1391</v>
      </c>
      <c r="K27" s="14" t="s">
        <v>1392</v>
      </c>
      <c r="L27" s="17">
        <f t="shared" si="2"/>
        <v>2.3819444444444449E-2</v>
      </c>
      <c r="M27">
        <f t="shared" si="3"/>
        <v>9</v>
      </c>
    </row>
    <row r="28" spans="1:19" x14ac:dyDescent="0.25">
      <c r="A28" s="11"/>
      <c r="B28" s="12"/>
      <c r="C28" s="12"/>
      <c r="D28" s="12"/>
      <c r="E28" s="12"/>
      <c r="F28" s="12"/>
      <c r="G28" s="9" t="s">
        <v>1393</v>
      </c>
      <c r="H28" s="9" t="s">
        <v>124</v>
      </c>
      <c r="I28" s="3" t="s">
        <v>1334</v>
      </c>
      <c r="J28" s="13" t="s">
        <v>1394</v>
      </c>
      <c r="K28" s="14" t="s">
        <v>1395</v>
      </c>
      <c r="L28" s="17">
        <f t="shared" si="2"/>
        <v>4.3738425925925917E-2</v>
      </c>
      <c r="M28">
        <f t="shared" si="3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1396</v>
      </c>
      <c r="H29" s="9" t="s">
        <v>124</v>
      </c>
      <c r="I29" s="3" t="s">
        <v>1334</v>
      </c>
      <c r="J29" s="13" t="s">
        <v>1397</v>
      </c>
      <c r="K29" s="14" t="s">
        <v>1398</v>
      </c>
      <c r="L29" s="17">
        <f t="shared" si="2"/>
        <v>3.9293981481481444E-2</v>
      </c>
      <c r="M29">
        <f t="shared" si="3"/>
        <v>13</v>
      </c>
    </row>
    <row r="30" spans="1:19" x14ac:dyDescent="0.25">
      <c r="A30" s="11"/>
      <c r="B30" s="12"/>
      <c r="C30" s="12"/>
      <c r="D30" s="12"/>
      <c r="E30" s="12"/>
      <c r="F30" s="12"/>
      <c r="G30" s="9" t="s">
        <v>1399</v>
      </c>
      <c r="H30" s="9" t="s">
        <v>124</v>
      </c>
      <c r="I30" s="3" t="s">
        <v>1334</v>
      </c>
      <c r="J30" s="13" t="s">
        <v>1400</v>
      </c>
      <c r="K30" s="14" t="s">
        <v>1401</v>
      </c>
      <c r="L30" s="17">
        <f t="shared" si="2"/>
        <v>1.1620370370370336E-2</v>
      </c>
      <c r="M30">
        <f t="shared" si="3"/>
        <v>18</v>
      </c>
    </row>
    <row r="31" spans="1:19" x14ac:dyDescent="0.25">
      <c r="A31" s="11"/>
      <c r="B31" s="12"/>
      <c r="C31" s="12"/>
      <c r="D31" s="12"/>
      <c r="E31" s="12"/>
      <c r="F31" s="12"/>
      <c r="G31" s="9" t="s">
        <v>1402</v>
      </c>
      <c r="H31" s="9" t="s">
        <v>124</v>
      </c>
      <c r="I31" s="3" t="s">
        <v>1334</v>
      </c>
      <c r="J31" s="13" t="s">
        <v>1403</v>
      </c>
      <c r="K31" s="14" t="s">
        <v>1404</v>
      </c>
      <c r="L31" s="17">
        <f t="shared" si="2"/>
        <v>2.7754629629629601E-2</v>
      </c>
      <c r="M31">
        <f t="shared" si="3"/>
        <v>21</v>
      </c>
    </row>
    <row r="32" spans="1:19" x14ac:dyDescent="0.25">
      <c r="A32" s="11"/>
      <c r="B32" s="12"/>
      <c r="C32" s="12"/>
      <c r="D32" s="12"/>
      <c r="E32" s="9" t="s">
        <v>139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1405</v>
      </c>
      <c r="H33" s="9" t="s">
        <v>141</v>
      </c>
      <c r="I33" s="3" t="s">
        <v>1334</v>
      </c>
      <c r="J33" s="13" t="s">
        <v>1406</v>
      </c>
      <c r="K33" s="14" t="s">
        <v>1407</v>
      </c>
      <c r="L33" s="17">
        <f t="shared" si="2"/>
        <v>1.8506944444444451E-2</v>
      </c>
      <c r="M33">
        <f t="shared" si="3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1408</v>
      </c>
      <c r="H34" s="9" t="s">
        <v>141</v>
      </c>
      <c r="I34" s="3" t="s">
        <v>1334</v>
      </c>
      <c r="J34" s="13" t="s">
        <v>1409</v>
      </c>
      <c r="K34" s="14" t="s">
        <v>1410</v>
      </c>
      <c r="L34" s="17">
        <f t="shared" si="2"/>
        <v>1.4085648148148167E-2</v>
      </c>
      <c r="M34">
        <f t="shared" si="3"/>
        <v>3</v>
      </c>
    </row>
    <row r="35" spans="1:13" x14ac:dyDescent="0.25">
      <c r="A35" s="11"/>
      <c r="B35" s="12"/>
      <c r="C35" s="12"/>
      <c r="D35" s="12"/>
      <c r="E35" s="12"/>
      <c r="F35" s="12"/>
      <c r="G35" s="9" t="s">
        <v>1411</v>
      </c>
      <c r="H35" s="9" t="s">
        <v>141</v>
      </c>
      <c r="I35" s="3" t="s">
        <v>1334</v>
      </c>
      <c r="J35" s="13" t="s">
        <v>1412</v>
      </c>
      <c r="K35" s="14" t="s">
        <v>1413</v>
      </c>
      <c r="L35" s="17">
        <f t="shared" si="2"/>
        <v>1.8761574074074083E-2</v>
      </c>
      <c r="M35">
        <f t="shared" si="3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1414</v>
      </c>
      <c r="H36" s="9" t="s">
        <v>141</v>
      </c>
      <c r="I36" s="3" t="s">
        <v>1334</v>
      </c>
      <c r="J36" s="13" t="s">
        <v>1415</v>
      </c>
      <c r="K36" s="14" t="s">
        <v>1416</v>
      </c>
      <c r="L36" s="17">
        <f t="shared" si="2"/>
        <v>1.7476851851851882E-2</v>
      </c>
      <c r="M36">
        <f t="shared" si="3"/>
        <v>9</v>
      </c>
    </row>
    <row r="37" spans="1:13" x14ac:dyDescent="0.25">
      <c r="A37" s="11"/>
      <c r="B37" s="12"/>
      <c r="C37" s="9" t="s">
        <v>147</v>
      </c>
      <c r="D37" s="9" t="s">
        <v>148</v>
      </c>
      <c r="E37" s="9" t="s">
        <v>148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1417</v>
      </c>
      <c r="H38" s="9" t="s">
        <v>124</v>
      </c>
      <c r="I38" s="3" t="s">
        <v>1334</v>
      </c>
      <c r="J38" s="13" t="s">
        <v>1418</v>
      </c>
      <c r="K38" s="14" t="s">
        <v>1419</v>
      </c>
      <c r="L38" s="17">
        <f t="shared" si="2"/>
        <v>1.4050925925925883E-2</v>
      </c>
      <c r="M38">
        <f t="shared" si="3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1420</v>
      </c>
      <c r="H39" s="9" t="s">
        <v>124</v>
      </c>
      <c r="I39" s="3" t="s">
        <v>1334</v>
      </c>
      <c r="J39" s="13" t="s">
        <v>1421</v>
      </c>
      <c r="K39" s="14" t="s">
        <v>1422</v>
      </c>
      <c r="L39" s="17">
        <f t="shared" si="2"/>
        <v>1.3344907407407458E-2</v>
      </c>
      <c r="M39">
        <f t="shared" si="3"/>
        <v>8</v>
      </c>
    </row>
    <row r="40" spans="1:13" x14ac:dyDescent="0.25">
      <c r="A40" s="11"/>
      <c r="B40" s="12"/>
      <c r="C40" s="12"/>
      <c r="D40" s="12"/>
      <c r="E40" s="12"/>
      <c r="F40" s="12"/>
      <c r="G40" s="9" t="s">
        <v>1423</v>
      </c>
      <c r="H40" s="9" t="s">
        <v>124</v>
      </c>
      <c r="I40" s="3" t="s">
        <v>1334</v>
      </c>
      <c r="J40" s="13" t="s">
        <v>1424</v>
      </c>
      <c r="K40" s="14" t="s">
        <v>1425</v>
      </c>
      <c r="L40" s="17">
        <f t="shared" si="2"/>
        <v>2.4351851851851847E-2</v>
      </c>
      <c r="M40">
        <f t="shared" si="3"/>
        <v>11</v>
      </c>
    </row>
    <row r="41" spans="1:13" x14ac:dyDescent="0.25">
      <c r="A41" s="11"/>
      <c r="B41" s="12"/>
      <c r="C41" s="12"/>
      <c r="D41" s="12"/>
      <c r="E41" s="12"/>
      <c r="F41" s="12"/>
      <c r="G41" s="9" t="s">
        <v>1426</v>
      </c>
      <c r="H41" s="9" t="s">
        <v>124</v>
      </c>
      <c r="I41" s="3" t="s">
        <v>1334</v>
      </c>
      <c r="J41" s="13" t="s">
        <v>1427</v>
      </c>
      <c r="K41" s="14" t="s">
        <v>1428</v>
      </c>
      <c r="L41" s="17">
        <f t="shared" si="2"/>
        <v>1.7604166666666643E-2</v>
      </c>
      <c r="M41">
        <f t="shared" si="3"/>
        <v>13</v>
      </c>
    </row>
    <row r="42" spans="1:13" x14ac:dyDescent="0.25">
      <c r="A42" s="11"/>
      <c r="B42" s="12"/>
      <c r="C42" s="12"/>
      <c r="D42" s="12"/>
      <c r="E42" s="12"/>
      <c r="F42" s="12"/>
      <c r="G42" s="9" t="s">
        <v>1429</v>
      </c>
      <c r="H42" s="9" t="s">
        <v>124</v>
      </c>
      <c r="I42" s="3" t="s">
        <v>1334</v>
      </c>
      <c r="J42" s="13" t="s">
        <v>1430</v>
      </c>
      <c r="K42" s="14" t="s">
        <v>1431</v>
      </c>
      <c r="L42" s="17">
        <f t="shared" si="2"/>
        <v>1.3067129629629637E-2</v>
      </c>
      <c r="M42">
        <f t="shared" si="3"/>
        <v>15</v>
      </c>
    </row>
    <row r="43" spans="1:13" x14ac:dyDescent="0.25">
      <c r="A43" s="11"/>
      <c r="B43" s="12"/>
      <c r="C43" s="9" t="s">
        <v>271</v>
      </c>
      <c r="D43" s="9" t="s">
        <v>272</v>
      </c>
      <c r="E43" s="9" t="s">
        <v>1432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1433</v>
      </c>
      <c r="H44" s="9" t="s">
        <v>141</v>
      </c>
      <c r="I44" s="3" t="s">
        <v>1334</v>
      </c>
      <c r="J44" s="13" t="s">
        <v>1434</v>
      </c>
      <c r="K44" s="14" t="s">
        <v>1435</v>
      </c>
      <c r="L44" s="17">
        <f t="shared" si="2"/>
        <v>2.5995370370370363E-2</v>
      </c>
      <c r="M44">
        <f t="shared" si="3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1436</v>
      </c>
      <c r="H45" s="9" t="s">
        <v>141</v>
      </c>
      <c r="I45" s="3" t="s">
        <v>1334</v>
      </c>
      <c r="J45" s="13" t="s">
        <v>1437</v>
      </c>
      <c r="K45" s="14" t="s">
        <v>1438</v>
      </c>
      <c r="L45" s="17">
        <f t="shared" si="2"/>
        <v>1.9328703703703654E-2</v>
      </c>
      <c r="M45">
        <f t="shared" si="3"/>
        <v>15</v>
      </c>
    </row>
    <row r="46" spans="1:13" x14ac:dyDescent="0.25">
      <c r="A46" s="11"/>
      <c r="B46" s="12"/>
      <c r="C46" s="9" t="s">
        <v>158</v>
      </c>
      <c r="D46" s="9" t="s">
        <v>159</v>
      </c>
      <c r="E46" s="9" t="s">
        <v>159</v>
      </c>
      <c r="F46" s="9" t="s">
        <v>15</v>
      </c>
      <c r="G46" s="9" t="s">
        <v>1439</v>
      </c>
      <c r="H46" s="9" t="s">
        <v>124</v>
      </c>
      <c r="I46" s="3" t="s">
        <v>1334</v>
      </c>
      <c r="J46" s="13" t="s">
        <v>1440</v>
      </c>
      <c r="K46" s="14" t="s">
        <v>1441</v>
      </c>
      <c r="L46" s="17">
        <f t="shared" si="2"/>
        <v>1.3819444444444412E-2</v>
      </c>
      <c r="M46">
        <f t="shared" si="3"/>
        <v>4</v>
      </c>
    </row>
    <row r="47" spans="1:13" x14ac:dyDescent="0.25">
      <c r="A47" s="11"/>
      <c r="B47" s="12"/>
      <c r="C47" s="9" t="s">
        <v>326</v>
      </c>
      <c r="D47" s="9" t="s">
        <v>327</v>
      </c>
      <c r="E47" s="9" t="s">
        <v>327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1442</v>
      </c>
      <c r="H48" s="9" t="s">
        <v>124</v>
      </c>
      <c r="I48" s="3" t="s">
        <v>1334</v>
      </c>
      <c r="J48" s="13" t="s">
        <v>1443</v>
      </c>
      <c r="K48" s="14" t="s">
        <v>1444</v>
      </c>
      <c r="L48" s="17">
        <f t="shared" si="2"/>
        <v>2.1365740740740768E-2</v>
      </c>
      <c r="M48">
        <f t="shared" si="3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1445</v>
      </c>
      <c r="H49" s="9" t="s">
        <v>124</v>
      </c>
      <c r="I49" s="3" t="s">
        <v>1334</v>
      </c>
      <c r="J49" s="13" t="s">
        <v>1446</v>
      </c>
      <c r="K49" s="14" t="s">
        <v>1447</v>
      </c>
      <c r="L49" s="17">
        <f t="shared" si="2"/>
        <v>1.9918981481481468E-2</v>
      </c>
      <c r="M49">
        <f t="shared" si="3"/>
        <v>9</v>
      </c>
    </row>
    <row r="50" spans="1:13" x14ac:dyDescent="0.25">
      <c r="A50" s="11"/>
      <c r="B50" s="12"/>
      <c r="C50" s="9" t="s">
        <v>331</v>
      </c>
      <c r="D50" s="9" t="s">
        <v>332</v>
      </c>
      <c r="E50" s="9" t="s">
        <v>579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1448</v>
      </c>
      <c r="H51" s="9" t="s">
        <v>141</v>
      </c>
      <c r="I51" s="3" t="s">
        <v>1334</v>
      </c>
      <c r="J51" s="13" t="s">
        <v>1449</v>
      </c>
      <c r="K51" s="14" t="s">
        <v>1450</v>
      </c>
      <c r="L51" s="17">
        <f t="shared" si="2"/>
        <v>3.5439814814814785E-2</v>
      </c>
      <c r="M51">
        <f t="shared" si="3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1451</v>
      </c>
      <c r="H52" s="9" t="s">
        <v>141</v>
      </c>
      <c r="I52" s="3" t="s">
        <v>1334</v>
      </c>
      <c r="J52" s="13" t="s">
        <v>1452</v>
      </c>
      <c r="K52" s="14" t="s">
        <v>1453</v>
      </c>
      <c r="L52" s="17">
        <f t="shared" si="2"/>
        <v>2.5208333333333277E-2</v>
      </c>
      <c r="M52">
        <f t="shared" si="3"/>
        <v>9</v>
      </c>
    </row>
    <row r="53" spans="1:13" x14ac:dyDescent="0.25">
      <c r="A53" s="11"/>
      <c r="B53" s="12"/>
      <c r="C53" s="9" t="s">
        <v>81</v>
      </c>
      <c r="D53" s="9" t="s">
        <v>82</v>
      </c>
      <c r="E53" s="10" t="s">
        <v>12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82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1454</v>
      </c>
      <c r="H55" s="9" t="s">
        <v>124</v>
      </c>
      <c r="I55" s="3" t="s">
        <v>1334</v>
      </c>
      <c r="J55" s="13" t="s">
        <v>1455</v>
      </c>
      <c r="K55" s="14" t="s">
        <v>1456</v>
      </c>
      <c r="L55" s="17">
        <f t="shared" si="2"/>
        <v>1.1782407407407408E-2</v>
      </c>
      <c r="M55">
        <f t="shared" si="3"/>
        <v>3</v>
      </c>
    </row>
    <row r="56" spans="1:13" x14ac:dyDescent="0.25">
      <c r="A56" s="11"/>
      <c r="B56" s="12"/>
      <c r="C56" s="12"/>
      <c r="D56" s="12"/>
      <c r="E56" s="12"/>
      <c r="F56" s="12"/>
      <c r="G56" s="9" t="s">
        <v>1457</v>
      </c>
      <c r="H56" s="9" t="s">
        <v>124</v>
      </c>
      <c r="I56" s="3" t="s">
        <v>1334</v>
      </c>
      <c r="J56" s="13" t="s">
        <v>1458</v>
      </c>
      <c r="K56" s="14" t="s">
        <v>1459</v>
      </c>
      <c r="L56" s="17">
        <f t="shared" si="2"/>
        <v>2.8124999999999956E-2</v>
      </c>
      <c r="M56">
        <f t="shared" si="3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1460</v>
      </c>
      <c r="H57" s="9" t="s">
        <v>124</v>
      </c>
      <c r="I57" s="3" t="s">
        <v>1334</v>
      </c>
      <c r="J57" s="13" t="s">
        <v>1461</v>
      </c>
      <c r="K57" s="14" t="s">
        <v>1462</v>
      </c>
      <c r="L57" s="17">
        <f t="shared" si="2"/>
        <v>1.3148148148148131E-2</v>
      </c>
      <c r="M57">
        <f t="shared" si="3"/>
        <v>23</v>
      </c>
    </row>
    <row r="58" spans="1:13" x14ac:dyDescent="0.25">
      <c r="A58" s="11"/>
      <c r="B58" s="12"/>
      <c r="C58" s="12"/>
      <c r="D58" s="12"/>
      <c r="E58" s="9" t="s">
        <v>92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1463</v>
      </c>
      <c r="H59" s="9" t="s">
        <v>124</v>
      </c>
      <c r="I59" s="3" t="s">
        <v>1334</v>
      </c>
      <c r="J59" s="13" t="s">
        <v>1464</v>
      </c>
      <c r="K59" s="14" t="s">
        <v>1465</v>
      </c>
      <c r="L59" s="17">
        <f t="shared" si="2"/>
        <v>1.3472222222222219E-2</v>
      </c>
      <c r="M59">
        <f t="shared" si="3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1466</v>
      </c>
      <c r="H60" s="9" t="s">
        <v>124</v>
      </c>
      <c r="I60" s="3" t="s">
        <v>1334</v>
      </c>
      <c r="J60" s="13" t="s">
        <v>1467</v>
      </c>
      <c r="K60" s="14" t="s">
        <v>808</v>
      </c>
      <c r="L60" s="17">
        <f t="shared" si="2"/>
        <v>2.5231481481481466E-2</v>
      </c>
      <c r="M60">
        <f t="shared" si="3"/>
        <v>10</v>
      </c>
    </row>
    <row r="61" spans="1:13" x14ac:dyDescent="0.25">
      <c r="A61" s="11"/>
      <c r="B61" s="12"/>
      <c r="C61" s="12"/>
      <c r="D61" s="12"/>
      <c r="E61" s="12"/>
      <c r="F61" s="12"/>
      <c r="G61" s="9" t="s">
        <v>1468</v>
      </c>
      <c r="H61" s="9" t="s">
        <v>124</v>
      </c>
      <c r="I61" s="3" t="s">
        <v>1334</v>
      </c>
      <c r="J61" s="13" t="s">
        <v>1469</v>
      </c>
      <c r="K61" s="14" t="s">
        <v>1470</v>
      </c>
      <c r="L61" s="17">
        <f t="shared" si="2"/>
        <v>1.4224537037036966E-2</v>
      </c>
      <c r="M61">
        <f t="shared" si="3"/>
        <v>14</v>
      </c>
    </row>
    <row r="62" spans="1:13" x14ac:dyDescent="0.25">
      <c r="A62" s="11"/>
      <c r="B62" s="12"/>
      <c r="C62" s="12"/>
      <c r="D62" s="12"/>
      <c r="E62" s="12"/>
      <c r="F62" s="12"/>
      <c r="G62" s="9" t="s">
        <v>1471</v>
      </c>
      <c r="H62" s="9" t="s">
        <v>124</v>
      </c>
      <c r="I62" s="3" t="s">
        <v>1334</v>
      </c>
      <c r="J62" s="13" t="s">
        <v>1472</v>
      </c>
      <c r="K62" s="14" t="s">
        <v>1473</v>
      </c>
      <c r="L62" s="17">
        <f t="shared" si="2"/>
        <v>1.3749999999999929E-2</v>
      </c>
      <c r="M62">
        <f t="shared" si="3"/>
        <v>17</v>
      </c>
    </row>
    <row r="63" spans="1:13" x14ac:dyDescent="0.25">
      <c r="A63" s="11"/>
      <c r="B63" s="12"/>
      <c r="C63" s="9" t="s">
        <v>175</v>
      </c>
      <c r="D63" s="9" t="s">
        <v>176</v>
      </c>
      <c r="E63" s="9" t="s">
        <v>176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1474</v>
      </c>
      <c r="H64" s="9" t="s">
        <v>124</v>
      </c>
      <c r="I64" s="3" t="s">
        <v>1334</v>
      </c>
      <c r="J64" s="13" t="s">
        <v>1475</v>
      </c>
      <c r="K64" s="14" t="s">
        <v>1476</v>
      </c>
      <c r="L64" s="17">
        <f t="shared" si="2"/>
        <v>2.965277777777775E-2</v>
      </c>
      <c r="M64">
        <f t="shared" si="3"/>
        <v>13</v>
      </c>
    </row>
    <row r="65" spans="1:13" x14ac:dyDescent="0.25">
      <c r="A65" s="11"/>
      <c r="B65" s="12"/>
      <c r="C65" s="12"/>
      <c r="D65" s="12"/>
      <c r="E65" s="12"/>
      <c r="F65" s="12"/>
      <c r="G65" s="9" t="s">
        <v>1477</v>
      </c>
      <c r="H65" s="9" t="s">
        <v>124</v>
      </c>
      <c r="I65" s="3" t="s">
        <v>1334</v>
      </c>
      <c r="J65" s="13" t="s">
        <v>1478</v>
      </c>
      <c r="K65" s="14" t="s">
        <v>1479</v>
      </c>
      <c r="L65" s="17">
        <f t="shared" si="2"/>
        <v>1.664351851851853E-2</v>
      </c>
      <c r="M65">
        <f t="shared" si="3"/>
        <v>22</v>
      </c>
    </row>
    <row r="66" spans="1:13" x14ac:dyDescent="0.25">
      <c r="A66" s="11"/>
      <c r="B66" s="12"/>
      <c r="C66" s="9" t="s">
        <v>183</v>
      </c>
      <c r="D66" s="9" t="s">
        <v>184</v>
      </c>
      <c r="E66" s="9" t="s">
        <v>184</v>
      </c>
      <c r="F66" s="9" t="s">
        <v>15</v>
      </c>
      <c r="G66" s="9" t="s">
        <v>1480</v>
      </c>
      <c r="H66" s="9" t="s">
        <v>124</v>
      </c>
      <c r="I66" s="3" t="s">
        <v>1334</v>
      </c>
      <c r="J66" s="13" t="s">
        <v>1481</v>
      </c>
      <c r="K66" s="14" t="s">
        <v>1482</v>
      </c>
      <c r="L66" s="17">
        <f t="shared" si="2"/>
        <v>1.6770833333333318E-2</v>
      </c>
      <c r="M66">
        <f t="shared" si="3"/>
        <v>5</v>
      </c>
    </row>
    <row r="67" spans="1:13" x14ac:dyDescent="0.25">
      <c r="A67" s="11"/>
      <c r="B67" s="12"/>
      <c r="C67" s="9" t="s">
        <v>41</v>
      </c>
      <c r="D67" s="9" t="s">
        <v>42</v>
      </c>
      <c r="E67" s="9" t="s">
        <v>43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1483</v>
      </c>
      <c r="H68" s="9" t="s">
        <v>124</v>
      </c>
      <c r="I68" s="3" t="s">
        <v>1334</v>
      </c>
      <c r="J68" s="13" t="s">
        <v>1484</v>
      </c>
      <c r="K68" s="14" t="s">
        <v>1485</v>
      </c>
      <c r="L68" s="17">
        <f t="shared" ref="L67:L130" si="4">K68-J68</f>
        <v>2.9039351851851802E-2</v>
      </c>
      <c r="M68">
        <f t="shared" ref="M67:M130" si="5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1486</v>
      </c>
      <c r="H69" s="9" t="s">
        <v>189</v>
      </c>
      <c r="I69" s="3" t="s">
        <v>1334</v>
      </c>
      <c r="J69" s="13" t="s">
        <v>1487</v>
      </c>
      <c r="K69" s="14" t="s">
        <v>1488</v>
      </c>
      <c r="L69" s="17">
        <f t="shared" si="4"/>
        <v>1.324074074074072E-2</v>
      </c>
      <c r="M69">
        <f t="shared" si="5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1489</v>
      </c>
      <c r="H70" s="9" t="s">
        <v>189</v>
      </c>
      <c r="I70" s="3" t="s">
        <v>1334</v>
      </c>
      <c r="J70" s="13" t="s">
        <v>1490</v>
      </c>
      <c r="K70" s="14" t="s">
        <v>1491</v>
      </c>
      <c r="L70" s="17">
        <f t="shared" si="4"/>
        <v>1.2557870370370372E-2</v>
      </c>
      <c r="M70">
        <f t="shared" si="5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1492</v>
      </c>
      <c r="H71" s="9" t="s">
        <v>189</v>
      </c>
      <c r="I71" s="3" t="s">
        <v>1334</v>
      </c>
      <c r="J71" s="13" t="s">
        <v>1493</v>
      </c>
      <c r="K71" s="14" t="s">
        <v>1494</v>
      </c>
      <c r="L71" s="17">
        <f t="shared" si="4"/>
        <v>2.1597222222222157E-2</v>
      </c>
      <c r="M71">
        <f t="shared" si="5"/>
        <v>11</v>
      </c>
    </row>
    <row r="72" spans="1:13" x14ac:dyDescent="0.25">
      <c r="A72" s="11"/>
      <c r="B72" s="12"/>
      <c r="C72" s="12"/>
      <c r="D72" s="12"/>
      <c r="E72" s="12"/>
      <c r="F72" s="12"/>
      <c r="G72" s="9" t="s">
        <v>1495</v>
      </c>
      <c r="H72" s="9" t="s">
        <v>189</v>
      </c>
      <c r="I72" s="3" t="s">
        <v>1334</v>
      </c>
      <c r="J72" s="13" t="s">
        <v>1496</v>
      </c>
      <c r="K72" s="14" t="s">
        <v>1497</v>
      </c>
      <c r="L72" s="17">
        <f t="shared" si="4"/>
        <v>2.6944444444444493E-2</v>
      </c>
      <c r="M72">
        <f t="shared" si="5"/>
        <v>11</v>
      </c>
    </row>
    <row r="73" spans="1:13" x14ac:dyDescent="0.25">
      <c r="A73" s="11"/>
      <c r="B73" s="12"/>
      <c r="C73" s="9" t="s">
        <v>195</v>
      </c>
      <c r="D73" s="9" t="s">
        <v>196</v>
      </c>
      <c r="E73" s="9" t="s">
        <v>196</v>
      </c>
      <c r="F73" s="9" t="s">
        <v>15</v>
      </c>
      <c r="G73" s="9" t="s">
        <v>1498</v>
      </c>
      <c r="H73" s="9" t="s">
        <v>124</v>
      </c>
      <c r="I73" s="3" t="s">
        <v>1334</v>
      </c>
      <c r="J73" s="13" t="s">
        <v>1499</v>
      </c>
      <c r="K73" s="14" t="s">
        <v>1500</v>
      </c>
      <c r="L73" s="17">
        <f t="shared" si="4"/>
        <v>1.9120370370370399E-2</v>
      </c>
      <c r="M73">
        <f t="shared" si="5"/>
        <v>19</v>
      </c>
    </row>
    <row r="74" spans="1:13" x14ac:dyDescent="0.25">
      <c r="A74" s="11"/>
      <c r="B74" s="12"/>
      <c r="C74" s="9" t="s">
        <v>403</v>
      </c>
      <c r="D74" s="9" t="s">
        <v>404</v>
      </c>
      <c r="E74" s="9" t="s">
        <v>404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1501</v>
      </c>
      <c r="H75" s="9" t="s">
        <v>124</v>
      </c>
      <c r="I75" s="3" t="s">
        <v>1334</v>
      </c>
      <c r="J75" s="13" t="s">
        <v>1502</v>
      </c>
      <c r="K75" s="14" t="s">
        <v>1503</v>
      </c>
      <c r="L75" s="17">
        <f t="shared" si="4"/>
        <v>2.1296296296296258E-2</v>
      </c>
      <c r="M75">
        <f t="shared" si="5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1504</v>
      </c>
      <c r="H76" s="9" t="s">
        <v>124</v>
      </c>
      <c r="I76" s="3" t="s">
        <v>1334</v>
      </c>
      <c r="J76" s="13" t="s">
        <v>1505</v>
      </c>
      <c r="K76" s="14" t="s">
        <v>1506</v>
      </c>
      <c r="L76" s="17">
        <f t="shared" si="4"/>
        <v>3.1122685185185184E-2</v>
      </c>
      <c r="M76">
        <f t="shared" si="5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1507</v>
      </c>
      <c r="H77" s="9" t="s">
        <v>124</v>
      </c>
      <c r="I77" s="3" t="s">
        <v>1334</v>
      </c>
      <c r="J77" s="13" t="s">
        <v>1508</v>
      </c>
      <c r="K77" s="14" t="s">
        <v>1509</v>
      </c>
      <c r="L77" s="17">
        <f t="shared" si="4"/>
        <v>3.7962962962962976E-2</v>
      </c>
      <c r="M77">
        <f t="shared" si="5"/>
        <v>12</v>
      </c>
    </row>
    <row r="78" spans="1:13" x14ac:dyDescent="0.25">
      <c r="A78" s="11"/>
      <c r="B78" s="12"/>
      <c r="C78" s="12"/>
      <c r="D78" s="12"/>
      <c r="E78" s="12"/>
      <c r="F78" s="12"/>
      <c r="G78" s="9" t="s">
        <v>1510</v>
      </c>
      <c r="H78" s="9" t="s">
        <v>124</v>
      </c>
      <c r="I78" s="3" t="s">
        <v>1334</v>
      </c>
      <c r="J78" s="13" t="s">
        <v>1511</v>
      </c>
      <c r="K78" s="14" t="s">
        <v>1512</v>
      </c>
      <c r="L78" s="17">
        <f t="shared" si="4"/>
        <v>2.1921296296296355E-2</v>
      </c>
      <c r="M78">
        <f t="shared" si="5"/>
        <v>16</v>
      </c>
    </row>
    <row r="79" spans="1:13" x14ac:dyDescent="0.25">
      <c r="A79" s="3" t="s">
        <v>205</v>
      </c>
      <c r="B79" s="9" t="s">
        <v>206</v>
      </c>
      <c r="C79" s="10" t="s">
        <v>12</v>
      </c>
      <c r="D79" s="5"/>
      <c r="E79" s="5"/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9" t="s">
        <v>207</v>
      </c>
      <c r="D80" s="9" t="s">
        <v>208</v>
      </c>
      <c r="E80" s="9" t="s">
        <v>208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1513</v>
      </c>
      <c r="H81" s="9" t="s">
        <v>124</v>
      </c>
      <c r="I81" s="3" t="s">
        <v>1334</v>
      </c>
      <c r="J81" s="13" t="s">
        <v>1514</v>
      </c>
      <c r="K81" s="14" t="s">
        <v>1515</v>
      </c>
      <c r="L81" s="17">
        <f t="shared" si="4"/>
        <v>1.2893518518518554E-2</v>
      </c>
      <c r="M81">
        <f t="shared" si="5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1516</v>
      </c>
      <c r="H82" s="9" t="s">
        <v>124</v>
      </c>
      <c r="I82" s="3" t="s">
        <v>1334</v>
      </c>
      <c r="J82" s="13" t="s">
        <v>1517</v>
      </c>
      <c r="K82" s="14" t="s">
        <v>1518</v>
      </c>
      <c r="L82" s="17">
        <f t="shared" si="4"/>
        <v>1.0694444444444479E-2</v>
      </c>
      <c r="M82">
        <f t="shared" si="5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1519</v>
      </c>
      <c r="H83" s="9" t="s">
        <v>124</v>
      </c>
      <c r="I83" s="3" t="s">
        <v>1334</v>
      </c>
      <c r="J83" s="13" t="s">
        <v>1520</v>
      </c>
      <c r="K83" s="14" t="s">
        <v>1521</v>
      </c>
      <c r="L83" s="17">
        <f t="shared" si="4"/>
        <v>1.7222222222222194E-2</v>
      </c>
      <c r="M83">
        <f t="shared" si="5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1522</v>
      </c>
      <c r="H84" s="9" t="s">
        <v>124</v>
      </c>
      <c r="I84" s="3" t="s">
        <v>1334</v>
      </c>
      <c r="J84" s="13" t="s">
        <v>1523</v>
      </c>
      <c r="K84" s="14" t="s">
        <v>1524</v>
      </c>
      <c r="L84" s="17">
        <f t="shared" si="4"/>
        <v>2.7488425925925875E-2</v>
      </c>
      <c r="M84">
        <f t="shared" si="5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1525</v>
      </c>
      <c r="H85" s="9" t="s">
        <v>124</v>
      </c>
      <c r="I85" s="3" t="s">
        <v>1334</v>
      </c>
      <c r="J85" s="13" t="s">
        <v>1526</v>
      </c>
      <c r="K85" s="14" t="s">
        <v>1527</v>
      </c>
      <c r="L85" s="17">
        <f t="shared" si="4"/>
        <v>2.3449074074074039E-2</v>
      </c>
      <c r="M85">
        <f t="shared" si="5"/>
        <v>13</v>
      </c>
    </row>
    <row r="86" spans="1:13" x14ac:dyDescent="0.25">
      <c r="A86" s="11"/>
      <c r="B86" s="12"/>
      <c r="C86" s="9" t="s">
        <v>121</v>
      </c>
      <c r="D86" s="9" t="s">
        <v>122</v>
      </c>
      <c r="E86" s="9" t="s">
        <v>122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1528</v>
      </c>
      <c r="H87" s="9" t="s">
        <v>124</v>
      </c>
      <c r="I87" s="3" t="s">
        <v>1334</v>
      </c>
      <c r="J87" s="13" t="s">
        <v>1529</v>
      </c>
      <c r="K87" s="14" t="s">
        <v>1530</v>
      </c>
      <c r="L87" s="17">
        <f t="shared" si="4"/>
        <v>1.3611111111111102E-2</v>
      </c>
      <c r="M87">
        <f t="shared" si="5"/>
        <v>5</v>
      </c>
    </row>
    <row r="88" spans="1:13" x14ac:dyDescent="0.25">
      <c r="A88" s="11"/>
      <c r="B88" s="12"/>
      <c r="C88" s="12"/>
      <c r="D88" s="12"/>
      <c r="E88" s="12"/>
      <c r="F88" s="12"/>
      <c r="G88" s="9" t="s">
        <v>1531</v>
      </c>
      <c r="H88" s="9" t="s">
        <v>124</v>
      </c>
      <c r="I88" s="3" t="s">
        <v>1334</v>
      </c>
      <c r="J88" s="13" t="s">
        <v>1532</v>
      </c>
      <c r="K88" s="14" t="s">
        <v>1533</v>
      </c>
      <c r="L88" s="17">
        <f t="shared" si="4"/>
        <v>1.4050925925925883E-2</v>
      </c>
      <c r="M88">
        <f t="shared" si="5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1534</v>
      </c>
      <c r="H89" s="9" t="s">
        <v>124</v>
      </c>
      <c r="I89" s="3" t="s">
        <v>1334</v>
      </c>
      <c r="J89" s="13" t="s">
        <v>1535</v>
      </c>
      <c r="K89" s="14" t="s">
        <v>1536</v>
      </c>
      <c r="L89" s="17">
        <f t="shared" si="4"/>
        <v>1.9386574074074125E-2</v>
      </c>
      <c r="M89">
        <f t="shared" si="5"/>
        <v>11</v>
      </c>
    </row>
    <row r="90" spans="1:13" x14ac:dyDescent="0.25">
      <c r="A90" s="11"/>
      <c r="B90" s="12"/>
      <c r="C90" s="9" t="s">
        <v>147</v>
      </c>
      <c r="D90" s="9" t="s">
        <v>148</v>
      </c>
      <c r="E90" s="9" t="s">
        <v>148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1537</v>
      </c>
      <c r="H91" s="9" t="s">
        <v>1538</v>
      </c>
      <c r="I91" s="3" t="s">
        <v>1334</v>
      </c>
      <c r="J91" s="13" t="s">
        <v>1539</v>
      </c>
      <c r="K91" s="14" t="s">
        <v>1540</v>
      </c>
      <c r="L91" s="17">
        <f t="shared" si="4"/>
        <v>1.1168981481481488E-2</v>
      </c>
      <c r="M91">
        <f t="shared" si="5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1541</v>
      </c>
      <c r="H92" s="9" t="s">
        <v>124</v>
      </c>
      <c r="I92" s="3" t="s">
        <v>1334</v>
      </c>
      <c r="J92" s="13" t="s">
        <v>1542</v>
      </c>
      <c r="K92" s="14" t="s">
        <v>1543</v>
      </c>
      <c r="L92" s="17">
        <f t="shared" si="4"/>
        <v>1.6296296296296281E-2</v>
      </c>
      <c r="M92">
        <f t="shared" si="5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1544</v>
      </c>
      <c r="H93" s="9" t="s">
        <v>124</v>
      </c>
      <c r="I93" s="3" t="s">
        <v>1334</v>
      </c>
      <c r="J93" s="13" t="s">
        <v>1545</v>
      </c>
      <c r="K93" s="14" t="s">
        <v>1546</v>
      </c>
      <c r="L93" s="17">
        <f t="shared" si="4"/>
        <v>1.5613425925925906E-2</v>
      </c>
      <c r="M93">
        <f t="shared" si="5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1547</v>
      </c>
      <c r="H94" s="9" t="s">
        <v>124</v>
      </c>
      <c r="I94" s="3" t="s">
        <v>1334</v>
      </c>
      <c r="J94" s="13" t="s">
        <v>1548</v>
      </c>
      <c r="K94" s="14" t="s">
        <v>1549</v>
      </c>
      <c r="L94" s="17">
        <f t="shared" si="4"/>
        <v>1.6828703703703707E-2</v>
      </c>
      <c r="M94">
        <f t="shared" si="5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1550</v>
      </c>
      <c r="H95" s="9" t="s">
        <v>124</v>
      </c>
      <c r="I95" s="3" t="s">
        <v>1334</v>
      </c>
      <c r="J95" s="13" t="s">
        <v>1551</v>
      </c>
      <c r="K95" s="14" t="s">
        <v>1552</v>
      </c>
      <c r="L95" s="17">
        <f t="shared" si="4"/>
        <v>1.5601851851851867E-2</v>
      </c>
      <c r="M95">
        <f t="shared" si="5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1553</v>
      </c>
      <c r="H96" s="9" t="s">
        <v>124</v>
      </c>
      <c r="I96" s="3" t="s">
        <v>1334</v>
      </c>
      <c r="J96" s="13" t="s">
        <v>1554</v>
      </c>
      <c r="K96" s="14" t="s">
        <v>1555</v>
      </c>
      <c r="L96" s="17">
        <f t="shared" si="4"/>
        <v>1.9513888888888831E-2</v>
      </c>
      <c r="M96">
        <f t="shared" si="5"/>
        <v>9</v>
      </c>
    </row>
    <row r="97" spans="1:13" x14ac:dyDescent="0.25">
      <c r="A97" s="11"/>
      <c r="B97" s="12"/>
      <c r="C97" s="9" t="s">
        <v>271</v>
      </c>
      <c r="D97" s="9" t="s">
        <v>272</v>
      </c>
      <c r="E97" s="9" t="s">
        <v>307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1556</v>
      </c>
      <c r="H98" s="9" t="s">
        <v>124</v>
      </c>
      <c r="I98" s="3" t="s">
        <v>1334</v>
      </c>
      <c r="J98" s="13" t="s">
        <v>1557</v>
      </c>
      <c r="K98" s="14" t="s">
        <v>1558</v>
      </c>
      <c r="L98" s="17">
        <f t="shared" si="4"/>
        <v>1.2847222222222232E-2</v>
      </c>
      <c r="M98">
        <f t="shared" si="5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1559</v>
      </c>
      <c r="H99" s="9" t="s">
        <v>124</v>
      </c>
      <c r="I99" s="3" t="s">
        <v>1334</v>
      </c>
      <c r="J99" s="13" t="s">
        <v>1560</v>
      </c>
      <c r="K99" s="14" t="s">
        <v>1561</v>
      </c>
      <c r="L99" s="17">
        <f t="shared" si="4"/>
        <v>2.8159722222222239E-2</v>
      </c>
      <c r="M99">
        <f t="shared" si="5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1562</v>
      </c>
      <c r="H100" s="9" t="s">
        <v>124</v>
      </c>
      <c r="I100" s="3" t="s">
        <v>1334</v>
      </c>
      <c r="J100" s="13" t="s">
        <v>1563</v>
      </c>
      <c r="K100" s="14" t="s">
        <v>1564</v>
      </c>
      <c r="L100" s="17">
        <f t="shared" si="4"/>
        <v>1.2557870370370428E-2</v>
      </c>
      <c r="M100">
        <f t="shared" si="5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1565</v>
      </c>
      <c r="H101" s="9" t="s">
        <v>124</v>
      </c>
      <c r="I101" s="3" t="s">
        <v>1334</v>
      </c>
      <c r="J101" s="13" t="s">
        <v>1566</v>
      </c>
      <c r="K101" s="14" t="s">
        <v>1567</v>
      </c>
      <c r="L101" s="17">
        <f t="shared" si="4"/>
        <v>1.7488425925925921E-2</v>
      </c>
      <c r="M101">
        <f t="shared" si="5"/>
        <v>13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1568</v>
      </c>
      <c r="H102" s="9" t="s">
        <v>124</v>
      </c>
      <c r="I102" s="3" t="s">
        <v>1334</v>
      </c>
      <c r="J102" s="13" t="s">
        <v>1569</v>
      </c>
      <c r="K102" s="14" t="s">
        <v>1570</v>
      </c>
      <c r="L102" s="17">
        <f t="shared" si="4"/>
        <v>3.545138888888888E-2</v>
      </c>
      <c r="M102">
        <f t="shared" si="5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1571</v>
      </c>
      <c r="H103" s="9" t="s">
        <v>124</v>
      </c>
      <c r="I103" s="3" t="s">
        <v>1334</v>
      </c>
      <c r="J103" s="13" t="s">
        <v>1572</v>
      </c>
      <c r="K103" s="14" t="s">
        <v>1573</v>
      </c>
      <c r="L103" s="17">
        <f t="shared" si="4"/>
        <v>2.2696759259259291E-2</v>
      </c>
      <c r="M103">
        <f t="shared" si="5"/>
        <v>14</v>
      </c>
    </row>
    <row r="104" spans="1:13" x14ac:dyDescent="0.25">
      <c r="A104" s="11"/>
      <c r="B104" s="12"/>
      <c r="C104" s="9" t="s">
        <v>326</v>
      </c>
      <c r="D104" s="9" t="s">
        <v>327</v>
      </c>
      <c r="E104" s="9" t="s">
        <v>327</v>
      </c>
      <c r="F104" s="9" t="s">
        <v>15</v>
      </c>
      <c r="G104" s="10" t="s">
        <v>12</v>
      </c>
      <c r="H104" s="5"/>
      <c r="I104" s="6"/>
      <c r="J104" s="7"/>
      <c r="K104" s="8"/>
      <c r="L104" s="17">
        <f t="shared" si="4"/>
        <v>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1574</v>
      </c>
      <c r="H105" s="9" t="s">
        <v>124</v>
      </c>
      <c r="I105" s="3" t="s">
        <v>1334</v>
      </c>
      <c r="J105" s="13" t="s">
        <v>1575</v>
      </c>
      <c r="K105" s="14" t="s">
        <v>1576</v>
      </c>
      <c r="L105" s="17">
        <f t="shared" si="4"/>
        <v>3.1840277777777759E-2</v>
      </c>
      <c r="M105">
        <f t="shared" si="5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1577</v>
      </c>
      <c r="H106" s="9" t="s">
        <v>124</v>
      </c>
      <c r="I106" s="3" t="s">
        <v>1334</v>
      </c>
      <c r="J106" s="13" t="s">
        <v>1578</v>
      </c>
      <c r="K106" s="14" t="s">
        <v>1579</v>
      </c>
      <c r="L106" s="17">
        <f t="shared" si="4"/>
        <v>3.0127314814814676E-2</v>
      </c>
      <c r="M106">
        <f t="shared" si="5"/>
        <v>14</v>
      </c>
    </row>
    <row r="107" spans="1:13" x14ac:dyDescent="0.25">
      <c r="A107" s="11"/>
      <c r="B107" s="12"/>
      <c r="C107" s="9" t="s">
        <v>331</v>
      </c>
      <c r="D107" s="9" t="s">
        <v>332</v>
      </c>
      <c r="E107" s="9" t="s">
        <v>332</v>
      </c>
      <c r="F107" s="9" t="s">
        <v>15</v>
      </c>
      <c r="G107" s="9" t="s">
        <v>1580</v>
      </c>
      <c r="H107" s="9" t="s">
        <v>124</v>
      </c>
      <c r="I107" s="3" t="s">
        <v>1334</v>
      </c>
      <c r="J107" s="13" t="s">
        <v>1581</v>
      </c>
      <c r="K107" s="14" t="s">
        <v>1582</v>
      </c>
      <c r="L107" s="17">
        <f t="shared" si="4"/>
        <v>2.3587962962962949E-2</v>
      </c>
      <c r="M107">
        <f t="shared" si="5"/>
        <v>10</v>
      </c>
    </row>
    <row r="108" spans="1:13" x14ac:dyDescent="0.25">
      <c r="A108" s="11"/>
      <c r="B108" s="12"/>
      <c r="C108" s="9" t="s">
        <v>81</v>
      </c>
      <c r="D108" s="9" t="s">
        <v>82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82</v>
      </c>
      <c r="F109" s="9" t="s">
        <v>15</v>
      </c>
      <c r="G109" s="9" t="s">
        <v>1583</v>
      </c>
      <c r="H109" s="9" t="s">
        <v>124</v>
      </c>
      <c r="I109" s="3" t="s">
        <v>1334</v>
      </c>
      <c r="J109" s="13" t="s">
        <v>1584</v>
      </c>
      <c r="K109" s="14" t="s">
        <v>1585</v>
      </c>
      <c r="L109" s="17">
        <f t="shared" si="4"/>
        <v>1.116898148148146E-2</v>
      </c>
      <c r="M109">
        <f t="shared" si="5"/>
        <v>2</v>
      </c>
    </row>
    <row r="110" spans="1:13" x14ac:dyDescent="0.25">
      <c r="A110" s="11"/>
      <c r="B110" s="12"/>
      <c r="C110" s="12"/>
      <c r="D110" s="12"/>
      <c r="E110" s="9" t="s">
        <v>92</v>
      </c>
      <c r="F110" s="9" t="s">
        <v>15</v>
      </c>
      <c r="G110" s="9" t="s">
        <v>1586</v>
      </c>
      <c r="H110" s="9" t="s">
        <v>124</v>
      </c>
      <c r="I110" s="3" t="s">
        <v>1334</v>
      </c>
      <c r="J110" s="13" t="s">
        <v>1587</v>
      </c>
      <c r="K110" s="14" t="s">
        <v>1588</v>
      </c>
      <c r="L110" s="17">
        <f t="shared" si="4"/>
        <v>1.2835648148148082E-2</v>
      </c>
      <c r="M110">
        <f t="shared" si="5"/>
        <v>21</v>
      </c>
    </row>
    <row r="111" spans="1:13" x14ac:dyDescent="0.25">
      <c r="A111" s="11"/>
      <c r="B111" s="12"/>
      <c r="C111" s="9" t="s">
        <v>362</v>
      </c>
      <c r="D111" s="9" t="s">
        <v>363</v>
      </c>
      <c r="E111" s="9" t="s">
        <v>363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1589</v>
      </c>
      <c r="H112" s="9" t="s">
        <v>124</v>
      </c>
      <c r="I112" s="3" t="s">
        <v>1334</v>
      </c>
      <c r="J112" s="13" t="s">
        <v>1590</v>
      </c>
      <c r="K112" s="14" t="s">
        <v>1591</v>
      </c>
      <c r="L112" s="17">
        <f t="shared" si="4"/>
        <v>1.7314814814814811E-2</v>
      </c>
      <c r="M112">
        <f t="shared" si="5"/>
        <v>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1592</v>
      </c>
      <c r="H113" s="9" t="s">
        <v>124</v>
      </c>
      <c r="I113" s="3" t="s">
        <v>1334</v>
      </c>
      <c r="J113" s="13" t="s">
        <v>1593</v>
      </c>
      <c r="K113" s="14" t="s">
        <v>1594</v>
      </c>
      <c r="L113" s="17">
        <f t="shared" si="4"/>
        <v>1.7569444444444471E-2</v>
      </c>
      <c r="M113">
        <f t="shared" si="5"/>
        <v>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1595</v>
      </c>
      <c r="H114" s="9" t="s">
        <v>124</v>
      </c>
      <c r="I114" s="3" t="s">
        <v>1334</v>
      </c>
      <c r="J114" s="13" t="s">
        <v>1596</v>
      </c>
      <c r="K114" s="14" t="s">
        <v>1597</v>
      </c>
      <c r="L114" s="17">
        <f t="shared" si="4"/>
        <v>1.7048611111111112E-2</v>
      </c>
      <c r="M114">
        <f t="shared" si="5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1598</v>
      </c>
      <c r="H115" s="9" t="s">
        <v>124</v>
      </c>
      <c r="I115" s="3" t="s">
        <v>1334</v>
      </c>
      <c r="J115" s="13" t="s">
        <v>1599</v>
      </c>
      <c r="K115" s="14" t="s">
        <v>1600</v>
      </c>
      <c r="L115" s="17">
        <f t="shared" si="4"/>
        <v>1.5625E-2</v>
      </c>
      <c r="M115">
        <f t="shared" si="5"/>
        <v>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1601</v>
      </c>
      <c r="H116" s="9" t="s">
        <v>124</v>
      </c>
      <c r="I116" s="3" t="s">
        <v>1334</v>
      </c>
      <c r="J116" s="13" t="s">
        <v>1602</v>
      </c>
      <c r="K116" s="14" t="s">
        <v>1603</v>
      </c>
      <c r="L116" s="17">
        <f t="shared" si="4"/>
        <v>1.6412037037037086E-2</v>
      </c>
      <c r="M116">
        <f t="shared" si="5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1604</v>
      </c>
      <c r="H117" s="9" t="s">
        <v>124</v>
      </c>
      <c r="I117" s="3" t="s">
        <v>1334</v>
      </c>
      <c r="J117" s="13" t="s">
        <v>1605</v>
      </c>
      <c r="K117" s="14" t="s">
        <v>1606</v>
      </c>
      <c r="L117" s="17">
        <f t="shared" si="4"/>
        <v>1.2592592592592489E-2</v>
      </c>
      <c r="M117">
        <f t="shared" si="5"/>
        <v>20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1607</v>
      </c>
      <c r="H118" s="9" t="s">
        <v>124</v>
      </c>
      <c r="I118" s="3" t="s">
        <v>1334</v>
      </c>
      <c r="J118" s="13" t="s">
        <v>1608</v>
      </c>
      <c r="K118" s="14" t="s">
        <v>1609</v>
      </c>
      <c r="L118" s="17">
        <f t="shared" si="4"/>
        <v>1.8298611111111196E-2</v>
      </c>
      <c r="M118">
        <f t="shared" si="5"/>
        <v>21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1610</v>
      </c>
      <c r="H119" s="9" t="s">
        <v>124</v>
      </c>
      <c r="I119" s="3" t="s">
        <v>1334</v>
      </c>
      <c r="J119" s="13" t="s">
        <v>1611</v>
      </c>
      <c r="K119" s="14" t="s">
        <v>1709</v>
      </c>
      <c r="L119" s="17">
        <f t="shared" si="4"/>
        <v>1.8344907407407351E-2</v>
      </c>
      <c r="M119">
        <f t="shared" si="5"/>
        <v>23</v>
      </c>
    </row>
    <row r="120" spans="1:13" x14ac:dyDescent="0.25">
      <c r="A120" s="11"/>
      <c r="B120" s="12"/>
      <c r="C120" s="9" t="s">
        <v>175</v>
      </c>
      <c r="D120" s="9" t="s">
        <v>176</v>
      </c>
      <c r="E120" s="9" t="s">
        <v>176</v>
      </c>
      <c r="F120" s="9" t="s">
        <v>15</v>
      </c>
      <c r="G120" s="9" t="s">
        <v>1612</v>
      </c>
      <c r="H120" s="9" t="s">
        <v>124</v>
      </c>
      <c r="I120" s="3" t="s">
        <v>1334</v>
      </c>
      <c r="J120" s="13" t="s">
        <v>1613</v>
      </c>
      <c r="K120" s="14" t="s">
        <v>1614</v>
      </c>
      <c r="L120" s="17">
        <f t="shared" si="4"/>
        <v>1.6875000000000084E-2</v>
      </c>
      <c r="M120">
        <f t="shared" si="5"/>
        <v>17</v>
      </c>
    </row>
    <row r="121" spans="1:13" x14ac:dyDescent="0.25">
      <c r="A121" s="11"/>
      <c r="B121" s="12"/>
      <c r="C121" s="9" t="s">
        <v>183</v>
      </c>
      <c r="D121" s="9" t="s">
        <v>184</v>
      </c>
      <c r="E121" s="9" t="s">
        <v>184</v>
      </c>
      <c r="F121" s="9" t="s">
        <v>15</v>
      </c>
      <c r="G121" s="9" t="s">
        <v>1615</v>
      </c>
      <c r="H121" s="9" t="s">
        <v>124</v>
      </c>
      <c r="I121" s="3" t="s">
        <v>1334</v>
      </c>
      <c r="J121" s="13" t="s">
        <v>1616</v>
      </c>
      <c r="K121" s="14" t="s">
        <v>1617</v>
      </c>
      <c r="L121" s="17">
        <f t="shared" si="4"/>
        <v>1.3749999999999997E-2</v>
      </c>
      <c r="M121">
        <f t="shared" si="5"/>
        <v>0</v>
      </c>
    </row>
    <row r="122" spans="1:13" x14ac:dyDescent="0.25">
      <c r="A122" s="11"/>
      <c r="B122" s="12"/>
      <c r="C122" s="9" t="s">
        <v>41</v>
      </c>
      <c r="D122" s="9" t="s">
        <v>42</v>
      </c>
      <c r="E122" s="10" t="s">
        <v>12</v>
      </c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9" t="s">
        <v>43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1618</v>
      </c>
      <c r="H124" s="9" t="s">
        <v>189</v>
      </c>
      <c r="I124" s="3" t="s">
        <v>1334</v>
      </c>
      <c r="J124" s="13" t="s">
        <v>1619</v>
      </c>
      <c r="K124" s="14" t="s">
        <v>1620</v>
      </c>
      <c r="L124" s="17">
        <f t="shared" si="4"/>
        <v>1.3541666666666671E-2</v>
      </c>
      <c r="M124">
        <f t="shared" si="5"/>
        <v>0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1621</v>
      </c>
      <c r="H125" s="9" t="s">
        <v>189</v>
      </c>
      <c r="I125" s="3" t="s">
        <v>1334</v>
      </c>
      <c r="J125" s="13" t="s">
        <v>1622</v>
      </c>
      <c r="K125" s="14" t="s">
        <v>1623</v>
      </c>
      <c r="L125" s="17">
        <f t="shared" si="4"/>
        <v>3.4398148148148178E-2</v>
      </c>
      <c r="M125">
        <f t="shared" si="5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1624</v>
      </c>
      <c r="H126" s="9" t="s">
        <v>189</v>
      </c>
      <c r="I126" s="3" t="s">
        <v>1334</v>
      </c>
      <c r="J126" s="13" t="s">
        <v>1625</v>
      </c>
      <c r="K126" s="14" t="s">
        <v>1626</v>
      </c>
      <c r="L126" s="17">
        <f t="shared" si="4"/>
        <v>1.1284722222222321E-2</v>
      </c>
      <c r="M126">
        <f t="shared" si="5"/>
        <v>15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1627</v>
      </c>
      <c r="H127" s="9" t="s">
        <v>189</v>
      </c>
      <c r="I127" s="3" t="s">
        <v>1334</v>
      </c>
      <c r="J127" s="13" t="s">
        <v>1628</v>
      </c>
      <c r="K127" s="14" t="s">
        <v>1629</v>
      </c>
      <c r="L127" s="17">
        <f t="shared" si="4"/>
        <v>1.3946759259259256E-2</v>
      </c>
      <c r="M127">
        <f t="shared" si="5"/>
        <v>20</v>
      </c>
    </row>
    <row r="128" spans="1:13" x14ac:dyDescent="0.25">
      <c r="A128" s="11"/>
      <c r="B128" s="12"/>
      <c r="C128" s="12"/>
      <c r="D128" s="12"/>
      <c r="E128" s="9" t="s">
        <v>42</v>
      </c>
      <c r="F128" s="9" t="s">
        <v>15</v>
      </c>
      <c r="G128" s="9" t="s">
        <v>1630</v>
      </c>
      <c r="H128" s="9" t="s">
        <v>189</v>
      </c>
      <c r="I128" s="3" t="s">
        <v>1334</v>
      </c>
      <c r="J128" s="13" t="s">
        <v>1631</v>
      </c>
      <c r="K128" s="14" t="s">
        <v>1632</v>
      </c>
      <c r="L128" s="17">
        <f t="shared" si="4"/>
        <v>2.2939814814814774E-2</v>
      </c>
      <c r="M128">
        <f t="shared" si="5"/>
        <v>14</v>
      </c>
    </row>
    <row r="129" spans="1:13" x14ac:dyDescent="0.25">
      <c r="A129" s="11"/>
      <c r="B129" s="12"/>
      <c r="C129" s="9" t="s">
        <v>799</v>
      </c>
      <c r="D129" s="9" t="s">
        <v>800</v>
      </c>
      <c r="E129" s="9" t="s">
        <v>800</v>
      </c>
      <c r="F129" s="9" t="s">
        <v>15</v>
      </c>
      <c r="G129" s="9" t="s">
        <v>1633</v>
      </c>
      <c r="H129" s="9" t="s">
        <v>124</v>
      </c>
      <c r="I129" s="3" t="s">
        <v>1334</v>
      </c>
      <c r="J129" s="13" t="s">
        <v>1634</v>
      </c>
      <c r="K129" s="14" t="s">
        <v>1635</v>
      </c>
      <c r="L129" s="17">
        <f t="shared" si="4"/>
        <v>3.031250000000002E-2</v>
      </c>
      <c r="M129">
        <f t="shared" si="5"/>
        <v>6</v>
      </c>
    </row>
    <row r="130" spans="1:13" x14ac:dyDescent="0.25">
      <c r="A130" s="11"/>
      <c r="B130" s="12"/>
      <c r="C130" s="9" t="s">
        <v>804</v>
      </c>
      <c r="D130" s="9" t="s">
        <v>805</v>
      </c>
      <c r="E130" s="9" t="s">
        <v>805</v>
      </c>
      <c r="F130" s="9" t="s">
        <v>15</v>
      </c>
      <c r="G130" s="9" t="s">
        <v>1636</v>
      </c>
      <c r="H130" s="9" t="s">
        <v>124</v>
      </c>
      <c r="I130" s="3" t="s">
        <v>1334</v>
      </c>
      <c r="J130" s="13" t="s">
        <v>1637</v>
      </c>
      <c r="K130" s="14" t="s">
        <v>1638</v>
      </c>
      <c r="L130" s="17">
        <f t="shared" si="4"/>
        <v>2.2430555555555565E-2</v>
      </c>
      <c r="M130">
        <f t="shared" si="5"/>
        <v>10</v>
      </c>
    </row>
    <row r="131" spans="1:13" x14ac:dyDescent="0.25">
      <c r="A131" s="11"/>
      <c r="B131" s="12"/>
      <c r="C131" s="9" t="s">
        <v>403</v>
      </c>
      <c r="D131" s="9" t="s">
        <v>404</v>
      </c>
      <c r="E131" s="9" t="s">
        <v>404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1639</v>
      </c>
      <c r="H132" s="9" t="s">
        <v>124</v>
      </c>
      <c r="I132" s="3" t="s">
        <v>1334</v>
      </c>
      <c r="J132" s="13" t="s">
        <v>1640</v>
      </c>
      <c r="K132" s="14" t="s">
        <v>1641</v>
      </c>
      <c r="L132" s="17">
        <f t="shared" ref="L131:L194" si="6">K132-J132</f>
        <v>1.2662037037037041E-2</v>
      </c>
      <c r="M132">
        <f t="shared" ref="M131:M194" si="7">HOUR(J132)</f>
        <v>1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1642</v>
      </c>
      <c r="H133" s="9" t="s">
        <v>124</v>
      </c>
      <c r="I133" s="3" t="s">
        <v>1334</v>
      </c>
      <c r="J133" s="13" t="s">
        <v>1643</v>
      </c>
      <c r="K133" s="14" t="s">
        <v>1644</v>
      </c>
      <c r="L133" s="17">
        <f t="shared" si="6"/>
        <v>1.4236111111111116E-2</v>
      </c>
      <c r="M133">
        <f t="shared" si="7"/>
        <v>6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1645</v>
      </c>
      <c r="H134" s="9" t="s">
        <v>124</v>
      </c>
      <c r="I134" s="3" t="s">
        <v>1334</v>
      </c>
      <c r="J134" s="13" t="s">
        <v>1646</v>
      </c>
      <c r="K134" s="14" t="s">
        <v>1647</v>
      </c>
      <c r="L134" s="17">
        <f t="shared" si="6"/>
        <v>2.5891203703703736E-2</v>
      </c>
      <c r="M134">
        <f t="shared" si="7"/>
        <v>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1648</v>
      </c>
      <c r="H135" s="9" t="s">
        <v>124</v>
      </c>
      <c r="I135" s="3" t="s">
        <v>1334</v>
      </c>
      <c r="J135" s="13" t="s">
        <v>1649</v>
      </c>
      <c r="K135" s="14" t="s">
        <v>1650</v>
      </c>
      <c r="L135" s="17">
        <f t="shared" si="6"/>
        <v>1.0914351851851856E-2</v>
      </c>
      <c r="M135">
        <f t="shared" si="7"/>
        <v>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1651</v>
      </c>
      <c r="H136" s="9" t="s">
        <v>124</v>
      </c>
      <c r="I136" s="3" t="s">
        <v>1334</v>
      </c>
      <c r="J136" s="13" t="s">
        <v>1652</v>
      </c>
      <c r="K136" s="14" t="s">
        <v>1653</v>
      </c>
      <c r="L136" s="17">
        <f t="shared" si="6"/>
        <v>1.5902777777777821E-2</v>
      </c>
      <c r="M136">
        <f t="shared" si="7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1654</v>
      </c>
      <c r="H137" s="9" t="s">
        <v>124</v>
      </c>
      <c r="I137" s="3" t="s">
        <v>1334</v>
      </c>
      <c r="J137" s="13" t="s">
        <v>1655</v>
      </c>
      <c r="K137" s="14" t="s">
        <v>1656</v>
      </c>
      <c r="L137" s="17">
        <f t="shared" si="6"/>
        <v>2.5856481481481508E-2</v>
      </c>
      <c r="M137">
        <f t="shared" si="7"/>
        <v>10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1657</v>
      </c>
      <c r="H138" s="9" t="s">
        <v>124</v>
      </c>
      <c r="I138" s="3" t="s">
        <v>1334</v>
      </c>
      <c r="J138" s="13" t="s">
        <v>1658</v>
      </c>
      <c r="K138" s="14" t="s">
        <v>1659</v>
      </c>
      <c r="L138" s="17">
        <f t="shared" si="6"/>
        <v>1.6967592592592506E-2</v>
      </c>
      <c r="M138">
        <f t="shared" si="7"/>
        <v>15</v>
      </c>
    </row>
    <row r="139" spans="1:13" x14ac:dyDescent="0.25">
      <c r="A139" s="3" t="s">
        <v>417</v>
      </c>
      <c r="B139" s="9" t="s">
        <v>418</v>
      </c>
      <c r="C139" s="10" t="s">
        <v>12</v>
      </c>
      <c r="D139" s="5"/>
      <c r="E139" s="5"/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9" t="s">
        <v>419</v>
      </c>
      <c r="D140" s="9" t="s">
        <v>420</v>
      </c>
      <c r="E140" s="9" t="s">
        <v>420</v>
      </c>
      <c r="F140" s="9" t="s">
        <v>421</v>
      </c>
      <c r="G140" s="9" t="s">
        <v>1660</v>
      </c>
      <c r="H140" s="9" t="s">
        <v>124</v>
      </c>
      <c r="I140" s="3" t="s">
        <v>1334</v>
      </c>
      <c r="J140" s="13" t="s">
        <v>1661</v>
      </c>
      <c r="K140" s="14" t="s">
        <v>1662</v>
      </c>
      <c r="L140" s="17">
        <f t="shared" si="6"/>
        <v>1.5879629629629577E-2</v>
      </c>
      <c r="M140">
        <f t="shared" si="7"/>
        <v>8</v>
      </c>
    </row>
    <row r="141" spans="1:13" x14ac:dyDescent="0.25">
      <c r="A141" s="11"/>
      <c r="B141" s="12"/>
      <c r="C141" s="9" t="s">
        <v>853</v>
      </c>
      <c r="D141" s="9" t="s">
        <v>854</v>
      </c>
      <c r="E141" s="9" t="s">
        <v>854</v>
      </c>
      <c r="F141" s="9" t="s">
        <v>421</v>
      </c>
      <c r="G141" s="9" t="s">
        <v>1663</v>
      </c>
      <c r="H141" s="9" t="s">
        <v>124</v>
      </c>
      <c r="I141" s="3" t="s">
        <v>1334</v>
      </c>
      <c r="J141" s="13" t="s">
        <v>1664</v>
      </c>
      <c r="K141" s="14" t="s">
        <v>1665</v>
      </c>
      <c r="L141" s="17">
        <f t="shared" si="6"/>
        <v>2.6215277777777768E-2</v>
      </c>
      <c r="M141">
        <f t="shared" si="7"/>
        <v>11</v>
      </c>
    </row>
    <row r="142" spans="1:13" x14ac:dyDescent="0.25">
      <c r="A142" s="3" t="s">
        <v>433</v>
      </c>
      <c r="B142" s="9" t="s">
        <v>434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475</v>
      </c>
      <c r="D143" s="9" t="s">
        <v>476</v>
      </c>
      <c r="E143" s="9" t="s">
        <v>477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1666</v>
      </c>
      <c r="H144" s="9" t="s">
        <v>124</v>
      </c>
      <c r="I144" s="3" t="s">
        <v>1334</v>
      </c>
      <c r="J144" s="13" t="s">
        <v>1667</v>
      </c>
      <c r="K144" s="14" t="s">
        <v>1668</v>
      </c>
      <c r="L144" s="17">
        <f t="shared" si="6"/>
        <v>2.4525462962962874E-2</v>
      </c>
      <c r="M144">
        <f t="shared" si="7"/>
        <v>13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1669</v>
      </c>
      <c r="H145" s="9" t="s">
        <v>124</v>
      </c>
      <c r="I145" s="3" t="s">
        <v>1334</v>
      </c>
      <c r="J145" s="13" t="s">
        <v>1670</v>
      </c>
      <c r="K145" s="14" t="s">
        <v>1671</v>
      </c>
      <c r="L145" s="17">
        <f t="shared" si="6"/>
        <v>1.5914351851851971E-2</v>
      </c>
      <c r="M145">
        <f t="shared" si="7"/>
        <v>18</v>
      </c>
    </row>
    <row r="146" spans="1:13" x14ac:dyDescent="0.25">
      <c r="A146" s="11"/>
      <c r="B146" s="12"/>
      <c r="C146" s="9" t="s">
        <v>449</v>
      </c>
      <c r="D146" s="9" t="s">
        <v>450</v>
      </c>
      <c r="E146" s="9" t="s">
        <v>451</v>
      </c>
      <c r="F146" s="9" t="s">
        <v>15</v>
      </c>
      <c r="G146" s="10" t="s">
        <v>12</v>
      </c>
      <c r="H146" s="5"/>
      <c r="I146" s="6"/>
      <c r="J146" s="7"/>
      <c r="K146" s="8"/>
      <c r="L146" s="17">
        <f t="shared" si="6"/>
        <v>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1672</v>
      </c>
      <c r="H147" s="9" t="s">
        <v>124</v>
      </c>
      <c r="I147" s="3" t="s">
        <v>1334</v>
      </c>
      <c r="J147" s="13" t="s">
        <v>1673</v>
      </c>
      <c r="K147" s="14" t="s">
        <v>1674</v>
      </c>
      <c r="L147" s="17">
        <f t="shared" si="6"/>
        <v>1.7094907407407392E-2</v>
      </c>
      <c r="M147">
        <f t="shared" si="7"/>
        <v>2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1675</v>
      </c>
      <c r="H148" s="9" t="s">
        <v>124</v>
      </c>
      <c r="I148" s="3" t="s">
        <v>1334</v>
      </c>
      <c r="J148" s="13" t="s">
        <v>1676</v>
      </c>
      <c r="K148" s="14" t="s">
        <v>1677</v>
      </c>
      <c r="L148" s="17">
        <f t="shared" si="6"/>
        <v>2.2789351851851825E-2</v>
      </c>
      <c r="M148">
        <f t="shared" si="7"/>
        <v>6</v>
      </c>
    </row>
    <row r="149" spans="1:13" x14ac:dyDescent="0.25">
      <c r="A149" s="3" t="s">
        <v>473</v>
      </c>
      <c r="B149" s="9" t="s">
        <v>474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487</v>
      </c>
      <c r="D150" s="9" t="s">
        <v>488</v>
      </c>
      <c r="E150" s="9" t="s">
        <v>489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1678</v>
      </c>
      <c r="H151" s="9" t="s">
        <v>17</v>
      </c>
      <c r="I151" s="3" t="s">
        <v>1334</v>
      </c>
      <c r="J151" s="13" t="s">
        <v>1679</v>
      </c>
      <c r="K151" s="14" t="s">
        <v>1680</v>
      </c>
      <c r="L151" s="17">
        <f t="shared" si="6"/>
        <v>3.0601851851851825E-2</v>
      </c>
      <c r="M151">
        <f t="shared" si="7"/>
        <v>12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1681</v>
      </c>
      <c r="H152" s="9" t="s">
        <v>17</v>
      </c>
      <c r="I152" s="3" t="s">
        <v>1334</v>
      </c>
      <c r="J152" s="13" t="s">
        <v>1682</v>
      </c>
      <c r="K152" s="14" t="s">
        <v>1683</v>
      </c>
      <c r="L152" s="17">
        <f t="shared" si="6"/>
        <v>3.1550925925925899E-2</v>
      </c>
      <c r="M152">
        <f t="shared" si="7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1684</v>
      </c>
      <c r="H153" s="9" t="s">
        <v>17</v>
      </c>
      <c r="I153" s="3" t="s">
        <v>1334</v>
      </c>
      <c r="J153" s="13" t="s">
        <v>1685</v>
      </c>
      <c r="K153" s="14" t="s">
        <v>1686</v>
      </c>
      <c r="L153" s="17">
        <f t="shared" si="6"/>
        <v>1.7476851851851882E-2</v>
      </c>
      <c r="M153">
        <f t="shared" si="7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1687</v>
      </c>
      <c r="H154" s="9" t="s">
        <v>17</v>
      </c>
      <c r="I154" s="3" t="s">
        <v>1334</v>
      </c>
      <c r="J154" s="13" t="s">
        <v>1688</v>
      </c>
      <c r="K154" s="14" t="s">
        <v>1689</v>
      </c>
      <c r="L154" s="17">
        <f t="shared" si="6"/>
        <v>1.3900462962962989E-2</v>
      </c>
      <c r="M154">
        <f t="shared" si="7"/>
        <v>16</v>
      </c>
    </row>
    <row r="155" spans="1:13" x14ac:dyDescent="0.25">
      <c r="A155" s="11"/>
      <c r="B155" s="12"/>
      <c r="C155" s="9" t="s">
        <v>496</v>
      </c>
      <c r="D155" s="9" t="s">
        <v>497</v>
      </c>
      <c r="E155" s="9" t="s">
        <v>498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1690</v>
      </c>
      <c r="H156" s="9" t="s">
        <v>17</v>
      </c>
      <c r="I156" s="3" t="s">
        <v>1334</v>
      </c>
      <c r="J156" s="13" t="s">
        <v>1691</v>
      </c>
      <c r="K156" s="14" t="s">
        <v>1692</v>
      </c>
      <c r="L156" s="17">
        <f t="shared" si="6"/>
        <v>1.9143518518518587E-2</v>
      </c>
      <c r="M156">
        <f t="shared" si="7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1693</v>
      </c>
      <c r="H157" s="9" t="s">
        <v>17</v>
      </c>
      <c r="I157" s="3" t="s">
        <v>1334</v>
      </c>
      <c r="J157" s="13" t="s">
        <v>1694</v>
      </c>
      <c r="K157" s="14" t="s">
        <v>431</v>
      </c>
      <c r="L157" s="17">
        <f t="shared" si="6"/>
        <v>2.1585648148148229E-2</v>
      </c>
      <c r="M157">
        <f t="shared" si="7"/>
        <v>16</v>
      </c>
    </row>
    <row r="158" spans="1:13" x14ac:dyDescent="0.25">
      <c r="A158" s="11"/>
      <c r="B158" s="11"/>
      <c r="C158" s="3" t="s">
        <v>909</v>
      </c>
      <c r="D158" s="3" t="s">
        <v>910</v>
      </c>
      <c r="E158" s="3" t="s">
        <v>911</v>
      </c>
      <c r="F158" s="3" t="s">
        <v>15</v>
      </c>
      <c r="G158" s="3" t="s">
        <v>1695</v>
      </c>
      <c r="H158" s="3" t="s">
        <v>17</v>
      </c>
      <c r="I158" s="3" t="s">
        <v>1334</v>
      </c>
      <c r="J158" s="15" t="s">
        <v>1696</v>
      </c>
      <c r="K158" s="16" t="s">
        <v>1697</v>
      </c>
      <c r="L158" s="17">
        <f t="shared" si="6"/>
        <v>4.8599537037037011E-2</v>
      </c>
      <c r="M158">
        <f t="shared" si="7"/>
        <v>12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Mon, Mar 21, 2022</vt:lpstr>
      <vt:lpstr>Tue, Mar 22, 2022</vt:lpstr>
      <vt:lpstr>Wed, Mar 23, 2022</vt:lpstr>
      <vt:lpstr>Thu, Mar 24,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2022-03-25T12:12:38Z</dcterms:created>
  <dcterms:modified xsi:type="dcterms:W3CDTF">2022-03-25T13:21:01Z</dcterms:modified>
</cp:coreProperties>
</file>